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namedSheetViews/namedSheetView2.xml" ContentType="application/vnd.ms-excel.namedsheetview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7"/>
  <workbookPr codeName="ThisWorkbook" hidePivotFieldList="1"/>
  <mc:AlternateContent xmlns:mc="http://schemas.openxmlformats.org/markup-compatibility/2006">
    <mc:Choice Requires="x15">
      <x15ac:absPath xmlns:x15ac="http://schemas.microsoft.com/office/spreadsheetml/2010/11/ac" url="C:\Users\Eduardo\Downloads\Test7\"/>
    </mc:Choice>
  </mc:AlternateContent>
  <xr:revisionPtr revIDLastSave="371" documentId="13_ncr:1_{F01CA3AA-520D-4813-88BD-383AD7DA8870}" xr6:coauthVersionLast="47" xr6:coauthVersionMax="47" xr10:uidLastSave="{96944099-C5D9-40F6-875C-F153AC7DDBDA}"/>
  <bookViews>
    <workbookView xWindow="2304" yWindow="2304" windowWidth="13824" windowHeight="8964" xr2:uid="{00000000-000D-0000-FFFF-FFFF00000000}"/>
  </bookViews>
  <sheets>
    <sheet name="Probacionistas" sheetId="1" r:id="rId1"/>
    <sheet name="Hoja1" sheetId="10" r:id="rId2"/>
    <sheet name="Resultado para Informe." sheetId="9" r:id="rId3"/>
    <sheet name="Parámetros" sheetId="3" r:id="rId4"/>
    <sheet name="Fechas de clase" sheetId="8" r:id="rId5"/>
    <sheet name="Gráficos_" sheetId="7" r:id="rId6"/>
    <sheet name="Hoja2" sheetId="2" state="hidden" r:id="rId7"/>
    <sheet name="Regla 3ra clase" sheetId="5" state="hidden" r:id="rId8"/>
  </sheets>
  <definedNames>
    <definedName name="grupos">Parámetros!$E$2:$E$17</definedName>
    <definedName name="medios">Parámetros!$P$2:$P$8</definedName>
    <definedName name="mot_alta">Parámetros!$AA$2:$AA$5</definedName>
    <definedName name="SegmentaciónDeDatos_Año_Inscrito">#N/A</definedName>
    <definedName name="SegmentaciónDeDatos_Curso111">#N/A</definedName>
    <definedName name="SegmentaciónDeDatos_Curso12">#N/A</definedName>
    <definedName name="SegmentaciónDeDatos_Curso2">#N/A</definedName>
    <definedName name="SegmentaciónDeDatos_Dia_de_clases_Inscrito11">#N/A</definedName>
    <definedName name="SegmentaciónDeDatos_Fecha_Inicio_grupo1">#N/A</definedName>
    <definedName name="SegmentaciónDeDatos_Fecha_Inicio_grupo111">#N/A</definedName>
    <definedName name="SegmentaciónDeDatos_Fecha_Inicio_grupo12">#N/A</definedName>
    <definedName name="SegmentaciónDeDatos_Horario_Inscrito11">#N/A</definedName>
    <definedName name="SegmentaciónDeDatos_Mes_Inscrito1111">#N/A</definedName>
    <definedName name="SegmentaciónDeDatos_Mes_Inscrito2">#N/A</definedName>
    <definedName name="SegmentaciónDeDatos_Mes_Inscrito21">#N/A</definedName>
    <definedName name="SegmentaciónDeDatos_Tipo_Incrito11">#N/A</definedName>
    <definedName name="SegmentaciónDeDatos_Tipo_Incrito2">#N/A</definedName>
    <definedName name="SegmentaciónDeDatos_Tipo_Incrito211">#N/A</definedName>
  </definedNames>
  <calcPr calcId="191028"/>
  <pivotCaches>
    <pivotCache cacheId="200" r:id="rId9"/>
    <pivotCache cacheId="209" r:id="rId10"/>
    <pivotCache cacheId="222" r:id="rId11"/>
    <pivotCache cacheId="227"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 i="10" l="1"/>
  <c r="B17" i="10"/>
  <c r="B18" i="10"/>
  <c r="B19" i="10"/>
  <c r="B20" i="10"/>
  <c r="B21" i="10"/>
  <c r="B22" i="10"/>
  <c r="B23" i="10"/>
  <c r="B24" i="10"/>
  <c r="B25" i="10"/>
  <c r="B15" i="10"/>
  <c r="C3" i="10"/>
  <c r="C4" i="10"/>
  <c r="C5" i="10"/>
  <c r="C6" i="10"/>
  <c r="C7" i="10"/>
  <c r="C8" i="10"/>
  <c r="C9" i="10"/>
  <c r="C10" i="10"/>
  <c r="C11" i="10"/>
  <c r="C12" i="10"/>
  <c r="C2" i="10"/>
  <c r="Q18" i="9" a="1"/>
  <c r="Q18" i="9" s="1"/>
  <c r="P18" i="9" a="1"/>
  <c r="P18" i="9" s="1"/>
  <c r="O18" i="9" a="1"/>
  <c r="O18" i="9" s="1"/>
  <c r="N18" i="9" a="1"/>
  <c r="N18" i="9" s="1"/>
  <c r="M18" i="9" a="1"/>
  <c r="M18" i="9" s="1"/>
  <c r="L18" i="9" a="1"/>
  <c r="L18" i="9" s="1"/>
  <c r="K18" i="9" a="1"/>
  <c r="K18" i="9" s="1"/>
  <c r="J18" i="9" a="1"/>
  <c r="J18" i="9" s="1"/>
  <c r="I18" i="9" a="1"/>
  <c r="I18" i="9" s="1"/>
  <c r="H18" i="9" a="1"/>
  <c r="H18" i="9" s="1"/>
  <c r="G18" i="9" a="1"/>
  <c r="G18" i="9" s="1"/>
  <c r="F18" i="9" a="1"/>
  <c r="F18" i="9" s="1"/>
  <c r="BK4" i="1"/>
  <c r="BK5" i="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4"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J4"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881" i="1"/>
  <c r="BJ882" i="1"/>
  <c r="BJ883" i="1"/>
  <c r="BJ884" i="1"/>
  <c r="BJ885" i="1"/>
  <c r="BJ886" i="1"/>
  <c r="BJ887" i="1"/>
  <c r="BJ888" i="1"/>
  <c r="BJ889" i="1"/>
  <c r="BJ890" i="1"/>
  <c r="BJ891" i="1"/>
  <c r="BJ892" i="1"/>
  <c r="BJ893" i="1"/>
  <c r="BJ894" i="1"/>
  <c r="BJ895" i="1"/>
  <c r="BJ896" i="1"/>
  <c r="BJ897" i="1"/>
  <c r="BJ898" i="1"/>
  <c r="BJ899" i="1"/>
  <c r="BJ900" i="1"/>
  <c r="BJ901" i="1"/>
  <c r="BJ902" i="1"/>
  <c r="BJ903" i="1"/>
  <c r="BJ904" i="1"/>
  <c r="BJ905" i="1"/>
  <c r="BJ906" i="1"/>
  <c r="BJ907" i="1"/>
  <c r="BJ908" i="1"/>
  <c r="BJ909" i="1"/>
  <c r="BJ910" i="1"/>
  <c r="BJ911" i="1"/>
  <c r="BJ912" i="1"/>
  <c r="BJ913" i="1"/>
  <c r="BJ914"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J939" i="1"/>
  <c r="BJ940" i="1"/>
  <c r="BJ941" i="1"/>
  <c r="BJ942" i="1"/>
  <c r="BJ943" i="1"/>
  <c r="BJ944" i="1"/>
  <c r="BJ945" i="1"/>
  <c r="BJ946" i="1"/>
  <c r="BJ947" i="1"/>
  <c r="BJ948" i="1"/>
  <c r="BJ949" i="1"/>
  <c r="BJ950" i="1"/>
  <c r="BJ951" i="1"/>
  <c r="BJ952" i="1"/>
  <c r="BJ953" i="1"/>
  <c r="BJ954" i="1"/>
  <c r="BJ955" i="1"/>
  <c r="BJ956" i="1"/>
  <c r="BJ957"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J1013" i="1"/>
  <c r="BJ1014" i="1"/>
  <c r="BJ1015" i="1"/>
  <c r="BJ1016" i="1"/>
  <c r="BJ1017" i="1"/>
  <c r="BJ1018" i="1"/>
  <c r="BJ1019" i="1"/>
  <c r="BJ1020" i="1"/>
  <c r="BJ1021" i="1"/>
  <c r="BJ1022" i="1"/>
  <c r="BJ1023" i="1"/>
  <c r="BJ1024" i="1"/>
  <c r="BJ1025" i="1"/>
  <c r="BJ1026" i="1"/>
  <c r="BJ1027" i="1"/>
  <c r="BJ1028" i="1"/>
  <c r="BJ1029" i="1"/>
  <c r="BJ1030" i="1"/>
  <c r="BJ1031" i="1"/>
  <c r="BJ1032" i="1"/>
  <c r="BJ1033" i="1"/>
  <c r="BJ1034" i="1"/>
  <c r="BJ1035" i="1"/>
  <c r="BJ1036" i="1"/>
  <c r="BJ1037" i="1"/>
  <c r="BJ1038" i="1"/>
  <c r="BJ1039" i="1"/>
  <c r="BJ1040" i="1"/>
  <c r="BJ1041" i="1"/>
  <c r="BJ1042" i="1"/>
  <c r="BJ1043" i="1"/>
  <c r="BJ1044" i="1"/>
  <c r="BJ1045" i="1"/>
  <c r="BJ1046" i="1"/>
  <c r="BJ1047" i="1"/>
  <c r="BJ1048" i="1"/>
  <c r="BJ1049" i="1"/>
  <c r="BJ1050" i="1"/>
  <c r="BJ1051" i="1"/>
  <c r="BJ1052" i="1"/>
  <c r="BJ1053" i="1"/>
  <c r="BJ1054" i="1"/>
  <c r="BJ1055" i="1"/>
  <c r="BJ1056" i="1"/>
  <c r="BJ1057" i="1"/>
  <c r="BJ1058" i="1"/>
  <c r="BJ1059" i="1"/>
  <c r="BJ1060" i="1"/>
  <c r="BJ1061" i="1"/>
  <c r="BJ1062" i="1"/>
  <c r="BJ1063" i="1"/>
  <c r="BJ1064" i="1"/>
  <c r="BJ1065" i="1"/>
  <c r="BJ1066" i="1"/>
  <c r="BJ1067" i="1"/>
  <c r="BJ1068" i="1"/>
  <c r="BJ1069" i="1"/>
  <c r="BJ1070" i="1"/>
  <c r="BJ1071" i="1"/>
  <c r="BJ1072" i="1"/>
  <c r="BJ1073" i="1"/>
  <c r="BJ1074" i="1"/>
  <c r="BJ1075" i="1"/>
  <c r="BJ1076" i="1"/>
  <c r="BJ1077" i="1"/>
  <c r="BJ1078" i="1"/>
  <c r="BJ1079" i="1"/>
  <c r="BJ1080" i="1"/>
  <c r="BJ1081" i="1"/>
  <c r="BJ1082" i="1"/>
  <c r="BJ1083" i="1"/>
  <c r="BJ1084" i="1"/>
  <c r="BJ1085" i="1"/>
  <c r="BJ1086" i="1"/>
  <c r="BJ1087" i="1"/>
  <c r="BJ1088" i="1"/>
  <c r="BJ1089" i="1"/>
  <c r="BJ1090" i="1"/>
  <c r="BJ1091" i="1"/>
  <c r="BJ1092" i="1"/>
  <c r="BJ1093" i="1"/>
  <c r="BJ1094" i="1"/>
  <c r="BJ1095" i="1"/>
  <c r="BJ1096" i="1"/>
  <c r="BJ1097" i="1"/>
  <c r="BJ1098" i="1"/>
  <c r="BJ1099"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I794" i="1"/>
  <c r="BI795" i="1"/>
  <c r="BI796" i="1"/>
  <c r="BI797" i="1"/>
  <c r="BI798" i="1"/>
  <c r="BI799" i="1"/>
  <c r="BI800" i="1"/>
  <c r="BI801" i="1"/>
  <c r="BI802" i="1"/>
  <c r="BI803" i="1"/>
  <c r="BI804" i="1"/>
  <c r="BI805" i="1"/>
  <c r="BI806" i="1"/>
  <c r="BI807" i="1"/>
  <c r="BI808" i="1"/>
  <c r="BI809" i="1"/>
  <c r="BI810" i="1"/>
  <c r="BI811"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I836"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I881" i="1"/>
  <c r="BI882" i="1"/>
  <c r="BI883" i="1"/>
  <c r="BI884" i="1"/>
  <c r="BI885" i="1"/>
  <c r="BI886" i="1"/>
  <c r="BI887" i="1"/>
  <c r="BI888" i="1"/>
  <c r="BI889" i="1"/>
  <c r="BI890" i="1"/>
  <c r="BI891" i="1"/>
  <c r="BI892" i="1"/>
  <c r="BI893" i="1"/>
  <c r="BI894" i="1"/>
  <c r="BI895" i="1"/>
  <c r="BI896" i="1"/>
  <c r="BI897" i="1"/>
  <c r="BI898" i="1"/>
  <c r="BI899" i="1"/>
  <c r="BI900" i="1"/>
  <c r="BI901" i="1"/>
  <c r="BI902" i="1"/>
  <c r="BI903" i="1"/>
  <c r="BI904" i="1"/>
  <c r="BI905" i="1"/>
  <c r="BI906" i="1"/>
  <c r="BI907" i="1"/>
  <c r="BI908" i="1"/>
  <c r="BI909" i="1"/>
  <c r="BI910" i="1"/>
  <c r="BI911" i="1"/>
  <c r="BI912" i="1"/>
  <c r="BI913" i="1"/>
  <c r="BI914"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I939" i="1"/>
  <c r="BI940" i="1"/>
  <c r="BI941" i="1"/>
  <c r="BI942" i="1"/>
  <c r="BI943" i="1"/>
  <c r="BI944" i="1"/>
  <c r="BI945" i="1"/>
  <c r="BI946" i="1"/>
  <c r="BI947" i="1"/>
  <c r="BI948" i="1"/>
  <c r="BI949" i="1"/>
  <c r="BI950" i="1"/>
  <c r="BI951" i="1"/>
  <c r="BI952" i="1"/>
  <c r="BI953" i="1"/>
  <c r="BI954" i="1"/>
  <c r="BI955" i="1"/>
  <c r="BI956" i="1"/>
  <c r="BI957"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I1013" i="1"/>
  <c r="BI1014" i="1"/>
  <c r="BI1015" i="1"/>
  <c r="BI1016" i="1"/>
  <c r="BI1017" i="1"/>
  <c r="BI1018" i="1"/>
  <c r="BI1019" i="1"/>
  <c r="BI1020" i="1"/>
  <c r="BI1021" i="1"/>
  <c r="BI1022" i="1"/>
  <c r="BI1023" i="1"/>
  <c r="BI1024" i="1"/>
  <c r="BI1025" i="1"/>
  <c r="BI1026" i="1"/>
  <c r="BI1027" i="1"/>
  <c r="BI1028" i="1"/>
  <c r="BI1029" i="1"/>
  <c r="BI1030" i="1"/>
  <c r="BI1031" i="1"/>
  <c r="BI1032" i="1"/>
  <c r="BI1033" i="1"/>
  <c r="BI1034" i="1"/>
  <c r="BI1035" i="1"/>
  <c r="BI1036" i="1"/>
  <c r="BI1037" i="1"/>
  <c r="BI1038" i="1"/>
  <c r="BI1039" i="1"/>
  <c r="BI1040" i="1"/>
  <c r="BI1041" i="1"/>
  <c r="BI1042" i="1"/>
  <c r="BI1043" i="1"/>
  <c r="BI1044" i="1"/>
  <c r="BI1045" i="1"/>
  <c r="BI1046" i="1"/>
  <c r="BI1047" i="1"/>
  <c r="BI1048" i="1"/>
  <c r="BI1049" i="1"/>
  <c r="BI1050" i="1"/>
  <c r="BI1051" i="1"/>
  <c r="BI1052" i="1"/>
  <c r="BI1053" i="1"/>
  <c r="BI1054" i="1"/>
  <c r="BI1055" i="1"/>
  <c r="BI1056" i="1"/>
  <c r="BI1057" i="1"/>
  <c r="BI1058" i="1"/>
  <c r="BI1059" i="1"/>
  <c r="BI1060" i="1"/>
  <c r="BI1061" i="1"/>
  <c r="BI1062" i="1"/>
  <c r="BI1063" i="1"/>
  <c r="BI1064" i="1"/>
  <c r="BI1065" i="1"/>
  <c r="BI1066" i="1"/>
  <c r="BI1067" i="1"/>
  <c r="BI1068" i="1"/>
  <c r="BI1069" i="1"/>
  <c r="BI1070" i="1"/>
  <c r="BI1071" i="1"/>
  <c r="BI1072" i="1"/>
  <c r="BI1073" i="1"/>
  <c r="BI1074" i="1"/>
  <c r="BI1075" i="1"/>
  <c r="BI1076" i="1"/>
  <c r="BI1077" i="1"/>
  <c r="BI1078" i="1"/>
  <c r="BI1079" i="1"/>
  <c r="BI1080" i="1"/>
  <c r="BI1081" i="1"/>
  <c r="BI1082" i="1"/>
  <c r="BI1083" i="1"/>
  <c r="BI1084" i="1"/>
  <c r="BI1085" i="1"/>
  <c r="BI1086" i="1"/>
  <c r="BI1087" i="1"/>
  <c r="BI1088" i="1"/>
  <c r="BI1089" i="1"/>
  <c r="BI1090" i="1"/>
  <c r="BI1091" i="1"/>
  <c r="BI1092" i="1"/>
  <c r="BI1093" i="1"/>
  <c r="BI1094" i="1"/>
  <c r="BI1095" i="1"/>
  <c r="BI1096" i="1"/>
  <c r="BI1097" i="1"/>
  <c r="BI1098" i="1"/>
  <c r="BI1099"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R27" i="9"/>
  <c r="Q27" i="9"/>
  <c r="P27" i="9"/>
  <c r="O27" i="9"/>
  <c r="N27" i="9"/>
  <c r="M27" i="9"/>
  <c r="L27" i="9"/>
  <c r="K27" i="9"/>
  <c r="J27" i="9"/>
  <c r="I27" i="9"/>
  <c r="H27" i="9"/>
  <c r="G27" i="9"/>
  <c r="F27" i="9"/>
  <c r="R26" i="9"/>
  <c r="Q26" i="9"/>
  <c r="P26" i="9"/>
  <c r="O26" i="9"/>
  <c r="N26" i="9"/>
  <c r="M26" i="9"/>
  <c r="L26" i="9"/>
  <c r="K26" i="9"/>
  <c r="J26" i="9"/>
  <c r="I26" i="9"/>
  <c r="H26" i="9"/>
  <c r="G26" i="9"/>
  <c r="F26" i="9"/>
  <c r="E26" i="9"/>
  <c r="R25" i="9"/>
  <c r="Q25" i="9"/>
  <c r="P25" i="9"/>
  <c r="O25" i="9"/>
  <c r="N25" i="9"/>
  <c r="M25" i="9"/>
  <c r="L25" i="9"/>
  <c r="K25" i="9"/>
  <c r="J25" i="9"/>
  <c r="I25" i="9"/>
  <c r="H25" i="9"/>
  <c r="G25" i="9"/>
  <c r="F25" i="9"/>
  <c r="E25" i="9"/>
  <c r="R24" i="9"/>
  <c r="Q24" i="9"/>
  <c r="P24" i="9"/>
  <c r="O24" i="9"/>
  <c r="N24" i="9"/>
  <c r="M24" i="9"/>
  <c r="L24" i="9"/>
  <c r="K24" i="9"/>
  <c r="J24" i="9"/>
  <c r="I24" i="9"/>
  <c r="H24" i="9"/>
  <c r="G24" i="9"/>
  <c r="F24" i="9"/>
  <c r="E24" i="9"/>
  <c r="R23" i="9"/>
  <c r="Q23" i="9"/>
  <c r="P23" i="9"/>
  <c r="O23" i="9"/>
  <c r="N23" i="9"/>
  <c r="M23" i="9"/>
  <c r="L23" i="9"/>
  <c r="K23" i="9"/>
  <c r="J23" i="9"/>
  <c r="I23" i="9"/>
  <c r="H23" i="9"/>
  <c r="G23" i="9"/>
  <c r="F23" i="9"/>
  <c r="E23" i="9"/>
  <c r="R22" i="9"/>
  <c r="Q22" i="9"/>
  <c r="P22" i="9"/>
  <c r="O22" i="9"/>
  <c r="N22" i="9"/>
  <c r="M22" i="9"/>
  <c r="L22" i="9"/>
  <c r="K22" i="9"/>
  <c r="J22" i="9"/>
  <c r="I22" i="9"/>
  <c r="H22" i="9"/>
  <c r="G22" i="9"/>
  <c r="F22" i="9"/>
  <c r="E22" i="9"/>
  <c r="R21" i="9"/>
  <c r="Q21" i="9"/>
  <c r="P21" i="9"/>
  <c r="O21" i="9"/>
  <c r="N21" i="9"/>
  <c r="M21" i="9"/>
  <c r="L21" i="9"/>
  <c r="K21" i="9"/>
  <c r="J21" i="9"/>
  <c r="I21" i="9"/>
  <c r="H21" i="9"/>
  <c r="G21" i="9"/>
  <c r="F21" i="9"/>
  <c r="R20" i="9"/>
  <c r="Q20" i="9"/>
  <c r="P20" i="9"/>
  <c r="O20" i="9"/>
  <c r="N20" i="9"/>
  <c r="M20" i="9"/>
  <c r="L20" i="9"/>
  <c r="K20" i="9"/>
  <c r="J20" i="9"/>
  <c r="I20" i="9"/>
  <c r="H20" i="9"/>
  <c r="G20" i="9"/>
  <c r="F20" i="9"/>
  <c r="E20" i="9"/>
  <c r="R19" i="9"/>
  <c r="R18" i="9"/>
  <c r="R17" i="9"/>
  <c r="R16" i="9"/>
  <c r="R15" i="9"/>
  <c r="R14" i="9"/>
  <c r="R13" i="9"/>
  <c r="Q13" i="9"/>
  <c r="P13" i="9"/>
  <c r="O13" i="9"/>
  <c r="N13" i="9"/>
  <c r="M13" i="9"/>
  <c r="L13" i="9"/>
  <c r="K13" i="9"/>
  <c r="J13" i="9"/>
  <c r="I13" i="9"/>
  <c r="H13" i="9"/>
  <c r="G13" i="9"/>
  <c r="F13" i="9"/>
  <c r="R12" i="9"/>
  <c r="R11" i="9"/>
  <c r="Q11" i="9"/>
  <c r="P11" i="9"/>
  <c r="O11" i="9"/>
  <c r="N11" i="9"/>
  <c r="M11" i="9"/>
  <c r="L11" i="9"/>
  <c r="K11" i="9"/>
  <c r="J11" i="9"/>
  <c r="I11" i="9"/>
  <c r="H11" i="9"/>
  <c r="G11" i="9"/>
  <c r="F11" i="9"/>
  <c r="R10" i="9"/>
  <c r="E10" i="9"/>
  <c r="R9" i="9"/>
  <c r="R8" i="9"/>
  <c r="E8" i="9"/>
  <c r="R7" i="9"/>
  <c r="R6" i="9"/>
  <c r="R5" i="9"/>
  <c r="E5" i="9"/>
  <c r="D5" i="9"/>
  <c r="C5" i="9"/>
  <c r="B2" i="9"/>
  <c r="B1" i="9"/>
  <c r="Y102" i="8"/>
  <c r="X102" i="8"/>
  <c r="W102" i="8"/>
  <c r="V102" i="8"/>
  <c r="U102" i="8"/>
  <c r="T102" i="8"/>
  <c r="S102" i="8"/>
  <c r="R102" i="8"/>
  <c r="Q102" i="8"/>
  <c r="P102" i="8"/>
  <c r="O102" i="8"/>
  <c r="N102" i="8"/>
  <c r="M102" i="8"/>
  <c r="L102" i="8"/>
  <c r="K102" i="8"/>
  <c r="J102" i="8"/>
  <c r="Y101" i="8"/>
  <c r="X101" i="8"/>
  <c r="W101" i="8"/>
  <c r="V101" i="8"/>
  <c r="U101" i="8"/>
  <c r="T101" i="8"/>
  <c r="S101" i="8"/>
  <c r="R101" i="8"/>
  <c r="Q101" i="8"/>
  <c r="P101" i="8"/>
  <c r="O101" i="8"/>
  <c r="N101" i="8"/>
  <c r="M101" i="8"/>
  <c r="L101" i="8"/>
  <c r="K101" i="8"/>
  <c r="J101" i="8"/>
  <c r="Y100" i="8"/>
  <c r="X100" i="8"/>
  <c r="W100" i="8"/>
  <c r="V100" i="8"/>
  <c r="U100" i="8"/>
  <c r="T100" i="8"/>
  <c r="S100" i="8"/>
  <c r="R100" i="8"/>
  <c r="Q100" i="8"/>
  <c r="P100" i="8"/>
  <c r="O100" i="8"/>
  <c r="N100" i="8"/>
  <c r="M100" i="8"/>
  <c r="L100" i="8"/>
  <c r="K100" i="8"/>
  <c r="J100" i="8"/>
  <c r="Y99" i="8"/>
  <c r="X99" i="8"/>
  <c r="W99" i="8"/>
  <c r="V99" i="8"/>
  <c r="U99" i="8"/>
  <c r="T99" i="8"/>
  <c r="S99" i="8"/>
  <c r="R99" i="8"/>
  <c r="Q99" i="8"/>
  <c r="P99" i="8"/>
  <c r="O99" i="8"/>
  <c r="N99" i="8"/>
  <c r="M99" i="8"/>
  <c r="L99" i="8"/>
  <c r="K99" i="8"/>
  <c r="J99" i="8"/>
  <c r="Y98" i="8"/>
  <c r="X98" i="8"/>
  <c r="W98" i="8"/>
  <c r="V98" i="8"/>
  <c r="U98" i="8"/>
  <c r="T98" i="8"/>
  <c r="S98" i="8"/>
  <c r="R98" i="8"/>
  <c r="Q98" i="8"/>
  <c r="P98" i="8"/>
  <c r="O98" i="8"/>
  <c r="N98" i="8"/>
  <c r="M98" i="8"/>
  <c r="L98" i="8"/>
  <c r="K98" i="8"/>
  <c r="J98" i="8"/>
  <c r="Y97" i="8"/>
  <c r="X97" i="8"/>
  <c r="W97" i="8"/>
  <c r="V97" i="8"/>
  <c r="U97" i="8"/>
  <c r="T97" i="8"/>
  <c r="S97" i="8"/>
  <c r="R97" i="8"/>
  <c r="Q97" i="8"/>
  <c r="P97" i="8"/>
  <c r="O97" i="8"/>
  <c r="N97" i="8"/>
  <c r="M97" i="8"/>
  <c r="L97" i="8"/>
  <c r="K97" i="8"/>
  <c r="J97" i="8"/>
  <c r="Y96" i="8"/>
  <c r="X96" i="8"/>
  <c r="W96" i="8"/>
  <c r="V96" i="8"/>
  <c r="U96" i="8"/>
  <c r="T96" i="8"/>
  <c r="S96" i="8"/>
  <c r="R96" i="8"/>
  <c r="Q96" i="8"/>
  <c r="P96" i="8"/>
  <c r="O96" i="8"/>
  <c r="N96" i="8"/>
  <c r="M96" i="8"/>
  <c r="L96" i="8"/>
  <c r="K96" i="8"/>
  <c r="J96" i="8"/>
  <c r="Y95" i="8"/>
  <c r="X95" i="8"/>
  <c r="W95" i="8"/>
  <c r="V95" i="8"/>
  <c r="U95" i="8"/>
  <c r="T95" i="8"/>
  <c r="S95" i="8"/>
  <c r="R95" i="8"/>
  <c r="Q95" i="8"/>
  <c r="P95" i="8"/>
  <c r="O95" i="8"/>
  <c r="N95" i="8"/>
  <c r="M95" i="8"/>
  <c r="L95" i="8"/>
  <c r="K95" i="8"/>
  <c r="J95" i="8"/>
  <c r="Y94" i="8"/>
  <c r="X94" i="8"/>
  <c r="W94" i="8"/>
  <c r="V94" i="8"/>
  <c r="U94" i="8"/>
  <c r="T94" i="8"/>
  <c r="S94" i="8"/>
  <c r="R94" i="8"/>
  <c r="Q94" i="8"/>
  <c r="P94" i="8"/>
  <c r="O94" i="8"/>
  <c r="N94" i="8"/>
  <c r="M94" i="8"/>
  <c r="L94" i="8"/>
  <c r="K94" i="8"/>
  <c r="J94" i="8"/>
  <c r="Y93" i="8"/>
  <c r="X93" i="8"/>
  <c r="W93" i="8"/>
  <c r="V93" i="8"/>
  <c r="U93" i="8"/>
  <c r="T93" i="8"/>
  <c r="S93" i="8"/>
  <c r="R93" i="8"/>
  <c r="Q93" i="8"/>
  <c r="P93" i="8"/>
  <c r="O93" i="8"/>
  <c r="N93" i="8"/>
  <c r="M93" i="8"/>
  <c r="L93" i="8"/>
  <c r="K93" i="8"/>
  <c r="J93" i="8"/>
  <c r="Y92" i="8"/>
  <c r="X92" i="8"/>
  <c r="W92" i="8"/>
  <c r="V92" i="8"/>
  <c r="U92" i="8"/>
  <c r="T92" i="8"/>
  <c r="S92" i="8"/>
  <c r="R92" i="8"/>
  <c r="Q92" i="8"/>
  <c r="P92" i="8"/>
  <c r="O92" i="8"/>
  <c r="N92" i="8"/>
  <c r="M92" i="8"/>
  <c r="L92" i="8"/>
  <c r="K92" i="8"/>
  <c r="J92" i="8"/>
  <c r="Y91" i="8"/>
  <c r="X91" i="8"/>
  <c r="W91" i="8"/>
  <c r="V91" i="8"/>
  <c r="U91" i="8"/>
  <c r="T91" i="8"/>
  <c r="S91" i="8"/>
  <c r="R91" i="8"/>
  <c r="Q91" i="8"/>
  <c r="P91" i="8"/>
  <c r="O91" i="8"/>
  <c r="N91" i="8"/>
  <c r="M91" i="8"/>
  <c r="L91" i="8"/>
  <c r="K91" i="8"/>
  <c r="J91" i="8"/>
  <c r="Y90" i="8"/>
  <c r="X90" i="8"/>
  <c r="W90" i="8"/>
  <c r="V90" i="8"/>
  <c r="U90" i="8"/>
  <c r="T90" i="8"/>
  <c r="S90" i="8"/>
  <c r="R90" i="8"/>
  <c r="Q90" i="8"/>
  <c r="P90" i="8"/>
  <c r="O90" i="8"/>
  <c r="N90" i="8"/>
  <c r="M90" i="8"/>
  <c r="L90" i="8"/>
  <c r="K90" i="8"/>
  <c r="J90" i="8"/>
  <c r="Y89" i="8"/>
  <c r="X89" i="8"/>
  <c r="W89" i="8"/>
  <c r="V89" i="8"/>
  <c r="U89" i="8"/>
  <c r="T89" i="8"/>
  <c r="S89" i="8"/>
  <c r="R89" i="8"/>
  <c r="Q89" i="8"/>
  <c r="P89" i="8"/>
  <c r="O89" i="8"/>
  <c r="N89" i="8"/>
  <c r="M89" i="8"/>
  <c r="L89" i="8"/>
  <c r="K89" i="8"/>
  <c r="J89" i="8"/>
  <c r="Y88" i="8"/>
  <c r="X88" i="8"/>
  <c r="W88" i="8"/>
  <c r="V88" i="8"/>
  <c r="U88" i="8"/>
  <c r="T88" i="8"/>
  <c r="S88" i="8"/>
  <c r="R88" i="8"/>
  <c r="Q88" i="8"/>
  <c r="P88" i="8"/>
  <c r="O88" i="8"/>
  <c r="N88" i="8"/>
  <c r="M88" i="8"/>
  <c r="L88" i="8"/>
  <c r="K88" i="8"/>
  <c r="J88" i="8"/>
  <c r="Y87" i="8"/>
  <c r="X87" i="8"/>
  <c r="W87" i="8"/>
  <c r="V87" i="8"/>
  <c r="U87" i="8"/>
  <c r="T87" i="8"/>
  <c r="S87" i="8"/>
  <c r="R87" i="8"/>
  <c r="Q87" i="8"/>
  <c r="P87" i="8"/>
  <c r="O87" i="8"/>
  <c r="N87" i="8"/>
  <c r="M87" i="8"/>
  <c r="L87" i="8"/>
  <c r="K87" i="8"/>
  <c r="J87" i="8"/>
  <c r="Y86" i="8"/>
  <c r="X86" i="8"/>
  <c r="W86" i="8"/>
  <c r="V86" i="8"/>
  <c r="U86" i="8"/>
  <c r="T86" i="8"/>
  <c r="S86" i="8"/>
  <c r="R86" i="8"/>
  <c r="Q86" i="8"/>
  <c r="P86" i="8"/>
  <c r="O86" i="8"/>
  <c r="N86" i="8"/>
  <c r="M86" i="8"/>
  <c r="L86" i="8"/>
  <c r="K86" i="8"/>
  <c r="J86" i="8"/>
  <c r="Y85" i="8"/>
  <c r="X85" i="8"/>
  <c r="W85" i="8"/>
  <c r="V85" i="8"/>
  <c r="U85" i="8"/>
  <c r="T85" i="8"/>
  <c r="S85" i="8"/>
  <c r="R85" i="8"/>
  <c r="Q85" i="8"/>
  <c r="P85" i="8"/>
  <c r="O85" i="8"/>
  <c r="N85" i="8"/>
  <c r="M85" i="8"/>
  <c r="L85" i="8"/>
  <c r="K85" i="8"/>
  <c r="J85" i="8"/>
  <c r="Y84" i="8"/>
  <c r="X84" i="8"/>
  <c r="W84" i="8"/>
  <c r="V84" i="8"/>
  <c r="U84" i="8"/>
  <c r="T84" i="8"/>
  <c r="S84" i="8"/>
  <c r="R84" i="8"/>
  <c r="Q84" i="8"/>
  <c r="P84" i="8"/>
  <c r="O84" i="8"/>
  <c r="N84" i="8"/>
  <c r="M84" i="8"/>
  <c r="L84" i="8"/>
  <c r="K84" i="8"/>
  <c r="J84" i="8"/>
  <c r="Y83" i="8"/>
  <c r="X83" i="8"/>
  <c r="W83" i="8"/>
  <c r="V83" i="8"/>
  <c r="U83" i="8"/>
  <c r="T83" i="8"/>
  <c r="S83" i="8"/>
  <c r="R83" i="8"/>
  <c r="Q83" i="8"/>
  <c r="P83" i="8"/>
  <c r="O83" i="8"/>
  <c r="N83" i="8"/>
  <c r="M83" i="8"/>
  <c r="L83" i="8"/>
  <c r="K83" i="8"/>
  <c r="J83" i="8"/>
  <c r="Y82" i="8"/>
  <c r="X82" i="8"/>
  <c r="W82" i="8"/>
  <c r="V82" i="8"/>
  <c r="U82" i="8"/>
  <c r="T82" i="8"/>
  <c r="S82" i="8"/>
  <c r="R82" i="8"/>
  <c r="Q82" i="8"/>
  <c r="P82" i="8"/>
  <c r="O82" i="8"/>
  <c r="N82" i="8"/>
  <c r="M82" i="8"/>
  <c r="L82" i="8"/>
  <c r="K82" i="8"/>
  <c r="J82" i="8"/>
  <c r="Y81" i="8"/>
  <c r="X81" i="8"/>
  <c r="W81" i="8"/>
  <c r="V81" i="8"/>
  <c r="U81" i="8"/>
  <c r="T81" i="8"/>
  <c r="S81" i="8"/>
  <c r="R81" i="8"/>
  <c r="Q81" i="8"/>
  <c r="P81" i="8"/>
  <c r="O81" i="8"/>
  <c r="N81" i="8"/>
  <c r="M81" i="8"/>
  <c r="L81" i="8"/>
  <c r="K81" i="8"/>
  <c r="J81" i="8"/>
  <c r="Y80" i="8"/>
  <c r="X80" i="8"/>
  <c r="W80" i="8"/>
  <c r="V80" i="8"/>
  <c r="U80" i="8"/>
  <c r="T80" i="8"/>
  <c r="S80" i="8"/>
  <c r="R80" i="8"/>
  <c r="Q80" i="8"/>
  <c r="P80" i="8"/>
  <c r="O80" i="8"/>
  <c r="N80" i="8"/>
  <c r="M80" i="8"/>
  <c r="L80" i="8"/>
  <c r="K80" i="8"/>
  <c r="J80" i="8"/>
  <c r="Y79" i="8"/>
  <c r="X79" i="8"/>
  <c r="W79" i="8"/>
  <c r="V79" i="8"/>
  <c r="U79" i="8"/>
  <c r="T79" i="8"/>
  <c r="S79" i="8"/>
  <c r="R79" i="8"/>
  <c r="Q79" i="8"/>
  <c r="P79" i="8"/>
  <c r="O79" i="8"/>
  <c r="N79" i="8"/>
  <c r="M79" i="8"/>
  <c r="L79" i="8"/>
  <c r="K79" i="8"/>
  <c r="J79" i="8"/>
  <c r="Y78" i="8"/>
  <c r="X78" i="8"/>
  <c r="W78" i="8"/>
  <c r="V78" i="8"/>
  <c r="U78" i="8"/>
  <c r="T78" i="8"/>
  <c r="S78" i="8"/>
  <c r="R78" i="8"/>
  <c r="Q78" i="8"/>
  <c r="P78" i="8"/>
  <c r="O78" i="8"/>
  <c r="N78" i="8"/>
  <c r="M78" i="8"/>
  <c r="L78" i="8"/>
  <c r="K78" i="8"/>
  <c r="J78" i="8"/>
  <c r="Y77" i="8"/>
  <c r="X77" i="8"/>
  <c r="W77" i="8"/>
  <c r="V77" i="8"/>
  <c r="U77" i="8"/>
  <c r="T77" i="8"/>
  <c r="S77" i="8"/>
  <c r="R77" i="8"/>
  <c r="Q77" i="8"/>
  <c r="P77" i="8"/>
  <c r="O77" i="8"/>
  <c r="N77" i="8"/>
  <c r="M77" i="8"/>
  <c r="L77" i="8"/>
  <c r="K77" i="8"/>
  <c r="J77" i="8"/>
  <c r="Y76" i="8"/>
  <c r="X76" i="8"/>
  <c r="W76" i="8"/>
  <c r="V76" i="8"/>
  <c r="U76" i="8"/>
  <c r="T76" i="8"/>
  <c r="S76" i="8"/>
  <c r="R76" i="8"/>
  <c r="Q76" i="8"/>
  <c r="P76" i="8"/>
  <c r="O76" i="8"/>
  <c r="N76" i="8"/>
  <c r="M76" i="8"/>
  <c r="L76" i="8"/>
  <c r="K76" i="8"/>
  <c r="J76" i="8"/>
  <c r="Y75" i="8"/>
  <c r="X75" i="8"/>
  <c r="W75" i="8"/>
  <c r="V75" i="8"/>
  <c r="U75" i="8"/>
  <c r="T75" i="8"/>
  <c r="S75" i="8"/>
  <c r="R75" i="8"/>
  <c r="Q75" i="8"/>
  <c r="P75" i="8"/>
  <c r="O75" i="8"/>
  <c r="N75" i="8"/>
  <c r="M75" i="8"/>
  <c r="L75" i="8"/>
  <c r="K75" i="8"/>
  <c r="J75" i="8"/>
  <c r="Y74" i="8"/>
  <c r="X74" i="8"/>
  <c r="W74" i="8"/>
  <c r="V74" i="8"/>
  <c r="U74" i="8"/>
  <c r="T74" i="8"/>
  <c r="S74" i="8"/>
  <c r="R74" i="8"/>
  <c r="Q74" i="8"/>
  <c r="P74" i="8"/>
  <c r="O74" i="8"/>
  <c r="N74" i="8"/>
  <c r="M74" i="8"/>
  <c r="L74" i="8"/>
  <c r="K74" i="8"/>
  <c r="J74" i="8"/>
  <c r="Y73" i="8"/>
  <c r="X73" i="8"/>
  <c r="W73" i="8"/>
  <c r="V73" i="8"/>
  <c r="U73" i="8"/>
  <c r="T73" i="8"/>
  <c r="S73" i="8"/>
  <c r="R73" i="8"/>
  <c r="Q73" i="8"/>
  <c r="P73" i="8"/>
  <c r="O73" i="8"/>
  <c r="N73" i="8"/>
  <c r="M73" i="8"/>
  <c r="L73" i="8"/>
  <c r="K73" i="8"/>
  <c r="J73" i="8"/>
  <c r="Y72" i="8"/>
  <c r="X72" i="8"/>
  <c r="W72" i="8"/>
  <c r="V72" i="8"/>
  <c r="U72" i="8"/>
  <c r="T72" i="8"/>
  <c r="S72" i="8"/>
  <c r="R72" i="8"/>
  <c r="Q72" i="8"/>
  <c r="P72" i="8"/>
  <c r="O72" i="8"/>
  <c r="N72" i="8"/>
  <c r="M72" i="8"/>
  <c r="L72" i="8"/>
  <c r="K72" i="8"/>
  <c r="J72" i="8"/>
  <c r="Y71" i="8"/>
  <c r="X71" i="8"/>
  <c r="W71" i="8"/>
  <c r="V71" i="8"/>
  <c r="U71" i="8"/>
  <c r="T71" i="8"/>
  <c r="S71" i="8"/>
  <c r="R71" i="8"/>
  <c r="Q71" i="8"/>
  <c r="P71" i="8"/>
  <c r="O71" i="8"/>
  <c r="N71" i="8"/>
  <c r="M71" i="8"/>
  <c r="L71" i="8"/>
  <c r="K71" i="8"/>
  <c r="J71" i="8"/>
  <c r="Y70" i="8"/>
  <c r="X70" i="8"/>
  <c r="W70" i="8"/>
  <c r="V70" i="8"/>
  <c r="U70" i="8"/>
  <c r="T70" i="8"/>
  <c r="S70" i="8"/>
  <c r="R70" i="8"/>
  <c r="Q70" i="8"/>
  <c r="P70" i="8"/>
  <c r="O70" i="8"/>
  <c r="N70" i="8"/>
  <c r="M70" i="8"/>
  <c r="L70" i="8"/>
  <c r="K70" i="8"/>
  <c r="J70" i="8"/>
  <c r="Y69" i="8"/>
  <c r="X69" i="8"/>
  <c r="W69" i="8"/>
  <c r="V69" i="8"/>
  <c r="U69" i="8"/>
  <c r="T69" i="8"/>
  <c r="S69" i="8"/>
  <c r="R69" i="8"/>
  <c r="Q69" i="8"/>
  <c r="P69" i="8"/>
  <c r="O69" i="8"/>
  <c r="N69" i="8"/>
  <c r="M69" i="8"/>
  <c r="L69" i="8"/>
  <c r="K69" i="8"/>
  <c r="J69" i="8"/>
  <c r="Y68" i="8"/>
  <c r="X68" i="8"/>
  <c r="W68" i="8"/>
  <c r="V68" i="8"/>
  <c r="U68" i="8"/>
  <c r="T68" i="8"/>
  <c r="S68" i="8"/>
  <c r="R68" i="8"/>
  <c r="Q68" i="8"/>
  <c r="P68" i="8"/>
  <c r="O68" i="8"/>
  <c r="N68" i="8"/>
  <c r="M68" i="8"/>
  <c r="L68" i="8"/>
  <c r="K68" i="8"/>
  <c r="J68" i="8"/>
  <c r="Y67" i="8"/>
  <c r="X67" i="8"/>
  <c r="W67" i="8"/>
  <c r="V67" i="8"/>
  <c r="U67" i="8"/>
  <c r="T67" i="8"/>
  <c r="S67" i="8"/>
  <c r="R67" i="8"/>
  <c r="Q67" i="8"/>
  <c r="P67" i="8"/>
  <c r="O67" i="8"/>
  <c r="N67" i="8"/>
  <c r="M67" i="8"/>
  <c r="L67" i="8"/>
  <c r="K67" i="8"/>
  <c r="J67" i="8"/>
  <c r="Y66" i="8"/>
  <c r="X66" i="8"/>
  <c r="W66" i="8"/>
  <c r="V66" i="8"/>
  <c r="U66" i="8"/>
  <c r="T66" i="8"/>
  <c r="S66" i="8"/>
  <c r="R66" i="8"/>
  <c r="Q66" i="8"/>
  <c r="P66" i="8"/>
  <c r="O66" i="8"/>
  <c r="N66" i="8"/>
  <c r="M66" i="8"/>
  <c r="L66" i="8"/>
  <c r="K66" i="8"/>
  <c r="J66" i="8"/>
  <c r="Y65" i="8"/>
  <c r="X65" i="8"/>
  <c r="W65" i="8"/>
  <c r="V65" i="8"/>
  <c r="U65" i="8"/>
  <c r="T65" i="8"/>
  <c r="S65" i="8"/>
  <c r="R65" i="8"/>
  <c r="Q65" i="8"/>
  <c r="P65" i="8"/>
  <c r="O65" i="8"/>
  <c r="N65" i="8"/>
  <c r="M65" i="8"/>
  <c r="L65" i="8"/>
  <c r="K65" i="8"/>
  <c r="J65" i="8"/>
  <c r="Y64" i="8"/>
  <c r="X64" i="8"/>
  <c r="W64" i="8"/>
  <c r="V64" i="8"/>
  <c r="U64" i="8"/>
  <c r="T64" i="8"/>
  <c r="S64" i="8"/>
  <c r="R64" i="8"/>
  <c r="Q64" i="8"/>
  <c r="P64" i="8"/>
  <c r="O64" i="8"/>
  <c r="N64" i="8"/>
  <c r="M64" i="8"/>
  <c r="L64" i="8"/>
  <c r="K64" i="8"/>
  <c r="J64" i="8"/>
  <c r="Y63" i="8"/>
  <c r="X63" i="8"/>
  <c r="W63" i="8"/>
  <c r="V63" i="8"/>
  <c r="U63" i="8"/>
  <c r="T63" i="8"/>
  <c r="S63" i="8"/>
  <c r="R63" i="8"/>
  <c r="Q63" i="8"/>
  <c r="P63" i="8"/>
  <c r="O63" i="8"/>
  <c r="N63" i="8"/>
  <c r="M63" i="8"/>
  <c r="L63" i="8"/>
  <c r="K63" i="8"/>
  <c r="J63" i="8"/>
  <c r="Y62" i="8"/>
  <c r="X62" i="8"/>
  <c r="W62" i="8"/>
  <c r="V62" i="8"/>
  <c r="U62" i="8"/>
  <c r="T62" i="8"/>
  <c r="S62" i="8"/>
  <c r="R62" i="8"/>
  <c r="Q62" i="8"/>
  <c r="P62" i="8"/>
  <c r="O62" i="8"/>
  <c r="N62" i="8"/>
  <c r="M62" i="8"/>
  <c r="L62" i="8"/>
  <c r="K62" i="8"/>
  <c r="J62" i="8"/>
  <c r="Y61" i="8"/>
  <c r="X61" i="8"/>
  <c r="W61" i="8"/>
  <c r="V61" i="8"/>
  <c r="U61" i="8"/>
  <c r="T61" i="8"/>
  <c r="S61" i="8"/>
  <c r="R61" i="8"/>
  <c r="Q61" i="8"/>
  <c r="P61" i="8"/>
  <c r="O61" i="8"/>
  <c r="N61" i="8"/>
  <c r="M61" i="8"/>
  <c r="L61" i="8"/>
  <c r="K61" i="8"/>
  <c r="J61" i="8"/>
  <c r="Y60" i="8"/>
  <c r="X60" i="8"/>
  <c r="W60" i="8"/>
  <c r="V60" i="8"/>
  <c r="U60" i="8"/>
  <c r="T60" i="8"/>
  <c r="S60" i="8"/>
  <c r="R60" i="8"/>
  <c r="Q60" i="8"/>
  <c r="P60" i="8"/>
  <c r="O60" i="8"/>
  <c r="N60" i="8"/>
  <c r="M60" i="8"/>
  <c r="L60" i="8"/>
  <c r="K60" i="8"/>
  <c r="J60" i="8"/>
  <c r="Y59" i="8"/>
  <c r="X59" i="8"/>
  <c r="W59" i="8"/>
  <c r="V59" i="8"/>
  <c r="U59" i="8"/>
  <c r="T59" i="8"/>
  <c r="S59" i="8"/>
  <c r="R59" i="8"/>
  <c r="Q59" i="8"/>
  <c r="P59" i="8"/>
  <c r="O59" i="8"/>
  <c r="N59" i="8"/>
  <c r="M59" i="8"/>
  <c r="L59" i="8"/>
  <c r="K59" i="8"/>
  <c r="J59" i="8"/>
  <c r="Y58" i="8"/>
  <c r="X58" i="8"/>
  <c r="W58" i="8"/>
  <c r="V58" i="8"/>
  <c r="U58" i="8"/>
  <c r="T58" i="8"/>
  <c r="S58" i="8"/>
  <c r="R58" i="8"/>
  <c r="Q58" i="8"/>
  <c r="P58" i="8"/>
  <c r="O58" i="8"/>
  <c r="N58" i="8"/>
  <c r="M58" i="8"/>
  <c r="L58" i="8"/>
  <c r="K58" i="8"/>
  <c r="J58" i="8"/>
  <c r="Y57" i="8"/>
  <c r="X57" i="8"/>
  <c r="W57" i="8"/>
  <c r="V57" i="8"/>
  <c r="U57" i="8"/>
  <c r="T57" i="8"/>
  <c r="S57" i="8"/>
  <c r="R57" i="8"/>
  <c r="Q57" i="8"/>
  <c r="P57" i="8"/>
  <c r="O57" i="8"/>
  <c r="N57" i="8"/>
  <c r="M57" i="8"/>
  <c r="L57" i="8"/>
  <c r="K57" i="8"/>
  <c r="J57" i="8"/>
  <c r="Y56" i="8"/>
  <c r="X56" i="8"/>
  <c r="W56" i="8"/>
  <c r="V56" i="8"/>
  <c r="U56" i="8"/>
  <c r="T56" i="8"/>
  <c r="S56" i="8"/>
  <c r="R56" i="8"/>
  <c r="Q56" i="8"/>
  <c r="P56" i="8"/>
  <c r="O56" i="8"/>
  <c r="N56" i="8"/>
  <c r="M56" i="8"/>
  <c r="L56" i="8"/>
  <c r="K56" i="8"/>
  <c r="J56" i="8"/>
  <c r="Y55" i="8"/>
  <c r="X55" i="8"/>
  <c r="W55" i="8"/>
  <c r="V55" i="8"/>
  <c r="U55" i="8"/>
  <c r="T55" i="8"/>
  <c r="S55" i="8"/>
  <c r="R55" i="8"/>
  <c r="Q55" i="8"/>
  <c r="P55" i="8"/>
  <c r="O55" i="8"/>
  <c r="N55" i="8"/>
  <c r="M55" i="8"/>
  <c r="L55" i="8"/>
  <c r="K55" i="8"/>
  <c r="J55" i="8"/>
  <c r="Y54" i="8"/>
  <c r="X54" i="8"/>
  <c r="W54" i="8"/>
  <c r="V54" i="8"/>
  <c r="U54" i="8"/>
  <c r="T54" i="8"/>
  <c r="S54" i="8"/>
  <c r="R54" i="8"/>
  <c r="Q54" i="8"/>
  <c r="P54" i="8"/>
  <c r="O54" i="8"/>
  <c r="N54" i="8"/>
  <c r="M54" i="8"/>
  <c r="L54" i="8"/>
  <c r="K54" i="8"/>
  <c r="J54" i="8"/>
  <c r="Y53" i="8"/>
  <c r="X53" i="8"/>
  <c r="W53" i="8"/>
  <c r="V53" i="8"/>
  <c r="U53" i="8"/>
  <c r="T53" i="8"/>
  <c r="S53" i="8"/>
  <c r="R53" i="8"/>
  <c r="Q53" i="8"/>
  <c r="P53" i="8"/>
  <c r="O53" i="8"/>
  <c r="N53" i="8"/>
  <c r="M53" i="8"/>
  <c r="L53" i="8"/>
  <c r="K53" i="8"/>
  <c r="J53" i="8"/>
  <c r="Y52" i="8"/>
  <c r="X52" i="8"/>
  <c r="W52" i="8"/>
  <c r="V52" i="8"/>
  <c r="U52" i="8"/>
  <c r="T52" i="8"/>
  <c r="S52" i="8"/>
  <c r="R52" i="8"/>
  <c r="Q52" i="8"/>
  <c r="P52" i="8"/>
  <c r="O52" i="8"/>
  <c r="N52" i="8"/>
  <c r="M52" i="8"/>
  <c r="L52" i="8"/>
  <c r="K52" i="8"/>
  <c r="J52" i="8"/>
  <c r="Y51" i="8"/>
  <c r="X51" i="8"/>
  <c r="W51" i="8"/>
  <c r="V51" i="8"/>
  <c r="U51" i="8"/>
  <c r="T51" i="8"/>
  <c r="S51" i="8"/>
  <c r="R51" i="8"/>
  <c r="Q51" i="8"/>
  <c r="P51" i="8"/>
  <c r="O51" i="8"/>
  <c r="N51" i="8"/>
  <c r="M51" i="8"/>
  <c r="L51" i="8"/>
  <c r="K51" i="8"/>
  <c r="J51" i="8"/>
  <c r="Y50" i="8"/>
  <c r="X50" i="8"/>
  <c r="W50" i="8"/>
  <c r="V50" i="8"/>
  <c r="U50" i="8"/>
  <c r="T50" i="8"/>
  <c r="S50" i="8"/>
  <c r="R50" i="8"/>
  <c r="Q50" i="8"/>
  <c r="P50" i="8"/>
  <c r="O50" i="8"/>
  <c r="N50" i="8"/>
  <c r="M50" i="8"/>
  <c r="L50" i="8"/>
  <c r="K50" i="8"/>
  <c r="J50" i="8"/>
  <c r="Y49" i="8"/>
  <c r="X49" i="8"/>
  <c r="W49" i="8"/>
  <c r="V49" i="8"/>
  <c r="U49" i="8"/>
  <c r="T49" i="8"/>
  <c r="S49" i="8"/>
  <c r="R49" i="8"/>
  <c r="Q49" i="8"/>
  <c r="P49" i="8"/>
  <c r="O49" i="8"/>
  <c r="N49" i="8"/>
  <c r="M49" i="8"/>
  <c r="L49" i="8"/>
  <c r="K49" i="8"/>
  <c r="J49" i="8"/>
  <c r="Y48" i="8"/>
  <c r="X48" i="8"/>
  <c r="W48" i="8"/>
  <c r="V48" i="8"/>
  <c r="U48" i="8"/>
  <c r="T48" i="8"/>
  <c r="S48" i="8"/>
  <c r="R48" i="8"/>
  <c r="Q48" i="8"/>
  <c r="P48" i="8"/>
  <c r="O48" i="8"/>
  <c r="N48" i="8"/>
  <c r="M48" i="8"/>
  <c r="L48" i="8"/>
  <c r="K48" i="8"/>
  <c r="J48" i="8"/>
  <c r="Y47" i="8"/>
  <c r="X47" i="8"/>
  <c r="W47" i="8"/>
  <c r="V47" i="8"/>
  <c r="U47" i="8"/>
  <c r="T47" i="8"/>
  <c r="S47" i="8"/>
  <c r="R47" i="8"/>
  <c r="Q47" i="8"/>
  <c r="P47" i="8"/>
  <c r="O47" i="8"/>
  <c r="N47" i="8"/>
  <c r="M47" i="8"/>
  <c r="L47" i="8"/>
  <c r="K47" i="8"/>
  <c r="J47" i="8"/>
  <c r="Y46" i="8"/>
  <c r="X46" i="8"/>
  <c r="W46" i="8"/>
  <c r="V46" i="8"/>
  <c r="U46" i="8"/>
  <c r="T46" i="8"/>
  <c r="S46" i="8"/>
  <c r="R46" i="8"/>
  <c r="Q46" i="8"/>
  <c r="P46" i="8"/>
  <c r="O46" i="8"/>
  <c r="N46" i="8"/>
  <c r="M46" i="8"/>
  <c r="L46" i="8"/>
  <c r="K46" i="8"/>
  <c r="J46" i="8"/>
  <c r="Y45" i="8"/>
  <c r="X45" i="8"/>
  <c r="W45" i="8"/>
  <c r="V45" i="8"/>
  <c r="U45" i="8"/>
  <c r="T45" i="8"/>
  <c r="S45" i="8"/>
  <c r="R45" i="8"/>
  <c r="Q45" i="8"/>
  <c r="P45" i="8"/>
  <c r="O45" i="8"/>
  <c r="N45" i="8"/>
  <c r="M45" i="8"/>
  <c r="L45" i="8"/>
  <c r="K45" i="8"/>
  <c r="J45" i="8"/>
  <c r="Y44" i="8"/>
  <c r="X44" i="8"/>
  <c r="W44" i="8"/>
  <c r="V44" i="8"/>
  <c r="U44" i="8"/>
  <c r="T44" i="8"/>
  <c r="S44" i="8"/>
  <c r="R44" i="8"/>
  <c r="Q44" i="8"/>
  <c r="P44" i="8"/>
  <c r="O44" i="8"/>
  <c r="N44" i="8"/>
  <c r="M44" i="8"/>
  <c r="L44" i="8"/>
  <c r="K44" i="8"/>
  <c r="J44" i="8"/>
  <c r="Y43" i="8"/>
  <c r="X43" i="8"/>
  <c r="W43" i="8"/>
  <c r="V43" i="8"/>
  <c r="U43" i="8"/>
  <c r="T43" i="8"/>
  <c r="S43" i="8"/>
  <c r="R43" i="8"/>
  <c r="Q43" i="8"/>
  <c r="P43" i="8"/>
  <c r="O43" i="8"/>
  <c r="N43" i="8"/>
  <c r="M43" i="8"/>
  <c r="L43" i="8"/>
  <c r="K43" i="8"/>
  <c r="J43" i="8"/>
  <c r="Y42" i="8"/>
  <c r="X42" i="8"/>
  <c r="W42" i="8"/>
  <c r="V42" i="8"/>
  <c r="U42" i="8"/>
  <c r="T42" i="8"/>
  <c r="S42" i="8"/>
  <c r="R42" i="8"/>
  <c r="Q42" i="8"/>
  <c r="P42" i="8"/>
  <c r="O42" i="8"/>
  <c r="N42" i="8"/>
  <c r="M42" i="8"/>
  <c r="L42" i="8"/>
  <c r="K42" i="8"/>
  <c r="J42" i="8"/>
  <c r="Y41" i="8"/>
  <c r="X41" i="8"/>
  <c r="W41" i="8"/>
  <c r="V41" i="8"/>
  <c r="U41" i="8"/>
  <c r="T41" i="8"/>
  <c r="S41" i="8"/>
  <c r="R41" i="8"/>
  <c r="Q41" i="8"/>
  <c r="P41" i="8"/>
  <c r="O41" i="8"/>
  <c r="N41" i="8"/>
  <c r="M41" i="8"/>
  <c r="L41" i="8"/>
  <c r="K41" i="8"/>
  <c r="J41" i="8"/>
  <c r="Y40" i="8"/>
  <c r="X40" i="8"/>
  <c r="W40" i="8"/>
  <c r="V40" i="8"/>
  <c r="U40" i="8"/>
  <c r="T40" i="8"/>
  <c r="S40" i="8"/>
  <c r="R40" i="8"/>
  <c r="Q40" i="8"/>
  <c r="P40" i="8"/>
  <c r="O40" i="8"/>
  <c r="N40" i="8"/>
  <c r="M40" i="8"/>
  <c r="L40" i="8"/>
  <c r="K40" i="8"/>
  <c r="J40" i="8"/>
  <c r="Y39" i="8"/>
  <c r="X39" i="8"/>
  <c r="W39" i="8"/>
  <c r="V39" i="8"/>
  <c r="U39" i="8"/>
  <c r="T39" i="8"/>
  <c r="S39" i="8"/>
  <c r="R39" i="8"/>
  <c r="Q39" i="8"/>
  <c r="P39" i="8"/>
  <c r="O39" i="8"/>
  <c r="N39" i="8"/>
  <c r="M39" i="8"/>
  <c r="L39" i="8"/>
  <c r="K39" i="8"/>
  <c r="J39" i="8"/>
  <c r="Y38" i="8"/>
  <c r="X38" i="8"/>
  <c r="W38" i="8"/>
  <c r="V38" i="8"/>
  <c r="U38" i="8"/>
  <c r="T38" i="8"/>
  <c r="S38" i="8"/>
  <c r="R38" i="8"/>
  <c r="Q38" i="8"/>
  <c r="P38" i="8"/>
  <c r="O38" i="8"/>
  <c r="N38" i="8"/>
  <c r="M38" i="8"/>
  <c r="L38" i="8"/>
  <c r="K38" i="8"/>
  <c r="J38" i="8"/>
  <c r="Y37" i="8"/>
  <c r="X37" i="8"/>
  <c r="W37" i="8"/>
  <c r="V37" i="8"/>
  <c r="U37" i="8"/>
  <c r="T37" i="8"/>
  <c r="S37" i="8"/>
  <c r="R37" i="8"/>
  <c r="Q37" i="8"/>
  <c r="P37" i="8"/>
  <c r="O37" i="8"/>
  <c r="N37" i="8"/>
  <c r="M37" i="8"/>
  <c r="L37" i="8"/>
  <c r="K37" i="8"/>
  <c r="J37" i="8"/>
  <c r="Y36" i="8"/>
  <c r="X36" i="8"/>
  <c r="W36" i="8"/>
  <c r="V36" i="8"/>
  <c r="U36" i="8"/>
  <c r="T36" i="8"/>
  <c r="S36" i="8"/>
  <c r="R36" i="8"/>
  <c r="Q36" i="8"/>
  <c r="P36" i="8"/>
  <c r="O36" i="8"/>
  <c r="N36" i="8"/>
  <c r="M36" i="8"/>
  <c r="L36" i="8"/>
  <c r="K36" i="8"/>
  <c r="J36" i="8"/>
  <c r="Y35" i="8"/>
  <c r="X35" i="8"/>
  <c r="W35" i="8"/>
  <c r="V35" i="8"/>
  <c r="U35" i="8"/>
  <c r="T35" i="8"/>
  <c r="S35" i="8"/>
  <c r="R35" i="8"/>
  <c r="Q35" i="8"/>
  <c r="P35" i="8"/>
  <c r="O35" i="8"/>
  <c r="N35" i="8"/>
  <c r="M35" i="8"/>
  <c r="L35" i="8"/>
  <c r="K35" i="8"/>
  <c r="J35" i="8"/>
  <c r="Y34" i="8"/>
  <c r="X34" i="8"/>
  <c r="W34" i="8"/>
  <c r="V34" i="8"/>
  <c r="U34" i="8"/>
  <c r="T34" i="8"/>
  <c r="S34" i="8"/>
  <c r="R34" i="8"/>
  <c r="Q34" i="8"/>
  <c r="P34" i="8"/>
  <c r="O34" i="8"/>
  <c r="N34" i="8"/>
  <c r="M34" i="8"/>
  <c r="L34" i="8"/>
  <c r="K34" i="8"/>
  <c r="J34" i="8"/>
  <c r="Y33" i="8"/>
  <c r="X33" i="8"/>
  <c r="W33" i="8"/>
  <c r="V33" i="8"/>
  <c r="U33" i="8"/>
  <c r="T33" i="8"/>
  <c r="S33" i="8"/>
  <c r="R33" i="8"/>
  <c r="Q33" i="8"/>
  <c r="P33" i="8"/>
  <c r="O33" i="8"/>
  <c r="N33" i="8"/>
  <c r="M33" i="8"/>
  <c r="L33" i="8"/>
  <c r="K33" i="8"/>
  <c r="J33" i="8"/>
  <c r="Y32" i="8"/>
  <c r="X32" i="8"/>
  <c r="W32" i="8"/>
  <c r="V32" i="8"/>
  <c r="U32" i="8"/>
  <c r="T32" i="8"/>
  <c r="S32" i="8"/>
  <c r="R32" i="8"/>
  <c r="Q32" i="8"/>
  <c r="P32" i="8"/>
  <c r="O32" i="8"/>
  <c r="N32" i="8"/>
  <c r="M32" i="8"/>
  <c r="L32" i="8"/>
  <c r="K32" i="8"/>
  <c r="J32" i="8"/>
  <c r="Y31" i="8"/>
  <c r="X31" i="8"/>
  <c r="W31" i="8"/>
  <c r="V31" i="8"/>
  <c r="U31" i="8"/>
  <c r="T31" i="8"/>
  <c r="S31" i="8"/>
  <c r="R31" i="8"/>
  <c r="Q31" i="8"/>
  <c r="P31" i="8"/>
  <c r="O31" i="8"/>
  <c r="N31" i="8"/>
  <c r="M31" i="8"/>
  <c r="L31" i="8"/>
  <c r="K31" i="8"/>
  <c r="J31" i="8"/>
  <c r="Y30" i="8"/>
  <c r="X30" i="8"/>
  <c r="W30" i="8"/>
  <c r="V30" i="8"/>
  <c r="U30" i="8"/>
  <c r="T30" i="8"/>
  <c r="S30" i="8"/>
  <c r="R30" i="8"/>
  <c r="Q30" i="8"/>
  <c r="P30" i="8"/>
  <c r="O30" i="8"/>
  <c r="N30" i="8"/>
  <c r="M30" i="8"/>
  <c r="L30" i="8"/>
  <c r="K30" i="8"/>
  <c r="J30" i="8"/>
  <c r="Y29" i="8"/>
  <c r="X29" i="8"/>
  <c r="W29" i="8"/>
  <c r="V29" i="8"/>
  <c r="U29" i="8"/>
  <c r="T29" i="8"/>
  <c r="S29" i="8"/>
  <c r="R29" i="8"/>
  <c r="Q29" i="8"/>
  <c r="P29" i="8"/>
  <c r="O29" i="8"/>
  <c r="N29" i="8"/>
  <c r="M29" i="8"/>
  <c r="L29" i="8"/>
  <c r="K29" i="8"/>
  <c r="J29" i="8"/>
  <c r="Y28" i="8"/>
  <c r="X28" i="8"/>
  <c r="W28" i="8"/>
  <c r="V28" i="8"/>
  <c r="U28" i="8"/>
  <c r="T28" i="8"/>
  <c r="S28" i="8"/>
  <c r="R28" i="8"/>
  <c r="Q28" i="8"/>
  <c r="P28" i="8"/>
  <c r="O28" i="8"/>
  <c r="N28" i="8"/>
  <c r="M28" i="8"/>
  <c r="L28" i="8"/>
  <c r="K28" i="8"/>
  <c r="J28" i="8"/>
  <c r="Y27" i="8"/>
  <c r="X27" i="8"/>
  <c r="W27" i="8"/>
  <c r="V27" i="8"/>
  <c r="U27" i="8"/>
  <c r="T27" i="8"/>
  <c r="S27" i="8"/>
  <c r="R27" i="8"/>
  <c r="Q27" i="8"/>
  <c r="P27" i="8"/>
  <c r="O27" i="8"/>
  <c r="N27" i="8"/>
  <c r="M27" i="8"/>
  <c r="L27" i="8"/>
  <c r="K27" i="8"/>
  <c r="J27" i="8"/>
  <c r="Y26" i="8"/>
  <c r="X26" i="8"/>
  <c r="W26" i="8"/>
  <c r="V26" i="8"/>
  <c r="U26" i="8"/>
  <c r="T26" i="8"/>
  <c r="S26" i="8"/>
  <c r="R26" i="8"/>
  <c r="Q26" i="8"/>
  <c r="P26" i="8"/>
  <c r="O26" i="8"/>
  <c r="N26" i="8"/>
  <c r="M26" i="8"/>
  <c r="L26" i="8"/>
  <c r="K26" i="8"/>
  <c r="J26" i="8"/>
  <c r="Y25" i="8"/>
  <c r="X25" i="8"/>
  <c r="W25" i="8"/>
  <c r="V25" i="8"/>
  <c r="U25" i="8"/>
  <c r="T25" i="8"/>
  <c r="S25" i="8"/>
  <c r="R25" i="8"/>
  <c r="Q25" i="8"/>
  <c r="P25" i="8"/>
  <c r="O25" i="8"/>
  <c r="N25" i="8"/>
  <c r="M25" i="8"/>
  <c r="L25" i="8"/>
  <c r="K25" i="8"/>
  <c r="J25" i="8"/>
  <c r="Y24" i="8"/>
  <c r="X24" i="8"/>
  <c r="W24" i="8"/>
  <c r="V24" i="8"/>
  <c r="U24" i="8"/>
  <c r="T24" i="8"/>
  <c r="S24" i="8"/>
  <c r="R24" i="8"/>
  <c r="Q24" i="8"/>
  <c r="P24" i="8"/>
  <c r="O24" i="8"/>
  <c r="N24" i="8"/>
  <c r="M24" i="8"/>
  <c r="L24" i="8"/>
  <c r="K24" i="8"/>
  <c r="J24" i="8"/>
  <c r="Y23" i="8"/>
  <c r="X23" i="8"/>
  <c r="W23" i="8"/>
  <c r="V23" i="8"/>
  <c r="U23" i="8"/>
  <c r="T23" i="8"/>
  <c r="S23" i="8"/>
  <c r="R23" i="8"/>
  <c r="Q23" i="8"/>
  <c r="P23" i="8"/>
  <c r="O23" i="8"/>
  <c r="N23" i="8"/>
  <c r="M23" i="8"/>
  <c r="L23" i="8"/>
  <c r="K23" i="8"/>
  <c r="J23" i="8"/>
  <c r="Y22" i="8"/>
  <c r="X22" i="8"/>
  <c r="W22" i="8"/>
  <c r="V22" i="8"/>
  <c r="U22" i="8"/>
  <c r="T22" i="8"/>
  <c r="S22" i="8"/>
  <c r="R22" i="8"/>
  <c r="Q22" i="8"/>
  <c r="P22" i="8"/>
  <c r="O22" i="8"/>
  <c r="N22" i="8"/>
  <c r="M22" i="8"/>
  <c r="L22" i="8"/>
  <c r="K22" i="8"/>
  <c r="J22" i="8"/>
  <c r="Y21" i="8"/>
  <c r="X21" i="8"/>
  <c r="W21" i="8"/>
  <c r="V21" i="8"/>
  <c r="U21" i="8"/>
  <c r="T21" i="8"/>
  <c r="S21" i="8"/>
  <c r="R21" i="8"/>
  <c r="Q21" i="8"/>
  <c r="P21" i="8"/>
  <c r="O21" i="8"/>
  <c r="N21" i="8"/>
  <c r="M21" i="8"/>
  <c r="L21" i="8"/>
  <c r="K21" i="8"/>
  <c r="J21" i="8"/>
  <c r="Y20" i="8"/>
  <c r="X20" i="8"/>
  <c r="W20" i="8"/>
  <c r="V20" i="8"/>
  <c r="U20" i="8"/>
  <c r="T20" i="8"/>
  <c r="S20" i="8"/>
  <c r="R20" i="8"/>
  <c r="Q20" i="8"/>
  <c r="P20" i="8"/>
  <c r="O20" i="8"/>
  <c r="N20" i="8"/>
  <c r="M20" i="8"/>
  <c r="L20" i="8"/>
  <c r="K20" i="8"/>
  <c r="J20" i="8"/>
  <c r="Y19" i="8"/>
  <c r="X19" i="8"/>
  <c r="W19" i="8"/>
  <c r="V19" i="8"/>
  <c r="U19" i="8"/>
  <c r="T19" i="8"/>
  <c r="S19" i="8"/>
  <c r="R19" i="8"/>
  <c r="Q19" i="8"/>
  <c r="P19" i="8"/>
  <c r="O19" i="8"/>
  <c r="N19" i="8"/>
  <c r="M19" i="8"/>
  <c r="L19" i="8"/>
  <c r="K19" i="8"/>
  <c r="J19" i="8"/>
  <c r="Y18" i="8"/>
  <c r="X18" i="8"/>
  <c r="W18" i="8"/>
  <c r="V18" i="8"/>
  <c r="U18" i="8"/>
  <c r="T18" i="8"/>
  <c r="S18" i="8"/>
  <c r="R18" i="8"/>
  <c r="Q18" i="8"/>
  <c r="P18" i="8"/>
  <c r="O18" i="8"/>
  <c r="N18" i="8"/>
  <c r="M18" i="8"/>
  <c r="L18" i="8"/>
  <c r="K18" i="8"/>
  <c r="J18" i="8"/>
  <c r="Y17" i="8"/>
  <c r="X17" i="8"/>
  <c r="W17" i="8"/>
  <c r="V17" i="8"/>
  <c r="U17" i="8"/>
  <c r="T17" i="8"/>
  <c r="S17" i="8"/>
  <c r="R17" i="8"/>
  <c r="Q17" i="8"/>
  <c r="P17" i="8"/>
  <c r="O17" i="8"/>
  <c r="N17" i="8"/>
  <c r="M17" i="8"/>
  <c r="L17" i="8"/>
  <c r="K17" i="8"/>
  <c r="J17" i="8"/>
  <c r="Y16" i="8"/>
  <c r="X16" i="8"/>
  <c r="W16" i="8"/>
  <c r="V16" i="8"/>
  <c r="U16" i="8"/>
  <c r="T16" i="8"/>
  <c r="S16" i="8"/>
  <c r="R16" i="8"/>
  <c r="Q16" i="8"/>
  <c r="P16" i="8"/>
  <c r="O16" i="8"/>
  <c r="N16" i="8"/>
  <c r="M16" i="8"/>
  <c r="L16" i="8"/>
  <c r="K16" i="8"/>
  <c r="J16" i="8"/>
  <c r="Y15" i="8"/>
  <c r="X15" i="8"/>
  <c r="W15" i="8"/>
  <c r="V15" i="8"/>
  <c r="U15" i="8"/>
  <c r="T15" i="8"/>
  <c r="S15" i="8"/>
  <c r="R15" i="8"/>
  <c r="Q15" i="8"/>
  <c r="P15" i="8"/>
  <c r="O15" i="8"/>
  <c r="N15" i="8"/>
  <c r="M15" i="8"/>
  <c r="L15" i="8"/>
  <c r="K15" i="8"/>
  <c r="J15" i="8"/>
  <c r="Y14" i="8"/>
  <c r="X14" i="8"/>
  <c r="W14" i="8"/>
  <c r="V14" i="8"/>
  <c r="U14" i="8"/>
  <c r="T14" i="8"/>
  <c r="S14" i="8"/>
  <c r="R14" i="8"/>
  <c r="Q14" i="8"/>
  <c r="P14" i="8"/>
  <c r="O14" i="8"/>
  <c r="N14" i="8"/>
  <c r="M14" i="8"/>
  <c r="L14" i="8"/>
  <c r="K14" i="8"/>
  <c r="J14" i="8"/>
  <c r="Y13" i="8"/>
  <c r="X13" i="8"/>
  <c r="W13" i="8"/>
  <c r="V13" i="8"/>
  <c r="U13" i="8"/>
  <c r="T13" i="8"/>
  <c r="S13" i="8"/>
  <c r="R13" i="8"/>
  <c r="Q13" i="8"/>
  <c r="P13" i="8"/>
  <c r="O13" i="8"/>
  <c r="N13" i="8"/>
  <c r="M13" i="8"/>
  <c r="L13" i="8"/>
  <c r="K13" i="8"/>
  <c r="J13" i="8"/>
  <c r="Y12" i="8"/>
  <c r="X12" i="8"/>
  <c r="W12" i="8"/>
  <c r="V12" i="8"/>
  <c r="U12" i="8"/>
  <c r="T12" i="8"/>
  <c r="S12" i="8"/>
  <c r="R12" i="8"/>
  <c r="Q12" i="8"/>
  <c r="P12" i="8"/>
  <c r="O12" i="8"/>
  <c r="N12" i="8"/>
  <c r="M12" i="8"/>
  <c r="L12" i="8"/>
  <c r="K12" i="8"/>
  <c r="J12" i="8"/>
  <c r="Y11" i="8"/>
  <c r="X11" i="8"/>
  <c r="W11" i="8"/>
  <c r="V11" i="8"/>
  <c r="U11" i="8"/>
  <c r="T11" i="8"/>
  <c r="S11" i="8"/>
  <c r="R11" i="8"/>
  <c r="Q11" i="8"/>
  <c r="P11" i="8"/>
  <c r="O11" i="8"/>
  <c r="N11" i="8"/>
  <c r="M11" i="8"/>
  <c r="L11" i="8"/>
  <c r="K11" i="8"/>
  <c r="J11" i="8"/>
  <c r="Y10" i="8"/>
  <c r="X10" i="8"/>
  <c r="W10" i="8"/>
  <c r="V10" i="8"/>
  <c r="U10" i="8"/>
  <c r="T10" i="8"/>
  <c r="S10" i="8"/>
  <c r="R10" i="8"/>
  <c r="Q10" i="8"/>
  <c r="P10" i="8"/>
  <c r="O10" i="8"/>
  <c r="N10" i="8"/>
  <c r="M10" i="8"/>
  <c r="L10" i="8"/>
  <c r="K10" i="8"/>
  <c r="J10" i="8"/>
  <c r="K9" i="8"/>
  <c r="L9" i="8" s="1"/>
  <c r="M9" i="8" s="1"/>
  <c r="N9" i="8" s="1"/>
  <c r="O9" i="8" s="1"/>
  <c r="P9" i="8" s="1"/>
  <c r="Q9" i="8" s="1"/>
  <c r="R9" i="8" s="1"/>
  <c r="S9" i="8" s="1"/>
  <c r="T9" i="8" s="1"/>
  <c r="U9" i="8" s="1"/>
  <c r="V9" i="8" s="1"/>
  <c r="W9" i="8" s="1"/>
  <c r="X9" i="8" s="1"/>
  <c r="Y9" i="8" s="1"/>
  <c r="J9" i="8"/>
  <c r="K8" i="8"/>
  <c r="L8" i="8" s="1"/>
  <c r="M8" i="8" s="1"/>
  <c r="N8" i="8" s="1"/>
  <c r="O8" i="8" s="1"/>
  <c r="P8" i="8" s="1"/>
  <c r="Q8" i="8" s="1"/>
  <c r="R8" i="8" s="1"/>
  <c r="S8" i="8" s="1"/>
  <c r="T8" i="8" s="1"/>
  <c r="U8" i="8" s="1"/>
  <c r="V8" i="8" s="1"/>
  <c r="W8" i="8" s="1"/>
  <c r="X8" i="8" s="1"/>
  <c r="Y8" i="8" s="1"/>
  <c r="J8" i="8"/>
  <c r="K7" i="8"/>
  <c r="L7" i="8" s="1"/>
  <c r="M7" i="8" s="1"/>
  <c r="N7" i="8" s="1"/>
  <c r="O7" i="8" s="1"/>
  <c r="P7" i="8" s="1"/>
  <c r="Q7" i="8" s="1"/>
  <c r="R7" i="8" s="1"/>
  <c r="S7" i="8" s="1"/>
  <c r="T7" i="8" s="1"/>
  <c r="U7" i="8" s="1"/>
  <c r="V7" i="8" s="1"/>
  <c r="W7" i="8" s="1"/>
  <c r="X7" i="8" s="1"/>
  <c r="Y7" i="8" s="1"/>
  <c r="J7" i="8"/>
  <c r="K6" i="8"/>
  <c r="L6" i="8" s="1"/>
  <c r="M6" i="8" s="1"/>
  <c r="N6" i="8" s="1"/>
  <c r="O6" i="8" s="1"/>
  <c r="P6" i="8" s="1"/>
  <c r="Q6" i="8" s="1"/>
  <c r="R6" i="8" s="1"/>
  <c r="S6" i="8" s="1"/>
  <c r="T6" i="8" s="1"/>
  <c r="U6" i="8" s="1"/>
  <c r="V6" i="8" s="1"/>
  <c r="W6" i="8" s="1"/>
  <c r="X6" i="8" s="1"/>
  <c r="Y6" i="8" s="1"/>
  <c r="J6" i="8"/>
  <c r="V4" i="1"/>
  <c r="U9" i="1"/>
  <c r="U8" i="1"/>
  <c r="U7" i="1"/>
  <c r="U6" i="1"/>
  <c r="U5" i="1"/>
  <c r="U4" i="1"/>
  <c r="U73" i="1"/>
  <c r="V73" i="1"/>
  <c r="AZ73" i="1" s="1"/>
  <c r="U74" i="1"/>
  <c r="V74" i="1"/>
  <c r="U75" i="1"/>
  <c r="V75" i="1"/>
  <c r="AZ75" i="1" s="1"/>
  <c r="U76" i="1"/>
  <c r="V76" i="1"/>
  <c r="AX76" i="1" s="1"/>
  <c r="U77" i="1"/>
  <c r="V77" i="1"/>
  <c r="U78" i="1"/>
  <c r="V78" i="1"/>
  <c r="AX78" i="1" s="1"/>
  <c r="U79" i="1"/>
  <c r="V79" i="1"/>
  <c r="AZ79" i="1" s="1"/>
  <c r="U80" i="1"/>
  <c r="V80" i="1"/>
  <c r="AX80" i="1" s="1"/>
  <c r="U81" i="1"/>
  <c r="V81" i="1"/>
  <c r="AZ81" i="1" s="1"/>
  <c r="U82" i="1"/>
  <c r="V82" i="1"/>
  <c r="AX82" i="1" s="1"/>
  <c r="U83" i="1"/>
  <c r="V83" i="1"/>
  <c r="AZ83" i="1" s="1"/>
  <c r="U84" i="1"/>
  <c r="V84" i="1"/>
  <c r="AZ84" i="1" s="1"/>
  <c r="U85" i="1"/>
  <c r="V85" i="1"/>
  <c r="AE100" i="7"/>
  <c r="AE99" i="7"/>
  <c r="AE98" i="7"/>
  <c r="AE97"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6" i="7"/>
  <c r="AE65" i="7"/>
  <c r="AE64" i="7"/>
  <c r="AE63" i="7"/>
  <c r="AE62" i="7"/>
  <c r="AE61" i="7"/>
  <c r="AE60" i="7"/>
  <c r="AE59" i="7"/>
  <c r="AE58" i="7"/>
  <c r="AE57" i="7"/>
  <c r="AE56" i="7"/>
  <c r="AE55" i="7"/>
  <c r="AE54" i="7"/>
  <c r="AE53" i="7"/>
  <c r="AE52" i="7"/>
  <c r="AE51" i="7"/>
  <c r="AE50" i="7"/>
  <c r="AE49" i="7"/>
  <c r="AE48" i="7"/>
  <c r="AE47" i="7"/>
  <c r="AE46" i="7"/>
  <c r="AE45" i="7"/>
  <c r="AE44" i="7"/>
  <c r="AE43" i="7"/>
  <c r="AE42" i="7"/>
  <c r="AE41" i="7"/>
  <c r="AE40" i="7"/>
  <c r="AE39" i="7"/>
  <c r="AE38" i="7"/>
  <c r="AE37" i="7"/>
  <c r="AE36" i="7"/>
  <c r="AE35" i="7"/>
  <c r="AE34" i="7"/>
  <c r="AE33" i="7"/>
  <c r="AE32" i="7"/>
  <c r="AE31" i="7"/>
  <c r="AE30" i="7"/>
  <c r="AE29" i="7"/>
  <c r="AE28" i="7"/>
  <c r="AE27" i="7"/>
  <c r="AE26" i="7"/>
  <c r="AE25" i="7"/>
  <c r="AE24" i="7"/>
  <c r="AE23" i="7"/>
  <c r="AE22" i="7"/>
  <c r="AE8" i="7"/>
  <c r="AE9" i="7"/>
  <c r="AE10" i="7"/>
  <c r="AE11" i="7"/>
  <c r="AE12" i="7"/>
  <c r="AE13" i="7"/>
  <c r="AE14" i="7"/>
  <c r="AE15" i="7"/>
  <c r="AE16" i="7"/>
  <c r="AE17" i="7"/>
  <c r="AE18" i="7"/>
  <c r="AE19" i="7"/>
  <c r="AE20" i="7"/>
  <c r="AE21" i="7"/>
  <c r="AE7" i="7"/>
  <c r="V5" i="1"/>
  <c r="V6" i="1"/>
  <c r="AZ6" i="1" s="1"/>
  <c r="V7" i="1"/>
  <c r="AZ7" i="1" s="1"/>
  <c r="V8" i="1"/>
  <c r="AZ8" i="1" s="1"/>
  <c r="V9" i="1"/>
  <c r="AZ9" i="1" s="1"/>
  <c r="V10" i="1"/>
  <c r="AZ10" i="1" s="1"/>
  <c r="V11" i="1"/>
  <c r="AX11" i="1" s="1"/>
  <c r="V12" i="1"/>
  <c r="AX12" i="1" s="1"/>
  <c r="V13" i="1"/>
  <c r="V14" i="1"/>
  <c r="AZ14" i="1" s="1"/>
  <c r="V15" i="1"/>
  <c r="AX15" i="1" s="1"/>
  <c r="V16" i="1"/>
  <c r="AZ16" i="1" s="1"/>
  <c r="V17" i="1"/>
  <c r="AZ17" i="1" s="1"/>
  <c r="V18" i="1"/>
  <c r="AZ18" i="1" s="1"/>
  <c r="V19" i="1"/>
  <c r="AZ19" i="1" s="1"/>
  <c r="V20" i="1"/>
  <c r="AZ20" i="1" s="1"/>
  <c r="V21" i="1"/>
  <c r="V22" i="1"/>
  <c r="AZ22" i="1" s="1"/>
  <c r="V23" i="1"/>
  <c r="AX23" i="1" s="1"/>
  <c r="V24" i="1"/>
  <c r="AZ24" i="1" s="1"/>
  <c r="V25" i="1"/>
  <c r="AZ25" i="1" s="1"/>
  <c r="V26" i="1"/>
  <c r="AZ26" i="1" s="1"/>
  <c r="V27" i="1"/>
  <c r="AZ27" i="1" s="1"/>
  <c r="V28" i="1"/>
  <c r="AZ28" i="1" s="1"/>
  <c r="V29" i="1"/>
  <c r="V30" i="1"/>
  <c r="AZ30" i="1" s="1"/>
  <c r="V31" i="1"/>
  <c r="AZ31" i="1" s="1"/>
  <c r="V32" i="1"/>
  <c r="AZ32" i="1" s="1"/>
  <c r="V33" i="1"/>
  <c r="AZ33" i="1" s="1"/>
  <c r="V34" i="1"/>
  <c r="AZ34" i="1" s="1"/>
  <c r="V35" i="1"/>
  <c r="AX35" i="1" s="1"/>
  <c r="V36" i="1"/>
  <c r="AX36" i="1" s="1"/>
  <c r="V37" i="1"/>
  <c r="V38" i="1"/>
  <c r="AZ38" i="1" s="1"/>
  <c r="V39" i="1"/>
  <c r="AX39" i="1" s="1"/>
  <c r="V40" i="1"/>
  <c r="AZ40" i="1" s="1"/>
  <c r="V41" i="1"/>
  <c r="AZ41" i="1" s="1"/>
  <c r="V42" i="1"/>
  <c r="AZ42" i="1" s="1"/>
  <c r="V43" i="1"/>
  <c r="AZ43" i="1" s="1"/>
  <c r="V44" i="1"/>
  <c r="AZ44" i="1" s="1"/>
  <c r="V45" i="1"/>
  <c r="V46" i="1"/>
  <c r="AZ46" i="1" s="1"/>
  <c r="V47" i="1"/>
  <c r="AX47" i="1" s="1"/>
  <c r="V48" i="1"/>
  <c r="AZ48" i="1" s="1"/>
  <c r="V49" i="1"/>
  <c r="AX49" i="1" s="1"/>
  <c r="V50" i="1"/>
  <c r="AZ50" i="1" s="1"/>
  <c r="V51" i="1"/>
  <c r="AZ51" i="1" s="1"/>
  <c r="V52" i="1"/>
  <c r="AZ52" i="1" s="1"/>
  <c r="V53" i="1"/>
  <c r="V54" i="1"/>
  <c r="AZ54" i="1" s="1"/>
  <c r="V55" i="1"/>
  <c r="AX55" i="1" s="1"/>
  <c r="V56" i="1"/>
  <c r="AZ56" i="1" s="1"/>
  <c r="V57" i="1"/>
  <c r="AZ57" i="1" s="1"/>
  <c r="V58" i="1"/>
  <c r="AZ58" i="1" s="1"/>
  <c r="V59" i="1"/>
  <c r="AZ59" i="1" s="1"/>
  <c r="V60" i="1"/>
  <c r="AX60" i="1" s="1"/>
  <c r="V61" i="1"/>
  <c r="AX61" i="1" s="1"/>
  <c r="V62" i="1"/>
  <c r="AZ62" i="1" s="1"/>
  <c r="V63" i="1"/>
  <c r="AX63" i="1" s="1"/>
  <c r="V64" i="1"/>
  <c r="AZ64" i="1" s="1"/>
  <c r="V65" i="1"/>
  <c r="AZ65" i="1" s="1"/>
  <c r="V66" i="1"/>
  <c r="AZ66" i="1" s="1"/>
  <c r="V67" i="1"/>
  <c r="AZ67" i="1" s="1"/>
  <c r="V68" i="1"/>
  <c r="AZ68" i="1" s="1"/>
  <c r="V69" i="1"/>
  <c r="V70" i="1"/>
  <c r="AZ70" i="1" s="1"/>
  <c r="V71" i="1"/>
  <c r="AZ71" i="1" s="1"/>
  <c r="V72" i="1"/>
  <c r="AZ72" i="1" s="1"/>
  <c r="V86" i="1"/>
  <c r="AZ86" i="1" s="1"/>
  <c r="V87" i="1"/>
  <c r="AX87" i="1" s="1"/>
  <c r="V88" i="1"/>
  <c r="AZ88" i="1" s="1"/>
  <c r="V89" i="1"/>
  <c r="AX89" i="1" s="1"/>
  <c r="V90" i="1"/>
  <c r="AZ90" i="1" s="1"/>
  <c r="V91" i="1"/>
  <c r="AZ91" i="1" s="1"/>
  <c r="V92" i="1"/>
  <c r="AZ92" i="1" s="1"/>
  <c r="V93" i="1"/>
  <c r="V94" i="1"/>
  <c r="AZ94" i="1" s="1"/>
  <c r="V95" i="1"/>
  <c r="AZ95" i="1" s="1"/>
  <c r="V96" i="1"/>
  <c r="AZ96" i="1" s="1"/>
  <c r="V97" i="1"/>
  <c r="AZ97" i="1" s="1"/>
  <c r="V98" i="1"/>
  <c r="AZ98" i="1" s="1"/>
  <c r="V99" i="1"/>
  <c r="AZ99" i="1" s="1"/>
  <c r="V100" i="1"/>
  <c r="AZ100" i="1" s="1"/>
  <c r="V101" i="1"/>
  <c r="V102" i="1"/>
  <c r="AX102" i="1" s="1"/>
  <c r="V103" i="1"/>
  <c r="AX103" i="1" s="1"/>
  <c r="V104" i="1"/>
  <c r="AZ104" i="1" s="1"/>
  <c r="V105" i="1"/>
  <c r="AX105" i="1" s="1"/>
  <c r="V106" i="1"/>
  <c r="AZ106" i="1" s="1"/>
  <c r="V107" i="1"/>
  <c r="AZ107" i="1" s="1"/>
  <c r="V108" i="1"/>
  <c r="AZ108" i="1" s="1"/>
  <c r="V109" i="1"/>
  <c r="V110" i="1"/>
  <c r="AZ110" i="1" s="1"/>
  <c r="V111" i="1"/>
  <c r="AZ111" i="1" s="1"/>
  <c r="V112" i="1"/>
  <c r="AZ112" i="1" s="1"/>
  <c r="V113" i="1"/>
  <c r="AX113" i="1" s="1"/>
  <c r="V114" i="1"/>
  <c r="AZ114" i="1" s="1"/>
  <c r="V115" i="1"/>
  <c r="AX115" i="1" s="1"/>
  <c r="V116" i="1"/>
  <c r="AZ116" i="1" s="1"/>
  <c r="V117" i="1"/>
  <c r="V118" i="1"/>
  <c r="AZ118" i="1" s="1"/>
  <c r="V119" i="1"/>
  <c r="AZ119" i="1" s="1"/>
  <c r="V120" i="1"/>
  <c r="AZ120" i="1" s="1"/>
  <c r="V121" i="1"/>
  <c r="AX121" i="1" s="1"/>
  <c r="V122" i="1"/>
  <c r="AZ122" i="1" s="1"/>
  <c r="V123" i="1"/>
  <c r="AZ123" i="1" s="1"/>
  <c r="V124" i="1"/>
  <c r="AZ124" i="1" s="1"/>
  <c r="V125" i="1"/>
  <c r="V126" i="1"/>
  <c r="AX126" i="1" s="1"/>
  <c r="V127" i="1"/>
  <c r="AX127" i="1" s="1"/>
  <c r="V128" i="1"/>
  <c r="AZ128" i="1" s="1"/>
  <c r="V129" i="1"/>
  <c r="AX129" i="1" s="1"/>
  <c r="V130" i="1"/>
  <c r="AZ130" i="1" s="1"/>
  <c r="V131" i="1"/>
  <c r="AZ131" i="1" s="1"/>
  <c r="V132" i="1"/>
  <c r="AZ132" i="1" s="1"/>
  <c r="V133" i="1"/>
  <c r="V134" i="1"/>
  <c r="AZ134" i="1" s="1"/>
  <c r="V135" i="1"/>
  <c r="AZ135" i="1" s="1"/>
  <c r="V136" i="1"/>
  <c r="AZ136" i="1" s="1"/>
  <c r="V137" i="1"/>
  <c r="AZ137" i="1" s="1"/>
  <c r="V138" i="1"/>
  <c r="AZ138" i="1" s="1"/>
  <c r="V139" i="1"/>
  <c r="AZ139" i="1" s="1"/>
  <c r="V140" i="1"/>
  <c r="AZ140" i="1" s="1"/>
  <c r="V141" i="1"/>
  <c r="AX141" i="1" s="1"/>
  <c r="V142" i="1"/>
  <c r="AX142" i="1" s="1"/>
  <c r="V143" i="1"/>
  <c r="AX143" i="1" s="1"/>
  <c r="V144" i="1"/>
  <c r="AZ144" i="1" s="1"/>
  <c r="V145" i="1"/>
  <c r="AX145" i="1" s="1"/>
  <c r="V146" i="1"/>
  <c r="AZ146" i="1" s="1"/>
  <c r="V147" i="1"/>
  <c r="AZ147" i="1" s="1"/>
  <c r="V148" i="1"/>
  <c r="AZ148" i="1" s="1"/>
  <c r="V149" i="1"/>
  <c r="V150" i="1"/>
  <c r="AZ150" i="1" s="1"/>
  <c r="V151" i="1"/>
  <c r="AX151" i="1" s="1"/>
  <c r="V152" i="1"/>
  <c r="AZ152" i="1" s="1"/>
  <c r="V153" i="1"/>
  <c r="AX153" i="1" s="1"/>
  <c r="V154" i="1"/>
  <c r="AZ154" i="1" s="1"/>
  <c r="V155" i="1"/>
  <c r="AZ155" i="1" s="1"/>
  <c r="V156" i="1"/>
  <c r="AZ156" i="1" s="1"/>
  <c r="V157" i="1"/>
  <c r="V158" i="1"/>
  <c r="AZ158" i="1" s="1"/>
  <c r="V159" i="1"/>
  <c r="AZ159" i="1" s="1"/>
  <c r="V160" i="1"/>
  <c r="AZ160" i="1" s="1"/>
  <c r="V161" i="1"/>
  <c r="AZ161" i="1" s="1"/>
  <c r="V162" i="1"/>
  <c r="AZ162" i="1" s="1"/>
  <c r="V163" i="1"/>
  <c r="AZ163" i="1" s="1"/>
  <c r="V164" i="1"/>
  <c r="AZ164" i="1" s="1"/>
  <c r="V165" i="1"/>
  <c r="V166" i="1"/>
  <c r="AX166" i="1" s="1"/>
  <c r="V167" i="1"/>
  <c r="AX167" i="1" s="1"/>
  <c r="V168" i="1"/>
  <c r="AZ168" i="1" s="1"/>
  <c r="V169" i="1"/>
  <c r="AX169" i="1" s="1"/>
  <c r="V170" i="1"/>
  <c r="AZ170" i="1" s="1"/>
  <c r="V171" i="1"/>
  <c r="AZ171" i="1" s="1"/>
  <c r="V172" i="1"/>
  <c r="AZ172" i="1" s="1"/>
  <c r="V173" i="1"/>
  <c r="V174" i="1"/>
  <c r="AZ174" i="1" s="1"/>
  <c r="V175" i="1"/>
  <c r="AZ175" i="1" s="1"/>
  <c r="V176" i="1"/>
  <c r="AZ176" i="1" s="1"/>
  <c r="V177" i="1"/>
  <c r="AX177" i="1" s="1"/>
  <c r="V178" i="1"/>
  <c r="AZ178" i="1" s="1"/>
  <c r="V179" i="1"/>
  <c r="AX179" i="1" s="1"/>
  <c r="V180" i="1"/>
  <c r="AZ180" i="1" s="1"/>
  <c r="V181" i="1"/>
  <c r="V182" i="1"/>
  <c r="AZ182" i="1" s="1"/>
  <c r="V183" i="1"/>
  <c r="AZ183" i="1" s="1"/>
  <c r="V184" i="1"/>
  <c r="AZ184" i="1" s="1"/>
  <c r="V185" i="1"/>
  <c r="AX185" i="1" s="1"/>
  <c r="V186" i="1"/>
  <c r="AZ186" i="1" s="1"/>
  <c r="V187" i="1"/>
  <c r="AZ187" i="1" s="1"/>
  <c r="V188" i="1"/>
  <c r="AZ188" i="1" s="1"/>
  <c r="V189" i="1"/>
  <c r="V190" i="1"/>
  <c r="AX190" i="1" s="1"/>
  <c r="V191" i="1"/>
  <c r="AX191" i="1" s="1"/>
  <c r="V192" i="1"/>
  <c r="AZ192" i="1" s="1"/>
  <c r="V193" i="1"/>
  <c r="AX193" i="1" s="1"/>
  <c r="V194" i="1"/>
  <c r="AZ194" i="1" s="1"/>
  <c r="V195" i="1"/>
  <c r="AZ195" i="1" s="1"/>
  <c r="V196" i="1"/>
  <c r="AZ196" i="1" s="1"/>
  <c r="V197" i="1"/>
  <c r="V198" i="1"/>
  <c r="AZ198" i="1" s="1"/>
  <c r="V199" i="1"/>
  <c r="AZ199" i="1" s="1"/>
  <c r="V200" i="1"/>
  <c r="AZ200" i="1" s="1"/>
  <c r="V201" i="1"/>
  <c r="AZ201" i="1" s="1"/>
  <c r="V202" i="1"/>
  <c r="AZ202" i="1" s="1"/>
  <c r="V203" i="1"/>
  <c r="AZ203" i="1" s="1"/>
  <c r="V204" i="1"/>
  <c r="AZ204" i="1" s="1"/>
  <c r="V205" i="1"/>
  <c r="AX205" i="1" s="1"/>
  <c r="V206" i="1"/>
  <c r="AX206" i="1" s="1"/>
  <c r="V207" i="1"/>
  <c r="AX207" i="1" s="1"/>
  <c r="V208" i="1"/>
  <c r="AZ208" i="1" s="1"/>
  <c r="V209" i="1"/>
  <c r="AX209" i="1" s="1"/>
  <c r="V210" i="1"/>
  <c r="AZ210" i="1" s="1"/>
  <c r="V211" i="1"/>
  <c r="AZ211" i="1" s="1"/>
  <c r="V212" i="1"/>
  <c r="AZ212" i="1" s="1"/>
  <c r="V213" i="1"/>
  <c r="V214" i="1"/>
  <c r="AZ214" i="1" s="1"/>
  <c r="V215" i="1"/>
  <c r="AX215" i="1" s="1"/>
  <c r="V216" i="1"/>
  <c r="AZ216" i="1" s="1"/>
  <c r="V217" i="1"/>
  <c r="AX217" i="1" s="1"/>
  <c r="V218" i="1"/>
  <c r="AZ218" i="1" s="1"/>
  <c r="V219" i="1"/>
  <c r="AZ219" i="1" s="1"/>
  <c r="V220" i="1"/>
  <c r="AZ220" i="1" s="1"/>
  <c r="V221" i="1"/>
  <c r="V222" i="1"/>
  <c r="AZ222" i="1" s="1"/>
  <c r="V223" i="1"/>
  <c r="AZ223" i="1" s="1"/>
  <c r="V224" i="1"/>
  <c r="AZ224" i="1" s="1"/>
  <c r="V225" i="1"/>
  <c r="AZ225" i="1" s="1"/>
  <c r="V226" i="1"/>
  <c r="AZ226" i="1" s="1"/>
  <c r="V227" i="1"/>
  <c r="AZ227" i="1" s="1"/>
  <c r="V228" i="1"/>
  <c r="AZ228" i="1" s="1"/>
  <c r="V229" i="1"/>
  <c r="V230" i="1"/>
  <c r="AX230" i="1" s="1"/>
  <c r="V231" i="1"/>
  <c r="AX231" i="1" s="1"/>
  <c r="V232" i="1"/>
  <c r="AZ232" i="1" s="1"/>
  <c r="V233" i="1"/>
  <c r="AX233" i="1" s="1"/>
  <c r="V234" i="1"/>
  <c r="AZ234" i="1" s="1"/>
  <c r="V235" i="1"/>
  <c r="AZ235" i="1" s="1"/>
  <c r="V236" i="1"/>
  <c r="AZ236" i="1" s="1"/>
  <c r="V237" i="1"/>
  <c r="V238" i="1"/>
  <c r="AZ238" i="1" s="1"/>
  <c r="V239" i="1"/>
  <c r="AZ239" i="1" s="1"/>
  <c r="V240" i="1"/>
  <c r="AZ240" i="1" s="1"/>
  <c r="V241" i="1"/>
  <c r="AZ241" i="1" s="1"/>
  <c r="V242" i="1"/>
  <c r="AZ242" i="1" s="1"/>
  <c r="V243" i="1"/>
  <c r="AZ243" i="1" s="1"/>
  <c r="V244" i="1"/>
  <c r="AZ244" i="1" s="1"/>
  <c r="V245" i="1"/>
  <c r="V246" i="1"/>
  <c r="AZ246" i="1" s="1"/>
  <c r="V247" i="1"/>
  <c r="AX247" i="1" s="1"/>
  <c r="V248" i="1"/>
  <c r="AZ248" i="1" s="1"/>
  <c r="V249" i="1"/>
  <c r="AZ249" i="1" s="1"/>
  <c r="V250" i="1"/>
  <c r="AZ250" i="1" s="1"/>
  <c r="V251" i="1"/>
  <c r="AZ251" i="1" s="1"/>
  <c r="V252" i="1"/>
  <c r="AZ252" i="1" s="1"/>
  <c r="V253" i="1"/>
  <c r="V254" i="1"/>
  <c r="AZ254" i="1" s="1"/>
  <c r="V255" i="1"/>
  <c r="AZ255" i="1" s="1"/>
  <c r="V256" i="1"/>
  <c r="AZ256" i="1" s="1"/>
  <c r="V257" i="1"/>
  <c r="AZ257" i="1" s="1"/>
  <c r="V258" i="1"/>
  <c r="AZ258" i="1" s="1"/>
  <c r="V259" i="1"/>
  <c r="AZ259" i="1" s="1"/>
  <c r="V260" i="1"/>
  <c r="AZ260" i="1" s="1"/>
  <c r="V261" i="1"/>
  <c r="V262" i="1"/>
  <c r="AZ262" i="1" s="1"/>
  <c r="V263" i="1"/>
  <c r="AZ263" i="1" s="1"/>
  <c r="V264" i="1"/>
  <c r="AZ264" i="1" s="1"/>
  <c r="V265" i="1"/>
  <c r="AZ265" i="1" s="1"/>
  <c r="V266" i="1"/>
  <c r="AZ266" i="1" s="1"/>
  <c r="V267" i="1"/>
  <c r="AZ267" i="1" s="1"/>
  <c r="V268" i="1"/>
  <c r="AZ268" i="1" s="1"/>
  <c r="V269" i="1"/>
  <c r="V270" i="1"/>
  <c r="AZ270" i="1" s="1"/>
  <c r="V271" i="1"/>
  <c r="AX271" i="1" s="1"/>
  <c r="V272" i="1"/>
  <c r="AZ272" i="1" s="1"/>
  <c r="V273" i="1"/>
  <c r="AZ273" i="1" s="1"/>
  <c r="V274" i="1"/>
  <c r="AZ274" i="1" s="1"/>
  <c r="V275" i="1"/>
  <c r="AZ275" i="1" s="1"/>
  <c r="V276" i="1"/>
  <c r="AZ276" i="1" s="1"/>
  <c r="V277" i="1"/>
  <c r="V278" i="1"/>
  <c r="AZ278" i="1" s="1"/>
  <c r="V279" i="1"/>
  <c r="AZ279" i="1" s="1"/>
  <c r="V280" i="1"/>
  <c r="AZ280" i="1" s="1"/>
  <c r="V281" i="1"/>
  <c r="AZ281" i="1" s="1"/>
  <c r="V282" i="1"/>
  <c r="AZ282" i="1" s="1"/>
  <c r="V283" i="1"/>
  <c r="AZ283" i="1" s="1"/>
  <c r="V284" i="1"/>
  <c r="AZ284" i="1" s="1"/>
  <c r="V285" i="1"/>
  <c r="V286" i="1"/>
  <c r="AZ286" i="1" s="1"/>
  <c r="V287" i="1"/>
  <c r="AX287" i="1" s="1"/>
  <c r="V288" i="1"/>
  <c r="AZ288" i="1" s="1"/>
  <c r="V289" i="1"/>
  <c r="AZ289" i="1" s="1"/>
  <c r="V290" i="1"/>
  <c r="AZ290" i="1" s="1"/>
  <c r="V291" i="1"/>
  <c r="AX291" i="1" s="1"/>
  <c r="V292" i="1"/>
  <c r="AZ292" i="1" s="1"/>
  <c r="V293" i="1"/>
  <c r="V294" i="1"/>
  <c r="AZ294" i="1" s="1"/>
  <c r="V295" i="1"/>
  <c r="AX295" i="1" s="1"/>
  <c r="V296" i="1"/>
  <c r="AZ296" i="1" s="1"/>
  <c r="V297" i="1"/>
  <c r="AZ297" i="1" s="1"/>
  <c r="V298" i="1"/>
  <c r="AZ298" i="1" s="1"/>
  <c r="V299" i="1"/>
  <c r="AZ299" i="1" s="1"/>
  <c r="V300" i="1"/>
  <c r="AZ300" i="1" s="1"/>
  <c r="V301" i="1"/>
  <c r="V302" i="1"/>
  <c r="AZ302" i="1" s="1"/>
  <c r="V303" i="1"/>
  <c r="AZ303" i="1" s="1"/>
  <c r="V304" i="1"/>
  <c r="AZ304" i="1" s="1"/>
  <c r="V305" i="1"/>
  <c r="AZ305" i="1" s="1"/>
  <c r="V306" i="1"/>
  <c r="AZ306" i="1" s="1"/>
  <c r="V307" i="1"/>
  <c r="AZ307" i="1" s="1"/>
  <c r="V308" i="1"/>
  <c r="AZ308" i="1" s="1"/>
  <c r="V309" i="1"/>
  <c r="V310" i="1"/>
  <c r="AZ310" i="1" s="1"/>
  <c r="V311" i="1"/>
  <c r="AX311" i="1" s="1"/>
  <c r="V312" i="1"/>
  <c r="AZ312" i="1" s="1"/>
  <c r="V313" i="1"/>
  <c r="AZ313" i="1" s="1"/>
  <c r="V314" i="1"/>
  <c r="AZ314" i="1" s="1"/>
  <c r="V315" i="1"/>
  <c r="AZ315" i="1" s="1"/>
  <c r="V316" i="1"/>
  <c r="AZ316" i="1" s="1"/>
  <c r="V317" i="1"/>
  <c r="V318" i="1"/>
  <c r="AZ318" i="1" s="1"/>
  <c r="V319" i="1"/>
  <c r="AZ319" i="1" s="1"/>
  <c r="V320" i="1"/>
  <c r="AZ320" i="1" s="1"/>
  <c r="V321" i="1"/>
  <c r="AZ321" i="1" s="1"/>
  <c r="V322" i="1"/>
  <c r="AZ322" i="1" s="1"/>
  <c r="V323" i="1"/>
  <c r="AZ323" i="1" s="1"/>
  <c r="V324" i="1"/>
  <c r="AZ324" i="1" s="1"/>
  <c r="V325" i="1"/>
  <c r="V326" i="1"/>
  <c r="AZ326" i="1" s="1"/>
  <c r="V327" i="1"/>
  <c r="AZ327" i="1" s="1"/>
  <c r="V328" i="1"/>
  <c r="AZ328" i="1" s="1"/>
  <c r="V329" i="1"/>
  <c r="AZ329" i="1" s="1"/>
  <c r="V330" i="1"/>
  <c r="AZ330" i="1" s="1"/>
  <c r="V331" i="1"/>
  <c r="AZ331" i="1" s="1"/>
  <c r="V332" i="1"/>
  <c r="AZ332" i="1" s="1"/>
  <c r="V333" i="1"/>
  <c r="V334" i="1"/>
  <c r="AZ334" i="1" s="1"/>
  <c r="V335" i="1"/>
  <c r="AX335" i="1" s="1"/>
  <c r="V336" i="1"/>
  <c r="AZ336" i="1" s="1"/>
  <c r="V337" i="1"/>
  <c r="AZ337" i="1" s="1"/>
  <c r="V338" i="1"/>
  <c r="AZ338" i="1" s="1"/>
  <c r="V339" i="1"/>
  <c r="AZ339" i="1" s="1"/>
  <c r="V340" i="1"/>
  <c r="AZ340" i="1" s="1"/>
  <c r="V341" i="1"/>
  <c r="V342" i="1"/>
  <c r="AZ342" i="1" s="1"/>
  <c r="V343" i="1"/>
  <c r="AZ343" i="1" s="1"/>
  <c r="V344" i="1"/>
  <c r="AZ344" i="1" s="1"/>
  <c r="V345" i="1"/>
  <c r="AZ345" i="1" s="1"/>
  <c r="V346" i="1"/>
  <c r="AZ346" i="1" s="1"/>
  <c r="V347" i="1"/>
  <c r="AZ347" i="1" s="1"/>
  <c r="V348" i="1"/>
  <c r="AZ348" i="1" s="1"/>
  <c r="V349" i="1"/>
  <c r="V350" i="1"/>
  <c r="AZ350" i="1" s="1"/>
  <c r="V351" i="1"/>
  <c r="AX351" i="1" s="1"/>
  <c r="V352" i="1"/>
  <c r="AZ352" i="1" s="1"/>
  <c r="V353" i="1"/>
  <c r="AZ353" i="1" s="1"/>
  <c r="V354" i="1"/>
  <c r="AZ354" i="1" s="1"/>
  <c r="V355" i="1"/>
  <c r="AX355" i="1" s="1"/>
  <c r="V356" i="1"/>
  <c r="AZ356" i="1" s="1"/>
  <c r="V357" i="1"/>
  <c r="V358" i="1"/>
  <c r="AZ358" i="1" s="1"/>
  <c r="V359" i="1"/>
  <c r="AX359" i="1" s="1"/>
  <c r="V360" i="1"/>
  <c r="AZ360" i="1" s="1"/>
  <c r="V361" i="1"/>
  <c r="AZ361" i="1" s="1"/>
  <c r="V362" i="1"/>
  <c r="AZ362" i="1" s="1"/>
  <c r="V363" i="1"/>
  <c r="AZ363" i="1" s="1"/>
  <c r="V364" i="1"/>
  <c r="AZ364" i="1" s="1"/>
  <c r="V365" i="1"/>
  <c r="V366" i="1"/>
  <c r="AZ366" i="1" s="1"/>
  <c r="V367" i="1"/>
  <c r="AZ367" i="1" s="1"/>
  <c r="V368" i="1"/>
  <c r="AZ368" i="1" s="1"/>
  <c r="V369" i="1"/>
  <c r="AZ369" i="1" s="1"/>
  <c r="V370" i="1"/>
  <c r="AZ370" i="1" s="1"/>
  <c r="V371" i="1"/>
  <c r="AZ371" i="1" s="1"/>
  <c r="V372" i="1"/>
  <c r="AZ372" i="1" s="1"/>
  <c r="V373" i="1"/>
  <c r="V374" i="1"/>
  <c r="AZ374" i="1" s="1"/>
  <c r="V375" i="1"/>
  <c r="AX375" i="1" s="1"/>
  <c r="V376" i="1"/>
  <c r="AZ376" i="1" s="1"/>
  <c r="V377" i="1"/>
  <c r="AZ377" i="1" s="1"/>
  <c r="V378" i="1"/>
  <c r="AZ378" i="1" s="1"/>
  <c r="V379" i="1"/>
  <c r="AZ379" i="1" s="1"/>
  <c r="V380" i="1"/>
  <c r="AZ380" i="1" s="1"/>
  <c r="V381" i="1"/>
  <c r="V382" i="1"/>
  <c r="AZ382" i="1" s="1"/>
  <c r="V383" i="1"/>
  <c r="AZ383" i="1" s="1"/>
  <c r="V384" i="1"/>
  <c r="AZ384" i="1" s="1"/>
  <c r="V385" i="1"/>
  <c r="AZ385" i="1" s="1"/>
  <c r="V386" i="1"/>
  <c r="AZ386" i="1" s="1"/>
  <c r="V387" i="1"/>
  <c r="AZ387" i="1" s="1"/>
  <c r="V388" i="1"/>
  <c r="AZ388" i="1" s="1"/>
  <c r="V389" i="1"/>
  <c r="V390" i="1"/>
  <c r="AZ390" i="1" s="1"/>
  <c r="V391" i="1"/>
  <c r="AZ391" i="1" s="1"/>
  <c r="V392" i="1"/>
  <c r="AZ392" i="1" s="1"/>
  <c r="V393" i="1"/>
  <c r="AZ393" i="1" s="1"/>
  <c r="V394" i="1"/>
  <c r="AZ394" i="1" s="1"/>
  <c r="V395" i="1"/>
  <c r="AZ395" i="1" s="1"/>
  <c r="V396" i="1"/>
  <c r="AZ396" i="1" s="1"/>
  <c r="V397" i="1"/>
  <c r="V398" i="1"/>
  <c r="AZ398" i="1" s="1"/>
  <c r="V399" i="1"/>
  <c r="AX399" i="1" s="1"/>
  <c r="V400" i="1"/>
  <c r="AZ400" i="1" s="1"/>
  <c r="V401" i="1"/>
  <c r="AZ401" i="1" s="1"/>
  <c r="V402" i="1"/>
  <c r="AZ402" i="1" s="1"/>
  <c r="V403" i="1"/>
  <c r="AZ403" i="1" s="1"/>
  <c r="V404" i="1"/>
  <c r="AZ404" i="1" s="1"/>
  <c r="V405" i="1"/>
  <c r="V406" i="1"/>
  <c r="AZ406" i="1" s="1"/>
  <c r="V407" i="1"/>
  <c r="AZ407" i="1" s="1"/>
  <c r="V408" i="1"/>
  <c r="AZ408" i="1" s="1"/>
  <c r="V409" i="1"/>
  <c r="AZ409" i="1" s="1"/>
  <c r="V410" i="1"/>
  <c r="AZ410" i="1" s="1"/>
  <c r="V411" i="1"/>
  <c r="AZ411" i="1" s="1"/>
  <c r="V412" i="1"/>
  <c r="AZ412" i="1" s="1"/>
  <c r="V413" i="1"/>
  <c r="V414" i="1"/>
  <c r="AZ414" i="1" s="1"/>
  <c r="V415" i="1"/>
  <c r="AX415" i="1" s="1"/>
  <c r="V416" i="1"/>
  <c r="AZ416" i="1" s="1"/>
  <c r="V417" i="1"/>
  <c r="AZ417" i="1" s="1"/>
  <c r="V418" i="1"/>
  <c r="AZ418" i="1" s="1"/>
  <c r="V419" i="1"/>
  <c r="AX419" i="1" s="1"/>
  <c r="V420" i="1"/>
  <c r="AZ420" i="1" s="1"/>
  <c r="V421" i="1"/>
  <c r="V422" i="1"/>
  <c r="AZ422" i="1" s="1"/>
  <c r="V423" i="1"/>
  <c r="AZ423" i="1" s="1"/>
  <c r="V424" i="1"/>
  <c r="AZ424" i="1" s="1"/>
  <c r="V425" i="1"/>
  <c r="AZ425" i="1" s="1"/>
  <c r="V426" i="1"/>
  <c r="AZ426" i="1" s="1"/>
  <c r="V427" i="1"/>
  <c r="AZ427" i="1" s="1"/>
  <c r="V428" i="1"/>
  <c r="AZ428" i="1" s="1"/>
  <c r="V429" i="1"/>
  <c r="V430" i="1"/>
  <c r="AZ430" i="1" s="1"/>
  <c r="V431" i="1"/>
  <c r="AZ431" i="1" s="1"/>
  <c r="V432" i="1"/>
  <c r="AZ432" i="1" s="1"/>
  <c r="V433" i="1"/>
  <c r="AZ433" i="1" s="1"/>
  <c r="V434" i="1"/>
  <c r="AZ434" i="1" s="1"/>
  <c r="V435" i="1"/>
  <c r="AZ435" i="1" s="1"/>
  <c r="V436" i="1"/>
  <c r="AZ436" i="1" s="1"/>
  <c r="V437" i="1"/>
  <c r="V438" i="1"/>
  <c r="AZ438" i="1" s="1"/>
  <c r="V439" i="1"/>
  <c r="AZ439" i="1" s="1"/>
  <c r="V440" i="1"/>
  <c r="AZ440" i="1" s="1"/>
  <c r="V441" i="1"/>
  <c r="AZ441" i="1" s="1"/>
  <c r="V442" i="1"/>
  <c r="AZ442" i="1" s="1"/>
  <c r="V443" i="1"/>
  <c r="AZ443" i="1" s="1"/>
  <c r="V444" i="1"/>
  <c r="AZ444" i="1" s="1"/>
  <c r="V445" i="1"/>
  <c r="V446" i="1"/>
  <c r="AZ446" i="1" s="1"/>
  <c r="V447" i="1"/>
  <c r="AZ447" i="1" s="1"/>
  <c r="V448" i="1"/>
  <c r="AZ448" i="1" s="1"/>
  <c r="V449" i="1"/>
  <c r="AZ449" i="1" s="1"/>
  <c r="V450" i="1"/>
  <c r="AZ450" i="1" s="1"/>
  <c r="V451" i="1"/>
  <c r="AZ451" i="1" s="1"/>
  <c r="V452" i="1"/>
  <c r="AZ452" i="1" s="1"/>
  <c r="V453" i="1"/>
  <c r="V454" i="1"/>
  <c r="AZ454" i="1" s="1"/>
  <c r="V455" i="1"/>
  <c r="AZ455" i="1" s="1"/>
  <c r="V456" i="1"/>
  <c r="AZ456" i="1" s="1"/>
  <c r="V457" i="1"/>
  <c r="AZ457" i="1" s="1"/>
  <c r="V458" i="1"/>
  <c r="AZ458" i="1" s="1"/>
  <c r="V459" i="1"/>
  <c r="AZ459" i="1" s="1"/>
  <c r="V460" i="1"/>
  <c r="AZ460" i="1" s="1"/>
  <c r="V461" i="1"/>
  <c r="V462" i="1"/>
  <c r="AZ462" i="1" s="1"/>
  <c r="V463" i="1"/>
  <c r="AZ463" i="1" s="1"/>
  <c r="V464" i="1"/>
  <c r="AZ464" i="1" s="1"/>
  <c r="V465" i="1"/>
  <c r="AZ465" i="1" s="1"/>
  <c r="V466" i="1"/>
  <c r="AZ466" i="1" s="1"/>
  <c r="V467" i="1"/>
  <c r="AZ467" i="1" s="1"/>
  <c r="V468" i="1"/>
  <c r="AZ468" i="1" s="1"/>
  <c r="V469" i="1"/>
  <c r="V470" i="1"/>
  <c r="AZ470" i="1" s="1"/>
  <c r="V471" i="1"/>
  <c r="AZ471" i="1" s="1"/>
  <c r="V472" i="1"/>
  <c r="AZ472" i="1" s="1"/>
  <c r="V473" i="1"/>
  <c r="AZ473" i="1" s="1"/>
  <c r="V474" i="1"/>
  <c r="AZ474" i="1" s="1"/>
  <c r="V475" i="1"/>
  <c r="AZ475" i="1" s="1"/>
  <c r="V476" i="1"/>
  <c r="AZ476" i="1" s="1"/>
  <c r="V477" i="1"/>
  <c r="V478" i="1"/>
  <c r="AZ478" i="1" s="1"/>
  <c r="V479" i="1"/>
  <c r="AZ479" i="1" s="1"/>
  <c r="V480" i="1"/>
  <c r="AZ480" i="1" s="1"/>
  <c r="V481" i="1"/>
  <c r="AZ481" i="1" s="1"/>
  <c r="V482" i="1"/>
  <c r="AZ482" i="1" s="1"/>
  <c r="V483" i="1"/>
  <c r="AZ483" i="1" s="1"/>
  <c r="V484" i="1"/>
  <c r="AZ484" i="1" s="1"/>
  <c r="V485" i="1"/>
  <c r="V486" i="1"/>
  <c r="AZ486" i="1" s="1"/>
  <c r="V487" i="1"/>
  <c r="AZ487" i="1" s="1"/>
  <c r="V488" i="1"/>
  <c r="AZ488" i="1" s="1"/>
  <c r="V489" i="1"/>
  <c r="AZ489" i="1" s="1"/>
  <c r="V490" i="1"/>
  <c r="AZ490" i="1" s="1"/>
  <c r="V491" i="1"/>
  <c r="AZ491" i="1" s="1"/>
  <c r="V492" i="1"/>
  <c r="AZ492" i="1" s="1"/>
  <c r="V493" i="1"/>
  <c r="V494" i="1"/>
  <c r="AZ494" i="1" s="1"/>
  <c r="V495" i="1"/>
  <c r="AZ495" i="1" s="1"/>
  <c r="V496" i="1"/>
  <c r="AZ496" i="1" s="1"/>
  <c r="V497" i="1"/>
  <c r="AZ497" i="1" s="1"/>
  <c r="V498" i="1"/>
  <c r="AZ498" i="1" s="1"/>
  <c r="V499" i="1"/>
  <c r="AZ499" i="1" s="1"/>
  <c r="V500" i="1"/>
  <c r="AZ500" i="1" s="1"/>
  <c r="V501" i="1"/>
  <c r="V502" i="1"/>
  <c r="AZ502" i="1" s="1"/>
  <c r="V503" i="1"/>
  <c r="AZ503" i="1" s="1"/>
  <c r="V504" i="1"/>
  <c r="AZ504" i="1" s="1"/>
  <c r="V505" i="1"/>
  <c r="AZ505" i="1" s="1"/>
  <c r="V506" i="1"/>
  <c r="AZ506" i="1" s="1"/>
  <c r="V507" i="1"/>
  <c r="AZ507" i="1" s="1"/>
  <c r="V508" i="1"/>
  <c r="AZ508" i="1" s="1"/>
  <c r="V509" i="1"/>
  <c r="V510" i="1"/>
  <c r="AZ510" i="1" s="1"/>
  <c r="V511" i="1"/>
  <c r="AZ511" i="1" s="1"/>
  <c r="V512" i="1"/>
  <c r="AZ512" i="1" s="1"/>
  <c r="V513" i="1"/>
  <c r="AZ513" i="1" s="1"/>
  <c r="V514" i="1"/>
  <c r="AZ514" i="1" s="1"/>
  <c r="V515" i="1"/>
  <c r="AZ515" i="1" s="1"/>
  <c r="V516" i="1"/>
  <c r="AZ516" i="1" s="1"/>
  <c r="V517" i="1"/>
  <c r="V518" i="1"/>
  <c r="AZ518" i="1" s="1"/>
  <c r="V519" i="1"/>
  <c r="AZ519" i="1" s="1"/>
  <c r="V520" i="1"/>
  <c r="AZ520" i="1" s="1"/>
  <c r="V521" i="1"/>
  <c r="AZ521" i="1" s="1"/>
  <c r="V522" i="1"/>
  <c r="AZ522" i="1" s="1"/>
  <c r="V523" i="1"/>
  <c r="AZ523" i="1" s="1"/>
  <c r="V524" i="1"/>
  <c r="AZ524" i="1" s="1"/>
  <c r="V525" i="1"/>
  <c r="V526" i="1"/>
  <c r="AZ526" i="1" s="1"/>
  <c r="V527" i="1"/>
  <c r="AZ527" i="1" s="1"/>
  <c r="V528" i="1"/>
  <c r="AZ528" i="1" s="1"/>
  <c r="V529" i="1"/>
  <c r="AZ529" i="1" s="1"/>
  <c r="V530" i="1"/>
  <c r="AZ530" i="1" s="1"/>
  <c r="V531" i="1"/>
  <c r="AZ531" i="1" s="1"/>
  <c r="V532" i="1"/>
  <c r="AZ532" i="1" s="1"/>
  <c r="V533" i="1"/>
  <c r="V534" i="1"/>
  <c r="AZ534" i="1" s="1"/>
  <c r="V535" i="1"/>
  <c r="AZ535" i="1" s="1"/>
  <c r="V536" i="1"/>
  <c r="AZ536" i="1" s="1"/>
  <c r="V537" i="1"/>
  <c r="AZ537" i="1" s="1"/>
  <c r="V538" i="1"/>
  <c r="AZ538" i="1" s="1"/>
  <c r="V539" i="1"/>
  <c r="AZ539" i="1" s="1"/>
  <c r="V540" i="1"/>
  <c r="AZ540" i="1" s="1"/>
  <c r="V541" i="1"/>
  <c r="V542" i="1"/>
  <c r="AZ542" i="1" s="1"/>
  <c r="V543" i="1"/>
  <c r="AZ543" i="1" s="1"/>
  <c r="V544" i="1"/>
  <c r="AZ544" i="1" s="1"/>
  <c r="V545" i="1"/>
  <c r="AZ545" i="1" s="1"/>
  <c r="V546" i="1"/>
  <c r="AZ546" i="1" s="1"/>
  <c r="V547" i="1"/>
  <c r="AZ547" i="1" s="1"/>
  <c r="V548" i="1"/>
  <c r="AZ548" i="1" s="1"/>
  <c r="V549" i="1"/>
  <c r="V550" i="1"/>
  <c r="AZ550" i="1" s="1"/>
  <c r="V551" i="1"/>
  <c r="AZ551" i="1" s="1"/>
  <c r="V552" i="1"/>
  <c r="AZ552" i="1" s="1"/>
  <c r="V553" i="1"/>
  <c r="AZ553" i="1" s="1"/>
  <c r="V554" i="1"/>
  <c r="AZ554" i="1" s="1"/>
  <c r="V555" i="1"/>
  <c r="AZ555" i="1" s="1"/>
  <c r="V556" i="1"/>
  <c r="AZ556" i="1" s="1"/>
  <c r="V557" i="1"/>
  <c r="V558" i="1"/>
  <c r="AZ558" i="1" s="1"/>
  <c r="V559" i="1"/>
  <c r="AZ559" i="1" s="1"/>
  <c r="V560" i="1"/>
  <c r="AZ560" i="1" s="1"/>
  <c r="V561" i="1"/>
  <c r="AZ561" i="1" s="1"/>
  <c r="V562" i="1"/>
  <c r="AZ562" i="1" s="1"/>
  <c r="V563" i="1"/>
  <c r="AZ563" i="1" s="1"/>
  <c r="V564" i="1"/>
  <c r="AZ564" i="1" s="1"/>
  <c r="V565" i="1"/>
  <c r="V566" i="1"/>
  <c r="AZ566" i="1" s="1"/>
  <c r="V567" i="1"/>
  <c r="AZ567" i="1" s="1"/>
  <c r="V568" i="1"/>
  <c r="AZ568" i="1" s="1"/>
  <c r="V569" i="1"/>
  <c r="AZ569" i="1" s="1"/>
  <c r="V570" i="1"/>
  <c r="AZ570" i="1" s="1"/>
  <c r="V571" i="1"/>
  <c r="AZ571" i="1" s="1"/>
  <c r="V572" i="1"/>
  <c r="AZ572" i="1" s="1"/>
  <c r="V573" i="1"/>
  <c r="V574" i="1"/>
  <c r="AZ574" i="1" s="1"/>
  <c r="V575" i="1"/>
  <c r="AZ575" i="1" s="1"/>
  <c r="V576" i="1"/>
  <c r="AZ576" i="1" s="1"/>
  <c r="V577" i="1"/>
  <c r="AZ577" i="1" s="1"/>
  <c r="V578" i="1"/>
  <c r="AZ578" i="1" s="1"/>
  <c r="V579" i="1"/>
  <c r="AX579" i="1" s="1"/>
  <c r="V580" i="1"/>
  <c r="AZ580" i="1" s="1"/>
  <c r="V581" i="1"/>
  <c r="V582" i="1"/>
  <c r="AZ582" i="1" s="1"/>
  <c r="V583" i="1"/>
  <c r="AZ583" i="1" s="1"/>
  <c r="V584" i="1"/>
  <c r="AZ584" i="1" s="1"/>
  <c r="V585" i="1"/>
  <c r="AZ585" i="1" s="1"/>
  <c r="V586" i="1"/>
  <c r="AZ586" i="1" s="1"/>
  <c r="V587" i="1"/>
  <c r="AZ587" i="1" s="1"/>
  <c r="V588" i="1"/>
  <c r="AZ588" i="1" s="1"/>
  <c r="V589" i="1"/>
  <c r="V590" i="1"/>
  <c r="AZ590" i="1" s="1"/>
  <c r="V591" i="1"/>
  <c r="AZ591" i="1" s="1"/>
  <c r="V592" i="1"/>
  <c r="AZ592" i="1" s="1"/>
  <c r="V593" i="1"/>
  <c r="AZ593" i="1" s="1"/>
  <c r="V594" i="1"/>
  <c r="AZ594" i="1" s="1"/>
  <c r="V595" i="1"/>
  <c r="AZ595" i="1" s="1"/>
  <c r="V596" i="1"/>
  <c r="AZ596" i="1" s="1"/>
  <c r="V597" i="1"/>
  <c r="V598" i="1"/>
  <c r="AZ598" i="1" s="1"/>
  <c r="V599" i="1"/>
  <c r="AZ599" i="1" s="1"/>
  <c r="V600" i="1"/>
  <c r="AZ600" i="1" s="1"/>
  <c r="V601" i="1"/>
  <c r="AZ601" i="1" s="1"/>
  <c r="V602" i="1"/>
  <c r="AZ602" i="1" s="1"/>
  <c r="V603" i="1"/>
  <c r="AZ603" i="1" s="1"/>
  <c r="V604" i="1"/>
  <c r="AZ604" i="1" s="1"/>
  <c r="V605" i="1"/>
  <c r="V606" i="1"/>
  <c r="AZ606" i="1" s="1"/>
  <c r="V607" i="1"/>
  <c r="AZ607" i="1" s="1"/>
  <c r="V608" i="1"/>
  <c r="AZ608" i="1" s="1"/>
  <c r="V609" i="1"/>
  <c r="AZ609" i="1" s="1"/>
  <c r="V610" i="1"/>
  <c r="AZ610" i="1" s="1"/>
  <c r="V611" i="1"/>
  <c r="AZ611" i="1" s="1"/>
  <c r="V612" i="1"/>
  <c r="AZ612" i="1" s="1"/>
  <c r="V613" i="1"/>
  <c r="V614" i="1"/>
  <c r="AZ614" i="1" s="1"/>
  <c r="V615" i="1"/>
  <c r="AZ615" i="1" s="1"/>
  <c r="V616" i="1"/>
  <c r="AZ616" i="1" s="1"/>
  <c r="V617" i="1"/>
  <c r="AZ617" i="1" s="1"/>
  <c r="V618" i="1"/>
  <c r="AZ618" i="1" s="1"/>
  <c r="V619" i="1"/>
  <c r="AZ619" i="1" s="1"/>
  <c r="V620" i="1"/>
  <c r="AZ620" i="1" s="1"/>
  <c r="V621" i="1"/>
  <c r="V622" i="1"/>
  <c r="AZ622" i="1" s="1"/>
  <c r="V623" i="1"/>
  <c r="AZ623" i="1" s="1"/>
  <c r="V624" i="1"/>
  <c r="AZ624" i="1" s="1"/>
  <c r="V625" i="1"/>
  <c r="AZ625" i="1" s="1"/>
  <c r="V626" i="1"/>
  <c r="AZ626" i="1" s="1"/>
  <c r="V627" i="1"/>
  <c r="AZ627" i="1" s="1"/>
  <c r="V628" i="1"/>
  <c r="AZ628" i="1" s="1"/>
  <c r="V629" i="1"/>
  <c r="V630" i="1"/>
  <c r="AZ630" i="1" s="1"/>
  <c r="V631" i="1"/>
  <c r="AZ631" i="1" s="1"/>
  <c r="V632" i="1"/>
  <c r="AZ632" i="1" s="1"/>
  <c r="V633" i="1"/>
  <c r="AZ633" i="1" s="1"/>
  <c r="V634" i="1"/>
  <c r="AZ634" i="1" s="1"/>
  <c r="V635" i="1"/>
  <c r="AZ635" i="1" s="1"/>
  <c r="V636" i="1"/>
  <c r="AZ636" i="1" s="1"/>
  <c r="V637" i="1"/>
  <c r="V638" i="1"/>
  <c r="AZ638" i="1" s="1"/>
  <c r="V639" i="1"/>
  <c r="AZ639" i="1" s="1"/>
  <c r="V640" i="1"/>
  <c r="AZ640" i="1" s="1"/>
  <c r="V641" i="1"/>
  <c r="AZ641" i="1" s="1"/>
  <c r="V642" i="1"/>
  <c r="AZ642" i="1" s="1"/>
  <c r="V643" i="1"/>
  <c r="AZ643" i="1" s="1"/>
  <c r="V644" i="1"/>
  <c r="AZ644" i="1" s="1"/>
  <c r="V645" i="1"/>
  <c r="V646" i="1"/>
  <c r="AZ646" i="1" s="1"/>
  <c r="V647" i="1"/>
  <c r="AZ647" i="1" s="1"/>
  <c r="V648" i="1"/>
  <c r="AZ648" i="1" s="1"/>
  <c r="V649" i="1"/>
  <c r="AZ649" i="1" s="1"/>
  <c r="V650" i="1"/>
  <c r="AZ650" i="1" s="1"/>
  <c r="V651" i="1"/>
  <c r="AZ651" i="1" s="1"/>
  <c r="V652" i="1"/>
  <c r="AZ652" i="1" s="1"/>
  <c r="V653" i="1"/>
  <c r="V654" i="1"/>
  <c r="AZ654" i="1" s="1"/>
  <c r="V655" i="1"/>
  <c r="AZ655" i="1" s="1"/>
  <c r="V656" i="1"/>
  <c r="AZ656" i="1" s="1"/>
  <c r="V657" i="1"/>
  <c r="AZ657" i="1" s="1"/>
  <c r="V658" i="1"/>
  <c r="AZ658" i="1" s="1"/>
  <c r="V659" i="1"/>
  <c r="AZ659" i="1" s="1"/>
  <c r="V660" i="1"/>
  <c r="AZ660" i="1" s="1"/>
  <c r="V661" i="1"/>
  <c r="V662" i="1"/>
  <c r="AZ662" i="1" s="1"/>
  <c r="V663" i="1"/>
  <c r="AZ663" i="1" s="1"/>
  <c r="V664" i="1"/>
  <c r="AZ664" i="1" s="1"/>
  <c r="V665" i="1"/>
  <c r="AZ665" i="1" s="1"/>
  <c r="V666" i="1"/>
  <c r="AZ666" i="1" s="1"/>
  <c r="V667" i="1"/>
  <c r="AZ667" i="1" s="1"/>
  <c r="V668" i="1"/>
  <c r="AZ668" i="1" s="1"/>
  <c r="V669" i="1"/>
  <c r="V670" i="1"/>
  <c r="AZ670" i="1" s="1"/>
  <c r="V671" i="1"/>
  <c r="AZ671" i="1" s="1"/>
  <c r="V672" i="1"/>
  <c r="AZ672" i="1" s="1"/>
  <c r="V673" i="1"/>
  <c r="AZ673" i="1" s="1"/>
  <c r="V674" i="1"/>
  <c r="AZ674" i="1" s="1"/>
  <c r="V675" i="1"/>
  <c r="AZ675" i="1" s="1"/>
  <c r="V676" i="1"/>
  <c r="AZ676" i="1" s="1"/>
  <c r="V677" i="1"/>
  <c r="V678" i="1"/>
  <c r="AZ678" i="1" s="1"/>
  <c r="V679" i="1"/>
  <c r="AZ679" i="1" s="1"/>
  <c r="V680" i="1"/>
  <c r="AZ680" i="1" s="1"/>
  <c r="V681" i="1"/>
  <c r="AZ681" i="1" s="1"/>
  <c r="V682" i="1"/>
  <c r="AZ682" i="1" s="1"/>
  <c r="V683" i="1"/>
  <c r="AZ683" i="1" s="1"/>
  <c r="V684" i="1"/>
  <c r="AZ684" i="1" s="1"/>
  <c r="V685" i="1"/>
  <c r="V686" i="1"/>
  <c r="AZ686" i="1" s="1"/>
  <c r="V687" i="1"/>
  <c r="AZ687" i="1" s="1"/>
  <c r="V688" i="1"/>
  <c r="AZ688" i="1" s="1"/>
  <c r="V689" i="1"/>
  <c r="AZ689" i="1" s="1"/>
  <c r="V690" i="1"/>
  <c r="AZ690" i="1" s="1"/>
  <c r="V691" i="1"/>
  <c r="AZ691" i="1" s="1"/>
  <c r="V692" i="1"/>
  <c r="AZ692" i="1" s="1"/>
  <c r="V693" i="1"/>
  <c r="V694" i="1"/>
  <c r="AZ694" i="1" s="1"/>
  <c r="V695" i="1"/>
  <c r="AZ695" i="1" s="1"/>
  <c r="V696" i="1"/>
  <c r="AZ696" i="1" s="1"/>
  <c r="V697" i="1"/>
  <c r="AZ697" i="1" s="1"/>
  <c r="V698" i="1"/>
  <c r="AZ698" i="1" s="1"/>
  <c r="V699" i="1"/>
  <c r="AZ699" i="1" s="1"/>
  <c r="V700" i="1"/>
  <c r="AZ700" i="1" s="1"/>
  <c r="V701" i="1"/>
  <c r="V702" i="1"/>
  <c r="AZ702" i="1" s="1"/>
  <c r="V703" i="1"/>
  <c r="AZ703" i="1" s="1"/>
  <c r="V704" i="1"/>
  <c r="AZ704" i="1" s="1"/>
  <c r="V705" i="1"/>
  <c r="AZ705" i="1" s="1"/>
  <c r="V706" i="1"/>
  <c r="AZ706" i="1" s="1"/>
  <c r="V707" i="1"/>
  <c r="AZ707" i="1" s="1"/>
  <c r="V708" i="1"/>
  <c r="AZ708" i="1" s="1"/>
  <c r="V709" i="1"/>
  <c r="V710" i="1"/>
  <c r="AZ710" i="1" s="1"/>
  <c r="V711" i="1"/>
  <c r="AZ711" i="1" s="1"/>
  <c r="V712" i="1"/>
  <c r="AZ712" i="1" s="1"/>
  <c r="V713" i="1"/>
  <c r="AZ713" i="1" s="1"/>
  <c r="V714" i="1"/>
  <c r="AZ714" i="1" s="1"/>
  <c r="V715" i="1"/>
  <c r="AZ715" i="1" s="1"/>
  <c r="V716" i="1"/>
  <c r="AZ716" i="1" s="1"/>
  <c r="V717" i="1"/>
  <c r="V718" i="1"/>
  <c r="AZ718" i="1" s="1"/>
  <c r="V719" i="1"/>
  <c r="AZ719" i="1" s="1"/>
  <c r="V720" i="1"/>
  <c r="AZ720" i="1" s="1"/>
  <c r="V721" i="1"/>
  <c r="AZ721" i="1" s="1"/>
  <c r="V722" i="1"/>
  <c r="AZ722" i="1" s="1"/>
  <c r="V723" i="1"/>
  <c r="AZ723" i="1" s="1"/>
  <c r="V724" i="1"/>
  <c r="AZ724" i="1" s="1"/>
  <c r="V725" i="1"/>
  <c r="V726" i="1"/>
  <c r="AZ726" i="1" s="1"/>
  <c r="V727" i="1"/>
  <c r="AZ727" i="1" s="1"/>
  <c r="V728" i="1"/>
  <c r="AZ728" i="1" s="1"/>
  <c r="V729" i="1"/>
  <c r="AZ729" i="1" s="1"/>
  <c r="V730" i="1"/>
  <c r="AZ730" i="1" s="1"/>
  <c r="V731" i="1"/>
  <c r="AZ731" i="1" s="1"/>
  <c r="V732" i="1"/>
  <c r="AZ732" i="1" s="1"/>
  <c r="V733" i="1"/>
  <c r="V734" i="1"/>
  <c r="AZ734" i="1" s="1"/>
  <c r="V735" i="1"/>
  <c r="AZ735" i="1" s="1"/>
  <c r="V736" i="1"/>
  <c r="AZ736" i="1" s="1"/>
  <c r="V737" i="1"/>
  <c r="AZ737" i="1" s="1"/>
  <c r="V738" i="1"/>
  <c r="AZ738" i="1" s="1"/>
  <c r="V739" i="1"/>
  <c r="AZ739" i="1" s="1"/>
  <c r="V740" i="1"/>
  <c r="AZ740" i="1" s="1"/>
  <c r="V741" i="1"/>
  <c r="V742" i="1"/>
  <c r="AZ742" i="1" s="1"/>
  <c r="V743" i="1"/>
  <c r="AZ743" i="1" s="1"/>
  <c r="V744" i="1"/>
  <c r="AZ744" i="1" s="1"/>
  <c r="V745" i="1"/>
  <c r="AZ745" i="1" s="1"/>
  <c r="V746" i="1"/>
  <c r="AZ746" i="1" s="1"/>
  <c r="V747" i="1"/>
  <c r="AZ747" i="1" s="1"/>
  <c r="V748" i="1"/>
  <c r="AZ748" i="1" s="1"/>
  <c r="V749" i="1"/>
  <c r="V750" i="1"/>
  <c r="AZ750" i="1" s="1"/>
  <c r="V751" i="1"/>
  <c r="AZ751" i="1" s="1"/>
  <c r="V752" i="1"/>
  <c r="AZ752" i="1" s="1"/>
  <c r="V753" i="1"/>
  <c r="AZ753" i="1" s="1"/>
  <c r="V754" i="1"/>
  <c r="AZ754" i="1" s="1"/>
  <c r="V755" i="1"/>
  <c r="AX755" i="1" s="1"/>
  <c r="V756" i="1"/>
  <c r="V757" i="1"/>
  <c r="V758" i="1"/>
  <c r="AZ758" i="1" s="1"/>
  <c r="V759" i="1"/>
  <c r="AZ759" i="1" s="1"/>
  <c r="V760" i="1"/>
  <c r="AZ760" i="1" s="1"/>
  <c r="V761" i="1"/>
  <c r="AZ761" i="1" s="1"/>
  <c r="V762" i="1"/>
  <c r="AZ762" i="1" s="1"/>
  <c r="V763" i="1"/>
  <c r="AZ763" i="1" s="1"/>
  <c r="V764" i="1"/>
  <c r="AZ764" i="1" s="1"/>
  <c r="V765" i="1"/>
  <c r="V766" i="1"/>
  <c r="AZ766" i="1" s="1"/>
  <c r="V767" i="1"/>
  <c r="AZ767" i="1" s="1"/>
  <c r="V768" i="1"/>
  <c r="AZ768" i="1" s="1"/>
  <c r="V769" i="1"/>
  <c r="AZ769" i="1" s="1"/>
  <c r="V770" i="1"/>
  <c r="AZ770" i="1" s="1"/>
  <c r="V771" i="1"/>
  <c r="AZ771" i="1" s="1"/>
  <c r="V772" i="1"/>
  <c r="AZ772" i="1" s="1"/>
  <c r="V773" i="1"/>
  <c r="V774" i="1"/>
  <c r="AZ774" i="1" s="1"/>
  <c r="V775" i="1"/>
  <c r="AZ775" i="1" s="1"/>
  <c r="V776" i="1"/>
  <c r="AZ776" i="1" s="1"/>
  <c r="V777" i="1"/>
  <c r="AZ777" i="1" s="1"/>
  <c r="V778" i="1"/>
  <c r="AZ778" i="1" s="1"/>
  <c r="V779" i="1"/>
  <c r="AZ779" i="1" s="1"/>
  <c r="V780" i="1"/>
  <c r="AZ780" i="1" s="1"/>
  <c r="V781" i="1"/>
  <c r="V782" i="1"/>
  <c r="AZ782" i="1" s="1"/>
  <c r="V783" i="1"/>
  <c r="AZ783" i="1" s="1"/>
  <c r="V784" i="1"/>
  <c r="AZ784" i="1" s="1"/>
  <c r="V785" i="1"/>
  <c r="AZ785" i="1" s="1"/>
  <c r="V786" i="1"/>
  <c r="AZ786" i="1" s="1"/>
  <c r="V787" i="1"/>
  <c r="AZ787" i="1" s="1"/>
  <c r="V788" i="1"/>
  <c r="AZ788" i="1" s="1"/>
  <c r="V789" i="1"/>
  <c r="V790" i="1"/>
  <c r="AZ790" i="1" s="1"/>
  <c r="V791" i="1"/>
  <c r="AZ791" i="1" s="1"/>
  <c r="V792" i="1"/>
  <c r="AZ792" i="1" s="1"/>
  <c r="V793" i="1"/>
  <c r="AZ793" i="1" s="1"/>
  <c r="V794" i="1"/>
  <c r="AZ794" i="1" s="1"/>
  <c r="V795" i="1"/>
  <c r="AZ795" i="1" s="1"/>
  <c r="V796" i="1"/>
  <c r="AZ796" i="1" s="1"/>
  <c r="V797" i="1"/>
  <c r="V798" i="1"/>
  <c r="AZ798" i="1" s="1"/>
  <c r="V799" i="1"/>
  <c r="AZ799" i="1" s="1"/>
  <c r="V800" i="1"/>
  <c r="AZ800" i="1" s="1"/>
  <c r="V801" i="1"/>
  <c r="AZ801" i="1" s="1"/>
  <c r="V802" i="1"/>
  <c r="AZ802" i="1" s="1"/>
  <c r="V803" i="1"/>
  <c r="AZ803" i="1" s="1"/>
  <c r="V804" i="1"/>
  <c r="AZ804" i="1" s="1"/>
  <c r="V805" i="1"/>
  <c r="V806" i="1"/>
  <c r="AZ806" i="1" s="1"/>
  <c r="V807" i="1"/>
  <c r="AZ807" i="1" s="1"/>
  <c r="V808" i="1"/>
  <c r="AZ808" i="1" s="1"/>
  <c r="V809" i="1"/>
  <c r="AZ809" i="1" s="1"/>
  <c r="V810" i="1"/>
  <c r="AZ810" i="1" s="1"/>
  <c r="V811" i="1"/>
  <c r="AZ811" i="1" s="1"/>
  <c r="V812" i="1"/>
  <c r="AZ812" i="1" s="1"/>
  <c r="V813" i="1"/>
  <c r="V814" i="1"/>
  <c r="AZ814" i="1" s="1"/>
  <c r="V815" i="1"/>
  <c r="AZ815" i="1" s="1"/>
  <c r="V816" i="1"/>
  <c r="AZ816" i="1" s="1"/>
  <c r="V817" i="1"/>
  <c r="AZ817" i="1" s="1"/>
  <c r="V818" i="1"/>
  <c r="AZ818" i="1" s="1"/>
  <c r="V819" i="1"/>
  <c r="AZ819" i="1" s="1"/>
  <c r="V820" i="1"/>
  <c r="AZ820" i="1" s="1"/>
  <c r="V821" i="1"/>
  <c r="V822" i="1"/>
  <c r="AZ822" i="1" s="1"/>
  <c r="V823" i="1"/>
  <c r="AZ823" i="1" s="1"/>
  <c r="V824" i="1"/>
  <c r="AZ824" i="1" s="1"/>
  <c r="V825" i="1"/>
  <c r="AZ825" i="1" s="1"/>
  <c r="V826" i="1"/>
  <c r="AZ826" i="1" s="1"/>
  <c r="V827" i="1"/>
  <c r="AZ827" i="1" s="1"/>
  <c r="V828" i="1"/>
  <c r="AZ828" i="1" s="1"/>
  <c r="V829" i="1"/>
  <c r="V830" i="1"/>
  <c r="AZ830" i="1" s="1"/>
  <c r="V831" i="1"/>
  <c r="AZ831" i="1" s="1"/>
  <c r="V832" i="1"/>
  <c r="AZ832" i="1" s="1"/>
  <c r="V833" i="1"/>
  <c r="AZ833" i="1" s="1"/>
  <c r="V834" i="1"/>
  <c r="AZ834" i="1" s="1"/>
  <c r="V835" i="1"/>
  <c r="AZ835" i="1" s="1"/>
  <c r="V836" i="1"/>
  <c r="AZ836" i="1" s="1"/>
  <c r="V837" i="1"/>
  <c r="V838" i="1"/>
  <c r="AZ838" i="1" s="1"/>
  <c r="V839" i="1"/>
  <c r="AZ839" i="1" s="1"/>
  <c r="V840" i="1"/>
  <c r="AZ840" i="1" s="1"/>
  <c r="V841" i="1"/>
  <c r="AZ841" i="1" s="1"/>
  <c r="V842" i="1"/>
  <c r="AZ842" i="1" s="1"/>
  <c r="V843" i="1"/>
  <c r="AZ843" i="1" s="1"/>
  <c r="V844" i="1"/>
  <c r="AZ844" i="1" s="1"/>
  <c r="V845" i="1"/>
  <c r="V846" i="1"/>
  <c r="AZ846" i="1" s="1"/>
  <c r="V847" i="1"/>
  <c r="AZ847" i="1" s="1"/>
  <c r="V848" i="1"/>
  <c r="AZ848" i="1" s="1"/>
  <c r="V849" i="1"/>
  <c r="AZ849" i="1" s="1"/>
  <c r="V850" i="1"/>
  <c r="AZ850" i="1" s="1"/>
  <c r="V851" i="1"/>
  <c r="AZ851" i="1" s="1"/>
  <c r="V852" i="1"/>
  <c r="AZ852" i="1" s="1"/>
  <c r="V853" i="1"/>
  <c r="V854" i="1"/>
  <c r="AZ854" i="1" s="1"/>
  <c r="V855" i="1"/>
  <c r="AZ855" i="1" s="1"/>
  <c r="V856" i="1"/>
  <c r="AZ856" i="1" s="1"/>
  <c r="V857" i="1"/>
  <c r="AZ857" i="1" s="1"/>
  <c r="V858" i="1"/>
  <c r="AZ858" i="1" s="1"/>
  <c r="V859" i="1"/>
  <c r="AZ859" i="1" s="1"/>
  <c r="V860" i="1"/>
  <c r="AZ860" i="1" s="1"/>
  <c r="V861" i="1"/>
  <c r="V862" i="1"/>
  <c r="AZ862" i="1" s="1"/>
  <c r="V863" i="1"/>
  <c r="AZ863" i="1" s="1"/>
  <c r="V864" i="1"/>
  <c r="AZ864" i="1" s="1"/>
  <c r="V865" i="1"/>
  <c r="AZ865" i="1" s="1"/>
  <c r="V866" i="1"/>
  <c r="AZ866" i="1" s="1"/>
  <c r="V867" i="1"/>
  <c r="AZ867" i="1" s="1"/>
  <c r="V868" i="1"/>
  <c r="AZ868" i="1" s="1"/>
  <c r="V869" i="1"/>
  <c r="V870" i="1"/>
  <c r="AZ870" i="1" s="1"/>
  <c r="V871" i="1"/>
  <c r="AZ871" i="1" s="1"/>
  <c r="V872" i="1"/>
  <c r="AZ872" i="1" s="1"/>
  <c r="V873" i="1"/>
  <c r="AZ873" i="1" s="1"/>
  <c r="V874" i="1"/>
  <c r="AZ874" i="1" s="1"/>
  <c r="V875" i="1"/>
  <c r="AZ875" i="1" s="1"/>
  <c r="V876" i="1"/>
  <c r="AZ876" i="1" s="1"/>
  <c r="V877" i="1"/>
  <c r="V878" i="1"/>
  <c r="AZ878" i="1" s="1"/>
  <c r="V879" i="1"/>
  <c r="AZ879" i="1" s="1"/>
  <c r="V880" i="1"/>
  <c r="AZ880" i="1" s="1"/>
  <c r="V881" i="1"/>
  <c r="AZ881" i="1" s="1"/>
  <c r="V882" i="1"/>
  <c r="AZ882" i="1" s="1"/>
  <c r="V883" i="1"/>
  <c r="AZ883" i="1" s="1"/>
  <c r="V884" i="1"/>
  <c r="AZ884" i="1" s="1"/>
  <c r="V885" i="1"/>
  <c r="V886" i="1"/>
  <c r="AZ886" i="1" s="1"/>
  <c r="V887" i="1"/>
  <c r="AZ887" i="1" s="1"/>
  <c r="V888" i="1"/>
  <c r="AZ888" i="1" s="1"/>
  <c r="V889" i="1"/>
  <c r="AZ889" i="1" s="1"/>
  <c r="V890" i="1"/>
  <c r="AZ890" i="1" s="1"/>
  <c r="V891" i="1"/>
  <c r="AZ891" i="1" s="1"/>
  <c r="V892" i="1"/>
  <c r="AZ892" i="1" s="1"/>
  <c r="V893" i="1"/>
  <c r="V894" i="1"/>
  <c r="AZ894" i="1" s="1"/>
  <c r="V895" i="1"/>
  <c r="AZ895" i="1" s="1"/>
  <c r="V896" i="1"/>
  <c r="AZ896" i="1" s="1"/>
  <c r="V897" i="1"/>
  <c r="AZ897" i="1" s="1"/>
  <c r="V898" i="1"/>
  <c r="AZ898" i="1" s="1"/>
  <c r="V899" i="1"/>
  <c r="AZ899" i="1" s="1"/>
  <c r="V900" i="1"/>
  <c r="AZ900" i="1" s="1"/>
  <c r="V901" i="1"/>
  <c r="V902" i="1"/>
  <c r="AZ902" i="1" s="1"/>
  <c r="V903" i="1"/>
  <c r="AZ903" i="1" s="1"/>
  <c r="V904" i="1"/>
  <c r="AZ904" i="1" s="1"/>
  <c r="V905" i="1"/>
  <c r="AZ905" i="1" s="1"/>
  <c r="V906" i="1"/>
  <c r="AZ906" i="1" s="1"/>
  <c r="V907" i="1"/>
  <c r="AZ907" i="1" s="1"/>
  <c r="V908" i="1"/>
  <c r="AZ908" i="1" s="1"/>
  <c r="V909" i="1"/>
  <c r="V910" i="1"/>
  <c r="AZ910" i="1" s="1"/>
  <c r="V911" i="1"/>
  <c r="AZ911" i="1" s="1"/>
  <c r="V912" i="1"/>
  <c r="AZ912" i="1" s="1"/>
  <c r="V913" i="1"/>
  <c r="AZ913" i="1" s="1"/>
  <c r="V914" i="1"/>
  <c r="AZ914" i="1" s="1"/>
  <c r="V915" i="1"/>
  <c r="AZ915" i="1" s="1"/>
  <c r="V916" i="1"/>
  <c r="AZ916" i="1" s="1"/>
  <c r="V917" i="1"/>
  <c r="V918" i="1"/>
  <c r="AZ918" i="1" s="1"/>
  <c r="V919" i="1"/>
  <c r="AZ919" i="1" s="1"/>
  <c r="V920" i="1"/>
  <c r="AZ920" i="1" s="1"/>
  <c r="V921" i="1"/>
  <c r="AZ921" i="1" s="1"/>
  <c r="V922" i="1"/>
  <c r="V923" i="1"/>
  <c r="AZ923" i="1" s="1"/>
  <c r="V924" i="1"/>
  <c r="AZ924" i="1" s="1"/>
  <c r="V925" i="1"/>
  <c r="AZ925" i="1" s="1"/>
  <c r="V926" i="1"/>
  <c r="V927" i="1"/>
  <c r="AZ927" i="1" s="1"/>
  <c r="V928" i="1"/>
  <c r="AZ928" i="1" s="1"/>
  <c r="V929" i="1"/>
  <c r="AZ929" i="1" s="1"/>
  <c r="V930" i="1"/>
  <c r="V931" i="1"/>
  <c r="AX931" i="1" s="1"/>
  <c r="V932" i="1"/>
  <c r="AZ932" i="1" s="1"/>
  <c r="V933" i="1"/>
  <c r="V934" i="1"/>
  <c r="V935" i="1"/>
  <c r="AZ935" i="1" s="1"/>
  <c r="V936" i="1"/>
  <c r="AZ936" i="1" s="1"/>
  <c r="V937" i="1"/>
  <c r="AZ937" i="1" s="1"/>
  <c r="V938" i="1"/>
  <c r="V939" i="1"/>
  <c r="AZ939" i="1" s="1"/>
  <c r="V940" i="1"/>
  <c r="AZ940" i="1" s="1"/>
  <c r="V941" i="1"/>
  <c r="V942" i="1"/>
  <c r="V943" i="1"/>
  <c r="AZ943" i="1" s="1"/>
  <c r="V944" i="1"/>
  <c r="AZ944" i="1" s="1"/>
  <c r="V945" i="1"/>
  <c r="AZ945" i="1" s="1"/>
  <c r="V946" i="1"/>
  <c r="V947" i="1"/>
  <c r="AZ947" i="1" s="1"/>
  <c r="V948" i="1"/>
  <c r="AZ948" i="1" s="1"/>
  <c r="V949" i="1"/>
  <c r="V950" i="1"/>
  <c r="V951" i="1"/>
  <c r="AZ951" i="1" s="1"/>
  <c r="V952" i="1"/>
  <c r="AZ952" i="1" s="1"/>
  <c r="V953" i="1"/>
  <c r="AZ953" i="1" s="1"/>
  <c r="V954" i="1"/>
  <c r="V955" i="1"/>
  <c r="AZ955" i="1" s="1"/>
  <c r="V956" i="1"/>
  <c r="AZ956" i="1" s="1"/>
  <c r="V957" i="1"/>
  <c r="AZ957" i="1" s="1"/>
  <c r="V958" i="1"/>
  <c r="V959" i="1"/>
  <c r="AZ959" i="1" s="1"/>
  <c r="V960" i="1"/>
  <c r="AZ960" i="1" s="1"/>
  <c r="V961" i="1"/>
  <c r="AZ961" i="1" s="1"/>
  <c r="V962" i="1"/>
  <c r="V963" i="1"/>
  <c r="AX963" i="1" s="1"/>
  <c r="V964" i="1"/>
  <c r="AZ964" i="1" s="1"/>
  <c r="V965" i="1"/>
  <c r="V966" i="1"/>
  <c r="V967" i="1"/>
  <c r="AZ967" i="1" s="1"/>
  <c r="V968" i="1"/>
  <c r="AZ968" i="1" s="1"/>
  <c r="V969" i="1"/>
  <c r="AZ969" i="1" s="1"/>
  <c r="V970" i="1"/>
  <c r="V971" i="1"/>
  <c r="AZ971" i="1" s="1"/>
  <c r="V972" i="1"/>
  <c r="AZ972" i="1" s="1"/>
  <c r="V973" i="1"/>
  <c r="V974" i="1"/>
  <c r="V975" i="1"/>
  <c r="AZ975" i="1" s="1"/>
  <c r="V976" i="1"/>
  <c r="AZ976" i="1" s="1"/>
  <c r="V977" i="1"/>
  <c r="AZ977" i="1" s="1"/>
  <c r="V978" i="1"/>
  <c r="V979" i="1"/>
  <c r="AZ979" i="1" s="1"/>
  <c r="V980" i="1"/>
  <c r="AZ980" i="1" s="1"/>
  <c r="V981" i="1"/>
  <c r="V982" i="1"/>
  <c r="V983" i="1"/>
  <c r="AZ983" i="1" s="1"/>
  <c r="V984" i="1"/>
  <c r="AZ984" i="1" s="1"/>
  <c r="V985" i="1"/>
  <c r="AZ985" i="1" s="1"/>
  <c r="V986" i="1"/>
  <c r="V987" i="1"/>
  <c r="AZ987" i="1" s="1"/>
  <c r="V988" i="1"/>
  <c r="AZ988" i="1" s="1"/>
  <c r="V989" i="1"/>
  <c r="AZ989" i="1" s="1"/>
  <c r="V990" i="1"/>
  <c r="V991" i="1"/>
  <c r="AZ991" i="1" s="1"/>
  <c r="V992" i="1"/>
  <c r="AZ992" i="1" s="1"/>
  <c r="V993" i="1"/>
  <c r="AZ993" i="1" s="1"/>
  <c r="V994" i="1"/>
  <c r="V995" i="1"/>
  <c r="AX995" i="1" s="1"/>
  <c r="V996" i="1"/>
  <c r="AZ996" i="1" s="1"/>
  <c r="V997" i="1"/>
  <c r="V998" i="1"/>
  <c r="V999" i="1"/>
  <c r="AZ999" i="1" s="1"/>
  <c r="V1000" i="1"/>
  <c r="AZ1000" i="1" s="1"/>
  <c r="V1001" i="1"/>
  <c r="AZ1001" i="1" s="1"/>
  <c r="V1002" i="1"/>
  <c r="V1003" i="1"/>
  <c r="AZ1003" i="1" s="1"/>
  <c r="V1004" i="1"/>
  <c r="AZ1004" i="1" s="1"/>
  <c r="V1005" i="1"/>
  <c r="V1006" i="1"/>
  <c r="V1007" i="1"/>
  <c r="AZ1007" i="1" s="1"/>
  <c r="V1008" i="1"/>
  <c r="AZ1008" i="1" s="1"/>
  <c r="V1009" i="1"/>
  <c r="AZ1009" i="1" s="1"/>
  <c r="V1010" i="1"/>
  <c r="V1011" i="1"/>
  <c r="AZ1011" i="1" s="1"/>
  <c r="V1012" i="1"/>
  <c r="AZ1012" i="1" s="1"/>
  <c r="V1013" i="1"/>
  <c r="V1014" i="1"/>
  <c r="V1015" i="1"/>
  <c r="AZ1015" i="1" s="1"/>
  <c r="V1016" i="1"/>
  <c r="AZ1016" i="1" s="1"/>
  <c r="V1017" i="1"/>
  <c r="AZ1017" i="1" s="1"/>
  <c r="V1018" i="1"/>
  <c r="V1019" i="1"/>
  <c r="AZ1019" i="1" s="1"/>
  <c r="V1020" i="1"/>
  <c r="AZ1020" i="1" s="1"/>
  <c r="V1021" i="1"/>
  <c r="AZ1021" i="1" s="1"/>
  <c r="V1022" i="1"/>
  <c r="V1023" i="1"/>
  <c r="AZ1023" i="1" s="1"/>
  <c r="V1024" i="1"/>
  <c r="AZ1024" i="1" s="1"/>
  <c r="V1025" i="1"/>
  <c r="AZ1025" i="1" s="1"/>
  <c r="V1026" i="1"/>
  <c r="V1027" i="1"/>
  <c r="AZ1027" i="1" s="1"/>
  <c r="V1028" i="1"/>
  <c r="AZ1028" i="1" s="1"/>
  <c r="V1029" i="1"/>
  <c r="V1030" i="1"/>
  <c r="V1031" i="1"/>
  <c r="AZ1031" i="1" s="1"/>
  <c r="V1032" i="1"/>
  <c r="AZ1032" i="1" s="1"/>
  <c r="V1033" i="1"/>
  <c r="AZ1033" i="1" s="1"/>
  <c r="V1034" i="1"/>
  <c r="V1035" i="1"/>
  <c r="AZ1035" i="1" s="1"/>
  <c r="V1036" i="1"/>
  <c r="AZ1036" i="1" s="1"/>
  <c r="V1037" i="1"/>
  <c r="V1038" i="1"/>
  <c r="V1039" i="1"/>
  <c r="AZ1039" i="1" s="1"/>
  <c r="V1040" i="1"/>
  <c r="AZ1040" i="1" s="1"/>
  <c r="V1041" i="1"/>
  <c r="AZ1041" i="1" s="1"/>
  <c r="V1042" i="1"/>
  <c r="V1043" i="1"/>
  <c r="AZ1043" i="1" s="1"/>
  <c r="V1044" i="1"/>
  <c r="AZ1044" i="1" s="1"/>
  <c r="V1045" i="1"/>
  <c r="V1046" i="1"/>
  <c r="V1047" i="1"/>
  <c r="AZ1047" i="1" s="1"/>
  <c r="V1048" i="1"/>
  <c r="V1049" i="1"/>
  <c r="AZ1049" i="1" s="1"/>
  <c r="V1050" i="1"/>
  <c r="V1051" i="1"/>
  <c r="AZ1051" i="1" s="1"/>
  <c r="V1052" i="1"/>
  <c r="AZ1052" i="1" s="1"/>
  <c r="V1053" i="1"/>
  <c r="V1054" i="1"/>
  <c r="V1055" i="1"/>
  <c r="AZ1055" i="1" s="1"/>
  <c r="V1056" i="1"/>
  <c r="V1057" i="1"/>
  <c r="AZ1057" i="1" s="1"/>
  <c r="V1058" i="1"/>
  <c r="V1059" i="1"/>
  <c r="AZ1059" i="1" s="1"/>
  <c r="V1060" i="1"/>
  <c r="AZ1060" i="1" s="1"/>
  <c r="V1061" i="1"/>
  <c r="V1062" i="1"/>
  <c r="V1063" i="1"/>
  <c r="AZ1063" i="1" s="1"/>
  <c r="V1064" i="1"/>
  <c r="V1065" i="1"/>
  <c r="AZ1065" i="1" s="1"/>
  <c r="V1066" i="1"/>
  <c r="V1067" i="1"/>
  <c r="AZ1067" i="1" s="1"/>
  <c r="V1068" i="1"/>
  <c r="AZ1068" i="1" s="1"/>
  <c r="V1069" i="1"/>
  <c r="V1070" i="1"/>
  <c r="V1071" i="1"/>
  <c r="AZ1071" i="1" s="1"/>
  <c r="V1072" i="1"/>
  <c r="V1073" i="1"/>
  <c r="AZ1073" i="1" s="1"/>
  <c r="V1074" i="1"/>
  <c r="V1075" i="1"/>
  <c r="AX1075" i="1" s="1"/>
  <c r="V1076" i="1"/>
  <c r="AZ1076" i="1" s="1"/>
  <c r="V1077" i="1"/>
  <c r="V1078" i="1"/>
  <c r="V1079" i="1"/>
  <c r="AZ1079" i="1" s="1"/>
  <c r="V1080" i="1"/>
  <c r="V1081" i="1"/>
  <c r="AZ1081" i="1" s="1"/>
  <c r="V1082" i="1"/>
  <c r="V1083" i="1"/>
  <c r="AZ1083" i="1" s="1"/>
  <c r="V1084" i="1"/>
  <c r="AZ1084" i="1" s="1"/>
  <c r="V1085" i="1"/>
  <c r="V1086" i="1"/>
  <c r="V1087" i="1"/>
  <c r="AZ1087" i="1" s="1"/>
  <c r="V1088" i="1"/>
  <c r="V1089" i="1"/>
  <c r="AZ1089" i="1" s="1"/>
  <c r="V1090" i="1"/>
  <c r="V1091" i="1"/>
  <c r="AX1091" i="1" s="1"/>
  <c r="V1092" i="1"/>
  <c r="AZ1092" i="1" s="1"/>
  <c r="V1093" i="1"/>
  <c r="AZ1093" i="1" s="1"/>
  <c r="V1094" i="1"/>
  <c r="V1095" i="1"/>
  <c r="AZ1095" i="1" s="1"/>
  <c r="V1096" i="1"/>
  <c r="V1097" i="1"/>
  <c r="AZ1097" i="1" s="1"/>
  <c r="V1098" i="1"/>
  <c r="V1099" i="1"/>
  <c r="AZ1099" i="1" s="1"/>
  <c r="BI26" i="1" l="1"/>
  <c r="BI27" i="1"/>
  <c r="BI28" i="1"/>
  <c r="BI29" i="1"/>
  <c r="BI30" i="1"/>
  <c r="BI31" i="1"/>
  <c r="BI32" i="1"/>
  <c r="BI33" i="1"/>
  <c r="BI34" i="1"/>
  <c r="BI35" i="1"/>
  <c r="BI13" i="1"/>
  <c r="BI25" i="1"/>
  <c r="AZ4" i="1"/>
  <c r="BI4" i="1"/>
  <c r="BI19" i="1"/>
  <c r="BI11" i="1"/>
  <c r="BI18" i="1"/>
  <c r="BI10" i="1"/>
  <c r="BI17" i="1"/>
  <c r="BI9" i="1"/>
  <c r="BI24" i="1"/>
  <c r="BI16" i="1"/>
  <c r="BI8" i="1"/>
  <c r="BI23" i="1"/>
  <c r="BI15" i="1"/>
  <c r="BI7" i="1"/>
  <c r="BI22" i="1"/>
  <c r="BI14" i="1"/>
  <c r="BI6" i="1"/>
  <c r="BI21" i="1"/>
  <c r="BI5" i="1"/>
  <c r="BI20" i="1"/>
  <c r="BI12" i="1"/>
  <c r="D27" i="9"/>
  <c r="C27" i="9"/>
  <c r="D26" i="9"/>
  <c r="C26" i="9"/>
  <c r="D25" i="9"/>
  <c r="C25" i="9"/>
  <c r="D24" i="9"/>
  <c r="C24" i="9"/>
  <c r="D23" i="9"/>
  <c r="C23" i="9"/>
  <c r="D22" i="9"/>
  <c r="C22" i="9"/>
  <c r="D21" i="9"/>
  <c r="C21" i="9"/>
  <c r="D20" i="9"/>
  <c r="C20" i="9"/>
  <c r="D18" i="9"/>
  <c r="C18" i="9"/>
  <c r="D13" i="9"/>
  <c r="C13" i="9"/>
  <c r="D11" i="9"/>
  <c r="C11" i="9"/>
  <c r="AZ756" i="1"/>
  <c r="AX756" i="1"/>
  <c r="AZ166" i="1"/>
  <c r="AX244" i="1"/>
  <c r="AX500" i="1"/>
  <c r="AX268" i="1"/>
  <c r="AX524" i="1"/>
  <c r="AX780" i="1"/>
  <c r="AZ247" i="1"/>
  <c r="AX10" i="1"/>
  <c r="AX308" i="1"/>
  <c r="AX564" i="1"/>
  <c r="AX820" i="1"/>
  <c r="AX50" i="1"/>
  <c r="AX332" i="1"/>
  <c r="AX588" i="1"/>
  <c r="AX844" i="1"/>
  <c r="AX116" i="1"/>
  <c r="AX372" i="1"/>
  <c r="AX628" i="1"/>
  <c r="AX908" i="1"/>
  <c r="AX140" i="1"/>
  <c r="AX396" i="1"/>
  <c r="AX652" i="1"/>
  <c r="AX1032" i="1"/>
  <c r="AX180" i="1"/>
  <c r="AX436" i="1"/>
  <c r="AX692" i="1"/>
  <c r="AZ49" i="1"/>
  <c r="AX204" i="1"/>
  <c r="AX460" i="1"/>
  <c r="AX716" i="1"/>
  <c r="AZ127" i="1"/>
  <c r="AX884" i="1"/>
  <c r="AX979" i="1"/>
  <c r="AZ11" i="1"/>
  <c r="AZ931" i="1"/>
  <c r="AX58" i="1"/>
  <c r="AX124" i="1"/>
  <c r="AX188" i="1"/>
  <c r="AX252" i="1"/>
  <c r="AX316" i="1"/>
  <c r="AX380" i="1"/>
  <c r="AX444" i="1"/>
  <c r="AX508" i="1"/>
  <c r="AX572" i="1"/>
  <c r="AX636" i="1"/>
  <c r="AX700" i="1"/>
  <c r="AX764" i="1"/>
  <c r="AX828" i="1"/>
  <c r="AX892" i="1"/>
  <c r="AX1000" i="1"/>
  <c r="AZ23" i="1"/>
  <c r="AZ141" i="1"/>
  <c r="AZ291" i="1"/>
  <c r="AZ1091" i="1"/>
  <c r="AX66" i="1"/>
  <c r="AX132" i="1"/>
  <c r="AX196" i="1"/>
  <c r="AX260" i="1"/>
  <c r="AX324" i="1"/>
  <c r="AX388" i="1"/>
  <c r="AX452" i="1"/>
  <c r="AX516" i="1"/>
  <c r="AX580" i="1"/>
  <c r="AX644" i="1"/>
  <c r="AX708" i="1"/>
  <c r="AX772" i="1"/>
  <c r="AX836" i="1"/>
  <c r="AX900" i="1"/>
  <c r="AX1011" i="1"/>
  <c r="AZ36" i="1"/>
  <c r="AZ153" i="1"/>
  <c r="AZ311" i="1"/>
  <c r="AX18" i="1"/>
  <c r="AX84" i="1"/>
  <c r="AX148" i="1"/>
  <c r="AX212" i="1"/>
  <c r="AX276" i="1"/>
  <c r="AX340" i="1"/>
  <c r="AX404" i="1"/>
  <c r="AX468" i="1"/>
  <c r="AX532" i="1"/>
  <c r="AX596" i="1"/>
  <c r="AX660" i="1"/>
  <c r="AX724" i="1"/>
  <c r="AX788" i="1"/>
  <c r="AX852" i="1"/>
  <c r="AX916" i="1"/>
  <c r="AX1043" i="1"/>
  <c r="AZ76" i="1"/>
  <c r="AZ179" i="1"/>
  <c r="AZ375" i="1"/>
  <c r="AX26" i="1"/>
  <c r="AX92" i="1"/>
  <c r="AX156" i="1"/>
  <c r="AX220" i="1"/>
  <c r="AX284" i="1"/>
  <c r="AX348" i="1"/>
  <c r="AX412" i="1"/>
  <c r="AX476" i="1"/>
  <c r="AX540" i="1"/>
  <c r="AX604" i="1"/>
  <c r="AX668" i="1"/>
  <c r="AX732" i="1"/>
  <c r="AX796" i="1"/>
  <c r="AX860" i="1"/>
  <c r="AX936" i="1"/>
  <c r="AX1055" i="1"/>
  <c r="AZ89" i="1"/>
  <c r="AZ191" i="1"/>
  <c r="AZ419" i="1"/>
  <c r="AX75" i="1"/>
  <c r="AZ355" i="1"/>
  <c r="AX34" i="1"/>
  <c r="AX100" i="1"/>
  <c r="AX164" i="1"/>
  <c r="AX228" i="1"/>
  <c r="AX292" i="1"/>
  <c r="AX356" i="1"/>
  <c r="AX420" i="1"/>
  <c r="AX484" i="1"/>
  <c r="AX548" i="1"/>
  <c r="AX612" i="1"/>
  <c r="AX676" i="1"/>
  <c r="AX740" i="1"/>
  <c r="AX804" i="1"/>
  <c r="AX868" i="1"/>
  <c r="AX947" i="1"/>
  <c r="AX1068" i="1"/>
  <c r="AZ102" i="1"/>
  <c r="AZ217" i="1"/>
  <c r="AZ579" i="1"/>
  <c r="AX42" i="1"/>
  <c r="AX108" i="1"/>
  <c r="AX172" i="1"/>
  <c r="AX236" i="1"/>
  <c r="AX300" i="1"/>
  <c r="AX364" i="1"/>
  <c r="AX428" i="1"/>
  <c r="AX492" i="1"/>
  <c r="AX556" i="1"/>
  <c r="AX620" i="1"/>
  <c r="AX684" i="1"/>
  <c r="AX748" i="1"/>
  <c r="AX812" i="1"/>
  <c r="AX876" i="1"/>
  <c r="AX968" i="1"/>
  <c r="AX1081" i="1"/>
  <c r="AZ115" i="1"/>
  <c r="AZ230" i="1"/>
  <c r="AZ755" i="1"/>
  <c r="AZ1094" i="1"/>
  <c r="AX1094" i="1"/>
  <c r="AZ1086" i="1"/>
  <c r="AX1086" i="1"/>
  <c r="AZ1078" i="1"/>
  <c r="AX1078" i="1"/>
  <c r="AZ1070" i="1"/>
  <c r="AX1070" i="1"/>
  <c r="AZ1062" i="1"/>
  <c r="AX1062" i="1"/>
  <c r="AZ1054" i="1"/>
  <c r="AX1054" i="1"/>
  <c r="AZ1046" i="1"/>
  <c r="AX1046" i="1"/>
  <c r="AZ1038" i="1"/>
  <c r="AX1038" i="1"/>
  <c r="AZ1030" i="1"/>
  <c r="AX1030" i="1"/>
  <c r="AX957" i="1"/>
  <c r="AZ1037" i="1"/>
  <c r="AX1037" i="1"/>
  <c r="AZ1005" i="1"/>
  <c r="AX1005" i="1"/>
  <c r="AZ933" i="1"/>
  <c r="AX933" i="1"/>
  <c r="AZ885" i="1"/>
  <c r="AX885" i="1"/>
  <c r="AZ829" i="1"/>
  <c r="AX829" i="1"/>
  <c r="AZ749" i="1"/>
  <c r="AX749" i="1"/>
  <c r="AZ701" i="1"/>
  <c r="AX701" i="1"/>
  <c r="AZ685" i="1"/>
  <c r="AX685" i="1"/>
  <c r="AZ645" i="1"/>
  <c r="AX645" i="1"/>
  <c r="AZ637" i="1"/>
  <c r="AX637" i="1"/>
  <c r="AZ621" i="1"/>
  <c r="AX621" i="1"/>
  <c r="AZ605" i="1"/>
  <c r="AX605" i="1"/>
  <c r="AZ581" i="1"/>
  <c r="AX581" i="1"/>
  <c r="AZ565" i="1"/>
  <c r="AX565" i="1"/>
  <c r="AZ541" i="1"/>
  <c r="AX541" i="1"/>
  <c r="AZ533" i="1"/>
  <c r="AX533" i="1"/>
  <c r="AZ517" i="1"/>
  <c r="AX517" i="1"/>
  <c r="AZ501" i="1"/>
  <c r="AX501" i="1"/>
  <c r="AZ477" i="1"/>
  <c r="AX477" i="1"/>
  <c r="AZ461" i="1"/>
  <c r="AX461" i="1"/>
  <c r="AZ445" i="1"/>
  <c r="AX445" i="1"/>
  <c r="AZ429" i="1"/>
  <c r="AX429" i="1"/>
  <c r="AZ421" i="1"/>
  <c r="AX421" i="1"/>
  <c r="AZ413" i="1"/>
  <c r="AX413" i="1"/>
  <c r="AZ397" i="1"/>
  <c r="AX397" i="1"/>
  <c r="AZ389" i="1"/>
  <c r="AX389" i="1"/>
  <c r="AZ381" i="1"/>
  <c r="AX381" i="1"/>
  <c r="AX373" i="1"/>
  <c r="AZ373" i="1"/>
  <c r="AZ365" i="1"/>
  <c r="AX365" i="1"/>
  <c r="AZ357" i="1"/>
  <c r="AX357" i="1"/>
  <c r="AZ349" i="1"/>
  <c r="AX349" i="1"/>
  <c r="AZ341" i="1"/>
  <c r="AX341" i="1"/>
  <c r="AZ333" i="1"/>
  <c r="AX333" i="1"/>
  <c r="AZ325" i="1"/>
  <c r="AX325" i="1"/>
  <c r="AZ317" i="1"/>
  <c r="AX317" i="1"/>
  <c r="AX309" i="1"/>
  <c r="AZ309" i="1"/>
  <c r="AZ301" i="1"/>
  <c r="AX301" i="1"/>
  <c r="AZ293" i="1"/>
  <c r="AX293" i="1"/>
  <c r="AZ285" i="1"/>
  <c r="AX285" i="1"/>
  <c r="AZ277" i="1"/>
  <c r="AX277" i="1"/>
  <c r="AZ269" i="1"/>
  <c r="AX269" i="1"/>
  <c r="AZ261" i="1"/>
  <c r="AX261" i="1"/>
  <c r="AZ253" i="1"/>
  <c r="AX253" i="1"/>
  <c r="AX245" i="1"/>
  <c r="AZ245" i="1"/>
  <c r="AZ237" i="1"/>
  <c r="AX237" i="1"/>
  <c r="AX229" i="1"/>
  <c r="AZ229" i="1"/>
  <c r="AZ221" i="1"/>
  <c r="AX221" i="1"/>
  <c r="AZ213" i="1"/>
  <c r="AX213" i="1"/>
  <c r="AZ197" i="1"/>
  <c r="AX197" i="1"/>
  <c r="AZ189" i="1"/>
  <c r="AX189" i="1"/>
  <c r="AZ181" i="1"/>
  <c r="AX181" i="1"/>
  <c r="AZ173" i="1"/>
  <c r="AX173" i="1"/>
  <c r="AX165" i="1"/>
  <c r="AZ165" i="1"/>
  <c r="AZ157" i="1"/>
  <c r="AX157" i="1"/>
  <c r="AZ149" i="1"/>
  <c r="AX149" i="1"/>
  <c r="AZ133" i="1"/>
  <c r="AX133" i="1"/>
  <c r="AZ125" i="1"/>
  <c r="AX125" i="1"/>
  <c r="AZ117" i="1"/>
  <c r="AX117" i="1"/>
  <c r="AZ109" i="1"/>
  <c r="AX109" i="1"/>
  <c r="AX101" i="1"/>
  <c r="AZ101" i="1"/>
  <c r="AZ93" i="1"/>
  <c r="AX93" i="1"/>
  <c r="AZ85" i="1"/>
  <c r="AX85" i="1"/>
  <c r="AX77" i="1"/>
  <c r="AZ77" i="1"/>
  <c r="AZ69" i="1"/>
  <c r="AX69" i="1"/>
  <c r="AZ53" i="1"/>
  <c r="AX53" i="1"/>
  <c r="AZ45" i="1"/>
  <c r="AX45" i="1"/>
  <c r="AX37" i="1"/>
  <c r="AZ37" i="1"/>
  <c r="AZ29" i="1"/>
  <c r="AX29" i="1"/>
  <c r="AX21" i="1"/>
  <c r="AZ21" i="1"/>
  <c r="AX13" i="1"/>
  <c r="AZ13" i="1"/>
  <c r="AZ5" i="1"/>
  <c r="AX5" i="1"/>
  <c r="AZ61" i="1"/>
  <c r="AZ1069" i="1"/>
  <c r="AX1069" i="1"/>
  <c r="AZ1045" i="1"/>
  <c r="AX1045" i="1"/>
  <c r="AZ997" i="1"/>
  <c r="AX997" i="1"/>
  <c r="AZ973" i="1"/>
  <c r="AX973" i="1"/>
  <c r="AZ941" i="1"/>
  <c r="AX941" i="1"/>
  <c r="AZ893" i="1"/>
  <c r="AX893" i="1"/>
  <c r="AZ861" i="1"/>
  <c r="AX861" i="1"/>
  <c r="AZ821" i="1"/>
  <c r="AX821" i="1"/>
  <c r="AZ789" i="1"/>
  <c r="AX789" i="1"/>
  <c r="AZ757" i="1"/>
  <c r="AX757" i="1"/>
  <c r="AZ717" i="1"/>
  <c r="AX717" i="1"/>
  <c r="AZ693" i="1"/>
  <c r="AX693" i="1"/>
  <c r="AZ653" i="1"/>
  <c r="AX653" i="1"/>
  <c r="AZ629" i="1"/>
  <c r="AX629" i="1"/>
  <c r="AZ613" i="1"/>
  <c r="AX613" i="1"/>
  <c r="AZ597" i="1"/>
  <c r="AX597" i="1"/>
  <c r="AZ589" i="1"/>
  <c r="AX589" i="1"/>
  <c r="AZ573" i="1"/>
  <c r="AX573" i="1"/>
  <c r="AZ557" i="1"/>
  <c r="AX557" i="1"/>
  <c r="AZ549" i="1"/>
  <c r="AX549" i="1"/>
  <c r="AZ525" i="1"/>
  <c r="AX525" i="1"/>
  <c r="AZ509" i="1"/>
  <c r="AX509" i="1"/>
  <c r="AZ493" i="1"/>
  <c r="AX493" i="1"/>
  <c r="AZ485" i="1"/>
  <c r="AX485" i="1"/>
  <c r="AZ469" i="1"/>
  <c r="AX469" i="1"/>
  <c r="AZ453" i="1"/>
  <c r="AX453" i="1"/>
  <c r="AZ437" i="1"/>
  <c r="AX437" i="1"/>
  <c r="AZ405" i="1"/>
  <c r="AX405" i="1"/>
  <c r="AZ1061" i="1"/>
  <c r="AX1061" i="1"/>
  <c r="AZ1013" i="1"/>
  <c r="AX1013" i="1"/>
  <c r="AZ877" i="1"/>
  <c r="AX877" i="1"/>
  <c r="AZ813" i="1"/>
  <c r="AX813" i="1"/>
  <c r="AZ709" i="1"/>
  <c r="AX709" i="1"/>
  <c r="AX989" i="1"/>
  <c r="AZ1085" i="1"/>
  <c r="AX1085" i="1"/>
  <c r="AZ1053" i="1"/>
  <c r="AX1053" i="1"/>
  <c r="AZ1029" i="1"/>
  <c r="AX1029" i="1"/>
  <c r="AZ917" i="1"/>
  <c r="AX917" i="1"/>
  <c r="AZ869" i="1"/>
  <c r="AX869" i="1"/>
  <c r="AZ837" i="1"/>
  <c r="AX837" i="1"/>
  <c r="AZ797" i="1"/>
  <c r="AX797" i="1"/>
  <c r="AZ765" i="1"/>
  <c r="AX765" i="1"/>
  <c r="AZ725" i="1"/>
  <c r="AX725" i="1"/>
  <c r="AZ669" i="1"/>
  <c r="AX669" i="1"/>
  <c r="AX1093" i="1"/>
  <c r="AZ205" i="1"/>
  <c r="AZ1077" i="1"/>
  <c r="AX1077" i="1"/>
  <c r="AZ981" i="1"/>
  <c r="AX981" i="1"/>
  <c r="AZ949" i="1"/>
  <c r="AX949" i="1"/>
  <c r="AZ901" i="1"/>
  <c r="AX901" i="1"/>
  <c r="AZ853" i="1"/>
  <c r="AX853" i="1"/>
  <c r="AZ805" i="1"/>
  <c r="AX805" i="1"/>
  <c r="AZ773" i="1"/>
  <c r="AX773" i="1"/>
  <c r="AZ733" i="1"/>
  <c r="AX733" i="1"/>
  <c r="AZ661" i="1"/>
  <c r="AX661" i="1"/>
  <c r="AX925" i="1"/>
  <c r="AZ965" i="1"/>
  <c r="AX965" i="1"/>
  <c r="AZ909" i="1"/>
  <c r="AX909" i="1"/>
  <c r="AZ845" i="1"/>
  <c r="AX845" i="1"/>
  <c r="AZ781" i="1"/>
  <c r="AX781" i="1"/>
  <c r="AZ741" i="1"/>
  <c r="AX741" i="1"/>
  <c r="AZ677" i="1"/>
  <c r="AX677" i="1"/>
  <c r="AX1021" i="1"/>
  <c r="AZ1022" i="1"/>
  <c r="AX1022" i="1"/>
  <c r="AZ1014" i="1"/>
  <c r="AX1014" i="1"/>
  <c r="AZ1006" i="1"/>
  <c r="AX1006" i="1"/>
  <c r="AZ998" i="1"/>
  <c r="AX998" i="1"/>
  <c r="AZ990" i="1"/>
  <c r="AX990" i="1"/>
  <c r="AZ982" i="1"/>
  <c r="AX982" i="1"/>
  <c r="AZ974" i="1"/>
  <c r="AX974" i="1"/>
  <c r="AZ966" i="1"/>
  <c r="AX966" i="1"/>
  <c r="AZ958" i="1"/>
  <c r="AX958" i="1"/>
  <c r="AZ950" i="1"/>
  <c r="AX950" i="1"/>
  <c r="AZ942" i="1"/>
  <c r="AX942" i="1"/>
  <c r="AZ934" i="1"/>
  <c r="AX934" i="1"/>
  <c r="AZ926" i="1"/>
  <c r="AX926" i="1"/>
  <c r="AX9" i="1"/>
  <c r="AX17" i="1"/>
  <c r="AX25" i="1"/>
  <c r="AX33" i="1"/>
  <c r="AX41" i="1"/>
  <c r="AX57" i="1"/>
  <c r="AX65" i="1"/>
  <c r="AX73" i="1"/>
  <c r="AX83" i="1"/>
  <c r="AX91" i="1"/>
  <c r="AX99" i="1"/>
  <c r="AX107" i="1"/>
  <c r="AX123" i="1"/>
  <c r="AX131" i="1"/>
  <c r="AX139" i="1"/>
  <c r="AX147" i="1"/>
  <c r="AX155" i="1"/>
  <c r="AX163" i="1"/>
  <c r="AX171" i="1"/>
  <c r="AX187" i="1"/>
  <c r="AX195" i="1"/>
  <c r="AX203" i="1"/>
  <c r="AX211" i="1"/>
  <c r="AX219" i="1"/>
  <c r="AX227" i="1"/>
  <c r="AX235" i="1"/>
  <c r="AX243" i="1"/>
  <c r="AX251" i="1"/>
  <c r="AX259" i="1"/>
  <c r="AX267" i="1"/>
  <c r="AX275" i="1"/>
  <c r="AX283" i="1"/>
  <c r="AX299" i="1"/>
  <c r="AX307" i="1"/>
  <c r="AX315" i="1"/>
  <c r="AX323" i="1"/>
  <c r="AX331" i="1"/>
  <c r="AX339" i="1"/>
  <c r="AX347" i="1"/>
  <c r="AX363" i="1"/>
  <c r="AX371" i="1"/>
  <c r="AX379" i="1"/>
  <c r="AX387" i="1"/>
  <c r="AX395" i="1"/>
  <c r="AX403" i="1"/>
  <c r="AX411" i="1"/>
  <c r="AX427" i="1"/>
  <c r="AX435" i="1"/>
  <c r="AX443" i="1"/>
  <c r="AX451" i="1"/>
  <c r="AX459" i="1"/>
  <c r="AX467" i="1"/>
  <c r="AX475" i="1"/>
  <c r="AX483" i="1"/>
  <c r="AX491" i="1"/>
  <c r="AX499" i="1"/>
  <c r="AX507" i="1"/>
  <c r="AX515" i="1"/>
  <c r="AX523" i="1"/>
  <c r="AX531" i="1"/>
  <c r="AX539" i="1"/>
  <c r="AX547" i="1"/>
  <c r="AX555" i="1"/>
  <c r="AX563" i="1"/>
  <c r="AX571" i="1"/>
  <c r="AX587" i="1"/>
  <c r="AX595" i="1"/>
  <c r="AX603" i="1"/>
  <c r="AX611" i="1"/>
  <c r="AX619" i="1"/>
  <c r="AX627" i="1"/>
  <c r="AX635" i="1"/>
  <c r="AX643" i="1"/>
  <c r="AX651" i="1"/>
  <c r="AX659" i="1"/>
  <c r="AX667" i="1"/>
  <c r="AX675" i="1"/>
  <c r="AX683" i="1"/>
  <c r="AX691" i="1"/>
  <c r="AX699" i="1"/>
  <c r="AX707" i="1"/>
  <c r="AX715" i="1"/>
  <c r="AX723" i="1"/>
  <c r="AX731" i="1"/>
  <c r="AX739" i="1"/>
  <c r="AX747" i="1"/>
  <c r="AX763" i="1"/>
  <c r="AX771" i="1"/>
  <c r="AX779" i="1"/>
  <c r="AX787" i="1"/>
  <c r="AX795" i="1"/>
  <c r="AX803" i="1"/>
  <c r="AX811" i="1"/>
  <c r="AX819" i="1"/>
  <c r="AX827" i="1"/>
  <c r="AX835" i="1"/>
  <c r="AX843" i="1"/>
  <c r="AX851" i="1"/>
  <c r="AX859" i="1"/>
  <c r="AX867" i="1"/>
  <c r="AX875" i="1"/>
  <c r="AX883" i="1"/>
  <c r="AX891" i="1"/>
  <c r="AX899" i="1"/>
  <c r="AX907" i="1"/>
  <c r="AX915" i="1"/>
  <c r="AX924" i="1"/>
  <c r="AX935" i="1"/>
  <c r="AX945" i="1"/>
  <c r="AX956" i="1"/>
  <c r="AX967" i="1"/>
  <c r="AX977" i="1"/>
  <c r="AX988" i="1"/>
  <c r="AX999" i="1"/>
  <c r="AX1009" i="1"/>
  <c r="AX1020" i="1"/>
  <c r="AX1031" i="1"/>
  <c r="AX1041" i="1"/>
  <c r="AX1067" i="1"/>
  <c r="AX1079" i="1"/>
  <c r="AX1092" i="1"/>
  <c r="AZ35" i="1"/>
  <c r="AZ47" i="1"/>
  <c r="AZ60" i="1"/>
  <c r="AZ87" i="1"/>
  <c r="AZ113" i="1"/>
  <c r="AZ126" i="1"/>
  <c r="AZ151" i="1"/>
  <c r="AZ177" i="1"/>
  <c r="AZ190" i="1"/>
  <c r="AZ215" i="1"/>
  <c r="AZ287" i="1"/>
  <c r="AZ351" i="1"/>
  <c r="AZ415" i="1"/>
  <c r="AZ1075" i="1"/>
  <c r="AX19" i="1"/>
  <c r="AX27" i="1"/>
  <c r="AX43" i="1"/>
  <c r="AX51" i="1"/>
  <c r="AX59" i="1"/>
  <c r="AX67" i="1"/>
  <c r="AX927" i="1"/>
  <c r="AX937" i="1"/>
  <c r="AX948" i="1"/>
  <c r="AX959" i="1"/>
  <c r="AX969" i="1"/>
  <c r="AX980" i="1"/>
  <c r="AX991" i="1"/>
  <c r="AX1001" i="1"/>
  <c r="AX1012" i="1"/>
  <c r="AX1023" i="1"/>
  <c r="AX1033" i="1"/>
  <c r="AX1044" i="1"/>
  <c r="AX1057" i="1"/>
  <c r="AX1083" i="1"/>
  <c r="AX1095" i="1"/>
  <c r="AZ12" i="1"/>
  <c r="AZ63" i="1"/>
  <c r="AZ103" i="1"/>
  <c r="AZ129" i="1"/>
  <c r="AZ142" i="1"/>
  <c r="AZ167" i="1"/>
  <c r="AZ193" i="1"/>
  <c r="AZ206" i="1"/>
  <c r="AZ231" i="1"/>
  <c r="AZ271" i="1"/>
  <c r="AZ335" i="1"/>
  <c r="AZ399" i="1"/>
  <c r="AX4" i="1"/>
  <c r="AX20" i="1"/>
  <c r="AX28" i="1"/>
  <c r="AX44" i="1"/>
  <c r="AX52" i="1"/>
  <c r="AX68" i="1"/>
  <c r="AX86" i="1"/>
  <c r="AX94" i="1"/>
  <c r="AX110" i="1"/>
  <c r="AX118" i="1"/>
  <c r="AX134" i="1"/>
  <c r="AX150" i="1"/>
  <c r="AX158" i="1"/>
  <c r="AX174" i="1"/>
  <c r="AX182" i="1"/>
  <c r="AX198" i="1"/>
  <c r="AX214" i="1"/>
  <c r="AX222" i="1"/>
  <c r="AX238" i="1"/>
  <c r="AX246" i="1"/>
  <c r="AX254" i="1"/>
  <c r="AX262" i="1"/>
  <c r="AX270" i="1"/>
  <c r="AX278" i="1"/>
  <c r="AX286" i="1"/>
  <c r="AX294" i="1"/>
  <c r="AX302" i="1"/>
  <c r="AX310" i="1"/>
  <c r="AX318" i="1"/>
  <c r="AX326" i="1"/>
  <c r="AX334" i="1"/>
  <c r="AX342" i="1"/>
  <c r="AX350" i="1"/>
  <c r="AX358" i="1"/>
  <c r="AX366" i="1"/>
  <c r="AX374" i="1"/>
  <c r="AX382" i="1"/>
  <c r="AX390" i="1"/>
  <c r="AX398" i="1"/>
  <c r="AX406" i="1"/>
  <c r="AX414" i="1"/>
  <c r="AX422" i="1"/>
  <c r="AX430" i="1"/>
  <c r="AX438" i="1"/>
  <c r="AX446" i="1"/>
  <c r="AX454" i="1"/>
  <c r="AX462" i="1"/>
  <c r="AX470" i="1"/>
  <c r="AX478" i="1"/>
  <c r="AX486" i="1"/>
  <c r="AX494" i="1"/>
  <c r="AX502" i="1"/>
  <c r="AX510" i="1"/>
  <c r="AX518" i="1"/>
  <c r="AX526" i="1"/>
  <c r="AX534" i="1"/>
  <c r="AX542" i="1"/>
  <c r="AX550" i="1"/>
  <c r="AX558" i="1"/>
  <c r="AX566" i="1"/>
  <c r="AX574" i="1"/>
  <c r="AX582" i="1"/>
  <c r="AX590" i="1"/>
  <c r="AX598" i="1"/>
  <c r="AX606" i="1"/>
  <c r="AX614" i="1"/>
  <c r="AX622" i="1"/>
  <c r="AX630" i="1"/>
  <c r="AX638" i="1"/>
  <c r="AX646" i="1"/>
  <c r="AX654" i="1"/>
  <c r="AX662" i="1"/>
  <c r="AX670" i="1"/>
  <c r="AX678" i="1"/>
  <c r="AX686" i="1"/>
  <c r="AX694" i="1"/>
  <c r="AX702" i="1"/>
  <c r="AX710" i="1"/>
  <c r="AX718" i="1"/>
  <c r="AX726" i="1"/>
  <c r="AX734" i="1"/>
  <c r="AX742" i="1"/>
  <c r="AX750" i="1"/>
  <c r="AX758" i="1"/>
  <c r="AX766" i="1"/>
  <c r="AX774" i="1"/>
  <c r="AX782" i="1"/>
  <c r="AX790" i="1"/>
  <c r="AX798" i="1"/>
  <c r="AX806" i="1"/>
  <c r="AX814" i="1"/>
  <c r="AX822" i="1"/>
  <c r="AX830" i="1"/>
  <c r="AX838" i="1"/>
  <c r="AX846" i="1"/>
  <c r="AX854" i="1"/>
  <c r="AX862" i="1"/>
  <c r="AX870" i="1"/>
  <c r="AX878" i="1"/>
  <c r="AX886" i="1"/>
  <c r="AX894" i="1"/>
  <c r="AX902" i="1"/>
  <c r="AX910" i="1"/>
  <c r="AX918" i="1"/>
  <c r="AX928" i="1"/>
  <c r="AX939" i="1"/>
  <c r="AX960" i="1"/>
  <c r="AX971" i="1"/>
  <c r="AX992" i="1"/>
  <c r="AX1003" i="1"/>
  <c r="AX1024" i="1"/>
  <c r="AX1035" i="1"/>
  <c r="AX1059" i="1"/>
  <c r="AX1071" i="1"/>
  <c r="AX1084" i="1"/>
  <c r="AX1097" i="1"/>
  <c r="AZ39" i="1"/>
  <c r="AZ78" i="1"/>
  <c r="AZ105" i="1"/>
  <c r="AZ143" i="1"/>
  <c r="AZ169" i="1"/>
  <c r="AZ207" i="1"/>
  <c r="AZ233" i="1"/>
  <c r="AZ295" i="1"/>
  <c r="AZ359" i="1"/>
  <c r="AZ963" i="1"/>
  <c r="AZ1098" i="1"/>
  <c r="AX1098" i="1"/>
  <c r="AZ1090" i="1"/>
  <c r="AX1090" i="1"/>
  <c r="AZ1082" i="1"/>
  <c r="AX1082" i="1"/>
  <c r="AZ1074" i="1"/>
  <c r="AX1074" i="1"/>
  <c r="AZ1066" i="1"/>
  <c r="AX1066" i="1"/>
  <c r="AZ1058" i="1"/>
  <c r="AX1058" i="1"/>
  <c r="AZ1050" i="1"/>
  <c r="AX1050" i="1"/>
  <c r="AZ1042" i="1"/>
  <c r="AX1042" i="1"/>
  <c r="AZ1034" i="1"/>
  <c r="AX1034" i="1"/>
  <c r="AZ1026" i="1"/>
  <c r="AX1026" i="1"/>
  <c r="AZ1018" i="1"/>
  <c r="AX1018" i="1"/>
  <c r="AZ1010" i="1"/>
  <c r="AX1010" i="1"/>
  <c r="AZ1002" i="1"/>
  <c r="AX1002" i="1"/>
  <c r="AZ994" i="1"/>
  <c r="AX994" i="1"/>
  <c r="AZ986" i="1"/>
  <c r="AX986" i="1"/>
  <c r="AZ978" i="1"/>
  <c r="AX978" i="1"/>
  <c r="AZ970" i="1"/>
  <c r="AX970" i="1"/>
  <c r="AZ962" i="1"/>
  <c r="AX962" i="1"/>
  <c r="AZ954" i="1"/>
  <c r="AX954" i="1"/>
  <c r="AZ946" i="1"/>
  <c r="AX946" i="1"/>
  <c r="AZ938" i="1"/>
  <c r="AX938" i="1"/>
  <c r="AZ930" i="1"/>
  <c r="AX930" i="1"/>
  <c r="AZ922" i="1"/>
  <c r="AX922" i="1"/>
  <c r="AX95" i="1"/>
  <c r="AX111" i="1"/>
  <c r="AX119" i="1"/>
  <c r="AX135" i="1"/>
  <c r="AX159" i="1"/>
  <c r="AX175" i="1"/>
  <c r="AX183" i="1"/>
  <c r="AX199" i="1"/>
  <c r="AX223" i="1"/>
  <c r="AX239" i="1"/>
  <c r="AX255" i="1"/>
  <c r="AX263" i="1"/>
  <c r="AX279" i="1"/>
  <c r="AX303" i="1"/>
  <c r="AX319" i="1"/>
  <c r="AX327" i="1"/>
  <c r="AX343" i="1"/>
  <c r="AX367" i="1"/>
  <c r="AX383" i="1"/>
  <c r="AX391" i="1"/>
  <c r="AX407" i="1"/>
  <c r="AX423" i="1"/>
  <c r="AX431" i="1"/>
  <c r="AX439" i="1"/>
  <c r="AX447" i="1"/>
  <c r="AX455" i="1"/>
  <c r="AX463" i="1"/>
  <c r="AX471" i="1"/>
  <c r="AX479" i="1"/>
  <c r="AX487" i="1"/>
  <c r="AX495" i="1"/>
  <c r="AX503" i="1"/>
  <c r="AX511" i="1"/>
  <c r="AX519" i="1"/>
  <c r="AX527" i="1"/>
  <c r="AX535" i="1"/>
  <c r="AX543" i="1"/>
  <c r="AX551" i="1"/>
  <c r="AX559" i="1"/>
  <c r="AX567" i="1"/>
  <c r="AX575" i="1"/>
  <c r="AX583" i="1"/>
  <c r="AX591" i="1"/>
  <c r="AX599" i="1"/>
  <c r="AX607" i="1"/>
  <c r="AX615" i="1"/>
  <c r="AX623" i="1"/>
  <c r="AX631" i="1"/>
  <c r="AX639" i="1"/>
  <c r="AX647" i="1"/>
  <c r="AX655" i="1"/>
  <c r="AX663" i="1"/>
  <c r="AX671" i="1"/>
  <c r="AX679" i="1"/>
  <c r="AX687" i="1"/>
  <c r="AX695" i="1"/>
  <c r="AX703" i="1"/>
  <c r="AX711" i="1"/>
  <c r="AX719" i="1"/>
  <c r="AX727" i="1"/>
  <c r="AX735" i="1"/>
  <c r="AX743" i="1"/>
  <c r="AX751" i="1"/>
  <c r="AX759" i="1"/>
  <c r="AX767" i="1"/>
  <c r="AX775" i="1"/>
  <c r="AX783" i="1"/>
  <c r="AX791" i="1"/>
  <c r="AX799" i="1"/>
  <c r="AX807" i="1"/>
  <c r="AX815" i="1"/>
  <c r="AX823" i="1"/>
  <c r="AX831" i="1"/>
  <c r="AX839" i="1"/>
  <c r="AX847" i="1"/>
  <c r="AX855" i="1"/>
  <c r="AX863" i="1"/>
  <c r="AX871" i="1"/>
  <c r="AX879" i="1"/>
  <c r="AX887" i="1"/>
  <c r="AX895" i="1"/>
  <c r="AX903" i="1"/>
  <c r="AX911" i="1"/>
  <c r="AX919" i="1"/>
  <c r="AX929" i="1"/>
  <c r="AX940" i="1"/>
  <c r="AX951" i="1"/>
  <c r="AX961" i="1"/>
  <c r="AX972" i="1"/>
  <c r="AX983" i="1"/>
  <c r="AX993" i="1"/>
  <c r="AX1004" i="1"/>
  <c r="AX1015" i="1"/>
  <c r="AX1025" i="1"/>
  <c r="AX1036" i="1"/>
  <c r="AX1047" i="1"/>
  <c r="AX1060" i="1"/>
  <c r="AX1073" i="1"/>
  <c r="AX1099" i="1"/>
  <c r="AZ15" i="1"/>
  <c r="AZ80" i="1"/>
  <c r="AZ145" i="1"/>
  <c r="AZ209" i="1"/>
  <c r="AZ995" i="1"/>
  <c r="AX6" i="1"/>
  <c r="AX14" i="1"/>
  <c r="AX22" i="1"/>
  <c r="AX30" i="1"/>
  <c r="AX38" i="1"/>
  <c r="AX46" i="1"/>
  <c r="AX54" i="1"/>
  <c r="AX62" i="1"/>
  <c r="AX70" i="1"/>
  <c r="AX79" i="1"/>
  <c r="AX88" i="1"/>
  <c r="AX96" i="1"/>
  <c r="AX104" i="1"/>
  <c r="AX112" i="1"/>
  <c r="AX120" i="1"/>
  <c r="AX128" i="1"/>
  <c r="AX136" i="1"/>
  <c r="AX144" i="1"/>
  <c r="AX152" i="1"/>
  <c r="AX160" i="1"/>
  <c r="AX168" i="1"/>
  <c r="AX176" i="1"/>
  <c r="AX184" i="1"/>
  <c r="AX192" i="1"/>
  <c r="AX200" i="1"/>
  <c r="AX208" i="1"/>
  <c r="AX216" i="1"/>
  <c r="AX224" i="1"/>
  <c r="AX232" i="1"/>
  <c r="AX240" i="1"/>
  <c r="AX248" i="1"/>
  <c r="AX256" i="1"/>
  <c r="AX264" i="1"/>
  <c r="AX272" i="1"/>
  <c r="AX280" i="1"/>
  <c r="AX288" i="1"/>
  <c r="AX296" i="1"/>
  <c r="AX304" i="1"/>
  <c r="AX312" i="1"/>
  <c r="AX320" i="1"/>
  <c r="AX328" i="1"/>
  <c r="AX336" i="1"/>
  <c r="AX344" i="1"/>
  <c r="AX352" i="1"/>
  <c r="AX360" i="1"/>
  <c r="AX368" i="1"/>
  <c r="AX376" i="1"/>
  <c r="AX384" i="1"/>
  <c r="AX392" i="1"/>
  <c r="AX400" i="1"/>
  <c r="AX408" i="1"/>
  <c r="AX416" i="1"/>
  <c r="AX424" i="1"/>
  <c r="AX432" i="1"/>
  <c r="AX440" i="1"/>
  <c r="AX448" i="1"/>
  <c r="AX456" i="1"/>
  <c r="AX464" i="1"/>
  <c r="AX472" i="1"/>
  <c r="AX480" i="1"/>
  <c r="AX488" i="1"/>
  <c r="AX496" i="1"/>
  <c r="AX504" i="1"/>
  <c r="AX512" i="1"/>
  <c r="AX520" i="1"/>
  <c r="AX528" i="1"/>
  <c r="AX536" i="1"/>
  <c r="AX544" i="1"/>
  <c r="AX552" i="1"/>
  <c r="AX560" i="1"/>
  <c r="AX568" i="1"/>
  <c r="AX576" i="1"/>
  <c r="AX584" i="1"/>
  <c r="AX592" i="1"/>
  <c r="AX600" i="1"/>
  <c r="AX608" i="1"/>
  <c r="AX616" i="1"/>
  <c r="AX624" i="1"/>
  <c r="AX632" i="1"/>
  <c r="AX640" i="1"/>
  <c r="AX648" i="1"/>
  <c r="AX656" i="1"/>
  <c r="AX664" i="1"/>
  <c r="AX672" i="1"/>
  <c r="AX680" i="1"/>
  <c r="AX688" i="1"/>
  <c r="AX696" i="1"/>
  <c r="AX704" i="1"/>
  <c r="AX712" i="1"/>
  <c r="AX720" i="1"/>
  <c r="AX728" i="1"/>
  <c r="AX736" i="1"/>
  <c r="AX744" i="1"/>
  <c r="AX752" i="1"/>
  <c r="AX760" i="1"/>
  <c r="AX768" i="1"/>
  <c r="AX776" i="1"/>
  <c r="AX784" i="1"/>
  <c r="AX792" i="1"/>
  <c r="AX800" i="1"/>
  <c r="AX808" i="1"/>
  <c r="AX816" i="1"/>
  <c r="AX824" i="1"/>
  <c r="AX832" i="1"/>
  <c r="AX840" i="1"/>
  <c r="AX848" i="1"/>
  <c r="AX856" i="1"/>
  <c r="AX864" i="1"/>
  <c r="AX872" i="1"/>
  <c r="AX880" i="1"/>
  <c r="AX888" i="1"/>
  <c r="AX896" i="1"/>
  <c r="AX904" i="1"/>
  <c r="AX912" i="1"/>
  <c r="AX920" i="1"/>
  <c r="AX952" i="1"/>
  <c r="AX984" i="1"/>
  <c r="AX1016" i="1"/>
  <c r="AX1027" i="1"/>
  <c r="AX1049" i="1"/>
  <c r="AX1087" i="1"/>
  <c r="AZ55" i="1"/>
  <c r="AZ121" i="1"/>
  <c r="AZ185" i="1"/>
  <c r="AZ1096" i="1"/>
  <c r="AX1096" i="1"/>
  <c r="AZ1088" i="1"/>
  <c r="AX1088" i="1"/>
  <c r="AZ1080" i="1"/>
  <c r="AX1080" i="1"/>
  <c r="AZ1072" i="1"/>
  <c r="AX1072" i="1"/>
  <c r="AZ1064" i="1"/>
  <c r="AX1064" i="1"/>
  <c r="AZ1056" i="1"/>
  <c r="AX1056" i="1"/>
  <c r="AZ1048" i="1"/>
  <c r="AX1048" i="1"/>
  <c r="AX7" i="1"/>
  <c r="AX31" i="1"/>
  <c r="AX71" i="1"/>
  <c r="AX97" i="1"/>
  <c r="AX137" i="1"/>
  <c r="AX161" i="1"/>
  <c r="AX201" i="1"/>
  <c r="AX225" i="1"/>
  <c r="AX241" i="1"/>
  <c r="AX249" i="1"/>
  <c r="AX257" i="1"/>
  <c r="AX265" i="1"/>
  <c r="AX273" i="1"/>
  <c r="AX281" i="1"/>
  <c r="AX289" i="1"/>
  <c r="AX297" i="1"/>
  <c r="AX305" i="1"/>
  <c r="AX313" i="1"/>
  <c r="AX321" i="1"/>
  <c r="AX329" i="1"/>
  <c r="AX337" i="1"/>
  <c r="AX345" i="1"/>
  <c r="AX353" i="1"/>
  <c r="AX361" i="1"/>
  <c r="AX369" i="1"/>
  <c r="AX377" i="1"/>
  <c r="AX385" i="1"/>
  <c r="AX393" i="1"/>
  <c r="AX401" i="1"/>
  <c r="AX409" i="1"/>
  <c r="AX417" i="1"/>
  <c r="AX425" i="1"/>
  <c r="AX433" i="1"/>
  <c r="AX441" i="1"/>
  <c r="AX449" i="1"/>
  <c r="AX457" i="1"/>
  <c r="AX465" i="1"/>
  <c r="AX473" i="1"/>
  <c r="AX481" i="1"/>
  <c r="AX489" i="1"/>
  <c r="AX497" i="1"/>
  <c r="AX505" i="1"/>
  <c r="AX513" i="1"/>
  <c r="AX521" i="1"/>
  <c r="AX529" i="1"/>
  <c r="AX537" i="1"/>
  <c r="AX545" i="1"/>
  <c r="AX553" i="1"/>
  <c r="AX561" i="1"/>
  <c r="AX569" i="1"/>
  <c r="AX577" i="1"/>
  <c r="AX585" i="1"/>
  <c r="AX593" i="1"/>
  <c r="AX601" i="1"/>
  <c r="AX609" i="1"/>
  <c r="AX617" i="1"/>
  <c r="AX625" i="1"/>
  <c r="AX633" i="1"/>
  <c r="AX641" i="1"/>
  <c r="AX649" i="1"/>
  <c r="AX657" i="1"/>
  <c r="AX665" i="1"/>
  <c r="AX673" i="1"/>
  <c r="AX681" i="1"/>
  <c r="AX689" i="1"/>
  <c r="AX697" i="1"/>
  <c r="AX705" i="1"/>
  <c r="AX713" i="1"/>
  <c r="AX721" i="1"/>
  <c r="AX729" i="1"/>
  <c r="AX737" i="1"/>
  <c r="AX745" i="1"/>
  <c r="AX753" i="1"/>
  <c r="AX761" i="1"/>
  <c r="AX769" i="1"/>
  <c r="AX777" i="1"/>
  <c r="AX785" i="1"/>
  <c r="AX793" i="1"/>
  <c r="AX801" i="1"/>
  <c r="AX809" i="1"/>
  <c r="AX817" i="1"/>
  <c r="AX825" i="1"/>
  <c r="AX833" i="1"/>
  <c r="AX841" i="1"/>
  <c r="AX849" i="1"/>
  <c r="AX857" i="1"/>
  <c r="AX865" i="1"/>
  <c r="AX873" i="1"/>
  <c r="AX881" i="1"/>
  <c r="AX889" i="1"/>
  <c r="AX897" i="1"/>
  <c r="AX905" i="1"/>
  <c r="AX913" i="1"/>
  <c r="AX921" i="1"/>
  <c r="AX932" i="1"/>
  <c r="AX943" i="1"/>
  <c r="AX953" i="1"/>
  <c r="AX964" i="1"/>
  <c r="AX975" i="1"/>
  <c r="AX985" i="1"/>
  <c r="AX996" i="1"/>
  <c r="AX1007" i="1"/>
  <c r="AX1017" i="1"/>
  <c r="AX1028" i="1"/>
  <c r="AX1039" i="1"/>
  <c r="AX1051" i="1"/>
  <c r="AX1063" i="1"/>
  <c r="AX1076" i="1"/>
  <c r="AX1089" i="1"/>
  <c r="AX8" i="1"/>
  <c r="AX16" i="1"/>
  <c r="AX24" i="1"/>
  <c r="AX32" i="1"/>
  <c r="AX40" i="1"/>
  <c r="AX48" i="1"/>
  <c r="AX56" i="1"/>
  <c r="AX64" i="1"/>
  <c r="AX72" i="1"/>
  <c r="AX81" i="1"/>
  <c r="AX90" i="1"/>
  <c r="AX98" i="1"/>
  <c r="AX106" i="1"/>
  <c r="AX114" i="1"/>
  <c r="AX122" i="1"/>
  <c r="AX130" i="1"/>
  <c r="AX138" i="1"/>
  <c r="AX146" i="1"/>
  <c r="AX154" i="1"/>
  <c r="AX162" i="1"/>
  <c r="AX170" i="1"/>
  <c r="AX178" i="1"/>
  <c r="AX186" i="1"/>
  <c r="AX194" i="1"/>
  <c r="AX202" i="1"/>
  <c r="AX210" i="1"/>
  <c r="AX218" i="1"/>
  <c r="AX226" i="1"/>
  <c r="AX234" i="1"/>
  <c r="AX242" i="1"/>
  <c r="AX250" i="1"/>
  <c r="AX258" i="1"/>
  <c r="AX266" i="1"/>
  <c r="AX274" i="1"/>
  <c r="AX282" i="1"/>
  <c r="AX290" i="1"/>
  <c r="AX298" i="1"/>
  <c r="AX306" i="1"/>
  <c r="AX314" i="1"/>
  <c r="AX322" i="1"/>
  <c r="AX330" i="1"/>
  <c r="AX338" i="1"/>
  <c r="AX346" i="1"/>
  <c r="AX354" i="1"/>
  <c r="AX362" i="1"/>
  <c r="AX370" i="1"/>
  <c r="AX378" i="1"/>
  <c r="AX386" i="1"/>
  <c r="AX394" i="1"/>
  <c r="AX402" i="1"/>
  <c r="AX410" i="1"/>
  <c r="AX418" i="1"/>
  <c r="AX426" i="1"/>
  <c r="AX434" i="1"/>
  <c r="AX442" i="1"/>
  <c r="AX450" i="1"/>
  <c r="AX458" i="1"/>
  <c r="AX466" i="1"/>
  <c r="AX474" i="1"/>
  <c r="AX482" i="1"/>
  <c r="AX490" i="1"/>
  <c r="AX498" i="1"/>
  <c r="AX506" i="1"/>
  <c r="AX514" i="1"/>
  <c r="AX522" i="1"/>
  <c r="AX530" i="1"/>
  <c r="AX538" i="1"/>
  <c r="AX546" i="1"/>
  <c r="AX554" i="1"/>
  <c r="AX562" i="1"/>
  <c r="AX570" i="1"/>
  <c r="AX578" i="1"/>
  <c r="AX586" i="1"/>
  <c r="AX594" i="1"/>
  <c r="AX602" i="1"/>
  <c r="AX610" i="1"/>
  <c r="AX618" i="1"/>
  <c r="AX626" i="1"/>
  <c r="AX634" i="1"/>
  <c r="AX642" i="1"/>
  <c r="AX650" i="1"/>
  <c r="AX658" i="1"/>
  <c r="AX666" i="1"/>
  <c r="AX674" i="1"/>
  <c r="AX682" i="1"/>
  <c r="AX690" i="1"/>
  <c r="AX698" i="1"/>
  <c r="AX706" i="1"/>
  <c r="AX714" i="1"/>
  <c r="AX722" i="1"/>
  <c r="AX730" i="1"/>
  <c r="AX738" i="1"/>
  <c r="AX746" i="1"/>
  <c r="AX754" i="1"/>
  <c r="AX762" i="1"/>
  <c r="AX770" i="1"/>
  <c r="AX778" i="1"/>
  <c r="AX786" i="1"/>
  <c r="AX794" i="1"/>
  <c r="AX802" i="1"/>
  <c r="AX810" i="1"/>
  <c r="AX818" i="1"/>
  <c r="AX826" i="1"/>
  <c r="AX834" i="1"/>
  <c r="AX842" i="1"/>
  <c r="AX850" i="1"/>
  <c r="AX858" i="1"/>
  <c r="AX866" i="1"/>
  <c r="AX874" i="1"/>
  <c r="AX882" i="1"/>
  <c r="AX890" i="1"/>
  <c r="AX898" i="1"/>
  <c r="AX906" i="1"/>
  <c r="AX914" i="1"/>
  <c r="AX923" i="1"/>
  <c r="AX944" i="1"/>
  <c r="AX955" i="1"/>
  <c r="AX976" i="1"/>
  <c r="AX987" i="1"/>
  <c r="AX1008" i="1"/>
  <c r="AX1019" i="1"/>
  <c r="AX1040" i="1"/>
  <c r="AX1052" i="1"/>
  <c r="AX1065" i="1"/>
  <c r="AZ82" i="1"/>
  <c r="AP1099" i="1"/>
  <c r="Y100" i="7" l="1"/>
  <c r="AZ100" i="7" s="1"/>
  <c r="X100" i="7"/>
  <c r="AY100" i="7" s="1"/>
  <c r="W100" i="7"/>
  <c r="AX100" i="7" s="1"/>
  <c r="V100" i="7"/>
  <c r="AW100" i="7" s="1"/>
  <c r="Y99" i="7"/>
  <c r="AZ99" i="7" s="1"/>
  <c r="X99" i="7"/>
  <c r="AY99" i="7" s="1"/>
  <c r="W99" i="7"/>
  <c r="AX99" i="7" s="1"/>
  <c r="V99" i="7"/>
  <c r="AW99" i="7" s="1"/>
  <c r="Y98" i="7"/>
  <c r="AZ98" i="7" s="1"/>
  <c r="X98" i="7"/>
  <c r="AY98" i="7" s="1"/>
  <c r="W98" i="7"/>
  <c r="AX98" i="7" s="1"/>
  <c r="V98" i="7"/>
  <c r="AW98" i="7" s="1"/>
  <c r="Y97" i="7"/>
  <c r="AZ97" i="7" s="1"/>
  <c r="X97" i="7"/>
  <c r="AY97" i="7" s="1"/>
  <c r="W97" i="7"/>
  <c r="AX97" i="7" s="1"/>
  <c r="V97" i="7"/>
  <c r="AW97" i="7" s="1"/>
  <c r="Y96" i="7"/>
  <c r="AZ96" i="7" s="1"/>
  <c r="X96" i="7"/>
  <c r="AY96" i="7" s="1"/>
  <c r="W96" i="7"/>
  <c r="AX96" i="7" s="1"/>
  <c r="V96" i="7"/>
  <c r="AW96" i="7" s="1"/>
  <c r="Y95" i="7"/>
  <c r="AZ95" i="7" s="1"/>
  <c r="X95" i="7"/>
  <c r="AY95" i="7" s="1"/>
  <c r="W95" i="7"/>
  <c r="AX95" i="7" s="1"/>
  <c r="V95" i="7"/>
  <c r="AW95" i="7" s="1"/>
  <c r="Y94" i="7"/>
  <c r="AZ94" i="7" s="1"/>
  <c r="X94" i="7"/>
  <c r="AY94" i="7" s="1"/>
  <c r="W94" i="7"/>
  <c r="AX94" i="7" s="1"/>
  <c r="V94" i="7"/>
  <c r="AW94" i="7" s="1"/>
  <c r="Y93" i="7"/>
  <c r="AZ93" i="7" s="1"/>
  <c r="X93" i="7"/>
  <c r="AY93" i="7" s="1"/>
  <c r="W93" i="7"/>
  <c r="AX93" i="7" s="1"/>
  <c r="V93" i="7"/>
  <c r="AW93" i="7" s="1"/>
  <c r="Y92" i="7"/>
  <c r="AZ92" i="7" s="1"/>
  <c r="X92" i="7"/>
  <c r="AY92" i="7" s="1"/>
  <c r="W92" i="7"/>
  <c r="AX92" i="7" s="1"/>
  <c r="V92" i="7"/>
  <c r="AW92" i="7" s="1"/>
  <c r="Y91" i="7"/>
  <c r="AZ91" i="7" s="1"/>
  <c r="X91" i="7"/>
  <c r="AY91" i="7" s="1"/>
  <c r="W91" i="7"/>
  <c r="AX91" i="7" s="1"/>
  <c r="V91" i="7"/>
  <c r="AW91" i="7" s="1"/>
  <c r="Y90" i="7"/>
  <c r="AZ90" i="7" s="1"/>
  <c r="X90" i="7"/>
  <c r="AY90" i="7" s="1"/>
  <c r="W90" i="7"/>
  <c r="AX90" i="7" s="1"/>
  <c r="V90" i="7"/>
  <c r="AW90" i="7" s="1"/>
  <c r="Y89" i="7"/>
  <c r="AZ89" i="7" s="1"/>
  <c r="X89" i="7"/>
  <c r="AY89" i="7" s="1"/>
  <c r="W89" i="7"/>
  <c r="AX89" i="7" s="1"/>
  <c r="V89" i="7"/>
  <c r="AW89" i="7" s="1"/>
  <c r="Y88" i="7"/>
  <c r="AZ88" i="7" s="1"/>
  <c r="X88" i="7"/>
  <c r="AY88" i="7" s="1"/>
  <c r="W88" i="7"/>
  <c r="AX88" i="7" s="1"/>
  <c r="V88" i="7"/>
  <c r="AW88" i="7" s="1"/>
  <c r="Y87" i="7"/>
  <c r="AZ87" i="7" s="1"/>
  <c r="X87" i="7"/>
  <c r="AY87" i="7" s="1"/>
  <c r="W87" i="7"/>
  <c r="AX87" i="7" s="1"/>
  <c r="V87" i="7"/>
  <c r="AW87" i="7" s="1"/>
  <c r="Y86" i="7"/>
  <c r="AZ86" i="7" s="1"/>
  <c r="X86" i="7"/>
  <c r="AY86" i="7" s="1"/>
  <c r="W86" i="7"/>
  <c r="AX86" i="7" s="1"/>
  <c r="V86" i="7"/>
  <c r="AW86" i="7" s="1"/>
  <c r="Y85" i="7"/>
  <c r="AZ85" i="7" s="1"/>
  <c r="X85" i="7"/>
  <c r="AY85" i="7" s="1"/>
  <c r="W85" i="7"/>
  <c r="AX85" i="7" s="1"/>
  <c r="V85" i="7"/>
  <c r="AW85" i="7" s="1"/>
  <c r="Y84" i="7"/>
  <c r="AZ84" i="7" s="1"/>
  <c r="X84" i="7"/>
  <c r="AY84" i="7" s="1"/>
  <c r="W84" i="7"/>
  <c r="AX84" i="7" s="1"/>
  <c r="V84" i="7"/>
  <c r="AW84" i="7" s="1"/>
  <c r="Y83" i="7"/>
  <c r="AZ83" i="7" s="1"/>
  <c r="X83" i="7"/>
  <c r="AY83" i="7" s="1"/>
  <c r="W83" i="7"/>
  <c r="AX83" i="7" s="1"/>
  <c r="V83" i="7"/>
  <c r="AW83" i="7" s="1"/>
  <c r="Y82" i="7"/>
  <c r="AZ82" i="7" s="1"/>
  <c r="X82" i="7"/>
  <c r="AY82" i="7" s="1"/>
  <c r="W82" i="7"/>
  <c r="AX82" i="7" s="1"/>
  <c r="V82" i="7"/>
  <c r="AW82" i="7" s="1"/>
  <c r="Y81" i="7"/>
  <c r="AZ81" i="7" s="1"/>
  <c r="X81" i="7"/>
  <c r="AY81" i="7" s="1"/>
  <c r="W81" i="7"/>
  <c r="AX81" i="7" s="1"/>
  <c r="V81" i="7"/>
  <c r="AW81" i="7" s="1"/>
  <c r="Y80" i="7"/>
  <c r="AZ80" i="7" s="1"/>
  <c r="X80" i="7"/>
  <c r="AY80" i="7" s="1"/>
  <c r="W80" i="7"/>
  <c r="AX80" i="7" s="1"/>
  <c r="V80" i="7"/>
  <c r="AW80" i="7" s="1"/>
  <c r="Y79" i="7"/>
  <c r="AZ79" i="7" s="1"/>
  <c r="X79" i="7"/>
  <c r="AY79" i="7" s="1"/>
  <c r="W79" i="7"/>
  <c r="AX79" i="7" s="1"/>
  <c r="V79" i="7"/>
  <c r="AW79" i="7" s="1"/>
  <c r="Y78" i="7"/>
  <c r="AZ78" i="7" s="1"/>
  <c r="X78" i="7"/>
  <c r="AY78" i="7" s="1"/>
  <c r="W78" i="7"/>
  <c r="AX78" i="7" s="1"/>
  <c r="V78" i="7"/>
  <c r="AW78" i="7" s="1"/>
  <c r="Y77" i="7"/>
  <c r="AZ77" i="7" s="1"/>
  <c r="X77" i="7"/>
  <c r="AY77" i="7" s="1"/>
  <c r="W77" i="7"/>
  <c r="AX77" i="7" s="1"/>
  <c r="V77" i="7"/>
  <c r="AW77" i="7" s="1"/>
  <c r="Y76" i="7"/>
  <c r="AZ76" i="7" s="1"/>
  <c r="X76" i="7"/>
  <c r="AY76" i="7" s="1"/>
  <c r="W76" i="7"/>
  <c r="AX76" i="7" s="1"/>
  <c r="V76" i="7"/>
  <c r="AW76" i="7" s="1"/>
  <c r="Y75" i="7"/>
  <c r="AZ75" i="7" s="1"/>
  <c r="X75" i="7"/>
  <c r="AY75" i="7" s="1"/>
  <c r="W75" i="7"/>
  <c r="AX75" i="7" s="1"/>
  <c r="V75" i="7"/>
  <c r="AW75" i="7" s="1"/>
  <c r="Y74" i="7"/>
  <c r="AZ74" i="7" s="1"/>
  <c r="X74" i="7"/>
  <c r="AY74" i="7" s="1"/>
  <c r="W74" i="7"/>
  <c r="AX74" i="7" s="1"/>
  <c r="V74" i="7"/>
  <c r="AW74" i="7" s="1"/>
  <c r="Y73" i="7"/>
  <c r="AZ73" i="7" s="1"/>
  <c r="X73" i="7"/>
  <c r="AY73" i="7" s="1"/>
  <c r="W73" i="7"/>
  <c r="AX73" i="7" s="1"/>
  <c r="V73" i="7"/>
  <c r="AW73" i="7" s="1"/>
  <c r="Y72" i="7"/>
  <c r="AZ72" i="7" s="1"/>
  <c r="X72" i="7"/>
  <c r="AY72" i="7" s="1"/>
  <c r="W72" i="7"/>
  <c r="AX72" i="7" s="1"/>
  <c r="V72" i="7"/>
  <c r="AW72" i="7" s="1"/>
  <c r="Y71" i="7"/>
  <c r="AZ71" i="7" s="1"/>
  <c r="X71" i="7"/>
  <c r="AY71" i="7" s="1"/>
  <c r="W71" i="7"/>
  <c r="AX71" i="7" s="1"/>
  <c r="V71" i="7"/>
  <c r="AW71" i="7" s="1"/>
  <c r="Y70" i="7"/>
  <c r="AZ70" i="7" s="1"/>
  <c r="X70" i="7"/>
  <c r="AY70" i="7" s="1"/>
  <c r="W70" i="7"/>
  <c r="AX70" i="7" s="1"/>
  <c r="V70" i="7"/>
  <c r="AW70" i="7" s="1"/>
  <c r="Y69" i="7"/>
  <c r="AZ69" i="7" s="1"/>
  <c r="X69" i="7"/>
  <c r="AY69" i="7" s="1"/>
  <c r="W69" i="7"/>
  <c r="AX69" i="7" s="1"/>
  <c r="V69" i="7"/>
  <c r="AW69" i="7" s="1"/>
  <c r="Y68" i="7"/>
  <c r="AZ68" i="7" s="1"/>
  <c r="X68" i="7"/>
  <c r="AY68" i="7" s="1"/>
  <c r="W68" i="7"/>
  <c r="AX68" i="7" s="1"/>
  <c r="V68" i="7"/>
  <c r="AW68" i="7" s="1"/>
  <c r="Y67" i="7"/>
  <c r="AZ67" i="7" s="1"/>
  <c r="X67" i="7"/>
  <c r="AY67" i="7" s="1"/>
  <c r="W67" i="7"/>
  <c r="AX67" i="7" s="1"/>
  <c r="V67" i="7"/>
  <c r="AW67" i="7" s="1"/>
  <c r="Y66" i="7"/>
  <c r="AZ66" i="7" s="1"/>
  <c r="X66" i="7"/>
  <c r="AY66" i="7" s="1"/>
  <c r="W66" i="7"/>
  <c r="AX66" i="7" s="1"/>
  <c r="V66" i="7"/>
  <c r="AW66" i="7" s="1"/>
  <c r="Y65" i="7"/>
  <c r="AZ65" i="7" s="1"/>
  <c r="X65" i="7"/>
  <c r="AY65" i="7" s="1"/>
  <c r="W65" i="7"/>
  <c r="AX65" i="7" s="1"/>
  <c r="V65" i="7"/>
  <c r="AW65" i="7" s="1"/>
  <c r="Y64" i="7"/>
  <c r="AZ64" i="7" s="1"/>
  <c r="X64" i="7"/>
  <c r="AY64" i="7" s="1"/>
  <c r="W64" i="7"/>
  <c r="AX64" i="7" s="1"/>
  <c r="V64" i="7"/>
  <c r="AW64" i="7" s="1"/>
  <c r="Y63" i="7"/>
  <c r="AZ63" i="7" s="1"/>
  <c r="X63" i="7"/>
  <c r="AY63" i="7" s="1"/>
  <c r="W63" i="7"/>
  <c r="AX63" i="7" s="1"/>
  <c r="V63" i="7"/>
  <c r="AW63" i="7" s="1"/>
  <c r="Y62" i="7"/>
  <c r="AZ62" i="7" s="1"/>
  <c r="X62" i="7"/>
  <c r="AY62" i="7" s="1"/>
  <c r="W62" i="7"/>
  <c r="AX62" i="7" s="1"/>
  <c r="V62" i="7"/>
  <c r="AW62" i="7" s="1"/>
  <c r="Y61" i="7"/>
  <c r="AZ61" i="7" s="1"/>
  <c r="X61" i="7"/>
  <c r="AY61" i="7" s="1"/>
  <c r="W61" i="7"/>
  <c r="AX61" i="7" s="1"/>
  <c r="V61" i="7"/>
  <c r="AW61" i="7" s="1"/>
  <c r="Y60" i="7"/>
  <c r="AZ60" i="7" s="1"/>
  <c r="X60" i="7"/>
  <c r="AY60" i="7" s="1"/>
  <c r="W60" i="7"/>
  <c r="AX60" i="7" s="1"/>
  <c r="V60" i="7"/>
  <c r="AW60" i="7" s="1"/>
  <c r="Y59" i="7"/>
  <c r="AZ59" i="7" s="1"/>
  <c r="X59" i="7"/>
  <c r="AY59" i="7" s="1"/>
  <c r="W59" i="7"/>
  <c r="AX59" i="7" s="1"/>
  <c r="V59" i="7"/>
  <c r="AW59" i="7" s="1"/>
  <c r="Y58" i="7"/>
  <c r="AZ58" i="7" s="1"/>
  <c r="X58" i="7"/>
  <c r="AY58" i="7" s="1"/>
  <c r="W58" i="7"/>
  <c r="AX58" i="7" s="1"/>
  <c r="V58" i="7"/>
  <c r="AW58" i="7" s="1"/>
  <c r="Y57" i="7"/>
  <c r="AZ57" i="7" s="1"/>
  <c r="X57" i="7"/>
  <c r="AY57" i="7" s="1"/>
  <c r="W57" i="7"/>
  <c r="AX57" i="7" s="1"/>
  <c r="V57" i="7"/>
  <c r="AW57" i="7" s="1"/>
  <c r="Y56" i="7"/>
  <c r="AZ56" i="7" s="1"/>
  <c r="X56" i="7"/>
  <c r="AY56" i="7" s="1"/>
  <c r="W56" i="7"/>
  <c r="AX56" i="7" s="1"/>
  <c r="V56" i="7"/>
  <c r="AW56" i="7" s="1"/>
  <c r="Y55" i="7"/>
  <c r="AZ55" i="7" s="1"/>
  <c r="X55" i="7"/>
  <c r="AY55" i="7" s="1"/>
  <c r="W55" i="7"/>
  <c r="AX55" i="7" s="1"/>
  <c r="V55" i="7"/>
  <c r="AW55" i="7" s="1"/>
  <c r="Y54" i="7"/>
  <c r="AZ54" i="7" s="1"/>
  <c r="X54" i="7"/>
  <c r="AY54" i="7" s="1"/>
  <c r="W54" i="7"/>
  <c r="AX54" i="7" s="1"/>
  <c r="V54" i="7"/>
  <c r="AW54" i="7" s="1"/>
  <c r="Y53" i="7"/>
  <c r="AZ53" i="7" s="1"/>
  <c r="X53" i="7"/>
  <c r="AY53" i="7" s="1"/>
  <c r="W53" i="7"/>
  <c r="AX53" i="7" s="1"/>
  <c r="V53" i="7"/>
  <c r="AW53" i="7" s="1"/>
  <c r="Y52" i="7"/>
  <c r="AZ52" i="7" s="1"/>
  <c r="X52" i="7"/>
  <c r="AY52" i="7" s="1"/>
  <c r="W52" i="7"/>
  <c r="AX52" i="7" s="1"/>
  <c r="V52" i="7"/>
  <c r="AW52" i="7" s="1"/>
  <c r="Y51" i="7"/>
  <c r="AZ51" i="7" s="1"/>
  <c r="X51" i="7"/>
  <c r="AY51" i="7" s="1"/>
  <c r="W51" i="7"/>
  <c r="AX51" i="7" s="1"/>
  <c r="V51" i="7"/>
  <c r="AW51" i="7" s="1"/>
  <c r="Y50" i="7"/>
  <c r="AZ50" i="7" s="1"/>
  <c r="X50" i="7"/>
  <c r="AY50" i="7" s="1"/>
  <c r="W50" i="7"/>
  <c r="AX50" i="7" s="1"/>
  <c r="V50" i="7"/>
  <c r="AW50" i="7" s="1"/>
  <c r="Y49" i="7"/>
  <c r="AZ49" i="7" s="1"/>
  <c r="X49" i="7"/>
  <c r="AY49" i="7" s="1"/>
  <c r="W49" i="7"/>
  <c r="AX49" i="7" s="1"/>
  <c r="V49" i="7"/>
  <c r="AW49" i="7" s="1"/>
  <c r="Y48" i="7"/>
  <c r="AZ48" i="7" s="1"/>
  <c r="X48" i="7"/>
  <c r="AY48" i="7" s="1"/>
  <c r="W48" i="7"/>
  <c r="AX48" i="7" s="1"/>
  <c r="V48" i="7"/>
  <c r="AW48" i="7" s="1"/>
  <c r="Y47" i="7"/>
  <c r="AZ47" i="7" s="1"/>
  <c r="X47" i="7"/>
  <c r="AY47" i="7" s="1"/>
  <c r="W47" i="7"/>
  <c r="AX47" i="7" s="1"/>
  <c r="V47" i="7"/>
  <c r="AW47" i="7" s="1"/>
  <c r="Y46" i="7"/>
  <c r="AZ46" i="7" s="1"/>
  <c r="X46" i="7"/>
  <c r="AY46" i="7" s="1"/>
  <c r="W46" i="7"/>
  <c r="AX46" i="7" s="1"/>
  <c r="V46" i="7"/>
  <c r="AW46" i="7" s="1"/>
  <c r="Y45" i="7"/>
  <c r="AZ45" i="7" s="1"/>
  <c r="X45" i="7"/>
  <c r="AY45" i="7" s="1"/>
  <c r="W45" i="7"/>
  <c r="AX45" i="7" s="1"/>
  <c r="V45" i="7"/>
  <c r="AW45" i="7" s="1"/>
  <c r="Y44" i="7"/>
  <c r="AZ44" i="7" s="1"/>
  <c r="X44" i="7"/>
  <c r="AY44" i="7" s="1"/>
  <c r="W44" i="7"/>
  <c r="AX44" i="7" s="1"/>
  <c r="V44" i="7"/>
  <c r="AW44" i="7" s="1"/>
  <c r="Y43" i="7"/>
  <c r="AZ43" i="7" s="1"/>
  <c r="X43" i="7"/>
  <c r="AY43" i="7" s="1"/>
  <c r="W43" i="7"/>
  <c r="AX43" i="7" s="1"/>
  <c r="V43" i="7"/>
  <c r="AW43" i="7" s="1"/>
  <c r="Y42" i="7"/>
  <c r="AZ42" i="7" s="1"/>
  <c r="X42" i="7"/>
  <c r="AY42" i="7" s="1"/>
  <c r="W42" i="7"/>
  <c r="AX42" i="7" s="1"/>
  <c r="V42" i="7"/>
  <c r="AW42" i="7" s="1"/>
  <c r="Y41" i="7"/>
  <c r="AZ41" i="7" s="1"/>
  <c r="X41" i="7"/>
  <c r="AY41" i="7" s="1"/>
  <c r="W41" i="7"/>
  <c r="AX41" i="7" s="1"/>
  <c r="V41" i="7"/>
  <c r="AW41" i="7" s="1"/>
  <c r="Y40" i="7"/>
  <c r="AZ40" i="7" s="1"/>
  <c r="X40" i="7"/>
  <c r="AY40" i="7" s="1"/>
  <c r="W40" i="7"/>
  <c r="AX40" i="7" s="1"/>
  <c r="V40" i="7"/>
  <c r="AW40" i="7" s="1"/>
  <c r="Y39" i="7"/>
  <c r="AZ39" i="7" s="1"/>
  <c r="X39" i="7"/>
  <c r="AY39" i="7" s="1"/>
  <c r="W39" i="7"/>
  <c r="AX39" i="7" s="1"/>
  <c r="V39" i="7"/>
  <c r="AW39" i="7" s="1"/>
  <c r="Y38" i="7"/>
  <c r="AZ38" i="7" s="1"/>
  <c r="X38" i="7"/>
  <c r="AY38" i="7" s="1"/>
  <c r="W38" i="7"/>
  <c r="AX38" i="7" s="1"/>
  <c r="V38" i="7"/>
  <c r="AW38" i="7" s="1"/>
  <c r="Y37" i="7"/>
  <c r="AZ37" i="7" s="1"/>
  <c r="X37" i="7"/>
  <c r="AY37" i="7" s="1"/>
  <c r="W37" i="7"/>
  <c r="AX37" i="7" s="1"/>
  <c r="V37" i="7"/>
  <c r="AW37" i="7" s="1"/>
  <c r="Y36" i="7"/>
  <c r="AZ36" i="7" s="1"/>
  <c r="X36" i="7"/>
  <c r="AY36" i="7" s="1"/>
  <c r="W36" i="7"/>
  <c r="AX36" i="7" s="1"/>
  <c r="V36" i="7"/>
  <c r="AW36" i="7" s="1"/>
  <c r="Y35" i="7"/>
  <c r="AZ35" i="7" s="1"/>
  <c r="X35" i="7"/>
  <c r="AY35" i="7" s="1"/>
  <c r="W35" i="7"/>
  <c r="AX35" i="7" s="1"/>
  <c r="V35" i="7"/>
  <c r="AW35" i="7" s="1"/>
  <c r="Y34" i="7"/>
  <c r="AZ34" i="7" s="1"/>
  <c r="X34" i="7"/>
  <c r="AY34" i="7" s="1"/>
  <c r="W34" i="7"/>
  <c r="AX34" i="7" s="1"/>
  <c r="V34" i="7"/>
  <c r="AW34" i="7" s="1"/>
  <c r="Y33" i="7"/>
  <c r="AZ33" i="7" s="1"/>
  <c r="X33" i="7"/>
  <c r="AY33" i="7" s="1"/>
  <c r="W33" i="7"/>
  <c r="AX33" i="7" s="1"/>
  <c r="V33" i="7"/>
  <c r="AW33" i="7" s="1"/>
  <c r="Y32" i="7"/>
  <c r="AZ32" i="7" s="1"/>
  <c r="X32" i="7"/>
  <c r="AY32" i="7" s="1"/>
  <c r="W32" i="7"/>
  <c r="AX32" i="7" s="1"/>
  <c r="V32" i="7"/>
  <c r="AW32" i="7" s="1"/>
  <c r="Y31" i="7"/>
  <c r="AZ31" i="7" s="1"/>
  <c r="X31" i="7"/>
  <c r="AY31" i="7" s="1"/>
  <c r="W31" i="7"/>
  <c r="AX31" i="7" s="1"/>
  <c r="V31" i="7"/>
  <c r="AW31" i="7" s="1"/>
  <c r="Y30" i="7"/>
  <c r="AZ30" i="7" s="1"/>
  <c r="X30" i="7"/>
  <c r="AY30" i="7" s="1"/>
  <c r="W30" i="7"/>
  <c r="AX30" i="7" s="1"/>
  <c r="V30" i="7"/>
  <c r="AW30" i="7" s="1"/>
  <c r="Y29" i="7"/>
  <c r="AZ29" i="7" s="1"/>
  <c r="X29" i="7"/>
  <c r="AY29" i="7" s="1"/>
  <c r="W29" i="7"/>
  <c r="AX29" i="7" s="1"/>
  <c r="V29" i="7"/>
  <c r="AW29" i="7" s="1"/>
  <c r="Y28" i="7"/>
  <c r="AZ28" i="7" s="1"/>
  <c r="X28" i="7"/>
  <c r="AY28" i="7" s="1"/>
  <c r="W28" i="7"/>
  <c r="AX28" i="7" s="1"/>
  <c r="V28" i="7"/>
  <c r="AW28" i="7" s="1"/>
  <c r="Y27" i="7"/>
  <c r="AZ27" i="7" s="1"/>
  <c r="X27" i="7"/>
  <c r="AY27" i="7" s="1"/>
  <c r="W27" i="7"/>
  <c r="AX27" i="7" s="1"/>
  <c r="V27" i="7"/>
  <c r="AW27" i="7" s="1"/>
  <c r="Y26" i="7"/>
  <c r="AZ26" i="7" s="1"/>
  <c r="X26" i="7"/>
  <c r="AY26" i="7" s="1"/>
  <c r="W26" i="7"/>
  <c r="AX26" i="7" s="1"/>
  <c r="V26" i="7"/>
  <c r="AW26" i="7" s="1"/>
  <c r="Y25" i="7"/>
  <c r="AZ25" i="7" s="1"/>
  <c r="X25" i="7"/>
  <c r="AY25" i="7" s="1"/>
  <c r="W25" i="7"/>
  <c r="AX25" i="7" s="1"/>
  <c r="V25" i="7"/>
  <c r="AW25" i="7" s="1"/>
  <c r="Y24" i="7"/>
  <c r="AZ24" i="7" s="1"/>
  <c r="X24" i="7"/>
  <c r="AY24" i="7" s="1"/>
  <c r="W24" i="7"/>
  <c r="AX24" i="7" s="1"/>
  <c r="V24" i="7"/>
  <c r="AW24" i="7" s="1"/>
  <c r="Y23" i="7"/>
  <c r="AZ23" i="7" s="1"/>
  <c r="X23" i="7"/>
  <c r="AY23" i="7" s="1"/>
  <c r="W23" i="7"/>
  <c r="AX23" i="7" s="1"/>
  <c r="V23" i="7"/>
  <c r="AW23" i="7" s="1"/>
  <c r="Y22" i="7"/>
  <c r="AZ22" i="7" s="1"/>
  <c r="X22" i="7"/>
  <c r="AY22" i="7" s="1"/>
  <c r="W22" i="7"/>
  <c r="AX22" i="7" s="1"/>
  <c r="V22" i="7"/>
  <c r="AW22" i="7" s="1"/>
  <c r="Y21" i="7"/>
  <c r="AZ21" i="7" s="1"/>
  <c r="X21" i="7"/>
  <c r="AY21" i="7" s="1"/>
  <c r="V21" i="7"/>
  <c r="AW21" i="7" s="1"/>
  <c r="Y20" i="7"/>
  <c r="AZ20" i="7" s="1"/>
  <c r="X20" i="7"/>
  <c r="AY20" i="7" s="1"/>
  <c r="V20" i="7"/>
  <c r="AW20" i="7" s="1"/>
  <c r="Y19" i="7"/>
  <c r="AZ19" i="7" s="1"/>
  <c r="X19" i="7"/>
  <c r="AY19" i="7" s="1"/>
  <c r="V19" i="7"/>
  <c r="AW19" i="7" s="1"/>
  <c r="Y18" i="7"/>
  <c r="AZ18" i="7" s="1"/>
  <c r="X18" i="7"/>
  <c r="AY18" i="7" s="1"/>
  <c r="V18" i="7"/>
  <c r="AW18" i="7" s="1"/>
  <c r="Y17" i="7"/>
  <c r="AZ17" i="7" s="1"/>
  <c r="X17" i="7"/>
  <c r="AY17" i="7" s="1"/>
  <c r="V17" i="7"/>
  <c r="AW17" i="7" s="1"/>
  <c r="Y16" i="7"/>
  <c r="AZ16" i="7" s="1"/>
  <c r="X16" i="7"/>
  <c r="AY16" i="7" s="1"/>
  <c r="V16" i="7"/>
  <c r="AW16" i="7" s="1"/>
  <c r="Y15" i="7"/>
  <c r="AZ15" i="7" s="1"/>
  <c r="X15" i="7"/>
  <c r="AY15" i="7" s="1"/>
  <c r="V15" i="7"/>
  <c r="AW15" i="7" s="1"/>
  <c r="Y14" i="7"/>
  <c r="AZ14" i="7" s="1"/>
  <c r="X14" i="7"/>
  <c r="AY14" i="7" s="1"/>
  <c r="V14" i="7"/>
  <c r="AW14" i="7" s="1"/>
  <c r="Y13" i="7"/>
  <c r="AZ13" i="7" s="1"/>
  <c r="X13" i="7"/>
  <c r="AY13" i="7" s="1"/>
  <c r="V13" i="7"/>
  <c r="AW13" i="7" s="1"/>
  <c r="Y12" i="7"/>
  <c r="AZ12" i="7" s="1"/>
  <c r="X12" i="7"/>
  <c r="AY12" i="7" s="1"/>
  <c r="V12" i="7"/>
  <c r="AW12" i="7" s="1"/>
  <c r="Y11" i="7"/>
  <c r="AZ11" i="7" s="1"/>
  <c r="X11" i="7"/>
  <c r="AY11" i="7" s="1"/>
  <c r="V11" i="7"/>
  <c r="AW11" i="7" s="1"/>
  <c r="Y10" i="7"/>
  <c r="AZ10" i="7" s="1"/>
  <c r="X10" i="7"/>
  <c r="AY10" i="7" s="1"/>
  <c r="V10" i="7"/>
  <c r="AW10" i="7" s="1"/>
  <c r="Y9" i="7"/>
  <c r="AZ9" i="7" s="1"/>
  <c r="X9" i="7"/>
  <c r="AY9" i="7" s="1"/>
  <c r="V9" i="7"/>
  <c r="AW9" i="7" s="1"/>
  <c r="Y8" i="7"/>
  <c r="AZ8" i="7" s="1"/>
  <c r="X8" i="7"/>
  <c r="AY8" i="7" s="1"/>
  <c r="V8" i="7"/>
  <c r="AW8" i="7" s="1"/>
  <c r="Y7" i="7"/>
  <c r="AZ7" i="7" s="1"/>
  <c r="X7" i="7"/>
  <c r="AY7" i="7" s="1"/>
  <c r="V7" i="7"/>
  <c r="AW7" i="7" s="1"/>
  <c r="I150" i="7"/>
  <c r="BA150" i="7" s="1"/>
  <c r="I149" i="7"/>
  <c r="BA149" i="7" s="1"/>
  <c r="I148" i="7"/>
  <c r="BA148" i="7" s="1"/>
  <c r="I147" i="7"/>
  <c r="BA147" i="7" s="1"/>
  <c r="I146" i="7"/>
  <c r="BA146" i="7" s="1"/>
  <c r="I145" i="7"/>
  <c r="BA145" i="7" s="1"/>
  <c r="I144" i="7"/>
  <c r="BA144" i="7" s="1"/>
  <c r="I143" i="7"/>
  <c r="BA143" i="7" s="1"/>
  <c r="I142" i="7"/>
  <c r="BA142" i="7" s="1"/>
  <c r="I141" i="7"/>
  <c r="BA141" i="7" s="1"/>
  <c r="I140" i="7"/>
  <c r="BA140" i="7" s="1"/>
  <c r="I139" i="7"/>
  <c r="BA139" i="7" s="1"/>
  <c r="I138" i="7"/>
  <c r="BA138" i="7" s="1"/>
  <c r="I137" i="7"/>
  <c r="BA137" i="7" s="1"/>
  <c r="I136" i="7"/>
  <c r="BA136" i="7" s="1"/>
  <c r="I135" i="7"/>
  <c r="BA135" i="7" s="1"/>
  <c r="I134" i="7"/>
  <c r="BA134" i="7" s="1"/>
  <c r="I133" i="7"/>
  <c r="BA133" i="7" s="1"/>
  <c r="I132" i="7"/>
  <c r="BA132" i="7" s="1"/>
  <c r="I131" i="7"/>
  <c r="BA131" i="7" s="1"/>
  <c r="I130" i="7"/>
  <c r="BA130" i="7" s="1"/>
  <c r="I129" i="7"/>
  <c r="BA129" i="7" s="1"/>
  <c r="I128" i="7"/>
  <c r="BA128" i="7" s="1"/>
  <c r="I127" i="7"/>
  <c r="BA127" i="7" s="1"/>
  <c r="I126" i="7"/>
  <c r="BA126" i="7" s="1"/>
  <c r="I125" i="7"/>
  <c r="BA125" i="7" s="1"/>
  <c r="I124" i="7"/>
  <c r="BA124" i="7" s="1"/>
  <c r="I123" i="7"/>
  <c r="BA123" i="7" s="1"/>
  <c r="I122" i="7"/>
  <c r="BA122" i="7" s="1"/>
  <c r="I121" i="7"/>
  <c r="BA121" i="7" s="1"/>
  <c r="I120" i="7"/>
  <c r="BA120" i="7" s="1"/>
  <c r="I119" i="7"/>
  <c r="BA119" i="7" s="1"/>
  <c r="I118" i="7"/>
  <c r="BA118" i="7" s="1"/>
  <c r="I117" i="7"/>
  <c r="BA117" i="7" s="1"/>
  <c r="I116" i="7"/>
  <c r="BA116" i="7" s="1"/>
  <c r="I115" i="7"/>
  <c r="BA115" i="7" s="1"/>
  <c r="I114" i="7"/>
  <c r="BA114" i="7" s="1"/>
  <c r="I113" i="7"/>
  <c r="BA113" i="7" s="1"/>
  <c r="I112" i="7"/>
  <c r="BA112" i="7" s="1"/>
  <c r="I111" i="7"/>
  <c r="BA111" i="7" s="1"/>
  <c r="I110" i="7"/>
  <c r="BA110" i="7" s="1"/>
  <c r="I109" i="7"/>
  <c r="BA109" i="7" s="1"/>
  <c r="I108" i="7"/>
  <c r="BA108" i="7" s="1"/>
  <c r="I107" i="7"/>
  <c r="BA107" i="7" s="1"/>
  <c r="I106" i="7"/>
  <c r="BA106" i="7" s="1"/>
  <c r="I105" i="7"/>
  <c r="BA105" i="7" s="1"/>
  <c r="I104" i="7"/>
  <c r="BA104" i="7" s="1"/>
  <c r="I103" i="7"/>
  <c r="BA103" i="7" s="1"/>
  <c r="I102" i="7"/>
  <c r="BA102" i="7" s="1"/>
  <c r="I101" i="7"/>
  <c r="BA101" i="7" s="1"/>
  <c r="I100" i="7"/>
  <c r="BA100" i="7" s="1"/>
  <c r="I99" i="7"/>
  <c r="BA99" i="7" s="1"/>
  <c r="I98" i="7"/>
  <c r="BA98" i="7" s="1"/>
  <c r="I97" i="7"/>
  <c r="BA97" i="7" s="1"/>
  <c r="I96" i="7"/>
  <c r="BA96" i="7" s="1"/>
  <c r="I95" i="7"/>
  <c r="BA95" i="7" s="1"/>
  <c r="I94" i="7"/>
  <c r="BA94" i="7" s="1"/>
  <c r="I93" i="7"/>
  <c r="BA93" i="7" s="1"/>
  <c r="I92" i="7"/>
  <c r="BA92" i="7" s="1"/>
  <c r="I91" i="7"/>
  <c r="BA91" i="7" s="1"/>
  <c r="I90" i="7"/>
  <c r="BA90" i="7" s="1"/>
  <c r="I89" i="7"/>
  <c r="BA89" i="7" s="1"/>
  <c r="I88" i="7"/>
  <c r="BA88" i="7" s="1"/>
  <c r="I87" i="7"/>
  <c r="BA87" i="7" s="1"/>
  <c r="I86" i="7"/>
  <c r="BA86" i="7" s="1"/>
  <c r="I85" i="7"/>
  <c r="BA85" i="7" s="1"/>
  <c r="I84" i="7"/>
  <c r="BA84" i="7" s="1"/>
  <c r="I83" i="7"/>
  <c r="BA83" i="7" s="1"/>
  <c r="I82" i="7"/>
  <c r="BA82" i="7" s="1"/>
  <c r="I81" i="7"/>
  <c r="BA81" i="7" s="1"/>
  <c r="I80" i="7"/>
  <c r="BA80" i="7" s="1"/>
  <c r="I79" i="7"/>
  <c r="BA79" i="7" s="1"/>
  <c r="I78" i="7"/>
  <c r="BA78" i="7" s="1"/>
  <c r="I77" i="7"/>
  <c r="BA77" i="7" s="1"/>
  <c r="I76" i="7"/>
  <c r="BA76" i="7" s="1"/>
  <c r="I75" i="7"/>
  <c r="BA75" i="7" s="1"/>
  <c r="I74" i="7"/>
  <c r="BA74" i="7" s="1"/>
  <c r="I73" i="7"/>
  <c r="BA73" i="7" s="1"/>
  <c r="I72" i="7"/>
  <c r="BA72" i="7" s="1"/>
  <c r="I71" i="7"/>
  <c r="BA71" i="7" s="1"/>
  <c r="I70" i="7"/>
  <c r="BA70" i="7" s="1"/>
  <c r="I69" i="7"/>
  <c r="BA69" i="7" s="1"/>
  <c r="I68" i="7"/>
  <c r="BA68" i="7" s="1"/>
  <c r="I67" i="7"/>
  <c r="BA67" i="7" s="1"/>
  <c r="I66" i="7"/>
  <c r="BA66" i="7" s="1"/>
  <c r="I65" i="7"/>
  <c r="BA65" i="7" s="1"/>
  <c r="I64" i="7"/>
  <c r="BA64" i="7" s="1"/>
  <c r="I63" i="7"/>
  <c r="BA63" i="7" s="1"/>
  <c r="I62" i="7"/>
  <c r="BA62" i="7" s="1"/>
  <c r="I61" i="7"/>
  <c r="BA61" i="7" s="1"/>
  <c r="I60" i="7"/>
  <c r="BA60" i="7" s="1"/>
  <c r="I59" i="7"/>
  <c r="BA59" i="7" s="1"/>
  <c r="I58" i="7"/>
  <c r="BA58" i="7" s="1"/>
  <c r="I57" i="7"/>
  <c r="BA57" i="7" s="1"/>
  <c r="I56" i="7"/>
  <c r="BA56" i="7" s="1"/>
  <c r="I55" i="7"/>
  <c r="BA55" i="7" s="1"/>
  <c r="I54" i="7"/>
  <c r="BA54" i="7" s="1"/>
  <c r="I53" i="7"/>
  <c r="BA53" i="7" s="1"/>
  <c r="I52" i="7"/>
  <c r="BA52" i="7" s="1"/>
  <c r="I51" i="7"/>
  <c r="BA51" i="7" s="1"/>
  <c r="I50" i="7"/>
  <c r="BA50" i="7" s="1"/>
  <c r="I49" i="7"/>
  <c r="BA49" i="7" s="1"/>
  <c r="I48" i="7"/>
  <c r="BA48" i="7" s="1"/>
  <c r="I47" i="7"/>
  <c r="BA47" i="7" s="1"/>
  <c r="I46" i="7"/>
  <c r="BA46" i="7" s="1"/>
  <c r="I45" i="7"/>
  <c r="BA45" i="7" s="1"/>
  <c r="I44" i="7"/>
  <c r="BA44" i="7" s="1"/>
  <c r="I43" i="7"/>
  <c r="BA43" i="7" s="1"/>
  <c r="I42" i="7"/>
  <c r="BA42" i="7" s="1"/>
  <c r="I41" i="7"/>
  <c r="BA41" i="7" s="1"/>
  <c r="I40" i="7"/>
  <c r="BA40" i="7" s="1"/>
  <c r="I39" i="7"/>
  <c r="BA39" i="7" s="1"/>
  <c r="I38" i="7"/>
  <c r="BA38" i="7" s="1"/>
  <c r="I37" i="7"/>
  <c r="BA37" i="7" s="1"/>
  <c r="I36" i="7"/>
  <c r="BA36" i="7" s="1"/>
  <c r="I35" i="7"/>
  <c r="BA35" i="7" s="1"/>
  <c r="I34" i="7"/>
  <c r="BA34" i="7" s="1"/>
  <c r="I33" i="7"/>
  <c r="BA33" i="7" s="1"/>
  <c r="I32" i="7"/>
  <c r="BA32" i="7" s="1"/>
  <c r="I31" i="7"/>
  <c r="BA31" i="7" s="1"/>
  <c r="I30" i="7"/>
  <c r="BA30" i="7" s="1"/>
  <c r="I29" i="7"/>
  <c r="BA29" i="7" s="1"/>
  <c r="I28" i="7"/>
  <c r="BA28" i="7" s="1"/>
  <c r="I27" i="7"/>
  <c r="BA27" i="7" s="1"/>
  <c r="I26" i="7"/>
  <c r="BA26" i="7" s="1"/>
  <c r="I25" i="7"/>
  <c r="BA25" i="7" s="1"/>
  <c r="I24" i="7"/>
  <c r="BA24" i="7" s="1"/>
  <c r="I23" i="7"/>
  <c r="BA23" i="7" s="1"/>
  <c r="I22" i="7"/>
  <c r="BA22" i="7" s="1"/>
  <c r="AI150" i="7"/>
  <c r="AH150" i="7"/>
  <c r="AG150" i="7"/>
  <c r="AF150" i="7"/>
  <c r="AD150" i="7"/>
  <c r="AC150" i="7"/>
  <c r="AB150" i="7"/>
  <c r="AA150" i="7"/>
  <c r="AI149" i="7"/>
  <c r="AH149" i="7"/>
  <c r="AG149" i="7"/>
  <c r="AF149" i="7"/>
  <c r="AD149" i="7"/>
  <c r="AC149" i="7"/>
  <c r="AB149" i="7"/>
  <c r="AA149" i="7"/>
  <c r="AI148" i="7"/>
  <c r="AH148" i="7"/>
  <c r="AG148" i="7"/>
  <c r="AF148" i="7"/>
  <c r="AD148" i="7"/>
  <c r="AC148" i="7"/>
  <c r="AB148" i="7"/>
  <c r="AA148" i="7"/>
  <c r="AI147" i="7"/>
  <c r="AH147" i="7"/>
  <c r="AG147" i="7"/>
  <c r="AF147" i="7"/>
  <c r="AD147" i="7"/>
  <c r="AC147" i="7"/>
  <c r="AB147" i="7"/>
  <c r="AA147" i="7"/>
  <c r="AI146" i="7"/>
  <c r="AH146" i="7"/>
  <c r="AG146" i="7"/>
  <c r="AF146" i="7"/>
  <c r="AD146" i="7"/>
  <c r="AC146" i="7"/>
  <c r="AB146" i="7"/>
  <c r="AA146" i="7"/>
  <c r="AI145" i="7"/>
  <c r="AH145" i="7"/>
  <c r="AG145" i="7"/>
  <c r="AF145" i="7"/>
  <c r="AD145" i="7"/>
  <c r="AC145" i="7"/>
  <c r="AB145" i="7"/>
  <c r="AA145" i="7"/>
  <c r="AI144" i="7"/>
  <c r="AH144" i="7"/>
  <c r="AG144" i="7"/>
  <c r="AF144" i="7"/>
  <c r="AD144" i="7"/>
  <c r="AC144" i="7"/>
  <c r="AB144" i="7"/>
  <c r="AA144" i="7"/>
  <c r="AI143" i="7"/>
  <c r="AH143" i="7"/>
  <c r="AG143" i="7"/>
  <c r="AF143" i="7"/>
  <c r="AD143" i="7"/>
  <c r="AC143" i="7"/>
  <c r="AB143" i="7"/>
  <c r="AA143" i="7"/>
  <c r="AI142" i="7"/>
  <c r="AH142" i="7"/>
  <c r="AG142" i="7"/>
  <c r="AF142" i="7"/>
  <c r="AD142" i="7"/>
  <c r="AC142" i="7"/>
  <c r="AB142" i="7"/>
  <c r="AA142" i="7"/>
  <c r="AI141" i="7"/>
  <c r="AH141" i="7"/>
  <c r="AG141" i="7"/>
  <c r="AF141" i="7"/>
  <c r="AD141" i="7"/>
  <c r="AC141" i="7"/>
  <c r="AB141" i="7"/>
  <c r="AA141" i="7"/>
  <c r="AI140" i="7"/>
  <c r="AH140" i="7"/>
  <c r="AG140" i="7"/>
  <c r="AF140" i="7"/>
  <c r="AD140" i="7"/>
  <c r="AC140" i="7"/>
  <c r="AB140" i="7"/>
  <c r="AA140" i="7"/>
  <c r="AI139" i="7"/>
  <c r="AH139" i="7"/>
  <c r="AG139" i="7"/>
  <c r="AF139" i="7"/>
  <c r="AD139" i="7"/>
  <c r="AC139" i="7"/>
  <c r="AB139" i="7"/>
  <c r="AA139" i="7"/>
  <c r="AI138" i="7"/>
  <c r="AH138" i="7"/>
  <c r="AG138" i="7"/>
  <c r="AF138" i="7"/>
  <c r="AD138" i="7"/>
  <c r="AC138" i="7"/>
  <c r="AB138" i="7"/>
  <c r="AA138" i="7"/>
  <c r="AI137" i="7"/>
  <c r="AH137" i="7"/>
  <c r="AG137" i="7"/>
  <c r="AF137" i="7"/>
  <c r="AD137" i="7"/>
  <c r="AC137" i="7"/>
  <c r="AB137" i="7"/>
  <c r="AA137" i="7"/>
  <c r="AI136" i="7"/>
  <c r="AH136" i="7"/>
  <c r="AG136" i="7"/>
  <c r="AF136" i="7"/>
  <c r="AD136" i="7"/>
  <c r="AC136" i="7"/>
  <c r="AB136" i="7"/>
  <c r="AA136" i="7"/>
  <c r="AI135" i="7"/>
  <c r="AH135" i="7"/>
  <c r="AG135" i="7"/>
  <c r="AF135" i="7"/>
  <c r="AD135" i="7"/>
  <c r="AC135" i="7"/>
  <c r="AB135" i="7"/>
  <c r="AA135" i="7"/>
  <c r="AI134" i="7"/>
  <c r="AH134" i="7"/>
  <c r="AG134" i="7"/>
  <c r="AF134" i="7"/>
  <c r="AD134" i="7"/>
  <c r="AC134" i="7"/>
  <c r="AB134" i="7"/>
  <c r="AA134" i="7"/>
  <c r="AI133" i="7"/>
  <c r="AH133" i="7"/>
  <c r="AG133" i="7"/>
  <c r="AF133" i="7"/>
  <c r="AD133" i="7"/>
  <c r="AC133" i="7"/>
  <c r="AB133" i="7"/>
  <c r="AA133" i="7"/>
  <c r="AI132" i="7"/>
  <c r="AH132" i="7"/>
  <c r="AG132" i="7"/>
  <c r="AF132" i="7"/>
  <c r="AD132" i="7"/>
  <c r="AC132" i="7"/>
  <c r="AB132" i="7"/>
  <c r="AA132" i="7"/>
  <c r="AI131" i="7"/>
  <c r="AH131" i="7"/>
  <c r="AG131" i="7"/>
  <c r="AF131" i="7"/>
  <c r="AD131" i="7"/>
  <c r="AC131" i="7"/>
  <c r="AB131" i="7"/>
  <c r="AA131" i="7"/>
  <c r="AI130" i="7"/>
  <c r="AH130" i="7"/>
  <c r="AG130" i="7"/>
  <c r="AF130" i="7"/>
  <c r="AD130" i="7"/>
  <c r="AC130" i="7"/>
  <c r="AB130" i="7"/>
  <c r="AA130" i="7"/>
  <c r="AI129" i="7"/>
  <c r="AH129" i="7"/>
  <c r="AG129" i="7"/>
  <c r="AF129" i="7"/>
  <c r="AD129" i="7"/>
  <c r="AC129" i="7"/>
  <c r="AB129" i="7"/>
  <c r="AA129" i="7"/>
  <c r="AI128" i="7"/>
  <c r="AH128" i="7"/>
  <c r="AG128" i="7"/>
  <c r="AF128" i="7"/>
  <c r="AD128" i="7"/>
  <c r="AC128" i="7"/>
  <c r="AB128" i="7"/>
  <c r="AA128" i="7"/>
  <c r="AI127" i="7"/>
  <c r="AH127" i="7"/>
  <c r="AG127" i="7"/>
  <c r="AF127" i="7"/>
  <c r="AD127" i="7"/>
  <c r="AC127" i="7"/>
  <c r="AB127" i="7"/>
  <c r="AA127" i="7"/>
  <c r="AI126" i="7"/>
  <c r="AH126" i="7"/>
  <c r="AG126" i="7"/>
  <c r="AF126" i="7"/>
  <c r="AD126" i="7"/>
  <c r="AC126" i="7"/>
  <c r="AB126" i="7"/>
  <c r="AA126" i="7"/>
  <c r="AI125" i="7"/>
  <c r="AH125" i="7"/>
  <c r="AG125" i="7"/>
  <c r="AF125" i="7"/>
  <c r="AD125" i="7"/>
  <c r="AC125" i="7"/>
  <c r="AB125" i="7"/>
  <c r="AA125" i="7"/>
  <c r="AI124" i="7"/>
  <c r="AH124" i="7"/>
  <c r="AG124" i="7"/>
  <c r="AF124" i="7"/>
  <c r="AD124" i="7"/>
  <c r="AC124" i="7"/>
  <c r="AB124" i="7"/>
  <c r="AA124" i="7"/>
  <c r="AI123" i="7"/>
  <c r="AH123" i="7"/>
  <c r="AG123" i="7"/>
  <c r="AF123" i="7"/>
  <c r="AD123" i="7"/>
  <c r="AC123" i="7"/>
  <c r="AB123" i="7"/>
  <c r="AA123" i="7"/>
  <c r="AI122" i="7"/>
  <c r="AH122" i="7"/>
  <c r="AG122" i="7"/>
  <c r="AF122" i="7"/>
  <c r="AD122" i="7"/>
  <c r="AC122" i="7"/>
  <c r="AB122" i="7"/>
  <c r="AA122" i="7"/>
  <c r="AI121" i="7"/>
  <c r="AH121" i="7"/>
  <c r="AG121" i="7"/>
  <c r="AF121" i="7"/>
  <c r="AD121" i="7"/>
  <c r="AC121" i="7"/>
  <c r="AB121" i="7"/>
  <c r="AA121" i="7"/>
  <c r="AI120" i="7"/>
  <c r="AH120" i="7"/>
  <c r="AG120" i="7"/>
  <c r="AF120" i="7"/>
  <c r="AD120" i="7"/>
  <c r="AC120" i="7"/>
  <c r="AB120" i="7"/>
  <c r="AA120" i="7"/>
  <c r="AI119" i="7"/>
  <c r="AH119" i="7"/>
  <c r="AG119" i="7"/>
  <c r="AF119" i="7"/>
  <c r="AD119" i="7"/>
  <c r="AC119" i="7"/>
  <c r="AB119" i="7"/>
  <c r="AA119" i="7"/>
  <c r="AI118" i="7"/>
  <c r="AH118" i="7"/>
  <c r="AG118" i="7"/>
  <c r="AF118" i="7"/>
  <c r="AD118" i="7"/>
  <c r="AC118" i="7"/>
  <c r="AB118" i="7"/>
  <c r="AA118" i="7"/>
  <c r="AI117" i="7"/>
  <c r="AH117" i="7"/>
  <c r="AG117" i="7"/>
  <c r="AF117" i="7"/>
  <c r="AD117" i="7"/>
  <c r="AC117" i="7"/>
  <c r="AB117" i="7"/>
  <c r="AA117" i="7"/>
  <c r="AI116" i="7"/>
  <c r="AH116" i="7"/>
  <c r="AG116" i="7"/>
  <c r="AF116" i="7"/>
  <c r="AD116" i="7"/>
  <c r="AC116" i="7"/>
  <c r="AB116" i="7"/>
  <c r="AA116" i="7"/>
  <c r="AI115" i="7"/>
  <c r="AH115" i="7"/>
  <c r="AG115" i="7"/>
  <c r="AF115" i="7"/>
  <c r="AD115" i="7"/>
  <c r="AC115" i="7"/>
  <c r="AB115" i="7"/>
  <c r="AA115" i="7"/>
  <c r="AI114" i="7"/>
  <c r="AH114" i="7"/>
  <c r="AG114" i="7"/>
  <c r="AF114" i="7"/>
  <c r="AD114" i="7"/>
  <c r="AC114" i="7"/>
  <c r="AB114" i="7"/>
  <c r="AA114" i="7"/>
  <c r="AI113" i="7"/>
  <c r="AH113" i="7"/>
  <c r="AG113" i="7"/>
  <c r="AF113" i="7"/>
  <c r="AD113" i="7"/>
  <c r="AC113" i="7"/>
  <c r="AB113" i="7"/>
  <c r="AA113" i="7"/>
  <c r="AI112" i="7"/>
  <c r="AH112" i="7"/>
  <c r="AG112" i="7"/>
  <c r="AF112" i="7"/>
  <c r="AD112" i="7"/>
  <c r="AC112" i="7"/>
  <c r="AB112" i="7"/>
  <c r="AA112" i="7"/>
  <c r="AI111" i="7"/>
  <c r="AH111" i="7"/>
  <c r="AG111" i="7"/>
  <c r="AF111" i="7"/>
  <c r="AD111" i="7"/>
  <c r="AC111" i="7"/>
  <c r="AB111" i="7"/>
  <c r="AA111" i="7"/>
  <c r="AI110" i="7"/>
  <c r="AH110" i="7"/>
  <c r="AG110" i="7"/>
  <c r="AF110" i="7"/>
  <c r="AD110" i="7"/>
  <c r="AC110" i="7"/>
  <c r="AB110" i="7"/>
  <c r="AA110" i="7"/>
  <c r="AI109" i="7"/>
  <c r="AH109" i="7"/>
  <c r="AG109" i="7"/>
  <c r="AF109" i="7"/>
  <c r="AD109" i="7"/>
  <c r="AC109" i="7"/>
  <c r="AB109" i="7"/>
  <c r="AA109" i="7"/>
  <c r="AI108" i="7"/>
  <c r="AH108" i="7"/>
  <c r="AG108" i="7"/>
  <c r="AF108" i="7"/>
  <c r="AD108" i="7"/>
  <c r="AC108" i="7"/>
  <c r="AB108" i="7"/>
  <c r="AA108" i="7"/>
  <c r="AI107" i="7"/>
  <c r="AH107" i="7"/>
  <c r="AG107" i="7"/>
  <c r="AF107" i="7"/>
  <c r="AD107" i="7"/>
  <c r="AC107" i="7"/>
  <c r="AB107" i="7"/>
  <c r="AA107" i="7"/>
  <c r="AI106" i="7"/>
  <c r="AH106" i="7"/>
  <c r="AG106" i="7"/>
  <c r="AF106" i="7"/>
  <c r="AD106" i="7"/>
  <c r="AC106" i="7"/>
  <c r="AB106" i="7"/>
  <c r="AA106" i="7"/>
  <c r="AI105" i="7"/>
  <c r="AH105" i="7"/>
  <c r="AG105" i="7"/>
  <c r="AF105" i="7"/>
  <c r="AD105" i="7"/>
  <c r="AC105" i="7"/>
  <c r="AB105" i="7"/>
  <c r="AA105" i="7"/>
  <c r="AI104" i="7"/>
  <c r="AH104" i="7"/>
  <c r="AG104" i="7"/>
  <c r="AF104" i="7"/>
  <c r="AD104" i="7"/>
  <c r="AC104" i="7"/>
  <c r="AB104" i="7"/>
  <c r="AA104" i="7"/>
  <c r="AI103" i="7"/>
  <c r="AH103" i="7"/>
  <c r="AG103" i="7"/>
  <c r="AF103" i="7"/>
  <c r="AD103" i="7"/>
  <c r="AC103" i="7"/>
  <c r="AB103" i="7"/>
  <c r="AA103" i="7"/>
  <c r="AI102" i="7"/>
  <c r="AH102" i="7"/>
  <c r="AG102" i="7"/>
  <c r="AF102" i="7"/>
  <c r="AD102" i="7"/>
  <c r="AC102" i="7"/>
  <c r="AB102" i="7"/>
  <c r="AA102" i="7"/>
  <c r="AI101" i="7"/>
  <c r="AH101" i="7"/>
  <c r="AG101" i="7"/>
  <c r="AF101" i="7"/>
  <c r="AD101" i="7"/>
  <c r="AC101" i="7"/>
  <c r="AB101" i="7"/>
  <c r="AA101" i="7"/>
  <c r="AI100" i="7"/>
  <c r="AH100" i="7"/>
  <c r="AG100" i="7"/>
  <c r="AF100" i="7"/>
  <c r="AD100" i="7"/>
  <c r="AC100" i="7"/>
  <c r="AB100" i="7"/>
  <c r="AA100" i="7"/>
  <c r="AI99" i="7"/>
  <c r="AH99" i="7"/>
  <c r="AG99" i="7"/>
  <c r="AF99" i="7"/>
  <c r="AD99" i="7"/>
  <c r="AC99" i="7"/>
  <c r="AB99" i="7"/>
  <c r="AA99" i="7"/>
  <c r="AI98" i="7"/>
  <c r="AH98" i="7"/>
  <c r="AG98" i="7"/>
  <c r="AF98" i="7"/>
  <c r="AD98" i="7"/>
  <c r="AC98" i="7"/>
  <c r="AB98" i="7"/>
  <c r="AA98" i="7"/>
  <c r="AI97" i="7"/>
  <c r="AH97" i="7"/>
  <c r="AG97" i="7"/>
  <c r="AF97" i="7"/>
  <c r="AD97" i="7"/>
  <c r="AC97" i="7"/>
  <c r="AB97" i="7"/>
  <c r="AA97" i="7"/>
  <c r="AI96" i="7"/>
  <c r="AH96" i="7"/>
  <c r="AG96" i="7"/>
  <c r="AF96" i="7"/>
  <c r="AD96" i="7"/>
  <c r="AC96" i="7"/>
  <c r="AB96" i="7"/>
  <c r="AA96" i="7"/>
  <c r="AI95" i="7"/>
  <c r="AH95" i="7"/>
  <c r="AG95" i="7"/>
  <c r="AF95" i="7"/>
  <c r="AD95" i="7"/>
  <c r="AC95" i="7"/>
  <c r="AB95" i="7"/>
  <c r="AA95" i="7"/>
  <c r="AI94" i="7"/>
  <c r="AH94" i="7"/>
  <c r="AG94" i="7"/>
  <c r="AF94" i="7"/>
  <c r="AD94" i="7"/>
  <c r="AC94" i="7"/>
  <c r="AB94" i="7"/>
  <c r="AA94" i="7"/>
  <c r="AI93" i="7"/>
  <c r="AH93" i="7"/>
  <c r="AG93" i="7"/>
  <c r="AF93" i="7"/>
  <c r="AD93" i="7"/>
  <c r="AC93" i="7"/>
  <c r="AB93" i="7"/>
  <c r="AA93" i="7"/>
  <c r="AI92" i="7"/>
  <c r="AH92" i="7"/>
  <c r="AG92" i="7"/>
  <c r="AF92" i="7"/>
  <c r="AD92" i="7"/>
  <c r="AC92" i="7"/>
  <c r="AB92" i="7"/>
  <c r="AA92" i="7"/>
  <c r="AI91" i="7"/>
  <c r="AH91" i="7"/>
  <c r="AG91" i="7"/>
  <c r="AF91" i="7"/>
  <c r="AD91" i="7"/>
  <c r="AC91" i="7"/>
  <c r="AB91" i="7"/>
  <c r="AA91" i="7"/>
  <c r="AI90" i="7"/>
  <c r="AH90" i="7"/>
  <c r="AG90" i="7"/>
  <c r="AF90" i="7"/>
  <c r="AD90" i="7"/>
  <c r="AC90" i="7"/>
  <c r="AB90" i="7"/>
  <c r="AA90" i="7"/>
  <c r="AI89" i="7"/>
  <c r="AH89" i="7"/>
  <c r="AG89" i="7"/>
  <c r="AF89" i="7"/>
  <c r="AD89" i="7"/>
  <c r="AC89" i="7"/>
  <c r="AB89" i="7"/>
  <c r="AA89" i="7"/>
  <c r="AI88" i="7"/>
  <c r="AH88" i="7"/>
  <c r="AG88" i="7"/>
  <c r="AF88" i="7"/>
  <c r="AD88" i="7"/>
  <c r="AC88" i="7"/>
  <c r="AB88" i="7"/>
  <c r="AA88" i="7"/>
  <c r="AI87" i="7"/>
  <c r="AH87" i="7"/>
  <c r="AG87" i="7"/>
  <c r="AF87" i="7"/>
  <c r="AD87" i="7"/>
  <c r="AC87" i="7"/>
  <c r="AB87" i="7"/>
  <c r="AA87" i="7"/>
  <c r="AI86" i="7"/>
  <c r="AH86" i="7"/>
  <c r="AG86" i="7"/>
  <c r="AF86" i="7"/>
  <c r="AD86" i="7"/>
  <c r="AC86" i="7"/>
  <c r="AB86" i="7"/>
  <c r="AA86" i="7"/>
  <c r="AI85" i="7"/>
  <c r="AH85" i="7"/>
  <c r="AG85" i="7"/>
  <c r="AF85" i="7"/>
  <c r="AD85" i="7"/>
  <c r="AC85" i="7"/>
  <c r="AB85" i="7"/>
  <c r="AA85" i="7"/>
  <c r="AI84" i="7"/>
  <c r="AH84" i="7"/>
  <c r="AG84" i="7"/>
  <c r="AF84" i="7"/>
  <c r="AD84" i="7"/>
  <c r="AC84" i="7"/>
  <c r="AB84" i="7"/>
  <c r="AA84" i="7"/>
  <c r="AI83" i="7"/>
  <c r="AH83" i="7"/>
  <c r="AG83" i="7"/>
  <c r="AF83" i="7"/>
  <c r="AD83" i="7"/>
  <c r="AC83" i="7"/>
  <c r="AB83" i="7"/>
  <c r="AA83" i="7"/>
  <c r="AI82" i="7"/>
  <c r="AH82" i="7"/>
  <c r="AG82" i="7"/>
  <c r="AF82" i="7"/>
  <c r="AD82" i="7"/>
  <c r="AC82" i="7"/>
  <c r="AB82" i="7"/>
  <c r="AA82" i="7"/>
  <c r="AI81" i="7"/>
  <c r="AH81" i="7"/>
  <c r="AG81" i="7"/>
  <c r="AF81" i="7"/>
  <c r="AD81" i="7"/>
  <c r="AC81" i="7"/>
  <c r="AB81" i="7"/>
  <c r="AA81" i="7"/>
  <c r="AI80" i="7"/>
  <c r="AH80" i="7"/>
  <c r="AG80" i="7"/>
  <c r="AF80" i="7"/>
  <c r="AD80" i="7"/>
  <c r="AC80" i="7"/>
  <c r="AB80" i="7"/>
  <c r="AA80" i="7"/>
  <c r="AI79" i="7"/>
  <c r="AH79" i="7"/>
  <c r="AG79" i="7"/>
  <c r="AF79" i="7"/>
  <c r="AD79" i="7"/>
  <c r="AC79" i="7"/>
  <c r="AB79" i="7"/>
  <c r="AA79" i="7"/>
  <c r="AI78" i="7"/>
  <c r="AH78" i="7"/>
  <c r="AG78" i="7"/>
  <c r="AF78" i="7"/>
  <c r="AD78" i="7"/>
  <c r="AC78" i="7"/>
  <c r="AB78" i="7"/>
  <c r="AA78" i="7"/>
  <c r="AI77" i="7"/>
  <c r="AH77" i="7"/>
  <c r="AG77" i="7"/>
  <c r="AF77" i="7"/>
  <c r="AD77" i="7"/>
  <c r="AC77" i="7"/>
  <c r="AB77" i="7"/>
  <c r="AA77" i="7"/>
  <c r="AI76" i="7"/>
  <c r="AH76" i="7"/>
  <c r="AG76" i="7"/>
  <c r="AF76" i="7"/>
  <c r="AD76" i="7"/>
  <c r="AC76" i="7"/>
  <c r="AB76" i="7"/>
  <c r="AA76" i="7"/>
  <c r="AI75" i="7"/>
  <c r="AH75" i="7"/>
  <c r="AG75" i="7"/>
  <c r="AF75" i="7"/>
  <c r="AD75" i="7"/>
  <c r="AC75" i="7"/>
  <c r="AB75" i="7"/>
  <c r="AA75" i="7"/>
  <c r="AI74" i="7"/>
  <c r="AH74" i="7"/>
  <c r="AG74" i="7"/>
  <c r="AF74" i="7"/>
  <c r="AD74" i="7"/>
  <c r="AC74" i="7"/>
  <c r="AB74" i="7"/>
  <c r="AA74" i="7"/>
  <c r="AI73" i="7"/>
  <c r="AH73" i="7"/>
  <c r="AG73" i="7"/>
  <c r="AF73" i="7"/>
  <c r="AD73" i="7"/>
  <c r="AC73" i="7"/>
  <c r="AB73" i="7"/>
  <c r="AA73" i="7"/>
  <c r="AI72" i="7"/>
  <c r="AH72" i="7"/>
  <c r="AG72" i="7"/>
  <c r="AF72" i="7"/>
  <c r="AD72" i="7"/>
  <c r="AC72" i="7"/>
  <c r="AB72" i="7"/>
  <c r="AA72" i="7"/>
  <c r="AI71" i="7"/>
  <c r="AH71" i="7"/>
  <c r="AG71" i="7"/>
  <c r="AF71" i="7"/>
  <c r="AD71" i="7"/>
  <c r="AC71" i="7"/>
  <c r="AB71" i="7"/>
  <c r="AA71" i="7"/>
  <c r="AI70" i="7"/>
  <c r="AH70" i="7"/>
  <c r="AG70" i="7"/>
  <c r="AF70" i="7"/>
  <c r="AD70" i="7"/>
  <c r="AC70" i="7"/>
  <c r="AB70" i="7"/>
  <c r="AA70" i="7"/>
  <c r="AI69" i="7"/>
  <c r="AH69" i="7"/>
  <c r="AG69" i="7"/>
  <c r="AF69" i="7"/>
  <c r="AD69" i="7"/>
  <c r="AC69" i="7"/>
  <c r="AB69" i="7"/>
  <c r="AA69" i="7"/>
  <c r="AI68" i="7"/>
  <c r="AH68" i="7"/>
  <c r="AG68" i="7"/>
  <c r="AF68" i="7"/>
  <c r="AD68" i="7"/>
  <c r="AC68" i="7"/>
  <c r="AB68" i="7"/>
  <c r="AA68" i="7"/>
  <c r="AI67" i="7"/>
  <c r="AH67" i="7"/>
  <c r="AG67" i="7"/>
  <c r="AF67" i="7"/>
  <c r="AD67" i="7"/>
  <c r="AC67" i="7"/>
  <c r="AB67" i="7"/>
  <c r="AA67" i="7"/>
  <c r="AI66" i="7"/>
  <c r="AH66" i="7"/>
  <c r="AG66" i="7"/>
  <c r="AF66" i="7"/>
  <c r="AD66" i="7"/>
  <c r="AC66" i="7"/>
  <c r="AB66" i="7"/>
  <c r="AA66" i="7"/>
  <c r="AI65" i="7"/>
  <c r="AH65" i="7"/>
  <c r="AG65" i="7"/>
  <c r="AF65" i="7"/>
  <c r="AD65" i="7"/>
  <c r="AC65" i="7"/>
  <c r="AB65" i="7"/>
  <c r="AA65" i="7"/>
  <c r="AI64" i="7"/>
  <c r="AH64" i="7"/>
  <c r="AG64" i="7"/>
  <c r="AF64" i="7"/>
  <c r="AD64" i="7"/>
  <c r="AC64" i="7"/>
  <c r="AB64" i="7"/>
  <c r="AA64" i="7"/>
  <c r="AI63" i="7"/>
  <c r="AH63" i="7"/>
  <c r="AG63" i="7"/>
  <c r="AF63" i="7"/>
  <c r="AD63" i="7"/>
  <c r="AC63" i="7"/>
  <c r="AB63" i="7"/>
  <c r="AA63" i="7"/>
  <c r="AI62" i="7"/>
  <c r="AH62" i="7"/>
  <c r="AG62" i="7"/>
  <c r="AF62" i="7"/>
  <c r="AD62" i="7"/>
  <c r="AC62" i="7"/>
  <c r="AB62" i="7"/>
  <c r="AA62" i="7"/>
  <c r="AI61" i="7"/>
  <c r="AH61" i="7"/>
  <c r="AG61" i="7"/>
  <c r="AF61" i="7"/>
  <c r="AD61" i="7"/>
  <c r="AC61" i="7"/>
  <c r="AB61" i="7"/>
  <c r="AA61" i="7"/>
  <c r="AI60" i="7"/>
  <c r="AH60" i="7"/>
  <c r="AG60" i="7"/>
  <c r="AF60" i="7"/>
  <c r="AD60" i="7"/>
  <c r="AC60" i="7"/>
  <c r="AB60" i="7"/>
  <c r="AA60" i="7"/>
  <c r="AI59" i="7"/>
  <c r="AH59" i="7"/>
  <c r="AG59" i="7"/>
  <c r="AF59" i="7"/>
  <c r="AD59" i="7"/>
  <c r="AC59" i="7"/>
  <c r="AB59" i="7"/>
  <c r="AA59" i="7"/>
  <c r="AI58" i="7"/>
  <c r="AH58" i="7"/>
  <c r="AG58" i="7"/>
  <c r="AF58" i="7"/>
  <c r="AD58" i="7"/>
  <c r="AC58" i="7"/>
  <c r="AB58" i="7"/>
  <c r="AA58" i="7"/>
  <c r="AI57" i="7"/>
  <c r="AH57" i="7"/>
  <c r="AG57" i="7"/>
  <c r="AF57" i="7"/>
  <c r="AD57" i="7"/>
  <c r="AC57" i="7"/>
  <c r="AB57" i="7"/>
  <c r="AA57" i="7"/>
  <c r="AI56" i="7"/>
  <c r="AH56" i="7"/>
  <c r="AG56" i="7"/>
  <c r="AF56" i="7"/>
  <c r="AD56" i="7"/>
  <c r="AC56" i="7"/>
  <c r="AB56" i="7"/>
  <c r="AA56" i="7"/>
  <c r="AI55" i="7"/>
  <c r="AH55" i="7"/>
  <c r="AG55" i="7"/>
  <c r="AF55" i="7"/>
  <c r="AD55" i="7"/>
  <c r="AC55" i="7"/>
  <c r="AB55" i="7"/>
  <c r="AA55" i="7"/>
  <c r="AI54" i="7"/>
  <c r="AH54" i="7"/>
  <c r="AG54" i="7"/>
  <c r="AF54" i="7"/>
  <c r="AD54" i="7"/>
  <c r="AC54" i="7"/>
  <c r="AB54" i="7"/>
  <c r="AA54" i="7"/>
  <c r="AI53" i="7"/>
  <c r="AH53" i="7"/>
  <c r="AG53" i="7"/>
  <c r="AF53" i="7"/>
  <c r="AD53" i="7"/>
  <c r="AC53" i="7"/>
  <c r="AB53" i="7"/>
  <c r="AA53" i="7"/>
  <c r="AI52" i="7"/>
  <c r="AH52" i="7"/>
  <c r="AG52" i="7"/>
  <c r="AF52" i="7"/>
  <c r="AD52" i="7"/>
  <c r="AC52" i="7"/>
  <c r="AB52" i="7"/>
  <c r="AA52" i="7"/>
  <c r="AI51" i="7"/>
  <c r="AH51" i="7"/>
  <c r="AG51" i="7"/>
  <c r="AF51" i="7"/>
  <c r="AD51" i="7"/>
  <c r="AC51" i="7"/>
  <c r="AB51" i="7"/>
  <c r="AA51" i="7"/>
  <c r="AI50" i="7"/>
  <c r="AH50" i="7"/>
  <c r="AG50" i="7"/>
  <c r="AF50" i="7"/>
  <c r="AD50" i="7"/>
  <c r="AC50" i="7"/>
  <c r="AB50" i="7"/>
  <c r="AA50" i="7"/>
  <c r="AI49" i="7"/>
  <c r="AH49" i="7"/>
  <c r="AG49" i="7"/>
  <c r="AF49" i="7"/>
  <c r="AD49" i="7"/>
  <c r="AC49" i="7"/>
  <c r="AB49" i="7"/>
  <c r="AA49" i="7"/>
  <c r="AI48" i="7"/>
  <c r="AH48" i="7"/>
  <c r="AG48" i="7"/>
  <c r="AF48" i="7"/>
  <c r="AD48" i="7"/>
  <c r="AC48" i="7"/>
  <c r="AB48" i="7"/>
  <c r="AA48" i="7"/>
  <c r="AI47" i="7"/>
  <c r="AH47" i="7"/>
  <c r="AG47" i="7"/>
  <c r="AF47" i="7"/>
  <c r="AD47" i="7"/>
  <c r="AC47" i="7"/>
  <c r="AB47" i="7"/>
  <c r="AA47" i="7"/>
  <c r="AI46" i="7"/>
  <c r="AH46" i="7"/>
  <c r="AG46" i="7"/>
  <c r="AF46" i="7"/>
  <c r="AD46" i="7"/>
  <c r="AC46" i="7"/>
  <c r="AB46" i="7"/>
  <c r="AA46" i="7"/>
  <c r="AI45" i="7"/>
  <c r="AH45" i="7"/>
  <c r="AG45" i="7"/>
  <c r="AF45" i="7"/>
  <c r="AD45" i="7"/>
  <c r="AC45" i="7"/>
  <c r="AB45" i="7"/>
  <c r="AA45" i="7"/>
  <c r="AI44" i="7"/>
  <c r="AH44" i="7"/>
  <c r="AG44" i="7"/>
  <c r="AF44" i="7"/>
  <c r="AD44" i="7"/>
  <c r="AC44" i="7"/>
  <c r="AB44" i="7"/>
  <c r="AA44" i="7"/>
  <c r="AI43" i="7"/>
  <c r="AH43" i="7"/>
  <c r="AG43" i="7"/>
  <c r="AF43" i="7"/>
  <c r="AD43" i="7"/>
  <c r="AC43" i="7"/>
  <c r="AB43" i="7"/>
  <c r="AA43" i="7"/>
  <c r="AI42" i="7"/>
  <c r="AH42" i="7"/>
  <c r="AG42" i="7"/>
  <c r="AF42" i="7"/>
  <c r="AD42" i="7"/>
  <c r="AC42" i="7"/>
  <c r="AB42" i="7"/>
  <c r="AA42" i="7"/>
  <c r="AI41" i="7"/>
  <c r="AH41" i="7"/>
  <c r="AG41" i="7"/>
  <c r="AF41" i="7"/>
  <c r="AD41" i="7"/>
  <c r="AC41" i="7"/>
  <c r="AB41" i="7"/>
  <c r="AA41" i="7"/>
  <c r="AI40" i="7"/>
  <c r="AH40" i="7"/>
  <c r="AG40" i="7"/>
  <c r="AF40" i="7"/>
  <c r="AD40" i="7"/>
  <c r="AC40" i="7"/>
  <c r="AB40" i="7"/>
  <c r="AA40" i="7"/>
  <c r="AI39" i="7"/>
  <c r="AH39" i="7"/>
  <c r="AG39" i="7"/>
  <c r="AF39" i="7"/>
  <c r="AD39" i="7"/>
  <c r="AC39" i="7"/>
  <c r="AB39" i="7"/>
  <c r="AA39" i="7"/>
  <c r="AI38" i="7"/>
  <c r="AH38" i="7"/>
  <c r="AG38" i="7"/>
  <c r="AF38" i="7"/>
  <c r="AD38" i="7"/>
  <c r="AC38" i="7"/>
  <c r="AB38" i="7"/>
  <c r="AA38" i="7"/>
  <c r="AI37" i="7"/>
  <c r="AH37" i="7"/>
  <c r="AG37" i="7"/>
  <c r="AF37" i="7"/>
  <c r="AD37" i="7"/>
  <c r="AC37" i="7"/>
  <c r="AB37" i="7"/>
  <c r="AA37" i="7"/>
  <c r="AI36" i="7"/>
  <c r="AH36" i="7"/>
  <c r="AG36" i="7"/>
  <c r="AF36" i="7"/>
  <c r="AD36" i="7"/>
  <c r="AC36" i="7"/>
  <c r="AB36" i="7"/>
  <c r="AA36" i="7"/>
  <c r="AI35" i="7"/>
  <c r="AH35" i="7"/>
  <c r="AG35" i="7"/>
  <c r="AF35" i="7"/>
  <c r="AD35" i="7"/>
  <c r="AC35" i="7"/>
  <c r="AB35" i="7"/>
  <c r="AA35" i="7"/>
  <c r="AI34" i="7"/>
  <c r="AH34" i="7"/>
  <c r="AG34" i="7"/>
  <c r="AF34" i="7"/>
  <c r="AD34" i="7"/>
  <c r="AC34" i="7"/>
  <c r="AB34" i="7"/>
  <c r="AA34" i="7"/>
  <c r="AI33" i="7"/>
  <c r="AH33" i="7"/>
  <c r="AG33" i="7"/>
  <c r="AF33" i="7"/>
  <c r="AD33" i="7"/>
  <c r="AC33" i="7"/>
  <c r="AB33" i="7"/>
  <c r="AA33" i="7"/>
  <c r="AI32" i="7"/>
  <c r="AH32" i="7"/>
  <c r="AG32" i="7"/>
  <c r="AF32" i="7"/>
  <c r="AD32" i="7"/>
  <c r="AC32" i="7"/>
  <c r="AB32" i="7"/>
  <c r="AA32" i="7"/>
  <c r="AI31" i="7"/>
  <c r="AH31" i="7"/>
  <c r="AG31" i="7"/>
  <c r="AF31" i="7"/>
  <c r="AD31" i="7"/>
  <c r="AC31" i="7"/>
  <c r="AB31" i="7"/>
  <c r="AA31" i="7"/>
  <c r="AI30" i="7"/>
  <c r="AH30" i="7"/>
  <c r="AG30" i="7"/>
  <c r="AF30" i="7"/>
  <c r="AD30" i="7"/>
  <c r="AC30" i="7"/>
  <c r="AB30" i="7"/>
  <c r="AA30" i="7"/>
  <c r="AI29" i="7"/>
  <c r="AH29" i="7"/>
  <c r="AG29" i="7"/>
  <c r="AF29" i="7"/>
  <c r="AD29" i="7"/>
  <c r="AC29" i="7"/>
  <c r="AB29" i="7"/>
  <c r="AA29" i="7"/>
  <c r="U150" i="7"/>
  <c r="AV150" i="7" s="1"/>
  <c r="T150" i="7"/>
  <c r="AU150" i="7" s="1"/>
  <c r="S150" i="7"/>
  <c r="AT150" i="7" s="1"/>
  <c r="R150" i="7"/>
  <c r="AS150" i="7" s="1"/>
  <c r="Q150" i="7"/>
  <c r="AR150" i="7" s="1"/>
  <c r="P150" i="7"/>
  <c r="AQ150" i="7" s="1"/>
  <c r="O150" i="7"/>
  <c r="AP150" i="7" s="1"/>
  <c r="N150" i="7"/>
  <c r="AO150" i="7" s="1"/>
  <c r="M150" i="7"/>
  <c r="AN150" i="7" s="1"/>
  <c r="L150" i="7"/>
  <c r="AM150" i="7" s="1"/>
  <c r="K150" i="7"/>
  <c r="AL150" i="7" s="1"/>
  <c r="J150" i="7"/>
  <c r="AK150" i="7" s="1"/>
  <c r="U149" i="7"/>
  <c r="AV149" i="7" s="1"/>
  <c r="T149" i="7"/>
  <c r="AU149" i="7" s="1"/>
  <c r="S149" i="7"/>
  <c r="AT149" i="7" s="1"/>
  <c r="R149" i="7"/>
  <c r="AS149" i="7" s="1"/>
  <c r="Q149" i="7"/>
  <c r="AR149" i="7" s="1"/>
  <c r="P149" i="7"/>
  <c r="AQ149" i="7" s="1"/>
  <c r="O149" i="7"/>
  <c r="AP149" i="7" s="1"/>
  <c r="N149" i="7"/>
  <c r="AO149" i="7" s="1"/>
  <c r="M149" i="7"/>
  <c r="AN149" i="7" s="1"/>
  <c r="L149" i="7"/>
  <c r="AM149" i="7" s="1"/>
  <c r="K149" i="7"/>
  <c r="AL149" i="7" s="1"/>
  <c r="J149" i="7"/>
  <c r="AK149" i="7" s="1"/>
  <c r="U148" i="7"/>
  <c r="AV148" i="7" s="1"/>
  <c r="T148" i="7"/>
  <c r="AU148" i="7" s="1"/>
  <c r="S148" i="7"/>
  <c r="AT148" i="7" s="1"/>
  <c r="R148" i="7"/>
  <c r="AS148" i="7" s="1"/>
  <c r="Q148" i="7"/>
  <c r="AR148" i="7" s="1"/>
  <c r="P148" i="7"/>
  <c r="AQ148" i="7" s="1"/>
  <c r="O148" i="7"/>
  <c r="AP148" i="7" s="1"/>
  <c r="N148" i="7"/>
  <c r="AO148" i="7" s="1"/>
  <c r="M148" i="7"/>
  <c r="AN148" i="7" s="1"/>
  <c r="L148" i="7"/>
  <c r="AM148" i="7" s="1"/>
  <c r="K148" i="7"/>
  <c r="AL148" i="7" s="1"/>
  <c r="J148" i="7"/>
  <c r="AK148" i="7" s="1"/>
  <c r="U147" i="7"/>
  <c r="AV147" i="7" s="1"/>
  <c r="T147" i="7"/>
  <c r="AU147" i="7" s="1"/>
  <c r="S147" i="7"/>
  <c r="AT147" i="7" s="1"/>
  <c r="R147" i="7"/>
  <c r="AS147" i="7" s="1"/>
  <c r="Q147" i="7"/>
  <c r="AR147" i="7" s="1"/>
  <c r="P147" i="7"/>
  <c r="AQ147" i="7" s="1"/>
  <c r="O147" i="7"/>
  <c r="AP147" i="7" s="1"/>
  <c r="N147" i="7"/>
  <c r="AO147" i="7" s="1"/>
  <c r="M147" i="7"/>
  <c r="AN147" i="7" s="1"/>
  <c r="L147" i="7"/>
  <c r="AM147" i="7" s="1"/>
  <c r="K147" i="7"/>
  <c r="AL147" i="7" s="1"/>
  <c r="J147" i="7"/>
  <c r="AK147" i="7" s="1"/>
  <c r="U146" i="7"/>
  <c r="AV146" i="7" s="1"/>
  <c r="T146" i="7"/>
  <c r="AU146" i="7" s="1"/>
  <c r="S146" i="7"/>
  <c r="AT146" i="7" s="1"/>
  <c r="R146" i="7"/>
  <c r="AS146" i="7" s="1"/>
  <c r="Q146" i="7"/>
  <c r="AR146" i="7" s="1"/>
  <c r="P146" i="7"/>
  <c r="AQ146" i="7" s="1"/>
  <c r="O146" i="7"/>
  <c r="AP146" i="7" s="1"/>
  <c r="N146" i="7"/>
  <c r="AO146" i="7" s="1"/>
  <c r="M146" i="7"/>
  <c r="AN146" i="7" s="1"/>
  <c r="L146" i="7"/>
  <c r="AM146" i="7" s="1"/>
  <c r="K146" i="7"/>
  <c r="AL146" i="7" s="1"/>
  <c r="J146" i="7"/>
  <c r="AK146" i="7" s="1"/>
  <c r="U145" i="7"/>
  <c r="AV145" i="7" s="1"/>
  <c r="T145" i="7"/>
  <c r="AU145" i="7" s="1"/>
  <c r="S145" i="7"/>
  <c r="AT145" i="7" s="1"/>
  <c r="R145" i="7"/>
  <c r="AS145" i="7" s="1"/>
  <c r="Q145" i="7"/>
  <c r="AR145" i="7" s="1"/>
  <c r="P145" i="7"/>
  <c r="AQ145" i="7" s="1"/>
  <c r="O145" i="7"/>
  <c r="AP145" i="7" s="1"/>
  <c r="N145" i="7"/>
  <c r="AO145" i="7" s="1"/>
  <c r="M145" i="7"/>
  <c r="AN145" i="7" s="1"/>
  <c r="L145" i="7"/>
  <c r="AM145" i="7" s="1"/>
  <c r="K145" i="7"/>
  <c r="AL145" i="7" s="1"/>
  <c r="J145" i="7"/>
  <c r="AK145" i="7" s="1"/>
  <c r="U144" i="7"/>
  <c r="AV144" i="7" s="1"/>
  <c r="T144" i="7"/>
  <c r="AU144" i="7" s="1"/>
  <c r="S144" i="7"/>
  <c r="AT144" i="7" s="1"/>
  <c r="R144" i="7"/>
  <c r="AS144" i="7" s="1"/>
  <c r="Q144" i="7"/>
  <c r="AR144" i="7" s="1"/>
  <c r="P144" i="7"/>
  <c r="AQ144" i="7" s="1"/>
  <c r="O144" i="7"/>
  <c r="AP144" i="7" s="1"/>
  <c r="N144" i="7"/>
  <c r="AO144" i="7" s="1"/>
  <c r="M144" i="7"/>
  <c r="AN144" i="7" s="1"/>
  <c r="L144" i="7"/>
  <c r="AM144" i="7" s="1"/>
  <c r="K144" i="7"/>
  <c r="AL144" i="7" s="1"/>
  <c r="J144" i="7"/>
  <c r="AK144" i="7" s="1"/>
  <c r="U143" i="7"/>
  <c r="AV143" i="7" s="1"/>
  <c r="T143" i="7"/>
  <c r="AU143" i="7" s="1"/>
  <c r="S143" i="7"/>
  <c r="AT143" i="7" s="1"/>
  <c r="R143" i="7"/>
  <c r="AS143" i="7" s="1"/>
  <c r="Q143" i="7"/>
  <c r="AR143" i="7" s="1"/>
  <c r="P143" i="7"/>
  <c r="AQ143" i="7" s="1"/>
  <c r="O143" i="7"/>
  <c r="AP143" i="7" s="1"/>
  <c r="N143" i="7"/>
  <c r="AO143" i="7" s="1"/>
  <c r="M143" i="7"/>
  <c r="AN143" i="7" s="1"/>
  <c r="L143" i="7"/>
  <c r="AM143" i="7" s="1"/>
  <c r="K143" i="7"/>
  <c r="AL143" i="7" s="1"/>
  <c r="J143" i="7"/>
  <c r="AK143" i="7" s="1"/>
  <c r="U142" i="7"/>
  <c r="AV142" i="7" s="1"/>
  <c r="T142" i="7"/>
  <c r="AU142" i="7" s="1"/>
  <c r="S142" i="7"/>
  <c r="AT142" i="7" s="1"/>
  <c r="R142" i="7"/>
  <c r="AS142" i="7" s="1"/>
  <c r="Q142" i="7"/>
  <c r="AR142" i="7" s="1"/>
  <c r="P142" i="7"/>
  <c r="AQ142" i="7" s="1"/>
  <c r="O142" i="7"/>
  <c r="AP142" i="7" s="1"/>
  <c r="N142" i="7"/>
  <c r="AO142" i="7" s="1"/>
  <c r="M142" i="7"/>
  <c r="AN142" i="7" s="1"/>
  <c r="L142" i="7"/>
  <c r="AM142" i="7" s="1"/>
  <c r="K142" i="7"/>
  <c r="AL142" i="7" s="1"/>
  <c r="J142" i="7"/>
  <c r="AK142" i="7" s="1"/>
  <c r="U141" i="7"/>
  <c r="AV141" i="7" s="1"/>
  <c r="T141" i="7"/>
  <c r="AU141" i="7" s="1"/>
  <c r="S141" i="7"/>
  <c r="AT141" i="7" s="1"/>
  <c r="R141" i="7"/>
  <c r="AS141" i="7" s="1"/>
  <c r="Q141" i="7"/>
  <c r="AR141" i="7" s="1"/>
  <c r="P141" i="7"/>
  <c r="AQ141" i="7" s="1"/>
  <c r="O141" i="7"/>
  <c r="AP141" i="7" s="1"/>
  <c r="N141" i="7"/>
  <c r="AO141" i="7" s="1"/>
  <c r="M141" i="7"/>
  <c r="AN141" i="7" s="1"/>
  <c r="L141" i="7"/>
  <c r="AM141" i="7" s="1"/>
  <c r="K141" i="7"/>
  <c r="AL141" i="7" s="1"/>
  <c r="J141" i="7"/>
  <c r="AK141" i="7" s="1"/>
  <c r="U140" i="7"/>
  <c r="AV140" i="7" s="1"/>
  <c r="T140" i="7"/>
  <c r="AU140" i="7" s="1"/>
  <c r="S140" i="7"/>
  <c r="AT140" i="7" s="1"/>
  <c r="R140" i="7"/>
  <c r="AS140" i="7" s="1"/>
  <c r="Q140" i="7"/>
  <c r="AR140" i="7" s="1"/>
  <c r="P140" i="7"/>
  <c r="AQ140" i="7" s="1"/>
  <c r="O140" i="7"/>
  <c r="AP140" i="7" s="1"/>
  <c r="N140" i="7"/>
  <c r="AO140" i="7" s="1"/>
  <c r="M140" i="7"/>
  <c r="AN140" i="7" s="1"/>
  <c r="L140" i="7"/>
  <c r="AM140" i="7" s="1"/>
  <c r="K140" i="7"/>
  <c r="AL140" i="7" s="1"/>
  <c r="J140" i="7"/>
  <c r="AK140" i="7" s="1"/>
  <c r="U139" i="7"/>
  <c r="AV139" i="7" s="1"/>
  <c r="T139" i="7"/>
  <c r="AU139" i="7" s="1"/>
  <c r="S139" i="7"/>
  <c r="AT139" i="7" s="1"/>
  <c r="R139" i="7"/>
  <c r="AS139" i="7" s="1"/>
  <c r="Q139" i="7"/>
  <c r="AR139" i="7" s="1"/>
  <c r="P139" i="7"/>
  <c r="AQ139" i="7" s="1"/>
  <c r="O139" i="7"/>
  <c r="AP139" i="7" s="1"/>
  <c r="N139" i="7"/>
  <c r="AO139" i="7" s="1"/>
  <c r="M139" i="7"/>
  <c r="AN139" i="7" s="1"/>
  <c r="L139" i="7"/>
  <c r="AM139" i="7" s="1"/>
  <c r="K139" i="7"/>
  <c r="AL139" i="7" s="1"/>
  <c r="J139" i="7"/>
  <c r="AK139" i="7" s="1"/>
  <c r="U138" i="7"/>
  <c r="AV138" i="7" s="1"/>
  <c r="T138" i="7"/>
  <c r="AU138" i="7" s="1"/>
  <c r="S138" i="7"/>
  <c r="AT138" i="7" s="1"/>
  <c r="R138" i="7"/>
  <c r="AS138" i="7" s="1"/>
  <c r="Q138" i="7"/>
  <c r="AR138" i="7" s="1"/>
  <c r="P138" i="7"/>
  <c r="AQ138" i="7" s="1"/>
  <c r="O138" i="7"/>
  <c r="AP138" i="7" s="1"/>
  <c r="N138" i="7"/>
  <c r="AO138" i="7" s="1"/>
  <c r="M138" i="7"/>
  <c r="AN138" i="7" s="1"/>
  <c r="L138" i="7"/>
  <c r="AM138" i="7" s="1"/>
  <c r="K138" i="7"/>
  <c r="AL138" i="7" s="1"/>
  <c r="J138" i="7"/>
  <c r="AK138" i="7" s="1"/>
  <c r="U137" i="7"/>
  <c r="AV137" i="7" s="1"/>
  <c r="T137" i="7"/>
  <c r="AU137" i="7" s="1"/>
  <c r="S137" i="7"/>
  <c r="AT137" i="7" s="1"/>
  <c r="R137" i="7"/>
  <c r="AS137" i="7" s="1"/>
  <c r="Q137" i="7"/>
  <c r="AR137" i="7" s="1"/>
  <c r="P137" i="7"/>
  <c r="AQ137" i="7" s="1"/>
  <c r="O137" i="7"/>
  <c r="AP137" i="7" s="1"/>
  <c r="N137" i="7"/>
  <c r="AO137" i="7" s="1"/>
  <c r="M137" i="7"/>
  <c r="AN137" i="7" s="1"/>
  <c r="L137" i="7"/>
  <c r="AM137" i="7" s="1"/>
  <c r="K137" i="7"/>
  <c r="AL137" i="7" s="1"/>
  <c r="J137" i="7"/>
  <c r="AK137" i="7" s="1"/>
  <c r="U136" i="7"/>
  <c r="AV136" i="7" s="1"/>
  <c r="T136" i="7"/>
  <c r="AU136" i="7" s="1"/>
  <c r="S136" i="7"/>
  <c r="AT136" i="7" s="1"/>
  <c r="R136" i="7"/>
  <c r="AS136" i="7" s="1"/>
  <c r="Q136" i="7"/>
  <c r="AR136" i="7" s="1"/>
  <c r="P136" i="7"/>
  <c r="AQ136" i="7" s="1"/>
  <c r="O136" i="7"/>
  <c r="AP136" i="7" s="1"/>
  <c r="N136" i="7"/>
  <c r="AO136" i="7" s="1"/>
  <c r="M136" i="7"/>
  <c r="AN136" i="7" s="1"/>
  <c r="L136" i="7"/>
  <c r="AM136" i="7" s="1"/>
  <c r="K136" i="7"/>
  <c r="AL136" i="7" s="1"/>
  <c r="J136" i="7"/>
  <c r="AK136" i="7" s="1"/>
  <c r="U135" i="7"/>
  <c r="AV135" i="7" s="1"/>
  <c r="T135" i="7"/>
  <c r="AU135" i="7" s="1"/>
  <c r="S135" i="7"/>
  <c r="AT135" i="7" s="1"/>
  <c r="R135" i="7"/>
  <c r="AS135" i="7" s="1"/>
  <c r="Q135" i="7"/>
  <c r="AR135" i="7" s="1"/>
  <c r="P135" i="7"/>
  <c r="AQ135" i="7" s="1"/>
  <c r="O135" i="7"/>
  <c r="AP135" i="7" s="1"/>
  <c r="N135" i="7"/>
  <c r="AO135" i="7" s="1"/>
  <c r="M135" i="7"/>
  <c r="AN135" i="7" s="1"/>
  <c r="L135" i="7"/>
  <c r="AM135" i="7" s="1"/>
  <c r="K135" i="7"/>
  <c r="AL135" i="7" s="1"/>
  <c r="J135" i="7"/>
  <c r="AK135" i="7" s="1"/>
  <c r="U134" i="7"/>
  <c r="AV134" i="7" s="1"/>
  <c r="T134" i="7"/>
  <c r="AU134" i="7" s="1"/>
  <c r="S134" i="7"/>
  <c r="AT134" i="7" s="1"/>
  <c r="R134" i="7"/>
  <c r="AS134" i="7" s="1"/>
  <c r="Q134" i="7"/>
  <c r="AR134" i="7" s="1"/>
  <c r="P134" i="7"/>
  <c r="AQ134" i="7" s="1"/>
  <c r="O134" i="7"/>
  <c r="AP134" i="7" s="1"/>
  <c r="N134" i="7"/>
  <c r="AO134" i="7" s="1"/>
  <c r="M134" i="7"/>
  <c r="AN134" i="7" s="1"/>
  <c r="L134" i="7"/>
  <c r="AM134" i="7" s="1"/>
  <c r="K134" i="7"/>
  <c r="AL134" i="7" s="1"/>
  <c r="J134" i="7"/>
  <c r="AK134" i="7" s="1"/>
  <c r="U133" i="7"/>
  <c r="AV133" i="7" s="1"/>
  <c r="T133" i="7"/>
  <c r="AU133" i="7" s="1"/>
  <c r="S133" i="7"/>
  <c r="AT133" i="7" s="1"/>
  <c r="R133" i="7"/>
  <c r="AS133" i="7" s="1"/>
  <c r="Q133" i="7"/>
  <c r="AR133" i="7" s="1"/>
  <c r="P133" i="7"/>
  <c r="AQ133" i="7" s="1"/>
  <c r="O133" i="7"/>
  <c r="AP133" i="7" s="1"/>
  <c r="N133" i="7"/>
  <c r="AO133" i="7" s="1"/>
  <c r="M133" i="7"/>
  <c r="AN133" i="7" s="1"/>
  <c r="L133" i="7"/>
  <c r="AM133" i="7" s="1"/>
  <c r="K133" i="7"/>
  <c r="AL133" i="7" s="1"/>
  <c r="J133" i="7"/>
  <c r="AK133" i="7" s="1"/>
  <c r="U132" i="7"/>
  <c r="AV132" i="7" s="1"/>
  <c r="T132" i="7"/>
  <c r="AU132" i="7" s="1"/>
  <c r="S132" i="7"/>
  <c r="AT132" i="7" s="1"/>
  <c r="R132" i="7"/>
  <c r="AS132" i="7" s="1"/>
  <c r="Q132" i="7"/>
  <c r="AR132" i="7" s="1"/>
  <c r="P132" i="7"/>
  <c r="AQ132" i="7" s="1"/>
  <c r="O132" i="7"/>
  <c r="AP132" i="7" s="1"/>
  <c r="N132" i="7"/>
  <c r="AO132" i="7" s="1"/>
  <c r="M132" i="7"/>
  <c r="AN132" i="7" s="1"/>
  <c r="L132" i="7"/>
  <c r="AM132" i="7" s="1"/>
  <c r="K132" i="7"/>
  <c r="AL132" i="7" s="1"/>
  <c r="J132" i="7"/>
  <c r="AK132" i="7" s="1"/>
  <c r="U131" i="7"/>
  <c r="AV131" i="7" s="1"/>
  <c r="T131" i="7"/>
  <c r="AU131" i="7" s="1"/>
  <c r="S131" i="7"/>
  <c r="AT131" i="7" s="1"/>
  <c r="R131" i="7"/>
  <c r="AS131" i="7" s="1"/>
  <c r="Q131" i="7"/>
  <c r="AR131" i="7" s="1"/>
  <c r="P131" i="7"/>
  <c r="AQ131" i="7" s="1"/>
  <c r="O131" i="7"/>
  <c r="AP131" i="7" s="1"/>
  <c r="N131" i="7"/>
  <c r="AO131" i="7" s="1"/>
  <c r="M131" i="7"/>
  <c r="AN131" i="7" s="1"/>
  <c r="L131" i="7"/>
  <c r="AM131" i="7" s="1"/>
  <c r="K131" i="7"/>
  <c r="AL131" i="7" s="1"/>
  <c r="J131" i="7"/>
  <c r="AK131" i="7" s="1"/>
  <c r="U130" i="7"/>
  <c r="AV130" i="7" s="1"/>
  <c r="T130" i="7"/>
  <c r="AU130" i="7" s="1"/>
  <c r="S130" i="7"/>
  <c r="AT130" i="7" s="1"/>
  <c r="R130" i="7"/>
  <c r="AS130" i="7" s="1"/>
  <c r="Q130" i="7"/>
  <c r="AR130" i="7" s="1"/>
  <c r="P130" i="7"/>
  <c r="AQ130" i="7" s="1"/>
  <c r="O130" i="7"/>
  <c r="AP130" i="7" s="1"/>
  <c r="N130" i="7"/>
  <c r="AO130" i="7" s="1"/>
  <c r="M130" i="7"/>
  <c r="AN130" i="7" s="1"/>
  <c r="L130" i="7"/>
  <c r="AM130" i="7" s="1"/>
  <c r="K130" i="7"/>
  <c r="AL130" i="7" s="1"/>
  <c r="J130" i="7"/>
  <c r="AK130" i="7" s="1"/>
  <c r="U129" i="7"/>
  <c r="AV129" i="7" s="1"/>
  <c r="T129" i="7"/>
  <c r="AU129" i="7" s="1"/>
  <c r="S129" i="7"/>
  <c r="AT129" i="7" s="1"/>
  <c r="R129" i="7"/>
  <c r="AS129" i="7" s="1"/>
  <c r="Q129" i="7"/>
  <c r="AR129" i="7" s="1"/>
  <c r="P129" i="7"/>
  <c r="AQ129" i="7" s="1"/>
  <c r="O129" i="7"/>
  <c r="AP129" i="7" s="1"/>
  <c r="N129" i="7"/>
  <c r="AO129" i="7" s="1"/>
  <c r="M129" i="7"/>
  <c r="AN129" i="7" s="1"/>
  <c r="L129" i="7"/>
  <c r="AM129" i="7" s="1"/>
  <c r="K129" i="7"/>
  <c r="AL129" i="7" s="1"/>
  <c r="J129" i="7"/>
  <c r="AK129" i="7" s="1"/>
  <c r="U128" i="7"/>
  <c r="AV128" i="7" s="1"/>
  <c r="T128" i="7"/>
  <c r="AU128" i="7" s="1"/>
  <c r="S128" i="7"/>
  <c r="AT128" i="7" s="1"/>
  <c r="R128" i="7"/>
  <c r="AS128" i="7" s="1"/>
  <c r="Q128" i="7"/>
  <c r="AR128" i="7" s="1"/>
  <c r="P128" i="7"/>
  <c r="AQ128" i="7" s="1"/>
  <c r="O128" i="7"/>
  <c r="AP128" i="7" s="1"/>
  <c r="N128" i="7"/>
  <c r="AO128" i="7" s="1"/>
  <c r="M128" i="7"/>
  <c r="AN128" i="7" s="1"/>
  <c r="L128" i="7"/>
  <c r="AM128" i="7" s="1"/>
  <c r="K128" i="7"/>
  <c r="AL128" i="7" s="1"/>
  <c r="J128" i="7"/>
  <c r="AK128" i="7" s="1"/>
  <c r="U127" i="7"/>
  <c r="AV127" i="7" s="1"/>
  <c r="T127" i="7"/>
  <c r="AU127" i="7" s="1"/>
  <c r="S127" i="7"/>
  <c r="AT127" i="7" s="1"/>
  <c r="R127" i="7"/>
  <c r="AS127" i="7" s="1"/>
  <c r="Q127" i="7"/>
  <c r="AR127" i="7" s="1"/>
  <c r="P127" i="7"/>
  <c r="AQ127" i="7" s="1"/>
  <c r="O127" i="7"/>
  <c r="AP127" i="7" s="1"/>
  <c r="N127" i="7"/>
  <c r="AO127" i="7" s="1"/>
  <c r="M127" i="7"/>
  <c r="AN127" i="7" s="1"/>
  <c r="L127" i="7"/>
  <c r="AM127" i="7" s="1"/>
  <c r="K127" i="7"/>
  <c r="AL127" i="7" s="1"/>
  <c r="J127" i="7"/>
  <c r="AK127" i="7" s="1"/>
  <c r="U126" i="7"/>
  <c r="AV126" i="7" s="1"/>
  <c r="T126" i="7"/>
  <c r="AU126" i="7" s="1"/>
  <c r="S126" i="7"/>
  <c r="AT126" i="7" s="1"/>
  <c r="R126" i="7"/>
  <c r="AS126" i="7" s="1"/>
  <c r="Q126" i="7"/>
  <c r="AR126" i="7" s="1"/>
  <c r="P126" i="7"/>
  <c r="AQ126" i="7" s="1"/>
  <c r="O126" i="7"/>
  <c r="AP126" i="7" s="1"/>
  <c r="N126" i="7"/>
  <c r="AO126" i="7" s="1"/>
  <c r="M126" i="7"/>
  <c r="AN126" i="7" s="1"/>
  <c r="L126" i="7"/>
  <c r="AM126" i="7" s="1"/>
  <c r="K126" i="7"/>
  <c r="AL126" i="7" s="1"/>
  <c r="J126" i="7"/>
  <c r="AK126" i="7" s="1"/>
  <c r="U125" i="7"/>
  <c r="AV125" i="7" s="1"/>
  <c r="T125" i="7"/>
  <c r="AU125" i="7" s="1"/>
  <c r="S125" i="7"/>
  <c r="AT125" i="7" s="1"/>
  <c r="R125" i="7"/>
  <c r="AS125" i="7" s="1"/>
  <c r="Q125" i="7"/>
  <c r="AR125" i="7" s="1"/>
  <c r="P125" i="7"/>
  <c r="AQ125" i="7" s="1"/>
  <c r="O125" i="7"/>
  <c r="AP125" i="7" s="1"/>
  <c r="N125" i="7"/>
  <c r="AO125" i="7" s="1"/>
  <c r="M125" i="7"/>
  <c r="AN125" i="7" s="1"/>
  <c r="L125" i="7"/>
  <c r="AM125" i="7" s="1"/>
  <c r="K125" i="7"/>
  <c r="AL125" i="7" s="1"/>
  <c r="J125" i="7"/>
  <c r="AK125" i="7" s="1"/>
  <c r="U124" i="7"/>
  <c r="AV124" i="7" s="1"/>
  <c r="T124" i="7"/>
  <c r="AU124" i="7" s="1"/>
  <c r="S124" i="7"/>
  <c r="AT124" i="7" s="1"/>
  <c r="R124" i="7"/>
  <c r="AS124" i="7" s="1"/>
  <c r="Q124" i="7"/>
  <c r="AR124" i="7" s="1"/>
  <c r="P124" i="7"/>
  <c r="AQ124" i="7" s="1"/>
  <c r="O124" i="7"/>
  <c r="AP124" i="7" s="1"/>
  <c r="N124" i="7"/>
  <c r="AO124" i="7" s="1"/>
  <c r="M124" i="7"/>
  <c r="AN124" i="7" s="1"/>
  <c r="L124" i="7"/>
  <c r="AM124" i="7" s="1"/>
  <c r="K124" i="7"/>
  <c r="AL124" i="7" s="1"/>
  <c r="J124" i="7"/>
  <c r="AK124" i="7" s="1"/>
  <c r="U123" i="7"/>
  <c r="AV123" i="7" s="1"/>
  <c r="T123" i="7"/>
  <c r="AU123" i="7" s="1"/>
  <c r="S123" i="7"/>
  <c r="AT123" i="7" s="1"/>
  <c r="R123" i="7"/>
  <c r="AS123" i="7" s="1"/>
  <c r="Q123" i="7"/>
  <c r="AR123" i="7" s="1"/>
  <c r="P123" i="7"/>
  <c r="AQ123" i="7" s="1"/>
  <c r="O123" i="7"/>
  <c r="AP123" i="7" s="1"/>
  <c r="N123" i="7"/>
  <c r="AO123" i="7" s="1"/>
  <c r="M123" i="7"/>
  <c r="AN123" i="7" s="1"/>
  <c r="L123" i="7"/>
  <c r="AM123" i="7" s="1"/>
  <c r="K123" i="7"/>
  <c r="AL123" i="7" s="1"/>
  <c r="J123" i="7"/>
  <c r="AK123" i="7" s="1"/>
  <c r="U122" i="7"/>
  <c r="AV122" i="7" s="1"/>
  <c r="T122" i="7"/>
  <c r="AU122" i="7" s="1"/>
  <c r="S122" i="7"/>
  <c r="AT122" i="7" s="1"/>
  <c r="R122" i="7"/>
  <c r="AS122" i="7" s="1"/>
  <c r="Q122" i="7"/>
  <c r="AR122" i="7" s="1"/>
  <c r="P122" i="7"/>
  <c r="AQ122" i="7" s="1"/>
  <c r="O122" i="7"/>
  <c r="AP122" i="7" s="1"/>
  <c r="N122" i="7"/>
  <c r="AO122" i="7" s="1"/>
  <c r="M122" i="7"/>
  <c r="AN122" i="7" s="1"/>
  <c r="L122" i="7"/>
  <c r="AM122" i="7" s="1"/>
  <c r="K122" i="7"/>
  <c r="AL122" i="7" s="1"/>
  <c r="J122" i="7"/>
  <c r="AK122" i="7" s="1"/>
  <c r="U121" i="7"/>
  <c r="AV121" i="7" s="1"/>
  <c r="T121" i="7"/>
  <c r="AU121" i="7" s="1"/>
  <c r="S121" i="7"/>
  <c r="AT121" i="7" s="1"/>
  <c r="R121" i="7"/>
  <c r="AS121" i="7" s="1"/>
  <c r="Q121" i="7"/>
  <c r="AR121" i="7" s="1"/>
  <c r="P121" i="7"/>
  <c r="AQ121" i="7" s="1"/>
  <c r="O121" i="7"/>
  <c r="AP121" i="7" s="1"/>
  <c r="N121" i="7"/>
  <c r="AO121" i="7" s="1"/>
  <c r="M121" i="7"/>
  <c r="AN121" i="7" s="1"/>
  <c r="L121" i="7"/>
  <c r="AM121" i="7" s="1"/>
  <c r="K121" i="7"/>
  <c r="AL121" i="7" s="1"/>
  <c r="J121" i="7"/>
  <c r="AK121" i="7" s="1"/>
  <c r="U120" i="7"/>
  <c r="AV120" i="7" s="1"/>
  <c r="T120" i="7"/>
  <c r="AU120" i="7" s="1"/>
  <c r="S120" i="7"/>
  <c r="AT120" i="7" s="1"/>
  <c r="R120" i="7"/>
  <c r="AS120" i="7" s="1"/>
  <c r="Q120" i="7"/>
  <c r="AR120" i="7" s="1"/>
  <c r="P120" i="7"/>
  <c r="AQ120" i="7" s="1"/>
  <c r="O120" i="7"/>
  <c r="AP120" i="7" s="1"/>
  <c r="N120" i="7"/>
  <c r="AO120" i="7" s="1"/>
  <c r="M120" i="7"/>
  <c r="AN120" i="7" s="1"/>
  <c r="L120" i="7"/>
  <c r="AM120" i="7" s="1"/>
  <c r="K120" i="7"/>
  <c r="AL120" i="7" s="1"/>
  <c r="J120" i="7"/>
  <c r="AK120" i="7" s="1"/>
  <c r="U119" i="7"/>
  <c r="AV119" i="7" s="1"/>
  <c r="T119" i="7"/>
  <c r="AU119" i="7" s="1"/>
  <c r="S119" i="7"/>
  <c r="AT119" i="7" s="1"/>
  <c r="R119" i="7"/>
  <c r="AS119" i="7" s="1"/>
  <c r="Q119" i="7"/>
  <c r="AR119" i="7" s="1"/>
  <c r="P119" i="7"/>
  <c r="AQ119" i="7" s="1"/>
  <c r="O119" i="7"/>
  <c r="AP119" i="7" s="1"/>
  <c r="N119" i="7"/>
  <c r="AO119" i="7" s="1"/>
  <c r="M119" i="7"/>
  <c r="AN119" i="7" s="1"/>
  <c r="L119" i="7"/>
  <c r="AM119" i="7" s="1"/>
  <c r="K119" i="7"/>
  <c r="AL119" i="7" s="1"/>
  <c r="J119" i="7"/>
  <c r="AK119" i="7" s="1"/>
  <c r="U118" i="7"/>
  <c r="AV118" i="7" s="1"/>
  <c r="T118" i="7"/>
  <c r="AU118" i="7" s="1"/>
  <c r="S118" i="7"/>
  <c r="AT118" i="7" s="1"/>
  <c r="R118" i="7"/>
  <c r="AS118" i="7" s="1"/>
  <c r="Q118" i="7"/>
  <c r="AR118" i="7" s="1"/>
  <c r="P118" i="7"/>
  <c r="AQ118" i="7" s="1"/>
  <c r="O118" i="7"/>
  <c r="AP118" i="7" s="1"/>
  <c r="N118" i="7"/>
  <c r="AO118" i="7" s="1"/>
  <c r="M118" i="7"/>
  <c r="AN118" i="7" s="1"/>
  <c r="L118" i="7"/>
  <c r="AM118" i="7" s="1"/>
  <c r="K118" i="7"/>
  <c r="AL118" i="7" s="1"/>
  <c r="J118" i="7"/>
  <c r="AK118" i="7" s="1"/>
  <c r="U117" i="7"/>
  <c r="AV117" i="7" s="1"/>
  <c r="T117" i="7"/>
  <c r="AU117" i="7" s="1"/>
  <c r="S117" i="7"/>
  <c r="AT117" i="7" s="1"/>
  <c r="R117" i="7"/>
  <c r="AS117" i="7" s="1"/>
  <c r="Q117" i="7"/>
  <c r="AR117" i="7" s="1"/>
  <c r="P117" i="7"/>
  <c r="AQ117" i="7" s="1"/>
  <c r="O117" i="7"/>
  <c r="AP117" i="7" s="1"/>
  <c r="N117" i="7"/>
  <c r="AO117" i="7" s="1"/>
  <c r="M117" i="7"/>
  <c r="AN117" i="7" s="1"/>
  <c r="L117" i="7"/>
  <c r="AM117" i="7" s="1"/>
  <c r="K117" i="7"/>
  <c r="AL117" i="7" s="1"/>
  <c r="J117" i="7"/>
  <c r="AK117" i="7" s="1"/>
  <c r="U116" i="7"/>
  <c r="AV116" i="7" s="1"/>
  <c r="T116" i="7"/>
  <c r="AU116" i="7" s="1"/>
  <c r="S116" i="7"/>
  <c r="AT116" i="7" s="1"/>
  <c r="R116" i="7"/>
  <c r="AS116" i="7" s="1"/>
  <c r="Q116" i="7"/>
  <c r="AR116" i="7" s="1"/>
  <c r="P116" i="7"/>
  <c r="AQ116" i="7" s="1"/>
  <c r="O116" i="7"/>
  <c r="AP116" i="7" s="1"/>
  <c r="N116" i="7"/>
  <c r="AO116" i="7" s="1"/>
  <c r="M116" i="7"/>
  <c r="AN116" i="7" s="1"/>
  <c r="L116" i="7"/>
  <c r="AM116" i="7" s="1"/>
  <c r="K116" i="7"/>
  <c r="AL116" i="7" s="1"/>
  <c r="J116" i="7"/>
  <c r="AK116" i="7" s="1"/>
  <c r="U115" i="7"/>
  <c r="AV115" i="7" s="1"/>
  <c r="T115" i="7"/>
  <c r="AU115" i="7" s="1"/>
  <c r="S115" i="7"/>
  <c r="AT115" i="7" s="1"/>
  <c r="R115" i="7"/>
  <c r="AS115" i="7" s="1"/>
  <c r="Q115" i="7"/>
  <c r="AR115" i="7" s="1"/>
  <c r="P115" i="7"/>
  <c r="AQ115" i="7" s="1"/>
  <c r="O115" i="7"/>
  <c r="AP115" i="7" s="1"/>
  <c r="N115" i="7"/>
  <c r="AO115" i="7" s="1"/>
  <c r="M115" i="7"/>
  <c r="AN115" i="7" s="1"/>
  <c r="L115" i="7"/>
  <c r="AM115" i="7" s="1"/>
  <c r="K115" i="7"/>
  <c r="AL115" i="7" s="1"/>
  <c r="J115" i="7"/>
  <c r="AK115" i="7" s="1"/>
  <c r="U114" i="7"/>
  <c r="AV114" i="7" s="1"/>
  <c r="T114" i="7"/>
  <c r="AU114" i="7" s="1"/>
  <c r="S114" i="7"/>
  <c r="AT114" i="7" s="1"/>
  <c r="R114" i="7"/>
  <c r="AS114" i="7" s="1"/>
  <c r="Q114" i="7"/>
  <c r="AR114" i="7" s="1"/>
  <c r="P114" i="7"/>
  <c r="AQ114" i="7" s="1"/>
  <c r="O114" i="7"/>
  <c r="AP114" i="7" s="1"/>
  <c r="N114" i="7"/>
  <c r="AO114" i="7" s="1"/>
  <c r="M114" i="7"/>
  <c r="AN114" i="7" s="1"/>
  <c r="L114" i="7"/>
  <c r="AM114" i="7" s="1"/>
  <c r="K114" i="7"/>
  <c r="AL114" i="7" s="1"/>
  <c r="J114" i="7"/>
  <c r="AK114" i="7" s="1"/>
  <c r="U113" i="7"/>
  <c r="AV113" i="7" s="1"/>
  <c r="T113" i="7"/>
  <c r="AU113" i="7" s="1"/>
  <c r="S113" i="7"/>
  <c r="AT113" i="7" s="1"/>
  <c r="R113" i="7"/>
  <c r="AS113" i="7" s="1"/>
  <c r="Q113" i="7"/>
  <c r="AR113" i="7" s="1"/>
  <c r="P113" i="7"/>
  <c r="AQ113" i="7" s="1"/>
  <c r="O113" i="7"/>
  <c r="AP113" i="7" s="1"/>
  <c r="N113" i="7"/>
  <c r="AO113" i="7" s="1"/>
  <c r="M113" i="7"/>
  <c r="AN113" i="7" s="1"/>
  <c r="L113" i="7"/>
  <c r="AM113" i="7" s="1"/>
  <c r="K113" i="7"/>
  <c r="AL113" i="7" s="1"/>
  <c r="J113" i="7"/>
  <c r="AK113" i="7" s="1"/>
  <c r="U112" i="7"/>
  <c r="AV112" i="7" s="1"/>
  <c r="T112" i="7"/>
  <c r="AU112" i="7" s="1"/>
  <c r="S112" i="7"/>
  <c r="AT112" i="7" s="1"/>
  <c r="R112" i="7"/>
  <c r="AS112" i="7" s="1"/>
  <c r="Q112" i="7"/>
  <c r="AR112" i="7" s="1"/>
  <c r="P112" i="7"/>
  <c r="AQ112" i="7" s="1"/>
  <c r="O112" i="7"/>
  <c r="AP112" i="7" s="1"/>
  <c r="N112" i="7"/>
  <c r="AO112" i="7" s="1"/>
  <c r="M112" i="7"/>
  <c r="AN112" i="7" s="1"/>
  <c r="L112" i="7"/>
  <c r="AM112" i="7" s="1"/>
  <c r="K112" i="7"/>
  <c r="AL112" i="7" s="1"/>
  <c r="J112" i="7"/>
  <c r="AK112" i="7" s="1"/>
  <c r="U111" i="7"/>
  <c r="AV111" i="7" s="1"/>
  <c r="T111" i="7"/>
  <c r="AU111" i="7" s="1"/>
  <c r="S111" i="7"/>
  <c r="AT111" i="7" s="1"/>
  <c r="R111" i="7"/>
  <c r="AS111" i="7" s="1"/>
  <c r="Q111" i="7"/>
  <c r="AR111" i="7" s="1"/>
  <c r="P111" i="7"/>
  <c r="AQ111" i="7" s="1"/>
  <c r="O111" i="7"/>
  <c r="AP111" i="7" s="1"/>
  <c r="N111" i="7"/>
  <c r="AO111" i="7" s="1"/>
  <c r="M111" i="7"/>
  <c r="AN111" i="7" s="1"/>
  <c r="L111" i="7"/>
  <c r="AM111" i="7" s="1"/>
  <c r="K111" i="7"/>
  <c r="AL111" i="7" s="1"/>
  <c r="J111" i="7"/>
  <c r="AK111" i="7" s="1"/>
  <c r="U110" i="7"/>
  <c r="AV110" i="7" s="1"/>
  <c r="T110" i="7"/>
  <c r="AU110" i="7" s="1"/>
  <c r="S110" i="7"/>
  <c r="AT110" i="7" s="1"/>
  <c r="R110" i="7"/>
  <c r="AS110" i="7" s="1"/>
  <c r="Q110" i="7"/>
  <c r="AR110" i="7" s="1"/>
  <c r="P110" i="7"/>
  <c r="AQ110" i="7" s="1"/>
  <c r="O110" i="7"/>
  <c r="AP110" i="7" s="1"/>
  <c r="N110" i="7"/>
  <c r="AO110" i="7" s="1"/>
  <c r="M110" i="7"/>
  <c r="AN110" i="7" s="1"/>
  <c r="L110" i="7"/>
  <c r="AM110" i="7" s="1"/>
  <c r="K110" i="7"/>
  <c r="AL110" i="7" s="1"/>
  <c r="J110" i="7"/>
  <c r="AK110" i="7" s="1"/>
  <c r="U109" i="7"/>
  <c r="AV109" i="7" s="1"/>
  <c r="T109" i="7"/>
  <c r="AU109" i="7" s="1"/>
  <c r="S109" i="7"/>
  <c r="AT109" i="7" s="1"/>
  <c r="R109" i="7"/>
  <c r="AS109" i="7" s="1"/>
  <c r="Q109" i="7"/>
  <c r="AR109" i="7" s="1"/>
  <c r="P109" i="7"/>
  <c r="AQ109" i="7" s="1"/>
  <c r="O109" i="7"/>
  <c r="AP109" i="7" s="1"/>
  <c r="N109" i="7"/>
  <c r="AO109" i="7" s="1"/>
  <c r="M109" i="7"/>
  <c r="AN109" i="7" s="1"/>
  <c r="L109" i="7"/>
  <c r="AM109" i="7" s="1"/>
  <c r="K109" i="7"/>
  <c r="AL109" i="7" s="1"/>
  <c r="J109" i="7"/>
  <c r="AK109" i="7" s="1"/>
  <c r="U108" i="7"/>
  <c r="AV108" i="7" s="1"/>
  <c r="T108" i="7"/>
  <c r="AU108" i="7" s="1"/>
  <c r="S108" i="7"/>
  <c r="AT108" i="7" s="1"/>
  <c r="R108" i="7"/>
  <c r="AS108" i="7" s="1"/>
  <c r="Q108" i="7"/>
  <c r="AR108" i="7" s="1"/>
  <c r="P108" i="7"/>
  <c r="AQ108" i="7" s="1"/>
  <c r="O108" i="7"/>
  <c r="AP108" i="7" s="1"/>
  <c r="N108" i="7"/>
  <c r="AO108" i="7" s="1"/>
  <c r="M108" i="7"/>
  <c r="AN108" i="7" s="1"/>
  <c r="L108" i="7"/>
  <c r="AM108" i="7" s="1"/>
  <c r="K108" i="7"/>
  <c r="AL108" i="7" s="1"/>
  <c r="J108" i="7"/>
  <c r="AK108" i="7" s="1"/>
  <c r="U107" i="7"/>
  <c r="AV107" i="7" s="1"/>
  <c r="T107" i="7"/>
  <c r="AU107" i="7" s="1"/>
  <c r="S107" i="7"/>
  <c r="AT107" i="7" s="1"/>
  <c r="R107" i="7"/>
  <c r="AS107" i="7" s="1"/>
  <c r="Q107" i="7"/>
  <c r="AR107" i="7" s="1"/>
  <c r="P107" i="7"/>
  <c r="AQ107" i="7" s="1"/>
  <c r="O107" i="7"/>
  <c r="AP107" i="7" s="1"/>
  <c r="N107" i="7"/>
  <c r="AO107" i="7" s="1"/>
  <c r="M107" i="7"/>
  <c r="AN107" i="7" s="1"/>
  <c r="L107" i="7"/>
  <c r="AM107" i="7" s="1"/>
  <c r="K107" i="7"/>
  <c r="AL107" i="7" s="1"/>
  <c r="J107" i="7"/>
  <c r="AK107" i="7" s="1"/>
  <c r="U106" i="7"/>
  <c r="AV106" i="7" s="1"/>
  <c r="T106" i="7"/>
  <c r="AU106" i="7" s="1"/>
  <c r="S106" i="7"/>
  <c r="AT106" i="7" s="1"/>
  <c r="R106" i="7"/>
  <c r="AS106" i="7" s="1"/>
  <c r="Q106" i="7"/>
  <c r="AR106" i="7" s="1"/>
  <c r="P106" i="7"/>
  <c r="AQ106" i="7" s="1"/>
  <c r="O106" i="7"/>
  <c r="AP106" i="7" s="1"/>
  <c r="N106" i="7"/>
  <c r="AO106" i="7" s="1"/>
  <c r="M106" i="7"/>
  <c r="AN106" i="7" s="1"/>
  <c r="L106" i="7"/>
  <c r="AM106" i="7" s="1"/>
  <c r="K106" i="7"/>
  <c r="AL106" i="7" s="1"/>
  <c r="J106" i="7"/>
  <c r="AK106" i="7" s="1"/>
  <c r="U105" i="7"/>
  <c r="AV105" i="7" s="1"/>
  <c r="T105" i="7"/>
  <c r="AU105" i="7" s="1"/>
  <c r="S105" i="7"/>
  <c r="AT105" i="7" s="1"/>
  <c r="R105" i="7"/>
  <c r="AS105" i="7" s="1"/>
  <c r="Q105" i="7"/>
  <c r="AR105" i="7" s="1"/>
  <c r="P105" i="7"/>
  <c r="AQ105" i="7" s="1"/>
  <c r="O105" i="7"/>
  <c r="AP105" i="7" s="1"/>
  <c r="N105" i="7"/>
  <c r="AO105" i="7" s="1"/>
  <c r="M105" i="7"/>
  <c r="AN105" i="7" s="1"/>
  <c r="L105" i="7"/>
  <c r="AM105" i="7" s="1"/>
  <c r="K105" i="7"/>
  <c r="AL105" i="7" s="1"/>
  <c r="J105" i="7"/>
  <c r="AK105" i="7" s="1"/>
  <c r="U104" i="7"/>
  <c r="AV104" i="7" s="1"/>
  <c r="T104" i="7"/>
  <c r="AU104" i="7" s="1"/>
  <c r="S104" i="7"/>
  <c r="AT104" i="7" s="1"/>
  <c r="R104" i="7"/>
  <c r="AS104" i="7" s="1"/>
  <c r="Q104" i="7"/>
  <c r="AR104" i="7" s="1"/>
  <c r="P104" i="7"/>
  <c r="AQ104" i="7" s="1"/>
  <c r="O104" i="7"/>
  <c r="AP104" i="7" s="1"/>
  <c r="N104" i="7"/>
  <c r="AO104" i="7" s="1"/>
  <c r="M104" i="7"/>
  <c r="AN104" i="7" s="1"/>
  <c r="L104" i="7"/>
  <c r="AM104" i="7" s="1"/>
  <c r="K104" i="7"/>
  <c r="AL104" i="7" s="1"/>
  <c r="J104" i="7"/>
  <c r="AK104" i="7" s="1"/>
  <c r="U103" i="7"/>
  <c r="AV103" i="7" s="1"/>
  <c r="T103" i="7"/>
  <c r="AU103" i="7" s="1"/>
  <c r="S103" i="7"/>
  <c r="AT103" i="7" s="1"/>
  <c r="R103" i="7"/>
  <c r="AS103" i="7" s="1"/>
  <c r="Q103" i="7"/>
  <c r="AR103" i="7" s="1"/>
  <c r="P103" i="7"/>
  <c r="AQ103" i="7" s="1"/>
  <c r="O103" i="7"/>
  <c r="AP103" i="7" s="1"/>
  <c r="N103" i="7"/>
  <c r="AO103" i="7" s="1"/>
  <c r="M103" i="7"/>
  <c r="AN103" i="7" s="1"/>
  <c r="L103" i="7"/>
  <c r="AM103" i="7" s="1"/>
  <c r="K103" i="7"/>
  <c r="AL103" i="7" s="1"/>
  <c r="J103" i="7"/>
  <c r="AK103" i="7" s="1"/>
  <c r="U102" i="7"/>
  <c r="AV102" i="7" s="1"/>
  <c r="T102" i="7"/>
  <c r="AU102" i="7" s="1"/>
  <c r="S102" i="7"/>
  <c r="AT102" i="7" s="1"/>
  <c r="R102" i="7"/>
  <c r="AS102" i="7" s="1"/>
  <c r="Q102" i="7"/>
  <c r="AR102" i="7" s="1"/>
  <c r="P102" i="7"/>
  <c r="AQ102" i="7" s="1"/>
  <c r="O102" i="7"/>
  <c r="AP102" i="7" s="1"/>
  <c r="N102" i="7"/>
  <c r="AO102" i="7" s="1"/>
  <c r="M102" i="7"/>
  <c r="AN102" i="7" s="1"/>
  <c r="L102" i="7"/>
  <c r="AM102" i="7" s="1"/>
  <c r="K102" i="7"/>
  <c r="AL102" i="7" s="1"/>
  <c r="J102" i="7"/>
  <c r="AK102" i="7" s="1"/>
  <c r="U101" i="7"/>
  <c r="AV101" i="7" s="1"/>
  <c r="T101" i="7"/>
  <c r="AU101" i="7" s="1"/>
  <c r="S101" i="7"/>
  <c r="AT101" i="7" s="1"/>
  <c r="R101" i="7"/>
  <c r="AS101" i="7" s="1"/>
  <c r="Q101" i="7"/>
  <c r="AR101" i="7" s="1"/>
  <c r="P101" i="7"/>
  <c r="AQ101" i="7" s="1"/>
  <c r="O101" i="7"/>
  <c r="AP101" i="7" s="1"/>
  <c r="N101" i="7"/>
  <c r="AO101" i="7" s="1"/>
  <c r="M101" i="7"/>
  <c r="AN101" i="7" s="1"/>
  <c r="L101" i="7"/>
  <c r="AM101" i="7" s="1"/>
  <c r="K101" i="7"/>
  <c r="AL101" i="7" s="1"/>
  <c r="J101" i="7"/>
  <c r="AK101" i="7" s="1"/>
  <c r="U100" i="7"/>
  <c r="AV100" i="7" s="1"/>
  <c r="T100" i="7"/>
  <c r="AU100" i="7" s="1"/>
  <c r="S100" i="7"/>
  <c r="AT100" i="7" s="1"/>
  <c r="R100" i="7"/>
  <c r="AS100" i="7" s="1"/>
  <c r="Q100" i="7"/>
  <c r="AR100" i="7" s="1"/>
  <c r="P100" i="7"/>
  <c r="AQ100" i="7" s="1"/>
  <c r="O100" i="7"/>
  <c r="AP100" i="7" s="1"/>
  <c r="N100" i="7"/>
  <c r="AO100" i="7" s="1"/>
  <c r="M100" i="7"/>
  <c r="AN100" i="7" s="1"/>
  <c r="L100" i="7"/>
  <c r="AM100" i="7" s="1"/>
  <c r="K100" i="7"/>
  <c r="AL100" i="7" s="1"/>
  <c r="J100" i="7"/>
  <c r="AK100" i="7" s="1"/>
  <c r="U99" i="7"/>
  <c r="AV99" i="7" s="1"/>
  <c r="T99" i="7"/>
  <c r="AU99" i="7" s="1"/>
  <c r="S99" i="7"/>
  <c r="AT99" i="7" s="1"/>
  <c r="R99" i="7"/>
  <c r="AS99" i="7" s="1"/>
  <c r="Q99" i="7"/>
  <c r="AR99" i="7" s="1"/>
  <c r="P99" i="7"/>
  <c r="AQ99" i="7" s="1"/>
  <c r="O99" i="7"/>
  <c r="AP99" i="7" s="1"/>
  <c r="N99" i="7"/>
  <c r="AO99" i="7" s="1"/>
  <c r="M99" i="7"/>
  <c r="AN99" i="7" s="1"/>
  <c r="L99" i="7"/>
  <c r="AM99" i="7" s="1"/>
  <c r="K99" i="7"/>
  <c r="AL99" i="7" s="1"/>
  <c r="J99" i="7"/>
  <c r="AK99" i="7" s="1"/>
  <c r="U98" i="7"/>
  <c r="AV98" i="7" s="1"/>
  <c r="T98" i="7"/>
  <c r="AU98" i="7" s="1"/>
  <c r="S98" i="7"/>
  <c r="AT98" i="7" s="1"/>
  <c r="R98" i="7"/>
  <c r="AS98" i="7" s="1"/>
  <c r="Q98" i="7"/>
  <c r="AR98" i="7" s="1"/>
  <c r="P98" i="7"/>
  <c r="AQ98" i="7" s="1"/>
  <c r="O98" i="7"/>
  <c r="AP98" i="7" s="1"/>
  <c r="N98" i="7"/>
  <c r="AO98" i="7" s="1"/>
  <c r="M98" i="7"/>
  <c r="AN98" i="7" s="1"/>
  <c r="L98" i="7"/>
  <c r="AM98" i="7" s="1"/>
  <c r="K98" i="7"/>
  <c r="AL98" i="7" s="1"/>
  <c r="J98" i="7"/>
  <c r="AK98" i="7" s="1"/>
  <c r="U97" i="7"/>
  <c r="AV97" i="7" s="1"/>
  <c r="T97" i="7"/>
  <c r="AU97" i="7" s="1"/>
  <c r="S97" i="7"/>
  <c r="AT97" i="7" s="1"/>
  <c r="R97" i="7"/>
  <c r="AS97" i="7" s="1"/>
  <c r="Q97" i="7"/>
  <c r="AR97" i="7" s="1"/>
  <c r="P97" i="7"/>
  <c r="AQ97" i="7" s="1"/>
  <c r="O97" i="7"/>
  <c r="AP97" i="7" s="1"/>
  <c r="N97" i="7"/>
  <c r="AO97" i="7" s="1"/>
  <c r="M97" i="7"/>
  <c r="AN97" i="7" s="1"/>
  <c r="L97" i="7"/>
  <c r="AM97" i="7" s="1"/>
  <c r="K97" i="7"/>
  <c r="AL97" i="7" s="1"/>
  <c r="J97" i="7"/>
  <c r="AK97" i="7" s="1"/>
  <c r="U96" i="7"/>
  <c r="AV96" i="7" s="1"/>
  <c r="T96" i="7"/>
  <c r="AU96" i="7" s="1"/>
  <c r="S96" i="7"/>
  <c r="AT96" i="7" s="1"/>
  <c r="R96" i="7"/>
  <c r="AS96" i="7" s="1"/>
  <c r="Q96" i="7"/>
  <c r="AR96" i="7" s="1"/>
  <c r="P96" i="7"/>
  <c r="AQ96" i="7" s="1"/>
  <c r="O96" i="7"/>
  <c r="AP96" i="7" s="1"/>
  <c r="N96" i="7"/>
  <c r="AO96" i="7" s="1"/>
  <c r="M96" i="7"/>
  <c r="AN96" i="7" s="1"/>
  <c r="L96" i="7"/>
  <c r="AM96" i="7" s="1"/>
  <c r="K96" i="7"/>
  <c r="AL96" i="7" s="1"/>
  <c r="J96" i="7"/>
  <c r="AK96" i="7" s="1"/>
  <c r="U95" i="7"/>
  <c r="AV95" i="7" s="1"/>
  <c r="T95" i="7"/>
  <c r="AU95" i="7" s="1"/>
  <c r="S95" i="7"/>
  <c r="AT95" i="7" s="1"/>
  <c r="R95" i="7"/>
  <c r="AS95" i="7" s="1"/>
  <c r="Q95" i="7"/>
  <c r="AR95" i="7" s="1"/>
  <c r="P95" i="7"/>
  <c r="AQ95" i="7" s="1"/>
  <c r="O95" i="7"/>
  <c r="AP95" i="7" s="1"/>
  <c r="N95" i="7"/>
  <c r="AO95" i="7" s="1"/>
  <c r="M95" i="7"/>
  <c r="AN95" i="7" s="1"/>
  <c r="L95" i="7"/>
  <c r="AM95" i="7" s="1"/>
  <c r="K95" i="7"/>
  <c r="AL95" i="7" s="1"/>
  <c r="J95" i="7"/>
  <c r="AK95" i="7" s="1"/>
  <c r="U94" i="7"/>
  <c r="AV94" i="7" s="1"/>
  <c r="T94" i="7"/>
  <c r="AU94" i="7" s="1"/>
  <c r="S94" i="7"/>
  <c r="AT94" i="7" s="1"/>
  <c r="R94" i="7"/>
  <c r="AS94" i="7" s="1"/>
  <c r="Q94" i="7"/>
  <c r="AR94" i="7" s="1"/>
  <c r="P94" i="7"/>
  <c r="AQ94" i="7" s="1"/>
  <c r="O94" i="7"/>
  <c r="AP94" i="7" s="1"/>
  <c r="N94" i="7"/>
  <c r="AO94" i="7" s="1"/>
  <c r="M94" i="7"/>
  <c r="AN94" i="7" s="1"/>
  <c r="L94" i="7"/>
  <c r="AM94" i="7" s="1"/>
  <c r="K94" i="7"/>
  <c r="AL94" i="7" s="1"/>
  <c r="J94" i="7"/>
  <c r="AK94" i="7" s="1"/>
  <c r="U93" i="7"/>
  <c r="AV93" i="7" s="1"/>
  <c r="T93" i="7"/>
  <c r="AU93" i="7" s="1"/>
  <c r="S93" i="7"/>
  <c r="AT93" i="7" s="1"/>
  <c r="R93" i="7"/>
  <c r="AS93" i="7" s="1"/>
  <c r="Q93" i="7"/>
  <c r="AR93" i="7" s="1"/>
  <c r="P93" i="7"/>
  <c r="AQ93" i="7" s="1"/>
  <c r="O93" i="7"/>
  <c r="AP93" i="7" s="1"/>
  <c r="N93" i="7"/>
  <c r="AO93" i="7" s="1"/>
  <c r="M93" i="7"/>
  <c r="AN93" i="7" s="1"/>
  <c r="L93" i="7"/>
  <c r="AM93" i="7" s="1"/>
  <c r="K93" i="7"/>
  <c r="AL93" i="7" s="1"/>
  <c r="J93" i="7"/>
  <c r="AK93" i="7" s="1"/>
  <c r="U92" i="7"/>
  <c r="AV92" i="7" s="1"/>
  <c r="T92" i="7"/>
  <c r="AU92" i="7" s="1"/>
  <c r="S92" i="7"/>
  <c r="AT92" i="7" s="1"/>
  <c r="R92" i="7"/>
  <c r="AS92" i="7" s="1"/>
  <c r="Q92" i="7"/>
  <c r="AR92" i="7" s="1"/>
  <c r="P92" i="7"/>
  <c r="AQ92" i="7" s="1"/>
  <c r="O92" i="7"/>
  <c r="AP92" i="7" s="1"/>
  <c r="N92" i="7"/>
  <c r="AO92" i="7" s="1"/>
  <c r="M92" i="7"/>
  <c r="AN92" i="7" s="1"/>
  <c r="L92" i="7"/>
  <c r="AM92" i="7" s="1"/>
  <c r="K92" i="7"/>
  <c r="AL92" i="7" s="1"/>
  <c r="J92" i="7"/>
  <c r="AK92" i="7" s="1"/>
  <c r="U91" i="7"/>
  <c r="AV91" i="7" s="1"/>
  <c r="T91" i="7"/>
  <c r="AU91" i="7" s="1"/>
  <c r="S91" i="7"/>
  <c r="AT91" i="7" s="1"/>
  <c r="R91" i="7"/>
  <c r="AS91" i="7" s="1"/>
  <c r="Q91" i="7"/>
  <c r="AR91" i="7" s="1"/>
  <c r="P91" i="7"/>
  <c r="AQ91" i="7" s="1"/>
  <c r="O91" i="7"/>
  <c r="AP91" i="7" s="1"/>
  <c r="N91" i="7"/>
  <c r="AO91" i="7" s="1"/>
  <c r="M91" i="7"/>
  <c r="AN91" i="7" s="1"/>
  <c r="L91" i="7"/>
  <c r="AM91" i="7" s="1"/>
  <c r="K91" i="7"/>
  <c r="AL91" i="7" s="1"/>
  <c r="J91" i="7"/>
  <c r="AK91" i="7" s="1"/>
  <c r="U90" i="7"/>
  <c r="AV90" i="7" s="1"/>
  <c r="T90" i="7"/>
  <c r="AU90" i="7" s="1"/>
  <c r="S90" i="7"/>
  <c r="AT90" i="7" s="1"/>
  <c r="R90" i="7"/>
  <c r="AS90" i="7" s="1"/>
  <c r="Q90" i="7"/>
  <c r="AR90" i="7" s="1"/>
  <c r="P90" i="7"/>
  <c r="AQ90" i="7" s="1"/>
  <c r="O90" i="7"/>
  <c r="AP90" i="7" s="1"/>
  <c r="N90" i="7"/>
  <c r="AO90" i="7" s="1"/>
  <c r="M90" i="7"/>
  <c r="AN90" i="7" s="1"/>
  <c r="L90" i="7"/>
  <c r="AM90" i="7" s="1"/>
  <c r="K90" i="7"/>
  <c r="AL90" i="7" s="1"/>
  <c r="J90" i="7"/>
  <c r="AK90" i="7" s="1"/>
  <c r="U89" i="7"/>
  <c r="AV89" i="7" s="1"/>
  <c r="T89" i="7"/>
  <c r="AU89" i="7" s="1"/>
  <c r="S89" i="7"/>
  <c r="AT89" i="7" s="1"/>
  <c r="R89" i="7"/>
  <c r="AS89" i="7" s="1"/>
  <c r="Q89" i="7"/>
  <c r="AR89" i="7" s="1"/>
  <c r="P89" i="7"/>
  <c r="AQ89" i="7" s="1"/>
  <c r="O89" i="7"/>
  <c r="AP89" i="7" s="1"/>
  <c r="N89" i="7"/>
  <c r="AO89" i="7" s="1"/>
  <c r="M89" i="7"/>
  <c r="AN89" i="7" s="1"/>
  <c r="L89" i="7"/>
  <c r="AM89" i="7" s="1"/>
  <c r="K89" i="7"/>
  <c r="AL89" i="7" s="1"/>
  <c r="J89" i="7"/>
  <c r="AK89" i="7" s="1"/>
  <c r="U88" i="7"/>
  <c r="AV88" i="7" s="1"/>
  <c r="T88" i="7"/>
  <c r="AU88" i="7" s="1"/>
  <c r="S88" i="7"/>
  <c r="AT88" i="7" s="1"/>
  <c r="R88" i="7"/>
  <c r="AS88" i="7" s="1"/>
  <c r="Q88" i="7"/>
  <c r="AR88" i="7" s="1"/>
  <c r="P88" i="7"/>
  <c r="AQ88" i="7" s="1"/>
  <c r="O88" i="7"/>
  <c r="AP88" i="7" s="1"/>
  <c r="N88" i="7"/>
  <c r="AO88" i="7" s="1"/>
  <c r="M88" i="7"/>
  <c r="AN88" i="7" s="1"/>
  <c r="L88" i="7"/>
  <c r="AM88" i="7" s="1"/>
  <c r="K88" i="7"/>
  <c r="AL88" i="7" s="1"/>
  <c r="J88" i="7"/>
  <c r="AK88" i="7" s="1"/>
  <c r="U87" i="7"/>
  <c r="AV87" i="7" s="1"/>
  <c r="T87" i="7"/>
  <c r="AU87" i="7" s="1"/>
  <c r="S87" i="7"/>
  <c r="AT87" i="7" s="1"/>
  <c r="R87" i="7"/>
  <c r="AS87" i="7" s="1"/>
  <c r="Q87" i="7"/>
  <c r="AR87" i="7" s="1"/>
  <c r="P87" i="7"/>
  <c r="AQ87" i="7" s="1"/>
  <c r="O87" i="7"/>
  <c r="AP87" i="7" s="1"/>
  <c r="N87" i="7"/>
  <c r="AO87" i="7" s="1"/>
  <c r="M87" i="7"/>
  <c r="AN87" i="7" s="1"/>
  <c r="L87" i="7"/>
  <c r="AM87" i="7" s="1"/>
  <c r="K87" i="7"/>
  <c r="AL87" i="7" s="1"/>
  <c r="J87" i="7"/>
  <c r="AK87" i="7" s="1"/>
  <c r="U86" i="7"/>
  <c r="AV86" i="7" s="1"/>
  <c r="T86" i="7"/>
  <c r="AU86" i="7" s="1"/>
  <c r="S86" i="7"/>
  <c r="AT86" i="7" s="1"/>
  <c r="R86" i="7"/>
  <c r="AS86" i="7" s="1"/>
  <c r="Q86" i="7"/>
  <c r="AR86" i="7" s="1"/>
  <c r="P86" i="7"/>
  <c r="AQ86" i="7" s="1"/>
  <c r="O86" i="7"/>
  <c r="AP86" i="7" s="1"/>
  <c r="N86" i="7"/>
  <c r="AO86" i="7" s="1"/>
  <c r="M86" i="7"/>
  <c r="AN86" i="7" s="1"/>
  <c r="L86" i="7"/>
  <c r="AM86" i="7" s="1"/>
  <c r="K86" i="7"/>
  <c r="AL86" i="7" s="1"/>
  <c r="J86" i="7"/>
  <c r="AK86" i="7" s="1"/>
  <c r="U85" i="7"/>
  <c r="AV85" i="7" s="1"/>
  <c r="T85" i="7"/>
  <c r="AU85" i="7" s="1"/>
  <c r="S85" i="7"/>
  <c r="AT85" i="7" s="1"/>
  <c r="R85" i="7"/>
  <c r="AS85" i="7" s="1"/>
  <c r="Q85" i="7"/>
  <c r="AR85" i="7" s="1"/>
  <c r="P85" i="7"/>
  <c r="AQ85" i="7" s="1"/>
  <c r="O85" i="7"/>
  <c r="AP85" i="7" s="1"/>
  <c r="N85" i="7"/>
  <c r="AO85" i="7" s="1"/>
  <c r="M85" i="7"/>
  <c r="AN85" i="7" s="1"/>
  <c r="L85" i="7"/>
  <c r="AM85" i="7" s="1"/>
  <c r="K85" i="7"/>
  <c r="AL85" i="7" s="1"/>
  <c r="J85" i="7"/>
  <c r="AK85" i="7" s="1"/>
  <c r="U84" i="7"/>
  <c r="AV84" i="7" s="1"/>
  <c r="T84" i="7"/>
  <c r="AU84" i="7" s="1"/>
  <c r="S84" i="7"/>
  <c r="AT84" i="7" s="1"/>
  <c r="R84" i="7"/>
  <c r="AS84" i="7" s="1"/>
  <c r="Q84" i="7"/>
  <c r="AR84" i="7" s="1"/>
  <c r="P84" i="7"/>
  <c r="AQ84" i="7" s="1"/>
  <c r="O84" i="7"/>
  <c r="AP84" i="7" s="1"/>
  <c r="N84" i="7"/>
  <c r="AO84" i="7" s="1"/>
  <c r="M84" i="7"/>
  <c r="AN84" i="7" s="1"/>
  <c r="L84" i="7"/>
  <c r="AM84" i="7" s="1"/>
  <c r="K84" i="7"/>
  <c r="AL84" i="7" s="1"/>
  <c r="J84" i="7"/>
  <c r="AK84" i="7" s="1"/>
  <c r="U83" i="7"/>
  <c r="AV83" i="7" s="1"/>
  <c r="T83" i="7"/>
  <c r="AU83" i="7" s="1"/>
  <c r="S83" i="7"/>
  <c r="AT83" i="7" s="1"/>
  <c r="R83" i="7"/>
  <c r="AS83" i="7" s="1"/>
  <c r="Q83" i="7"/>
  <c r="AR83" i="7" s="1"/>
  <c r="P83" i="7"/>
  <c r="AQ83" i="7" s="1"/>
  <c r="O83" i="7"/>
  <c r="AP83" i="7" s="1"/>
  <c r="N83" i="7"/>
  <c r="AO83" i="7" s="1"/>
  <c r="M83" i="7"/>
  <c r="AN83" i="7" s="1"/>
  <c r="L83" i="7"/>
  <c r="AM83" i="7" s="1"/>
  <c r="K83" i="7"/>
  <c r="AL83" i="7" s="1"/>
  <c r="J83" i="7"/>
  <c r="AK83" i="7" s="1"/>
  <c r="U82" i="7"/>
  <c r="AV82" i="7" s="1"/>
  <c r="T82" i="7"/>
  <c r="AU82" i="7" s="1"/>
  <c r="S82" i="7"/>
  <c r="AT82" i="7" s="1"/>
  <c r="R82" i="7"/>
  <c r="AS82" i="7" s="1"/>
  <c r="Q82" i="7"/>
  <c r="AR82" i="7" s="1"/>
  <c r="P82" i="7"/>
  <c r="AQ82" i="7" s="1"/>
  <c r="O82" i="7"/>
  <c r="AP82" i="7" s="1"/>
  <c r="N82" i="7"/>
  <c r="AO82" i="7" s="1"/>
  <c r="M82" i="7"/>
  <c r="AN82" i="7" s="1"/>
  <c r="L82" i="7"/>
  <c r="AM82" i="7" s="1"/>
  <c r="K82" i="7"/>
  <c r="AL82" i="7" s="1"/>
  <c r="J82" i="7"/>
  <c r="AK82" i="7" s="1"/>
  <c r="U81" i="7"/>
  <c r="AV81" i="7" s="1"/>
  <c r="T81" i="7"/>
  <c r="AU81" i="7" s="1"/>
  <c r="S81" i="7"/>
  <c r="AT81" i="7" s="1"/>
  <c r="R81" i="7"/>
  <c r="AS81" i="7" s="1"/>
  <c r="Q81" i="7"/>
  <c r="AR81" i="7" s="1"/>
  <c r="P81" i="7"/>
  <c r="AQ81" i="7" s="1"/>
  <c r="O81" i="7"/>
  <c r="AP81" i="7" s="1"/>
  <c r="N81" i="7"/>
  <c r="AO81" i="7" s="1"/>
  <c r="M81" i="7"/>
  <c r="AN81" i="7" s="1"/>
  <c r="L81" i="7"/>
  <c r="AM81" i="7" s="1"/>
  <c r="K81" i="7"/>
  <c r="AL81" i="7" s="1"/>
  <c r="J81" i="7"/>
  <c r="AK81" i="7" s="1"/>
  <c r="U80" i="7"/>
  <c r="AV80" i="7" s="1"/>
  <c r="T80" i="7"/>
  <c r="AU80" i="7" s="1"/>
  <c r="S80" i="7"/>
  <c r="AT80" i="7" s="1"/>
  <c r="R80" i="7"/>
  <c r="AS80" i="7" s="1"/>
  <c r="Q80" i="7"/>
  <c r="AR80" i="7" s="1"/>
  <c r="P80" i="7"/>
  <c r="AQ80" i="7" s="1"/>
  <c r="O80" i="7"/>
  <c r="AP80" i="7" s="1"/>
  <c r="N80" i="7"/>
  <c r="AO80" i="7" s="1"/>
  <c r="M80" i="7"/>
  <c r="AN80" i="7" s="1"/>
  <c r="L80" i="7"/>
  <c r="AM80" i="7" s="1"/>
  <c r="K80" i="7"/>
  <c r="AL80" i="7" s="1"/>
  <c r="J80" i="7"/>
  <c r="AK80" i="7" s="1"/>
  <c r="U79" i="7"/>
  <c r="AV79" i="7" s="1"/>
  <c r="T79" i="7"/>
  <c r="AU79" i="7" s="1"/>
  <c r="S79" i="7"/>
  <c r="AT79" i="7" s="1"/>
  <c r="R79" i="7"/>
  <c r="AS79" i="7" s="1"/>
  <c r="Q79" i="7"/>
  <c r="AR79" i="7" s="1"/>
  <c r="P79" i="7"/>
  <c r="AQ79" i="7" s="1"/>
  <c r="O79" i="7"/>
  <c r="AP79" i="7" s="1"/>
  <c r="N79" i="7"/>
  <c r="AO79" i="7" s="1"/>
  <c r="M79" i="7"/>
  <c r="AN79" i="7" s="1"/>
  <c r="L79" i="7"/>
  <c r="AM79" i="7" s="1"/>
  <c r="K79" i="7"/>
  <c r="AL79" i="7" s="1"/>
  <c r="J79" i="7"/>
  <c r="AK79" i="7" s="1"/>
  <c r="U78" i="7"/>
  <c r="AV78" i="7" s="1"/>
  <c r="T78" i="7"/>
  <c r="AU78" i="7" s="1"/>
  <c r="S78" i="7"/>
  <c r="AT78" i="7" s="1"/>
  <c r="R78" i="7"/>
  <c r="AS78" i="7" s="1"/>
  <c r="Q78" i="7"/>
  <c r="AR78" i="7" s="1"/>
  <c r="P78" i="7"/>
  <c r="AQ78" i="7" s="1"/>
  <c r="O78" i="7"/>
  <c r="AP78" i="7" s="1"/>
  <c r="N78" i="7"/>
  <c r="AO78" i="7" s="1"/>
  <c r="M78" i="7"/>
  <c r="AN78" i="7" s="1"/>
  <c r="L78" i="7"/>
  <c r="AM78" i="7" s="1"/>
  <c r="K78" i="7"/>
  <c r="AL78" i="7" s="1"/>
  <c r="J78" i="7"/>
  <c r="AK78" i="7" s="1"/>
  <c r="U77" i="7"/>
  <c r="AV77" i="7" s="1"/>
  <c r="T77" i="7"/>
  <c r="AU77" i="7" s="1"/>
  <c r="S77" i="7"/>
  <c r="AT77" i="7" s="1"/>
  <c r="R77" i="7"/>
  <c r="AS77" i="7" s="1"/>
  <c r="Q77" i="7"/>
  <c r="AR77" i="7" s="1"/>
  <c r="P77" i="7"/>
  <c r="AQ77" i="7" s="1"/>
  <c r="O77" i="7"/>
  <c r="AP77" i="7" s="1"/>
  <c r="N77" i="7"/>
  <c r="AO77" i="7" s="1"/>
  <c r="M77" i="7"/>
  <c r="AN77" i="7" s="1"/>
  <c r="L77" i="7"/>
  <c r="AM77" i="7" s="1"/>
  <c r="K77" i="7"/>
  <c r="AL77" i="7" s="1"/>
  <c r="J77" i="7"/>
  <c r="AK77" i="7" s="1"/>
  <c r="U76" i="7"/>
  <c r="AV76" i="7" s="1"/>
  <c r="T76" i="7"/>
  <c r="AU76" i="7" s="1"/>
  <c r="S76" i="7"/>
  <c r="AT76" i="7" s="1"/>
  <c r="R76" i="7"/>
  <c r="AS76" i="7" s="1"/>
  <c r="Q76" i="7"/>
  <c r="AR76" i="7" s="1"/>
  <c r="P76" i="7"/>
  <c r="AQ76" i="7" s="1"/>
  <c r="O76" i="7"/>
  <c r="AP76" i="7" s="1"/>
  <c r="N76" i="7"/>
  <c r="AO76" i="7" s="1"/>
  <c r="M76" i="7"/>
  <c r="AN76" i="7" s="1"/>
  <c r="L76" i="7"/>
  <c r="AM76" i="7" s="1"/>
  <c r="K76" i="7"/>
  <c r="AL76" i="7" s="1"/>
  <c r="J76" i="7"/>
  <c r="AK76" i="7" s="1"/>
  <c r="U75" i="7"/>
  <c r="AV75" i="7" s="1"/>
  <c r="T75" i="7"/>
  <c r="AU75" i="7" s="1"/>
  <c r="S75" i="7"/>
  <c r="AT75" i="7" s="1"/>
  <c r="R75" i="7"/>
  <c r="AS75" i="7" s="1"/>
  <c r="Q75" i="7"/>
  <c r="AR75" i="7" s="1"/>
  <c r="P75" i="7"/>
  <c r="AQ75" i="7" s="1"/>
  <c r="O75" i="7"/>
  <c r="AP75" i="7" s="1"/>
  <c r="N75" i="7"/>
  <c r="AO75" i="7" s="1"/>
  <c r="M75" i="7"/>
  <c r="AN75" i="7" s="1"/>
  <c r="L75" i="7"/>
  <c r="AM75" i="7" s="1"/>
  <c r="K75" i="7"/>
  <c r="AL75" i="7" s="1"/>
  <c r="J75" i="7"/>
  <c r="AK75" i="7" s="1"/>
  <c r="U74" i="7"/>
  <c r="AV74" i="7" s="1"/>
  <c r="T74" i="7"/>
  <c r="AU74" i="7" s="1"/>
  <c r="S74" i="7"/>
  <c r="AT74" i="7" s="1"/>
  <c r="R74" i="7"/>
  <c r="AS74" i="7" s="1"/>
  <c r="Q74" i="7"/>
  <c r="AR74" i="7" s="1"/>
  <c r="P74" i="7"/>
  <c r="AQ74" i="7" s="1"/>
  <c r="O74" i="7"/>
  <c r="AP74" i="7" s="1"/>
  <c r="N74" i="7"/>
  <c r="AO74" i="7" s="1"/>
  <c r="M74" i="7"/>
  <c r="AN74" i="7" s="1"/>
  <c r="L74" i="7"/>
  <c r="AM74" i="7" s="1"/>
  <c r="K74" i="7"/>
  <c r="AL74" i="7" s="1"/>
  <c r="J74" i="7"/>
  <c r="AK74" i="7" s="1"/>
  <c r="U73" i="7"/>
  <c r="AV73" i="7" s="1"/>
  <c r="T73" i="7"/>
  <c r="AU73" i="7" s="1"/>
  <c r="S73" i="7"/>
  <c r="AT73" i="7" s="1"/>
  <c r="R73" i="7"/>
  <c r="AS73" i="7" s="1"/>
  <c r="Q73" i="7"/>
  <c r="AR73" i="7" s="1"/>
  <c r="P73" i="7"/>
  <c r="AQ73" i="7" s="1"/>
  <c r="O73" i="7"/>
  <c r="AP73" i="7" s="1"/>
  <c r="N73" i="7"/>
  <c r="AO73" i="7" s="1"/>
  <c r="M73" i="7"/>
  <c r="AN73" i="7" s="1"/>
  <c r="L73" i="7"/>
  <c r="AM73" i="7" s="1"/>
  <c r="K73" i="7"/>
  <c r="AL73" i="7" s="1"/>
  <c r="J73" i="7"/>
  <c r="AK73" i="7" s="1"/>
  <c r="U72" i="7"/>
  <c r="AV72" i="7" s="1"/>
  <c r="T72" i="7"/>
  <c r="AU72" i="7" s="1"/>
  <c r="S72" i="7"/>
  <c r="AT72" i="7" s="1"/>
  <c r="R72" i="7"/>
  <c r="AS72" i="7" s="1"/>
  <c r="Q72" i="7"/>
  <c r="AR72" i="7" s="1"/>
  <c r="P72" i="7"/>
  <c r="AQ72" i="7" s="1"/>
  <c r="O72" i="7"/>
  <c r="AP72" i="7" s="1"/>
  <c r="N72" i="7"/>
  <c r="AO72" i="7" s="1"/>
  <c r="M72" i="7"/>
  <c r="AN72" i="7" s="1"/>
  <c r="L72" i="7"/>
  <c r="AM72" i="7" s="1"/>
  <c r="K72" i="7"/>
  <c r="AL72" i="7" s="1"/>
  <c r="J72" i="7"/>
  <c r="AK72" i="7" s="1"/>
  <c r="U71" i="7"/>
  <c r="AV71" i="7" s="1"/>
  <c r="T71" i="7"/>
  <c r="AU71" i="7" s="1"/>
  <c r="S71" i="7"/>
  <c r="AT71" i="7" s="1"/>
  <c r="R71" i="7"/>
  <c r="AS71" i="7" s="1"/>
  <c r="Q71" i="7"/>
  <c r="AR71" i="7" s="1"/>
  <c r="P71" i="7"/>
  <c r="AQ71" i="7" s="1"/>
  <c r="O71" i="7"/>
  <c r="AP71" i="7" s="1"/>
  <c r="N71" i="7"/>
  <c r="AO71" i="7" s="1"/>
  <c r="M71" i="7"/>
  <c r="AN71" i="7" s="1"/>
  <c r="L71" i="7"/>
  <c r="AM71" i="7" s="1"/>
  <c r="K71" i="7"/>
  <c r="AL71" i="7" s="1"/>
  <c r="J71" i="7"/>
  <c r="AK71" i="7" s="1"/>
  <c r="U70" i="7"/>
  <c r="AV70" i="7" s="1"/>
  <c r="T70" i="7"/>
  <c r="AU70" i="7" s="1"/>
  <c r="S70" i="7"/>
  <c r="AT70" i="7" s="1"/>
  <c r="R70" i="7"/>
  <c r="AS70" i="7" s="1"/>
  <c r="Q70" i="7"/>
  <c r="AR70" i="7" s="1"/>
  <c r="P70" i="7"/>
  <c r="AQ70" i="7" s="1"/>
  <c r="O70" i="7"/>
  <c r="AP70" i="7" s="1"/>
  <c r="N70" i="7"/>
  <c r="AO70" i="7" s="1"/>
  <c r="M70" i="7"/>
  <c r="AN70" i="7" s="1"/>
  <c r="L70" i="7"/>
  <c r="AM70" i="7" s="1"/>
  <c r="K70" i="7"/>
  <c r="AL70" i="7" s="1"/>
  <c r="J70" i="7"/>
  <c r="AK70" i="7" s="1"/>
  <c r="U69" i="7"/>
  <c r="AV69" i="7" s="1"/>
  <c r="T69" i="7"/>
  <c r="AU69" i="7" s="1"/>
  <c r="S69" i="7"/>
  <c r="AT69" i="7" s="1"/>
  <c r="R69" i="7"/>
  <c r="AS69" i="7" s="1"/>
  <c r="Q69" i="7"/>
  <c r="AR69" i="7" s="1"/>
  <c r="P69" i="7"/>
  <c r="AQ69" i="7" s="1"/>
  <c r="O69" i="7"/>
  <c r="AP69" i="7" s="1"/>
  <c r="N69" i="7"/>
  <c r="AO69" i="7" s="1"/>
  <c r="M69" i="7"/>
  <c r="AN69" i="7" s="1"/>
  <c r="L69" i="7"/>
  <c r="AM69" i="7" s="1"/>
  <c r="K69" i="7"/>
  <c r="AL69" i="7" s="1"/>
  <c r="J69" i="7"/>
  <c r="AK69" i="7" s="1"/>
  <c r="U68" i="7"/>
  <c r="AV68" i="7" s="1"/>
  <c r="T68" i="7"/>
  <c r="AU68" i="7" s="1"/>
  <c r="S68" i="7"/>
  <c r="AT68" i="7" s="1"/>
  <c r="R68" i="7"/>
  <c r="AS68" i="7" s="1"/>
  <c r="Q68" i="7"/>
  <c r="AR68" i="7" s="1"/>
  <c r="P68" i="7"/>
  <c r="AQ68" i="7" s="1"/>
  <c r="O68" i="7"/>
  <c r="AP68" i="7" s="1"/>
  <c r="N68" i="7"/>
  <c r="AO68" i="7" s="1"/>
  <c r="M68" i="7"/>
  <c r="AN68" i="7" s="1"/>
  <c r="L68" i="7"/>
  <c r="AM68" i="7" s="1"/>
  <c r="K68" i="7"/>
  <c r="AL68" i="7" s="1"/>
  <c r="J68" i="7"/>
  <c r="AK68" i="7" s="1"/>
  <c r="U67" i="7"/>
  <c r="AV67" i="7" s="1"/>
  <c r="T67" i="7"/>
  <c r="AU67" i="7" s="1"/>
  <c r="S67" i="7"/>
  <c r="AT67" i="7" s="1"/>
  <c r="R67" i="7"/>
  <c r="AS67" i="7" s="1"/>
  <c r="Q67" i="7"/>
  <c r="AR67" i="7" s="1"/>
  <c r="P67" i="7"/>
  <c r="AQ67" i="7" s="1"/>
  <c r="O67" i="7"/>
  <c r="AP67" i="7" s="1"/>
  <c r="N67" i="7"/>
  <c r="AO67" i="7" s="1"/>
  <c r="M67" i="7"/>
  <c r="AN67" i="7" s="1"/>
  <c r="L67" i="7"/>
  <c r="AM67" i="7" s="1"/>
  <c r="K67" i="7"/>
  <c r="AL67" i="7" s="1"/>
  <c r="J67" i="7"/>
  <c r="AK67" i="7" s="1"/>
  <c r="U66" i="7"/>
  <c r="AV66" i="7" s="1"/>
  <c r="T66" i="7"/>
  <c r="AU66" i="7" s="1"/>
  <c r="S66" i="7"/>
  <c r="AT66" i="7" s="1"/>
  <c r="R66" i="7"/>
  <c r="AS66" i="7" s="1"/>
  <c r="Q66" i="7"/>
  <c r="AR66" i="7" s="1"/>
  <c r="P66" i="7"/>
  <c r="AQ66" i="7" s="1"/>
  <c r="O66" i="7"/>
  <c r="AP66" i="7" s="1"/>
  <c r="N66" i="7"/>
  <c r="AO66" i="7" s="1"/>
  <c r="M66" i="7"/>
  <c r="AN66" i="7" s="1"/>
  <c r="L66" i="7"/>
  <c r="AM66" i="7" s="1"/>
  <c r="K66" i="7"/>
  <c r="AL66" i="7" s="1"/>
  <c r="J66" i="7"/>
  <c r="AK66" i="7" s="1"/>
  <c r="U65" i="7"/>
  <c r="AV65" i="7" s="1"/>
  <c r="T65" i="7"/>
  <c r="AU65" i="7" s="1"/>
  <c r="S65" i="7"/>
  <c r="AT65" i="7" s="1"/>
  <c r="R65" i="7"/>
  <c r="AS65" i="7" s="1"/>
  <c r="Q65" i="7"/>
  <c r="AR65" i="7" s="1"/>
  <c r="P65" i="7"/>
  <c r="AQ65" i="7" s="1"/>
  <c r="O65" i="7"/>
  <c r="AP65" i="7" s="1"/>
  <c r="N65" i="7"/>
  <c r="AO65" i="7" s="1"/>
  <c r="M65" i="7"/>
  <c r="AN65" i="7" s="1"/>
  <c r="L65" i="7"/>
  <c r="AM65" i="7" s="1"/>
  <c r="K65" i="7"/>
  <c r="AL65" i="7" s="1"/>
  <c r="J65" i="7"/>
  <c r="AK65" i="7" s="1"/>
  <c r="U64" i="7"/>
  <c r="AV64" i="7" s="1"/>
  <c r="T64" i="7"/>
  <c r="AU64" i="7" s="1"/>
  <c r="S64" i="7"/>
  <c r="AT64" i="7" s="1"/>
  <c r="R64" i="7"/>
  <c r="AS64" i="7" s="1"/>
  <c r="Q64" i="7"/>
  <c r="AR64" i="7" s="1"/>
  <c r="P64" i="7"/>
  <c r="AQ64" i="7" s="1"/>
  <c r="O64" i="7"/>
  <c r="AP64" i="7" s="1"/>
  <c r="N64" i="7"/>
  <c r="AO64" i="7" s="1"/>
  <c r="M64" i="7"/>
  <c r="AN64" i="7" s="1"/>
  <c r="L64" i="7"/>
  <c r="AM64" i="7" s="1"/>
  <c r="K64" i="7"/>
  <c r="AL64" i="7" s="1"/>
  <c r="J64" i="7"/>
  <c r="AK64" i="7" s="1"/>
  <c r="U63" i="7"/>
  <c r="AV63" i="7" s="1"/>
  <c r="T63" i="7"/>
  <c r="AU63" i="7" s="1"/>
  <c r="S63" i="7"/>
  <c r="AT63" i="7" s="1"/>
  <c r="R63" i="7"/>
  <c r="AS63" i="7" s="1"/>
  <c r="Q63" i="7"/>
  <c r="AR63" i="7" s="1"/>
  <c r="P63" i="7"/>
  <c r="AQ63" i="7" s="1"/>
  <c r="O63" i="7"/>
  <c r="AP63" i="7" s="1"/>
  <c r="N63" i="7"/>
  <c r="AO63" i="7" s="1"/>
  <c r="M63" i="7"/>
  <c r="AN63" i="7" s="1"/>
  <c r="L63" i="7"/>
  <c r="AM63" i="7" s="1"/>
  <c r="K63" i="7"/>
  <c r="AL63" i="7" s="1"/>
  <c r="J63" i="7"/>
  <c r="AK63" i="7" s="1"/>
  <c r="U62" i="7"/>
  <c r="AV62" i="7" s="1"/>
  <c r="T62" i="7"/>
  <c r="AU62" i="7" s="1"/>
  <c r="S62" i="7"/>
  <c r="AT62" i="7" s="1"/>
  <c r="R62" i="7"/>
  <c r="AS62" i="7" s="1"/>
  <c r="Q62" i="7"/>
  <c r="AR62" i="7" s="1"/>
  <c r="P62" i="7"/>
  <c r="AQ62" i="7" s="1"/>
  <c r="O62" i="7"/>
  <c r="AP62" i="7" s="1"/>
  <c r="N62" i="7"/>
  <c r="AO62" i="7" s="1"/>
  <c r="M62" i="7"/>
  <c r="AN62" i="7" s="1"/>
  <c r="L62" i="7"/>
  <c r="AM62" i="7" s="1"/>
  <c r="K62" i="7"/>
  <c r="AL62" i="7" s="1"/>
  <c r="J62" i="7"/>
  <c r="AK62" i="7" s="1"/>
  <c r="U61" i="7"/>
  <c r="AV61" i="7" s="1"/>
  <c r="T61" i="7"/>
  <c r="AU61" i="7" s="1"/>
  <c r="S61" i="7"/>
  <c r="AT61" i="7" s="1"/>
  <c r="R61" i="7"/>
  <c r="AS61" i="7" s="1"/>
  <c r="Q61" i="7"/>
  <c r="AR61" i="7" s="1"/>
  <c r="P61" i="7"/>
  <c r="AQ61" i="7" s="1"/>
  <c r="O61" i="7"/>
  <c r="AP61" i="7" s="1"/>
  <c r="N61" i="7"/>
  <c r="AO61" i="7" s="1"/>
  <c r="M61" i="7"/>
  <c r="AN61" i="7" s="1"/>
  <c r="L61" i="7"/>
  <c r="AM61" i="7" s="1"/>
  <c r="K61" i="7"/>
  <c r="AL61" i="7" s="1"/>
  <c r="J61" i="7"/>
  <c r="AK61" i="7" s="1"/>
  <c r="U60" i="7"/>
  <c r="AV60" i="7" s="1"/>
  <c r="T60" i="7"/>
  <c r="AU60" i="7" s="1"/>
  <c r="S60" i="7"/>
  <c r="AT60" i="7" s="1"/>
  <c r="R60" i="7"/>
  <c r="AS60" i="7" s="1"/>
  <c r="Q60" i="7"/>
  <c r="AR60" i="7" s="1"/>
  <c r="P60" i="7"/>
  <c r="AQ60" i="7" s="1"/>
  <c r="O60" i="7"/>
  <c r="AP60" i="7" s="1"/>
  <c r="N60" i="7"/>
  <c r="AO60" i="7" s="1"/>
  <c r="M60" i="7"/>
  <c r="AN60" i="7" s="1"/>
  <c r="L60" i="7"/>
  <c r="AM60" i="7" s="1"/>
  <c r="K60" i="7"/>
  <c r="AL60" i="7" s="1"/>
  <c r="J60" i="7"/>
  <c r="AK60" i="7" s="1"/>
  <c r="U59" i="7"/>
  <c r="AV59" i="7" s="1"/>
  <c r="T59" i="7"/>
  <c r="AU59" i="7" s="1"/>
  <c r="S59" i="7"/>
  <c r="AT59" i="7" s="1"/>
  <c r="R59" i="7"/>
  <c r="AS59" i="7" s="1"/>
  <c r="Q59" i="7"/>
  <c r="AR59" i="7" s="1"/>
  <c r="P59" i="7"/>
  <c r="AQ59" i="7" s="1"/>
  <c r="O59" i="7"/>
  <c r="AP59" i="7" s="1"/>
  <c r="N59" i="7"/>
  <c r="AO59" i="7" s="1"/>
  <c r="M59" i="7"/>
  <c r="AN59" i="7" s="1"/>
  <c r="L59" i="7"/>
  <c r="AM59" i="7" s="1"/>
  <c r="K59" i="7"/>
  <c r="AL59" i="7" s="1"/>
  <c r="J59" i="7"/>
  <c r="AK59" i="7" s="1"/>
  <c r="U58" i="7"/>
  <c r="AV58" i="7" s="1"/>
  <c r="T58" i="7"/>
  <c r="AU58" i="7" s="1"/>
  <c r="S58" i="7"/>
  <c r="AT58" i="7" s="1"/>
  <c r="R58" i="7"/>
  <c r="AS58" i="7" s="1"/>
  <c r="Q58" i="7"/>
  <c r="AR58" i="7" s="1"/>
  <c r="P58" i="7"/>
  <c r="AQ58" i="7" s="1"/>
  <c r="O58" i="7"/>
  <c r="AP58" i="7" s="1"/>
  <c r="N58" i="7"/>
  <c r="AO58" i="7" s="1"/>
  <c r="M58" i="7"/>
  <c r="AN58" i="7" s="1"/>
  <c r="L58" i="7"/>
  <c r="AM58" i="7" s="1"/>
  <c r="K58" i="7"/>
  <c r="AL58" i="7" s="1"/>
  <c r="J58" i="7"/>
  <c r="AK58" i="7" s="1"/>
  <c r="U57" i="7"/>
  <c r="AV57" i="7" s="1"/>
  <c r="T57" i="7"/>
  <c r="AU57" i="7" s="1"/>
  <c r="S57" i="7"/>
  <c r="AT57" i="7" s="1"/>
  <c r="R57" i="7"/>
  <c r="AS57" i="7" s="1"/>
  <c r="Q57" i="7"/>
  <c r="AR57" i="7" s="1"/>
  <c r="P57" i="7"/>
  <c r="AQ57" i="7" s="1"/>
  <c r="O57" i="7"/>
  <c r="AP57" i="7" s="1"/>
  <c r="N57" i="7"/>
  <c r="AO57" i="7" s="1"/>
  <c r="M57" i="7"/>
  <c r="AN57" i="7" s="1"/>
  <c r="L57" i="7"/>
  <c r="AM57" i="7" s="1"/>
  <c r="K57" i="7"/>
  <c r="AL57" i="7" s="1"/>
  <c r="J57" i="7"/>
  <c r="AK57" i="7" s="1"/>
  <c r="U56" i="7"/>
  <c r="AV56" i="7" s="1"/>
  <c r="T56" i="7"/>
  <c r="AU56" i="7" s="1"/>
  <c r="S56" i="7"/>
  <c r="AT56" i="7" s="1"/>
  <c r="R56" i="7"/>
  <c r="AS56" i="7" s="1"/>
  <c r="Q56" i="7"/>
  <c r="AR56" i="7" s="1"/>
  <c r="P56" i="7"/>
  <c r="AQ56" i="7" s="1"/>
  <c r="O56" i="7"/>
  <c r="AP56" i="7" s="1"/>
  <c r="N56" i="7"/>
  <c r="AO56" i="7" s="1"/>
  <c r="M56" i="7"/>
  <c r="AN56" i="7" s="1"/>
  <c r="L56" i="7"/>
  <c r="AM56" i="7" s="1"/>
  <c r="K56" i="7"/>
  <c r="AL56" i="7" s="1"/>
  <c r="J56" i="7"/>
  <c r="AK56" i="7" s="1"/>
  <c r="U55" i="7"/>
  <c r="AV55" i="7" s="1"/>
  <c r="T55" i="7"/>
  <c r="AU55" i="7" s="1"/>
  <c r="S55" i="7"/>
  <c r="AT55" i="7" s="1"/>
  <c r="R55" i="7"/>
  <c r="AS55" i="7" s="1"/>
  <c r="Q55" i="7"/>
  <c r="AR55" i="7" s="1"/>
  <c r="P55" i="7"/>
  <c r="AQ55" i="7" s="1"/>
  <c r="O55" i="7"/>
  <c r="AP55" i="7" s="1"/>
  <c r="N55" i="7"/>
  <c r="AO55" i="7" s="1"/>
  <c r="M55" i="7"/>
  <c r="AN55" i="7" s="1"/>
  <c r="L55" i="7"/>
  <c r="AM55" i="7" s="1"/>
  <c r="K55" i="7"/>
  <c r="AL55" i="7" s="1"/>
  <c r="J55" i="7"/>
  <c r="AK55" i="7" s="1"/>
  <c r="U54" i="7"/>
  <c r="AV54" i="7" s="1"/>
  <c r="T54" i="7"/>
  <c r="AU54" i="7" s="1"/>
  <c r="S54" i="7"/>
  <c r="AT54" i="7" s="1"/>
  <c r="R54" i="7"/>
  <c r="AS54" i="7" s="1"/>
  <c r="Q54" i="7"/>
  <c r="AR54" i="7" s="1"/>
  <c r="P54" i="7"/>
  <c r="AQ54" i="7" s="1"/>
  <c r="O54" i="7"/>
  <c r="AP54" i="7" s="1"/>
  <c r="N54" i="7"/>
  <c r="AO54" i="7" s="1"/>
  <c r="M54" i="7"/>
  <c r="AN54" i="7" s="1"/>
  <c r="L54" i="7"/>
  <c r="AM54" i="7" s="1"/>
  <c r="K54" i="7"/>
  <c r="AL54" i="7" s="1"/>
  <c r="J54" i="7"/>
  <c r="AK54" i="7" s="1"/>
  <c r="U53" i="7"/>
  <c r="AV53" i="7" s="1"/>
  <c r="T53" i="7"/>
  <c r="AU53" i="7" s="1"/>
  <c r="S53" i="7"/>
  <c r="AT53" i="7" s="1"/>
  <c r="R53" i="7"/>
  <c r="AS53" i="7" s="1"/>
  <c r="Q53" i="7"/>
  <c r="AR53" i="7" s="1"/>
  <c r="P53" i="7"/>
  <c r="AQ53" i="7" s="1"/>
  <c r="O53" i="7"/>
  <c r="AP53" i="7" s="1"/>
  <c r="N53" i="7"/>
  <c r="AO53" i="7" s="1"/>
  <c r="M53" i="7"/>
  <c r="AN53" i="7" s="1"/>
  <c r="L53" i="7"/>
  <c r="AM53" i="7" s="1"/>
  <c r="K53" i="7"/>
  <c r="AL53" i="7" s="1"/>
  <c r="J53" i="7"/>
  <c r="AK53" i="7" s="1"/>
  <c r="U52" i="7"/>
  <c r="AV52" i="7" s="1"/>
  <c r="T52" i="7"/>
  <c r="AU52" i="7" s="1"/>
  <c r="S52" i="7"/>
  <c r="AT52" i="7" s="1"/>
  <c r="R52" i="7"/>
  <c r="AS52" i="7" s="1"/>
  <c r="Q52" i="7"/>
  <c r="AR52" i="7" s="1"/>
  <c r="P52" i="7"/>
  <c r="AQ52" i="7" s="1"/>
  <c r="O52" i="7"/>
  <c r="AP52" i="7" s="1"/>
  <c r="N52" i="7"/>
  <c r="AO52" i="7" s="1"/>
  <c r="M52" i="7"/>
  <c r="AN52" i="7" s="1"/>
  <c r="L52" i="7"/>
  <c r="AM52" i="7" s="1"/>
  <c r="K52" i="7"/>
  <c r="AL52" i="7" s="1"/>
  <c r="J52" i="7"/>
  <c r="AK52" i="7" s="1"/>
  <c r="U51" i="7"/>
  <c r="AV51" i="7" s="1"/>
  <c r="T51" i="7"/>
  <c r="AU51" i="7" s="1"/>
  <c r="S51" i="7"/>
  <c r="AT51" i="7" s="1"/>
  <c r="R51" i="7"/>
  <c r="AS51" i="7" s="1"/>
  <c r="Q51" i="7"/>
  <c r="AR51" i="7" s="1"/>
  <c r="P51" i="7"/>
  <c r="AQ51" i="7" s="1"/>
  <c r="O51" i="7"/>
  <c r="AP51" i="7" s="1"/>
  <c r="N51" i="7"/>
  <c r="AO51" i="7" s="1"/>
  <c r="M51" i="7"/>
  <c r="AN51" i="7" s="1"/>
  <c r="L51" i="7"/>
  <c r="AM51" i="7" s="1"/>
  <c r="K51" i="7"/>
  <c r="AL51" i="7" s="1"/>
  <c r="J51" i="7"/>
  <c r="AK51" i="7" s="1"/>
  <c r="U50" i="7"/>
  <c r="AV50" i="7" s="1"/>
  <c r="T50" i="7"/>
  <c r="AU50" i="7" s="1"/>
  <c r="S50" i="7"/>
  <c r="AT50" i="7" s="1"/>
  <c r="R50" i="7"/>
  <c r="AS50" i="7" s="1"/>
  <c r="Q50" i="7"/>
  <c r="AR50" i="7" s="1"/>
  <c r="P50" i="7"/>
  <c r="AQ50" i="7" s="1"/>
  <c r="O50" i="7"/>
  <c r="AP50" i="7" s="1"/>
  <c r="N50" i="7"/>
  <c r="AO50" i="7" s="1"/>
  <c r="M50" i="7"/>
  <c r="AN50" i="7" s="1"/>
  <c r="L50" i="7"/>
  <c r="AM50" i="7" s="1"/>
  <c r="K50" i="7"/>
  <c r="AL50" i="7" s="1"/>
  <c r="J50" i="7"/>
  <c r="AK50" i="7" s="1"/>
  <c r="U49" i="7"/>
  <c r="AV49" i="7" s="1"/>
  <c r="T49" i="7"/>
  <c r="AU49" i="7" s="1"/>
  <c r="S49" i="7"/>
  <c r="AT49" i="7" s="1"/>
  <c r="R49" i="7"/>
  <c r="AS49" i="7" s="1"/>
  <c r="Q49" i="7"/>
  <c r="AR49" i="7" s="1"/>
  <c r="P49" i="7"/>
  <c r="AQ49" i="7" s="1"/>
  <c r="O49" i="7"/>
  <c r="AP49" i="7" s="1"/>
  <c r="N49" i="7"/>
  <c r="AO49" i="7" s="1"/>
  <c r="M49" i="7"/>
  <c r="AN49" i="7" s="1"/>
  <c r="L49" i="7"/>
  <c r="AM49" i="7" s="1"/>
  <c r="K49" i="7"/>
  <c r="AL49" i="7" s="1"/>
  <c r="J49" i="7"/>
  <c r="AK49" i="7" s="1"/>
  <c r="U48" i="7"/>
  <c r="AV48" i="7" s="1"/>
  <c r="T48" i="7"/>
  <c r="AU48" i="7" s="1"/>
  <c r="S48" i="7"/>
  <c r="AT48" i="7" s="1"/>
  <c r="R48" i="7"/>
  <c r="AS48" i="7" s="1"/>
  <c r="Q48" i="7"/>
  <c r="AR48" i="7" s="1"/>
  <c r="P48" i="7"/>
  <c r="AQ48" i="7" s="1"/>
  <c r="O48" i="7"/>
  <c r="AP48" i="7" s="1"/>
  <c r="N48" i="7"/>
  <c r="AO48" i="7" s="1"/>
  <c r="M48" i="7"/>
  <c r="AN48" i="7" s="1"/>
  <c r="L48" i="7"/>
  <c r="AM48" i="7" s="1"/>
  <c r="K48" i="7"/>
  <c r="AL48" i="7" s="1"/>
  <c r="J48" i="7"/>
  <c r="AK48" i="7" s="1"/>
  <c r="U47" i="7"/>
  <c r="AV47" i="7" s="1"/>
  <c r="T47" i="7"/>
  <c r="AU47" i="7" s="1"/>
  <c r="S47" i="7"/>
  <c r="AT47" i="7" s="1"/>
  <c r="R47" i="7"/>
  <c r="AS47" i="7" s="1"/>
  <c r="Q47" i="7"/>
  <c r="AR47" i="7" s="1"/>
  <c r="P47" i="7"/>
  <c r="AQ47" i="7" s="1"/>
  <c r="O47" i="7"/>
  <c r="AP47" i="7" s="1"/>
  <c r="N47" i="7"/>
  <c r="AO47" i="7" s="1"/>
  <c r="M47" i="7"/>
  <c r="AN47" i="7" s="1"/>
  <c r="L47" i="7"/>
  <c r="AM47" i="7" s="1"/>
  <c r="K47" i="7"/>
  <c r="AL47" i="7" s="1"/>
  <c r="J47" i="7"/>
  <c r="AK47" i="7" s="1"/>
  <c r="U46" i="7"/>
  <c r="AV46" i="7" s="1"/>
  <c r="T46" i="7"/>
  <c r="AU46" i="7" s="1"/>
  <c r="S46" i="7"/>
  <c r="AT46" i="7" s="1"/>
  <c r="R46" i="7"/>
  <c r="AS46" i="7" s="1"/>
  <c r="Q46" i="7"/>
  <c r="AR46" i="7" s="1"/>
  <c r="P46" i="7"/>
  <c r="AQ46" i="7" s="1"/>
  <c r="O46" i="7"/>
  <c r="AP46" i="7" s="1"/>
  <c r="N46" i="7"/>
  <c r="AO46" i="7" s="1"/>
  <c r="M46" i="7"/>
  <c r="AN46" i="7" s="1"/>
  <c r="L46" i="7"/>
  <c r="AM46" i="7" s="1"/>
  <c r="K46" i="7"/>
  <c r="AL46" i="7" s="1"/>
  <c r="J46" i="7"/>
  <c r="AK46" i="7" s="1"/>
  <c r="U45" i="7"/>
  <c r="AV45" i="7" s="1"/>
  <c r="T45" i="7"/>
  <c r="AU45" i="7" s="1"/>
  <c r="S45" i="7"/>
  <c r="AT45" i="7" s="1"/>
  <c r="R45" i="7"/>
  <c r="AS45" i="7" s="1"/>
  <c r="Q45" i="7"/>
  <c r="AR45" i="7" s="1"/>
  <c r="P45" i="7"/>
  <c r="AQ45" i="7" s="1"/>
  <c r="O45" i="7"/>
  <c r="AP45" i="7" s="1"/>
  <c r="N45" i="7"/>
  <c r="AO45" i="7" s="1"/>
  <c r="M45" i="7"/>
  <c r="AN45" i="7" s="1"/>
  <c r="L45" i="7"/>
  <c r="AM45" i="7" s="1"/>
  <c r="K45" i="7"/>
  <c r="AL45" i="7" s="1"/>
  <c r="J45" i="7"/>
  <c r="AK45" i="7" s="1"/>
  <c r="U44" i="7"/>
  <c r="AV44" i="7" s="1"/>
  <c r="T44" i="7"/>
  <c r="AU44" i="7" s="1"/>
  <c r="S44" i="7"/>
  <c r="AT44" i="7" s="1"/>
  <c r="R44" i="7"/>
  <c r="AS44" i="7" s="1"/>
  <c r="Q44" i="7"/>
  <c r="AR44" i="7" s="1"/>
  <c r="P44" i="7"/>
  <c r="AQ44" i="7" s="1"/>
  <c r="O44" i="7"/>
  <c r="AP44" i="7" s="1"/>
  <c r="N44" i="7"/>
  <c r="AO44" i="7" s="1"/>
  <c r="M44" i="7"/>
  <c r="AN44" i="7" s="1"/>
  <c r="L44" i="7"/>
  <c r="AM44" i="7" s="1"/>
  <c r="K44" i="7"/>
  <c r="AL44" i="7" s="1"/>
  <c r="J44" i="7"/>
  <c r="AK44" i="7" s="1"/>
  <c r="U43" i="7"/>
  <c r="AV43" i="7" s="1"/>
  <c r="T43" i="7"/>
  <c r="AU43" i="7" s="1"/>
  <c r="S43" i="7"/>
  <c r="AT43" i="7" s="1"/>
  <c r="R43" i="7"/>
  <c r="AS43" i="7" s="1"/>
  <c r="Q43" i="7"/>
  <c r="AR43" i="7" s="1"/>
  <c r="P43" i="7"/>
  <c r="AQ43" i="7" s="1"/>
  <c r="O43" i="7"/>
  <c r="AP43" i="7" s="1"/>
  <c r="N43" i="7"/>
  <c r="AO43" i="7" s="1"/>
  <c r="M43" i="7"/>
  <c r="AN43" i="7" s="1"/>
  <c r="L43" i="7"/>
  <c r="AM43" i="7" s="1"/>
  <c r="K43" i="7"/>
  <c r="AL43" i="7" s="1"/>
  <c r="J43" i="7"/>
  <c r="AK43" i="7" s="1"/>
  <c r="U42" i="7"/>
  <c r="AV42" i="7" s="1"/>
  <c r="T42" i="7"/>
  <c r="AU42" i="7" s="1"/>
  <c r="S42" i="7"/>
  <c r="AT42" i="7" s="1"/>
  <c r="R42" i="7"/>
  <c r="AS42" i="7" s="1"/>
  <c r="Q42" i="7"/>
  <c r="AR42" i="7" s="1"/>
  <c r="P42" i="7"/>
  <c r="AQ42" i="7" s="1"/>
  <c r="O42" i="7"/>
  <c r="AP42" i="7" s="1"/>
  <c r="N42" i="7"/>
  <c r="AO42" i="7" s="1"/>
  <c r="M42" i="7"/>
  <c r="AN42" i="7" s="1"/>
  <c r="L42" i="7"/>
  <c r="AM42" i="7" s="1"/>
  <c r="K42" i="7"/>
  <c r="AL42" i="7" s="1"/>
  <c r="J42" i="7"/>
  <c r="AK42" i="7" s="1"/>
  <c r="U41" i="7"/>
  <c r="AV41" i="7" s="1"/>
  <c r="T41" i="7"/>
  <c r="AU41" i="7" s="1"/>
  <c r="S41" i="7"/>
  <c r="AT41" i="7" s="1"/>
  <c r="R41" i="7"/>
  <c r="AS41" i="7" s="1"/>
  <c r="Q41" i="7"/>
  <c r="AR41" i="7" s="1"/>
  <c r="P41" i="7"/>
  <c r="AQ41" i="7" s="1"/>
  <c r="O41" i="7"/>
  <c r="AP41" i="7" s="1"/>
  <c r="N41" i="7"/>
  <c r="AO41" i="7" s="1"/>
  <c r="M41" i="7"/>
  <c r="AN41" i="7" s="1"/>
  <c r="L41" i="7"/>
  <c r="AM41" i="7" s="1"/>
  <c r="K41" i="7"/>
  <c r="AL41" i="7" s="1"/>
  <c r="J41" i="7"/>
  <c r="AK41" i="7" s="1"/>
  <c r="U40" i="7"/>
  <c r="AV40" i="7" s="1"/>
  <c r="T40" i="7"/>
  <c r="AU40" i="7" s="1"/>
  <c r="S40" i="7"/>
  <c r="AT40" i="7" s="1"/>
  <c r="R40" i="7"/>
  <c r="AS40" i="7" s="1"/>
  <c r="Q40" i="7"/>
  <c r="AR40" i="7" s="1"/>
  <c r="P40" i="7"/>
  <c r="AQ40" i="7" s="1"/>
  <c r="O40" i="7"/>
  <c r="AP40" i="7" s="1"/>
  <c r="N40" i="7"/>
  <c r="AO40" i="7" s="1"/>
  <c r="M40" i="7"/>
  <c r="AN40" i="7" s="1"/>
  <c r="L40" i="7"/>
  <c r="AM40" i="7" s="1"/>
  <c r="K40" i="7"/>
  <c r="AL40" i="7" s="1"/>
  <c r="J40" i="7"/>
  <c r="AK40" i="7" s="1"/>
  <c r="U39" i="7"/>
  <c r="AV39" i="7" s="1"/>
  <c r="T39" i="7"/>
  <c r="AU39" i="7" s="1"/>
  <c r="S39" i="7"/>
  <c r="AT39" i="7" s="1"/>
  <c r="R39" i="7"/>
  <c r="AS39" i="7" s="1"/>
  <c r="Q39" i="7"/>
  <c r="AR39" i="7" s="1"/>
  <c r="P39" i="7"/>
  <c r="AQ39" i="7" s="1"/>
  <c r="O39" i="7"/>
  <c r="AP39" i="7" s="1"/>
  <c r="N39" i="7"/>
  <c r="AO39" i="7" s="1"/>
  <c r="M39" i="7"/>
  <c r="AN39" i="7" s="1"/>
  <c r="L39" i="7"/>
  <c r="AM39" i="7" s="1"/>
  <c r="K39" i="7"/>
  <c r="AL39" i="7" s="1"/>
  <c r="J39" i="7"/>
  <c r="AK39" i="7" s="1"/>
  <c r="U38" i="7"/>
  <c r="AV38" i="7" s="1"/>
  <c r="T38" i="7"/>
  <c r="AU38" i="7" s="1"/>
  <c r="S38" i="7"/>
  <c r="AT38" i="7" s="1"/>
  <c r="R38" i="7"/>
  <c r="AS38" i="7" s="1"/>
  <c r="Q38" i="7"/>
  <c r="AR38" i="7" s="1"/>
  <c r="P38" i="7"/>
  <c r="AQ38" i="7" s="1"/>
  <c r="O38" i="7"/>
  <c r="AP38" i="7" s="1"/>
  <c r="N38" i="7"/>
  <c r="AO38" i="7" s="1"/>
  <c r="M38" i="7"/>
  <c r="AN38" i="7" s="1"/>
  <c r="L38" i="7"/>
  <c r="AM38" i="7" s="1"/>
  <c r="K38" i="7"/>
  <c r="AL38" i="7" s="1"/>
  <c r="J38" i="7"/>
  <c r="AK38" i="7" s="1"/>
  <c r="U37" i="7"/>
  <c r="AV37" i="7" s="1"/>
  <c r="T37" i="7"/>
  <c r="AU37" i="7" s="1"/>
  <c r="S37" i="7"/>
  <c r="AT37" i="7" s="1"/>
  <c r="R37" i="7"/>
  <c r="AS37" i="7" s="1"/>
  <c r="Q37" i="7"/>
  <c r="AR37" i="7" s="1"/>
  <c r="P37" i="7"/>
  <c r="AQ37" i="7" s="1"/>
  <c r="O37" i="7"/>
  <c r="AP37" i="7" s="1"/>
  <c r="N37" i="7"/>
  <c r="AO37" i="7" s="1"/>
  <c r="M37" i="7"/>
  <c r="AN37" i="7" s="1"/>
  <c r="L37" i="7"/>
  <c r="AM37" i="7" s="1"/>
  <c r="K37" i="7"/>
  <c r="AL37" i="7" s="1"/>
  <c r="J37" i="7"/>
  <c r="AK37" i="7" s="1"/>
  <c r="U36" i="7"/>
  <c r="AV36" i="7" s="1"/>
  <c r="T36" i="7"/>
  <c r="AU36" i="7" s="1"/>
  <c r="S36" i="7"/>
  <c r="AT36" i="7" s="1"/>
  <c r="R36" i="7"/>
  <c r="AS36" i="7" s="1"/>
  <c r="Q36" i="7"/>
  <c r="AR36" i="7" s="1"/>
  <c r="P36" i="7"/>
  <c r="AQ36" i="7" s="1"/>
  <c r="O36" i="7"/>
  <c r="AP36" i="7" s="1"/>
  <c r="N36" i="7"/>
  <c r="AO36" i="7" s="1"/>
  <c r="M36" i="7"/>
  <c r="AN36" i="7" s="1"/>
  <c r="L36" i="7"/>
  <c r="AM36" i="7" s="1"/>
  <c r="K36" i="7"/>
  <c r="AL36" i="7" s="1"/>
  <c r="J36" i="7"/>
  <c r="AK36" i="7" s="1"/>
  <c r="U35" i="7"/>
  <c r="AV35" i="7" s="1"/>
  <c r="T35" i="7"/>
  <c r="AU35" i="7" s="1"/>
  <c r="S35" i="7"/>
  <c r="AT35" i="7" s="1"/>
  <c r="R35" i="7"/>
  <c r="AS35" i="7" s="1"/>
  <c r="Q35" i="7"/>
  <c r="AR35" i="7" s="1"/>
  <c r="P35" i="7"/>
  <c r="AQ35" i="7" s="1"/>
  <c r="O35" i="7"/>
  <c r="AP35" i="7" s="1"/>
  <c r="N35" i="7"/>
  <c r="AO35" i="7" s="1"/>
  <c r="M35" i="7"/>
  <c r="AN35" i="7" s="1"/>
  <c r="L35" i="7"/>
  <c r="AM35" i="7" s="1"/>
  <c r="K35" i="7"/>
  <c r="AL35" i="7" s="1"/>
  <c r="J35" i="7"/>
  <c r="AK35" i="7" s="1"/>
  <c r="U34" i="7"/>
  <c r="AV34" i="7" s="1"/>
  <c r="T34" i="7"/>
  <c r="AU34" i="7" s="1"/>
  <c r="S34" i="7"/>
  <c r="AT34" i="7" s="1"/>
  <c r="R34" i="7"/>
  <c r="AS34" i="7" s="1"/>
  <c r="Q34" i="7"/>
  <c r="AR34" i="7" s="1"/>
  <c r="P34" i="7"/>
  <c r="AQ34" i="7" s="1"/>
  <c r="O34" i="7"/>
  <c r="AP34" i="7" s="1"/>
  <c r="N34" i="7"/>
  <c r="AO34" i="7" s="1"/>
  <c r="M34" i="7"/>
  <c r="AN34" i="7" s="1"/>
  <c r="L34" i="7"/>
  <c r="AM34" i="7" s="1"/>
  <c r="K34" i="7"/>
  <c r="AL34" i="7" s="1"/>
  <c r="J34" i="7"/>
  <c r="AK34" i="7" s="1"/>
  <c r="U33" i="7"/>
  <c r="AV33" i="7" s="1"/>
  <c r="T33" i="7"/>
  <c r="AU33" i="7" s="1"/>
  <c r="S33" i="7"/>
  <c r="AT33" i="7" s="1"/>
  <c r="R33" i="7"/>
  <c r="AS33" i="7" s="1"/>
  <c r="Q33" i="7"/>
  <c r="AR33" i="7" s="1"/>
  <c r="P33" i="7"/>
  <c r="AQ33" i="7" s="1"/>
  <c r="O33" i="7"/>
  <c r="AP33" i="7" s="1"/>
  <c r="N33" i="7"/>
  <c r="AO33" i="7" s="1"/>
  <c r="M33" i="7"/>
  <c r="AN33" i="7" s="1"/>
  <c r="L33" i="7"/>
  <c r="AM33" i="7" s="1"/>
  <c r="K33" i="7"/>
  <c r="AL33" i="7" s="1"/>
  <c r="J33" i="7"/>
  <c r="AK33" i="7" s="1"/>
  <c r="U32" i="7"/>
  <c r="AV32" i="7" s="1"/>
  <c r="T32" i="7"/>
  <c r="AU32" i="7" s="1"/>
  <c r="S32" i="7"/>
  <c r="AT32" i="7" s="1"/>
  <c r="R32" i="7"/>
  <c r="AS32" i="7" s="1"/>
  <c r="Q32" i="7"/>
  <c r="AR32" i="7" s="1"/>
  <c r="P32" i="7"/>
  <c r="AQ32" i="7" s="1"/>
  <c r="O32" i="7"/>
  <c r="AP32" i="7" s="1"/>
  <c r="N32" i="7"/>
  <c r="AO32" i="7" s="1"/>
  <c r="M32" i="7"/>
  <c r="AN32" i="7" s="1"/>
  <c r="L32" i="7"/>
  <c r="AM32" i="7" s="1"/>
  <c r="K32" i="7"/>
  <c r="AL32" i="7" s="1"/>
  <c r="J32" i="7"/>
  <c r="AK32" i="7" s="1"/>
  <c r="U31" i="7"/>
  <c r="AV31" i="7" s="1"/>
  <c r="T31" i="7"/>
  <c r="AU31" i="7" s="1"/>
  <c r="S31" i="7"/>
  <c r="AT31" i="7" s="1"/>
  <c r="R31" i="7"/>
  <c r="AS31" i="7" s="1"/>
  <c r="Q31" i="7"/>
  <c r="AR31" i="7" s="1"/>
  <c r="P31" i="7"/>
  <c r="AQ31" i="7" s="1"/>
  <c r="O31" i="7"/>
  <c r="AP31" i="7" s="1"/>
  <c r="N31" i="7"/>
  <c r="AO31" i="7" s="1"/>
  <c r="M31" i="7"/>
  <c r="AN31" i="7" s="1"/>
  <c r="L31" i="7"/>
  <c r="AM31" i="7" s="1"/>
  <c r="K31" i="7"/>
  <c r="AL31" i="7" s="1"/>
  <c r="J31" i="7"/>
  <c r="AK31" i="7" s="1"/>
  <c r="U30" i="7"/>
  <c r="AV30" i="7" s="1"/>
  <c r="T30" i="7"/>
  <c r="AU30" i="7" s="1"/>
  <c r="S30" i="7"/>
  <c r="AT30" i="7" s="1"/>
  <c r="R30" i="7"/>
  <c r="AS30" i="7" s="1"/>
  <c r="Q30" i="7"/>
  <c r="AR30" i="7" s="1"/>
  <c r="P30" i="7"/>
  <c r="AQ30" i="7" s="1"/>
  <c r="O30" i="7"/>
  <c r="AP30" i="7" s="1"/>
  <c r="N30" i="7"/>
  <c r="AO30" i="7" s="1"/>
  <c r="M30" i="7"/>
  <c r="AN30" i="7" s="1"/>
  <c r="L30" i="7"/>
  <c r="AM30" i="7" s="1"/>
  <c r="K30" i="7"/>
  <c r="AL30" i="7" s="1"/>
  <c r="J30" i="7"/>
  <c r="AK30" i="7" s="1"/>
  <c r="U29" i="7"/>
  <c r="AV29" i="7" s="1"/>
  <c r="T29" i="7"/>
  <c r="AU29" i="7" s="1"/>
  <c r="S29" i="7"/>
  <c r="AT29" i="7" s="1"/>
  <c r="R29" i="7"/>
  <c r="AS29" i="7" s="1"/>
  <c r="Q29" i="7"/>
  <c r="AR29" i="7" s="1"/>
  <c r="P29" i="7"/>
  <c r="AQ29" i="7" s="1"/>
  <c r="O29" i="7"/>
  <c r="AP29" i="7" s="1"/>
  <c r="N29" i="7"/>
  <c r="AO29" i="7" s="1"/>
  <c r="M29" i="7"/>
  <c r="AN29" i="7" s="1"/>
  <c r="L29" i="7"/>
  <c r="AM29" i="7" s="1"/>
  <c r="K29" i="7"/>
  <c r="AL29" i="7" s="1"/>
  <c r="J29" i="7"/>
  <c r="AK29" i="7" s="1"/>
  <c r="U28" i="7"/>
  <c r="AV28" i="7" s="1"/>
  <c r="T28" i="7"/>
  <c r="AU28" i="7" s="1"/>
  <c r="S28" i="7"/>
  <c r="AT28" i="7" s="1"/>
  <c r="R28" i="7"/>
  <c r="AS28" i="7" s="1"/>
  <c r="Q28" i="7"/>
  <c r="AR28" i="7" s="1"/>
  <c r="P28" i="7"/>
  <c r="AQ28" i="7" s="1"/>
  <c r="O28" i="7"/>
  <c r="AP28" i="7" s="1"/>
  <c r="N28" i="7"/>
  <c r="AO28" i="7" s="1"/>
  <c r="M28" i="7"/>
  <c r="AN28" i="7" s="1"/>
  <c r="L28" i="7"/>
  <c r="AM28" i="7" s="1"/>
  <c r="K28" i="7"/>
  <c r="AL28" i="7" s="1"/>
  <c r="J28" i="7"/>
  <c r="AK28" i="7" s="1"/>
  <c r="U27" i="7"/>
  <c r="AV27" i="7" s="1"/>
  <c r="T27" i="7"/>
  <c r="AU27" i="7" s="1"/>
  <c r="S27" i="7"/>
  <c r="AT27" i="7" s="1"/>
  <c r="R27" i="7"/>
  <c r="AS27" i="7" s="1"/>
  <c r="Q27" i="7"/>
  <c r="AR27" i="7" s="1"/>
  <c r="P27" i="7"/>
  <c r="AQ27" i="7" s="1"/>
  <c r="O27" i="7"/>
  <c r="AP27" i="7" s="1"/>
  <c r="N27" i="7"/>
  <c r="AO27" i="7" s="1"/>
  <c r="M27" i="7"/>
  <c r="AN27" i="7" s="1"/>
  <c r="L27" i="7"/>
  <c r="AM27" i="7" s="1"/>
  <c r="K27" i="7"/>
  <c r="AL27" i="7" s="1"/>
  <c r="J27" i="7"/>
  <c r="AK27" i="7" s="1"/>
  <c r="U26" i="7"/>
  <c r="AV26" i="7" s="1"/>
  <c r="T26" i="7"/>
  <c r="AU26" i="7" s="1"/>
  <c r="S26" i="7"/>
  <c r="AT26" i="7" s="1"/>
  <c r="R26" i="7"/>
  <c r="AS26" i="7" s="1"/>
  <c r="Q26" i="7"/>
  <c r="AR26" i="7" s="1"/>
  <c r="P26" i="7"/>
  <c r="AQ26" i="7" s="1"/>
  <c r="O26" i="7"/>
  <c r="AP26" i="7" s="1"/>
  <c r="N26" i="7"/>
  <c r="AO26" i="7" s="1"/>
  <c r="M26" i="7"/>
  <c r="AN26" i="7" s="1"/>
  <c r="L26" i="7"/>
  <c r="AM26" i="7" s="1"/>
  <c r="K26" i="7"/>
  <c r="AL26" i="7" s="1"/>
  <c r="J26" i="7"/>
  <c r="AK26" i="7" s="1"/>
  <c r="U25" i="7"/>
  <c r="AV25" i="7" s="1"/>
  <c r="T25" i="7"/>
  <c r="AU25" i="7" s="1"/>
  <c r="S25" i="7"/>
  <c r="AT25" i="7" s="1"/>
  <c r="R25" i="7"/>
  <c r="AS25" i="7" s="1"/>
  <c r="Q25" i="7"/>
  <c r="AR25" i="7" s="1"/>
  <c r="P25" i="7"/>
  <c r="AQ25" i="7" s="1"/>
  <c r="O25" i="7"/>
  <c r="AP25" i="7" s="1"/>
  <c r="N25" i="7"/>
  <c r="AO25" i="7" s="1"/>
  <c r="M25" i="7"/>
  <c r="AN25" i="7" s="1"/>
  <c r="L25" i="7"/>
  <c r="AM25" i="7" s="1"/>
  <c r="K25" i="7"/>
  <c r="AL25" i="7" s="1"/>
  <c r="J25" i="7"/>
  <c r="AK25" i="7" s="1"/>
  <c r="U24" i="7"/>
  <c r="AV24" i="7" s="1"/>
  <c r="T24" i="7"/>
  <c r="AU24" i="7" s="1"/>
  <c r="S24" i="7"/>
  <c r="AT24" i="7" s="1"/>
  <c r="R24" i="7"/>
  <c r="AS24" i="7" s="1"/>
  <c r="Q24" i="7"/>
  <c r="AR24" i="7" s="1"/>
  <c r="P24" i="7"/>
  <c r="AQ24" i="7" s="1"/>
  <c r="O24" i="7"/>
  <c r="AP24" i="7" s="1"/>
  <c r="N24" i="7"/>
  <c r="AO24" i="7" s="1"/>
  <c r="M24" i="7"/>
  <c r="AN24" i="7" s="1"/>
  <c r="L24" i="7"/>
  <c r="AM24" i="7" s="1"/>
  <c r="K24" i="7"/>
  <c r="AL24" i="7" s="1"/>
  <c r="J24" i="7"/>
  <c r="AK24" i="7" s="1"/>
  <c r="U23" i="7"/>
  <c r="AV23" i="7" s="1"/>
  <c r="T23" i="7"/>
  <c r="AU23" i="7" s="1"/>
  <c r="S23" i="7"/>
  <c r="AT23" i="7" s="1"/>
  <c r="R23" i="7"/>
  <c r="AS23" i="7" s="1"/>
  <c r="Q23" i="7"/>
  <c r="AR23" i="7" s="1"/>
  <c r="P23" i="7"/>
  <c r="AQ23" i="7" s="1"/>
  <c r="O23" i="7"/>
  <c r="AP23" i="7" s="1"/>
  <c r="N23" i="7"/>
  <c r="AO23" i="7" s="1"/>
  <c r="M23" i="7"/>
  <c r="AN23" i="7" s="1"/>
  <c r="L23" i="7"/>
  <c r="AM23" i="7" s="1"/>
  <c r="K23" i="7"/>
  <c r="AL23" i="7" s="1"/>
  <c r="J23" i="7"/>
  <c r="AK23" i="7" s="1"/>
  <c r="U22" i="7"/>
  <c r="AV22" i="7" s="1"/>
  <c r="T22" i="7"/>
  <c r="AU22" i="7" s="1"/>
  <c r="S22" i="7"/>
  <c r="AT22" i="7" s="1"/>
  <c r="R22" i="7"/>
  <c r="AS22" i="7" s="1"/>
  <c r="Q22" i="7"/>
  <c r="AR22" i="7" s="1"/>
  <c r="P22" i="7"/>
  <c r="AQ22" i="7" s="1"/>
  <c r="O22" i="7"/>
  <c r="AP22" i="7" s="1"/>
  <c r="N22" i="7"/>
  <c r="AO22" i="7" s="1"/>
  <c r="M22" i="7"/>
  <c r="AN22" i="7" s="1"/>
  <c r="L22" i="7"/>
  <c r="AM22" i="7" s="1"/>
  <c r="K22" i="7"/>
  <c r="AL22" i="7" s="1"/>
  <c r="J22" i="7"/>
  <c r="AK22" i="7" s="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73" i="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BE4" i="1"/>
  <c r="AI28" i="7"/>
  <c r="AH28" i="7"/>
  <c r="AG28" i="7"/>
  <c r="AF28" i="7"/>
  <c r="AD28" i="7"/>
  <c r="AC28" i="7"/>
  <c r="AB28" i="7"/>
  <c r="AA28" i="7"/>
  <c r="AI27" i="7"/>
  <c r="AH27" i="7"/>
  <c r="AG27" i="7"/>
  <c r="AF27" i="7"/>
  <c r="AD27" i="7"/>
  <c r="AC27" i="7"/>
  <c r="AB27" i="7"/>
  <c r="AA27" i="7"/>
  <c r="AI26" i="7"/>
  <c r="AH26" i="7"/>
  <c r="AG26" i="7"/>
  <c r="AF26" i="7"/>
  <c r="AD26" i="7"/>
  <c r="AC26" i="7"/>
  <c r="AB26" i="7"/>
  <c r="AA26" i="7"/>
  <c r="AI25" i="7"/>
  <c r="AH25" i="7"/>
  <c r="AG25" i="7"/>
  <c r="AF25" i="7"/>
  <c r="AD25" i="7"/>
  <c r="AC25" i="7"/>
  <c r="AB25" i="7"/>
  <c r="AA25" i="7"/>
  <c r="AI24" i="7"/>
  <c r="AH24" i="7"/>
  <c r="AG24" i="7"/>
  <c r="AF24" i="7"/>
  <c r="AD24" i="7"/>
  <c r="AC24" i="7"/>
  <c r="AB24" i="7"/>
  <c r="AA24" i="7"/>
  <c r="AI23" i="7"/>
  <c r="AH23" i="7"/>
  <c r="AG23" i="7"/>
  <c r="AF23" i="7"/>
  <c r="AD23" i="7"/>
  <c r="AC23" i="7"/>
  <c r="AB23" i="7"/>
  <c r="AA23" i="7"/>
  <c r="AI22" i="7"/>
  <c r="AH22" i="7"/>
  <c r="AG22" i="7"/>
  <c r="AF22" i="7"/>
  <c r="AD22" i="7"/>
  <c r="AC22" i="7"/>
  <c r="AB22" i="7"/>
  <c r="AA22" i="7"/>
  <c r="AI21" i="7"/>
  <c r="AH21" i="7"/>
  <c r="AG21" i="7"/>
  <c r="AF21" i="7"/>
  <c r="AD21" i="7"/>
  <c r="AC21" i="7"/>
  <c r="AB21" i="7"/>
  <c r="AA21" i="7"/>
  <c r="AI20" i="7"/>
  <c r="AH20" i="7"/>
  <c r="AG20" i="7"/>
  <c r="AF20" i="7"/>
  <c r="AD20" i="7"/>
  <c r="AC20" i="7"/>
  <c r="AB20" i="7"/>
  <c r="AA20" i="7"/>
  <c r="AI19" i="7"/>
  <c r="AH19" i="7"/>
  <c r="AG19" i="7"/>
  <c r="AF19" i="7"/>
  <c r="AD19" i="7"/>
  <c r="AC19" i="7"/>
  <c r="AB19" i="7"/>
  <c r="AA19" i="7"/>
  <c r="AI18" i="7"/>
  <c r="AH18" i="7"/>
  <c r="AG18" i="7"/>
  <c r="AF18" i="7"/>
  <c r="AD18" i="7"/>
  <c r="AC18" i="7"/>
  <c r="AB18" i="7"/>
  <c r="AA18" i="7"/>
  <c r="AI17" i="7"/>
  <c r="AH17" i="7"/>
  <c r="AG17" i="7"/>
  <c r="AF17" i="7"/>
  <c r="AD17" i="7"/>
  <c r="AC17" i="7"/>
  <c r="AB17" i="7"/>
  <c r="AA17" i="7"/>
  <c r="AI16" i="7"/>
  <c r="AH16" i="7"/>
  <c r="AG16" i="7"/>
  <c r="AF16" i="7"/>
  <c r="AD16" i="7"/>
  <c r="AC16" i="7"/>
  <c r="AB16" i="7"/>
  <c r="AA16" i="7"/>
  <c r="AI15" i="7"/>
  <c r="AH15" i="7"/>
  <c r="AG15" i="7"/>
  <c r="AF15" i="7"/>
  <c r="AD15" i="7"/>
  <c r="AC15" i="7"/>
  <c r="AB15" i="7"/>
  <c r="AA15" i="7"/>
  <c r="AI14" i="7"/>
  <c r="AH14" i="7"/>
  <c r="AG14" i="7"/>
  <c r="AF14" i="7"/>
  <c r="AD14" i="7"/>
  <c r="AC14" i="7"/>
  <c r="AB14" i="7"/>
  <c r="AA14" i="7"/>
  <c r="AI13" i="7"/>
  <c r="AH13" i="7"/>
  <c r="AG13" i="7"/>
  <c r="AF13" i="7"/>
  <c r="AD13" i="7"/>
  <c r="AC13" i="7"/>
  <c r="AB13" i="7"/>
  <c r="AA13" i="7"/>
  <c r="AI12" i="7"/>
  <c r="AH12" i="7"/>
  <c r="AG12" i="7"/>
  <c r="AF12" i="7"/>
  <c r="AD12" i="7"/>
  <c r="AC12" i="7"/>
  <c r="AB12" i="7"/>
  <c r="AA12" i="7"/>
  <c r="AI11" i="7"/>
  <c r="AH11" i="7"/>
  <c r="AG11" i="7"/>
  <c r="AF11" i="7"/>
  <c r="AD11" i="7"/>
  <c r="AC11" i="7"/>
  <c r="AB11" i="7"/>
  <c r="AA11" i="7"/>
  <c r="AI10" i="7"/>
  <c r="AH10" i="7"/>
  <c r="AG10" i="7"/>
  <c r="AF10" i="7"/>
  <c r="AD10" i="7"/>
  <c r="AC10" i="7"/>
  <c r="AB10" i="7"/>
  <c r="AA10" i="7"/>
  <c r="AI9" i="7"/>
  <c r="AH9" i="7"/>
  <c r="AG9" i="7"/>
  <c r="AF9" i="7"/>
  <c r="AD9" i="7"/>
  <c r="AC9" i="7"/>
  <c r="AB9" i="7"/>
  <c r="AA9" i="7"/>
  <c r="AI8" i="7"/>
  <c r="AH8" i="7"/>
  <c r="AG8" i="7"/>
  <c r="AF8" i="7"/>
  <c r="AD8" i="7"/>
  <c r="AC8" i="7"/>
  <c r="AB8" i="7"/>
  <c r="AA8" i="7"/>
  <c r="AI7" i="7"/>
  <c r="AH7" i="7"/>
  <c r="AG7" i="7"/>
  <c r="AF7" i="7"/>
  <c r="AD7" i="7"/>
  <c r="AC7" i="7"/>
  <c r="AB7" i="7"/>
  <c r="AA7" i="7"/>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1" i="1"/>
  <c r="N74" i="1"/>
  <c r="N73" i="1"/>
  <c r="N12" i="1"/>
  <c r="M17" i="3"/>
  <c r="M16" i="3"/>
  <c r="M15" i="3"/>
  <c r="N78" i="1"/>
  <c r="AX74"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BD995" i="1"/>
  <c r="BD996" i="1"/>
  <c r="BD997" i="1"/>
  <c r="BD998"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F995" i="1"/>
  <c r="BF996" i="1"/>
  <c r="BF997" i="1"/>
  <c r="BF998"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21" i="1"/>
  <c r="BD21" i="1"/>
  <c r="N21" i="1"/>
  <c r="U21"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0" i="1"/>
  <c r="U19" i="1"/>
  <c r="U18" i="1"/>
  <c r="U17" i="1"/>
  <c r="U16" i="1"/>
  <c r="U15" i="1"/>
  <c r="U14" i="1"/>
  <c r="BF994" i="1"/>
  <c r="BF993" i="1"/>
  <c r="BF992" i="1"/>
  <c r="BF991" i="1"/>
  <c r="BF990" i="1"/>
  <c r="BF989" i="1"/>
  <c r="BF988" i="1"/>
  <c r="BF987" i="1"/>
  <c r="BF986" i="1"/>
  <c r="BF985" i="1"/>
  <c r="BF984" i="1"/>
  <c r="BF983" i="1"/>
  <c r="BF982" i="1"/>
  <c r="BF981" i="1"/>
  <c r="BF980" i="1"/>
  <c r="BF979" i="1"/>
  <c r="BF978" i="1"/>
  <c r="BF977" i="1"/>
  <c r="BF976" i="1"/>
  <c r="BF975" i="1"/>
  <c r="BF974" i="1"/>
  <c r="BF973" i="1"/>
  <c r="BF972" i="1"/>
  <c r="BF971" i="1"/>
  <c r="BF970" i="1"/>
  <c r="BF969" i="1"/>
  <c r="BF968" i="1"/>
  <c r="BF967" i="1"/>
  <c r="BF966" i="1"/>
  <c r="BF965" i="1"/>
  <c r="BF964" i="1"/>
  <c r="BF963" i="1"/>
  <c r="BF962" i="1"/>
  <c r="BF961" i="1"/>
  <c r="BF960" i="1"/>
  <c r="BF959" i="1"/>
  <c r="BF958" i="1"/>
  <c r="BF957" i="1"/>
  <c r="BF956" i="1"/>
  <c r="BF955" i="1"/>
  <c r="BF954" i="1"/>
  <c r="BF953" i="1"/>
  <c r="BF952" i="1"/>
  <c r="BF951" i="1"/>
  <c r="BF950" i="1"/>
  <c r="BF949" i="1"/>
  <c r="BF948" i="1"/>
  <c r="BF947" i="1"/>
  <c r="BF946" i="1"/>
  <c r="BF945" i="1"/>
  <c r="BF944" i="1"/>
  <c r="BF943" i="1"/>
  <c r="BF942" i="1"/>
  <c r="BF941" i="1"/>
  <c r="BF940" i="1"/>
  <c r="BF939" i="1"/>
  <c r="BF938" i="1"/>
  <c r="BF937" i="1"/>
  <c r="BF936" i="1"/>
  <c r="BF935" i="1"/>
  <c r="BF934" i="1"/>
  <c r="BF933" i="1"/>
  <c r="BF932" i="1"/>
  <c r="BF931" i="1"/>
  <c r="BF930" i="1"/>
  <c r="BF929" i="1"/>
  <c r="BF928" i="1"/>
  <c r="BF927" i="1"/>
  <c r="BF926" i="1"/>
  <c r="BF925" i="1"/>
  <c r="BF924" i="1"/>
  <c r="BF923" i="1"/>
  <c r="BF922" i="1"/>
  <c r="BF921" i="1"/>
  <c r="BF920" i="1"/>
  <c r="BF919" i="1"/>
  <c r="BF918" i="1"/>
  <c r="BF917" i="1"/>
  <c r="BF916" i="1"/>
  <c r="BF915" i="1"/>
  <c r="BF914" i="1"/>
  <c r="BF913" i="1"/>
  <c r="BF912" i="1"/>
  <c r="BF911" i="1"/>
  <c r="BF910" i="1"/>
  <c r="BF909" i="1"/>
  <c r="BF908" i="1"/>
  <c r="BF907" i="1"/>
  <c r="BF906" i="1"/>
  <c r="BF905" i="1"/>
  <c r="BF904" i="1"/>
  <c r="BF903" i="1"/>
  <c r="BF902" i="1"/>
  <c r="BF901" i="1"/>
  <c r="BF900" i="1"/>
  <c r="BF899" i="1"/>
  <c r="BF898" i="1"/>
  <c r="BF897" i="1"/>
  <c r="BF896" i="1"/>
  <c r="BF895" i="1"/>
  <c r="BF894" i="1"/>
  <c r="BF893" i="1"/>
  <c r="BF892" i="1"/>
  <c r="BF891" i="1"/>
  <c r="BF890" i="1"/>
  <c r="BF889" i="1"/>
  <c r="BF888" i="1"/>
  <c r="BF887" i="1"/>
  <c r="BF886" i="1"/>
  <c r="BF885" i="1"/>
  <c r="BF884" i="1"/>
  <c r="BF883" i="1"/>
  <c r="BF882" i="1"/>
  <c r="BF881" i="1"/>
  <c r="BF880" i="1"/>
  <c r="BF879" i="1"/>
  <c r="BF878" i="1"/>
  <c r="BF877" i="1"/>
  <c r="BF876" i="1"/>
  <c r="BF875" i="1"/>
  <c r="BF874" i="1"/>
  <c r="BF873" i="1"/>
  <c r="BF872" i="1"/>
  <c r="BF871" i="1"/>
  <c r="BF870" i="1"/>
  <c r="BF869" i="1"/>
  <c r="BF868" i="1"/>
  <c r="BF867" i="1"/>
  <c r="BF866" i="1"/>
  <c r="BF865" i="1"/>
  <c r="BF864" i="1"/>
  <c r="BF863" i="1"/>
  <c r="BF862" i="1"/>
  <c r="BF861" i="1"/>
  <c r="BF860" i="1"/>
  <c r="BF859" i="1"/>
  <c r="BF858" i="1"/>
  <c r="BF857" i="1"/>
  <c r="BF856" i="1"/>
  <c r="BF855" i="1"/>
  <c r="BF854" i="1"/>
  <c r="BF853" i="1"/>
  <c r="BF852" i="1"/>
  <c r="BF851" i="1"/>
  <c r="BF850" i="1"/>
  <c r="BF849" i="1"/>
  <c r="BF848" i="1"/>
  <c r="BF847" i="1"/>
  <c r="BF846" i="1"/>
  <c r="BF845" i="1"/>
  <c r="BF844" i="1"/>
  <c r="BF843" i="1"/>
  <c r="BF842" i="1"/>
  <c r="BF841" i="1"/>
  <c r="BF840" i="1"/>
  <c r="BF839" i="1"/>
  <c r="BF838" i="1"/>
  <c r="BF837" i="1"/>
  <c r="BF836" i="1"/>
  <c r="BF835" i="1"/>
  <c r="BF834" i="1"/>
  <c r="BF833" i="1"/>
  <c r="BF832" i="1"/>
  <c r="BF831" i="1"/>
  <c r="BF830" i="1"/>
  <c r="BF829" i="1"/>
  <c r="BF828" i="1"/>
  <c r="BF827" i="1"/>
  <c r="BF826" i="1"/>
  <c r="BF825" i="1"/>
  <c r="BF824" i="1"/>
  <c r="BF823" i="1"/>
  <c r="BF822" i="1"/>
  <c r="BF821" i="1"/>
  <c r="BF820" i="1"/>
  <c r="BF819" i="1"/>
  <c r="BF818" i="1"/>
  <c r="BF817" i="1"/>
  <c r="BF816" i="1"/>
  <c r="BF815" i="1"/>
  <c r="BF814" i="1"/>
  <c r="BF813" i="1"/>
  <c r="BF812" i="1"/>
  <c r="BF811" i="1"/>
  <c r="BF810" i="1"/>
  <c r="BF809" i="1"/>
  <c r="BF808" i="1"/>
  <c r="BF807" i="1"/>
  <c r="BF806" i="1"/>
  <c r="BF805" i="1"/>
  <c r="BF804" i="1"/>
  <c r="BF803" i="1"/>
  <c r="BF802" i="1"/>
  <c r="BF801" i="1"/>
  <c r="BF800" i="1"/>
  <c r="BF799" i="1"/>
  <c r="BF798" i="1"/>
  <c r="BF797" i="1"/>
  <c r="BF796" i="1"/>
  <c r="BF795" i="1"/>
  <c r="BF794" i="1"/>
  <c r="BF793" i="1"/>
  <c r="BF792" i="1"/>
  <c r="BF791" i="1"/>
  <c r="BF790" i="1"/>
  <c r="BF789" i="1"/>
  <c r="BF788" i="1"/>
  <c r="BF787" i="1"/>
  <c r="BF786" i="1"/>
  <c r="BF785" i="1"/>
  <c r="BF784" i="1"/>
  <c r="BF783" i="1"/>
  <c r="BF782" i="1"/>
  <c r="BF781" i="1"/>
  <c r="BF780" i="1"/>
  <c r="BF779" i="1"/>
  <c r="BF778" i="1"/>
  <c r="BF777" i="1"/>
  <c r="BF776" i="1"/>
  <c r="BF775" i="1"/>
  <c r="BF774" i="1"/>
  <c r="BF773" i="1"/>
  <c r="BF772" i="1"/>
  <c r="BF771" i="1"/>
  <c r="BF770" i="1"/>
  <c r="BF769" i="1"/>
  <c r="BF768" i="1"/>
  <c r="BF767" i="1"/>
  <c r="BF766" i="1"/>
  <c r="BF765" i="1"/>
  <c r="BF764" i="1"/>
  <c r="BF763" i="1"/>
  <c r="BF762" i="1"/>
  <c r="BF761" i="1"/>
  <c r="BF760" i="1"/>
  <c r="BF759" i="1"/>
  <c r="BF758" i="1"/>
  <c r="BF757" i="1"/>
  <c r="BF756" i="1"/>
  <c r="BF755" i="1"/>
  <c r="BF754" i="1"/>
  <c r="BF753" i="1"/>
  <c r="BF752" i="1"/>
  <c r="BF751" i="1"/>
  <c r="BF750" i="1"/>
  <c r="BF749" i="1"/>
  <c r="BF748" i="1"/>
  <c r="BF747" i="1"/>
  <c r="BF746" i="1"/>
  <c r="BF745" i="1"/>
  <c r="BF744" i="1"/>
  <c r="BF743" i="1"/>
  <c r="BF742" i="1"/>
  <c r="BF741" i="1"/>
  <c r="BF740" i="1"/>
  <c r="BF739" i="1"/>
  <c r="BF738" i="1"/>
  <c r="BF737" i="1"/>
  <c r="BF736" i="1"/>
  <c r="BF735" i="1"/>
  <c r="BF734" i="1"/>
  <c r="BF733" i="1"/>
  <c r="BF732" i="1"/>
  <c r="BF731" i="1"/>
  <c r="BF730" i="1"/>
  <c r="BF729" i="1"/>
  <c r="BF728" i="1"/>
  <c r="BF727" i="1"/>
  <c r="BF726" i="1"/>
  <c r="BF725" i="1"/>
  <c r="BF724" i="1"/>
  <c r="BF723" i="1"/>
  <c r="BF722" i="1"/>
  <c r="BF721" i="1"/>
  <c r="BF720" i="1"/>
  <c r="BF719" i="1"/>
  <c r="BF718" i="1"/>
  <c r="BF717" i="1"/>
  <c r="BF716" i="1"/>
  <c r="BF715" i="1"/>
  <c r="BF714" i="1"/>
  <c r="BF713" i="1"/>
  <c r="BF712" i="1"/>
  <c r="BF711" i="1"/>
  <c r="BF710" i="1"/>
  <c r="BF709" i="1"/>
  <c r="BF708" i="1"/>
  <c r="BF707" i="1"/>
  <c r="BF706" i="1"/>
  <c r="BF705" i="1"/>
  <c r="BF704" i="1"/>
  <c r="BF703" i="1"/>
  <c r="BF702" i="1"/>
  <c r="BF701" i="1"/>
  <c r="BF700" i="1"/>
  <c r="BF699" i="1"/>
  <c r="BF698" i="1"/>
  <c r="BF697" i="1"/>
  <c r="BF696" i="1"/>
  <c r="BF695" i="1"/>
  <c r="BF694" i="1"/>
  <c r="BF693" i="1"/>
  <c r="BF692" i="1"/>
  <c r="BF691" i="1"/>
  <c r="BF690" i="1"/>
  <c r="BF689" i="1"/>
  <c r="BF688" i="1"/>
  <c r="BF687" i="1"/>
  <c r="BF686" i="1"/>
  <c r="BF685" i="1"/>
  <c r="BF684" i="1"/>
  <c r="BF683" i="1"/>
  <c r="BF682" i="1"/>
  <c r="BF681" i="1"/>
  <c r="BF680" i="1"/>
  <c r="BF679" i="1"/>
  <c r="BF678" i="1"/>
  <c r="BF677" i="1"/>
  <c r="BF676" i="1"/>
  <c r="BF675" i="1"/>
  <c r="BF674" i="1"/>
  <c r="BF673" i="1"/>
  <c r="BF672" i="1"/>
  <c r="BF671" i="1"/>
  <c r="BF670" i="1"/>
  <c r="BF669" i="1"/>
  <c r="BF668" i="1"/>
  <c r="BF667" i="1"/>
  <c r="BF666" i="1"/>
  <c r="BF665" i="1"/>
  <c r="BF664" i="1"/>
  <c r="BF663" i="1"/>
  <c r="BF662" i="1"/>
  <c r="BF661" i="1"/>
  <c r="BF660" i="1"/>
  <c r="BF659" i="1"/>
  <c r="BF658" i="1"/>
  <c r="BF657" i="1"/>
  <c r="BF656" i="1"/>
  <c r="BF655" i="1"/>
  <c r="BF654" i="1"/>
  <c r="BF653" i="1"/>
  <c r="BF652" i="1"/>
  <c r="BF651" i="1"/>
  <c r="BF650" i="1"/>
  <c r="BF649" i="1"/>
  <c r="BF648" i="1"/>
  <c r="BF647" i="1"/>
  <c r="BF646" i="1"/>
  <c r="BF645" i="1"/>
  <c r="BF644" i="1"/>
  <c r="BF643" i="1"/>
  <c r="BF642" i="1"/>
  <c r="BF641" i="1"/>
  <c r="BF640" i="1"/>
  <c r="BF639" i="1"/>
  <c r="BF638" i="1"/>
  <c r="BF637" i="1"/>
  <c r="BF636" i="1"/>
  <c r="BF635" i="1"/>
  <c r="BF634" i="1"/>
  <c r="BF633" i="1"/>
  <c r="BF632" i="1"/>
  <c r="BF631" i="1"/>
  <c r="BF630" i="1"/>
  <c r="BF629" i="1"/>
  <c r="BF628" i="1"/>
  <c r="BF627" i="1"/>
  <c r="BF626" i="1"/>
  <c r="BF625" i="1"/>
  <c r="BF624" i="1"/>
  <c r="BF623" i="1"/>
  <c r="BF622" i="1"/>
  <c r="BF621" i="1"/>
  <c r="BF620" i="1"/>
  <c r="BF619" i="1"/>
  <c r="BF618" i="1"/>
  <c r="BF617" i="1"/>
  <c r="BF616" i="1"/>
  <c r="BF615" i="1"/>
  <c r="BF614" i="1"/>
  <c r="BF613" i="1"/>
  <c r="BF612" i="1"/>
  <c r="BF611" i="1"/>
  <c r="BF610" i="1"/>
  <c r="BF609" i="1"/>
  <c r="BF608" i="1"/>
  <c r="BF607" i="1"/>
  <c r="BF606" i="1"/>
  <c r="BF605" i="1"/>
  <c r="BF604" i="1"/>
  <c r="BF603" i="1"/>
  <c r="BF602" i="1"/>
  <c r="BF601" i="1"/>
  <c r="BF600" i="1"/>
  <c r="BF599" i="1"/>
  <c r="BF598" i="1"/>
  <c r="BF597" i="1"/>
  <c r="BF596" i="1"/>
  <c r="BF595" i="1"/>
  <c r="BF594" i="1"/>
  <c r="BF593" i="1"/>
  <c r="BF592" i="1"/>
  <c r="BF591" i="1"/>
  <c r="BF590" i="1"/>
  <c r="BF589" i="1"/>
  <c r="BF588" i="1"/>
  <c r="BF587" i="1"/>
  <c r="BF586" i="1"/>
  <c r="BF585" i="1"/>
  <c r="BF584" i="1"/>
  <c r="BF583" i="1"/>
  <c r="BF582" i="1"/>
  <c r="BF581" i="1"/>
  <c r="BF580" i="1"/>
  <c r="BF579" i="1"/>
  <c r="BF578" i="1"/>
  <c r="BF577" i="1"/>
  <c r="BF576" i="1"/>
  <c r="BF575" i="1"/>
  <c r="BF574" i="1"/>
  <c r="BF573" i="1"/>
  <c r="BF572" i="1"/>
  <c r="BF571" i="1"/>
  <c r="BF570" i="1"/>
  <c r="BF569" i="1"/>
  <c r="BF568" i="1"/>
  <c r="BF567" i="1"/>
  <c r="BF566" i="1"/>
  <c r="BF565" i="1"/>
  <c r="BF564" i="1"/>
  <c r="BF563" i="1"/>
  <c r="BF562" i="1"/>
  <c r="BF561" i="1"/>
  <c r="BF560" i="1"/>
  <c r="BF559" i="1"/>
  <c r="BF558" i="1"/>
  <c r="BF557" i="1"/>
  <c r="BF556" i="1"/>
  <c r="BF555" i="1"/>
  <c r="BF554" i="1"/>
  <c r="BF553" i="1"/>
  <c r="BF552" i="1"/>
  <c r="BF551" i="1"/>
  <c r="BF550" i="1"/>
  <c r="BF549" i="1"/>
  <c r="BF548" i="1"/>
  <c r="BF547" i="1"/>
  <c r="BF546" i="1"/>
  <c r="BF545" i="1"/>
  <c r="BF544" i="1"/>
  <c r="BF543" i="1"/>
  <c r="BF542" i="1"/>
  <c r="BF541" i="1"/>
  <c r="BF540" i="1"/>
  <c r="BF539" i="1"/>
  <c r="BF538" i="1"/>
  <c r="BF537" i="1"/>
  <c r="BF536" i="1"/>
  <c r="BF535" i="1"/>
  <c r="BF534" i="1"/>
  <c r="BF533" i="1"/>
  <c r="BF532" i="1"/>
  <c r="BF531" i="1"/>
  <c r="BF530" i="1"/>
  <c r="BF529" i="1"/>
  <c r="BF528" i="1"/>
  <c r="BF527" i="1"/>
  <c r="BF526" i="1"/>
  <c r="BF525" i="1"/>
  <c r="BF524" i="1"/>
  <c r="BF523" i="1"/>
  <c r="BF522" i="1"/>
  <c r="BF521" i="1"/>
  <c r="BF520" i="1"/>
  <c r="BF519" i="1"/>
  <c r="BF518" i="1"/>
  <c r="BF517" i="1"/>
  <c r="BF516" i="1"/>
  <c r="BF515" i="1"/>
  <c r="BF514" i="1"/>
  <c r="BF513" i="1"/>
  <c r="BF512" i="1"/>
  <c r="BF511" i="1"/>
  <c r="BF510" i="1"/>
  <c r="BF509" i="1"/>
  <c r="BF508" i="1"/>
  <c r="BF507" i="1"/>
  <c r="BF506" i="1"/>
  <c r="BF505" i="1"/>
  <c r="BF504" i="1"/>
  <c r="BF503" i="1"/>
  <c r="BF502" i="1"/>
  <c r="BF501" i="1"/>
  <c r="BF500" i="1"/>
  <c r="BF499" i="1"/>
  <c r="BF498" i="1"/>
  <c r="BF497" i="1"/>
  <c r="BF496" i="1"/>
  <c r="BF495" i="1"/>
  <c r="BF494" i="1"/>
  <c r="BF493" i="1"/>
  <c r="BF492" i="1"/>
  <c r="BF491" i="1"/>
  <c r="BF490" i="1"/>
  <c r="BF489" i="1"/>
  <c r="BF488" i="1"/>
  <c r="BF487" i="1"/>
  <c r="BF486" i="1"/>
  <c r="BF485" i="1"/>
  <c r="BF484" i="1"/>
  <c r="BF483" i="1"/>
  <c r="BF482" i="1"/>
  <c r="BF481" i="1"/>
  <c r="BF480" i="1"/>
  <c r="BF479" i="1"/>
  <c r="BF478" i="1"/>
  <c r="BF477" i="1"/>
  <c r="BF476" i="1"/>
  <c r="BF475" i="1"/>
  <c r="BF474" i="1"/>
  <c r="BF473" i="1"/>
  <c r="BF472" i="1"/>
  <c r="BF471" i="1"/>
  <c r="BF470" i="1"/>
  <c r="BF469" i="1"/>
  <c r="BF468" i="1"/>
  <c r="BF467" i="1"/>
  <c r="BF466" i="1"/>
  <c r="BF465" i="1"/>
  <c r="BF464" i="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5" i="1"/>
  <c r="BF204" i="1"/>
  <c r="BF203" i="1"/>
  <c r="BF202" i="1"/>
  <c r="BF201" i="1"/>
  <c r="BF200" i="1"/>
  <c r="BF199" i="1"/>
  <c r="BF198" i="1"/>
  <c r="BF197" i="1"/>
  <c r="BF196" i="1"/>
  <c r="BF195" i="1"/>
  <c r="BF194" i="1"/>
  <c r="BF193"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0" i="1"/>
  <c r="BF19" i="1"/>
  <c r="BF18" i="1"/>
  <c r="BF17" i="1"/>
  <c r="BF16" i="1"/>
  <c r="BF15" i="1"/>
  <c r="BF14" i="1"/>
  <c r="BF13" i="1"/>
  <c r="BF12" i="1"/>
  <c r="BF11" i="1"/>
  <c r="BF10" i="1"/>
  <c r="BF9" i="1"/>
  <c r="BF8" i="1"/>
  <c r="BF7" i="1"/>
  <c r="BF6" i="1"/>
  <c r="BF5" i="1"/>
  <c r="BF4" i="1"/>
  <c r="N4" i="1"/>
  <c r="N5" i="1"/>
  <c r="N6" i="1"/>
  <c r="N7" i="1"/>
  <c r="N8" i="1"/>
  <c r="N9" i="1"/>
  <c r="N10" i="1"/>
  <c r="N11" i="1"/>
  <c r="N13" i="1"/>
  <c r="N14" i="1"/>
  <c r="N15" i="1"/>
  <c r="N16" i="1"/>
  <c r="N17" i="1"/>
  <c r="N18" i="1"/>
  <c r="N19" i="1"/>
  <c r="N20" i="1"/>
  <c r="BD994" i="1"/>
  <c r="BD993" i="1"/>
  <c r="BD992" i="1"/>
  <c r="BD991" i="1"/>
  <c r="BD990" i="1"/>
  <c r="BD989" i="1"/>
  <c r="BD988" i="1"/>
  <c r="BD987" i="1"/>
  <c r="BD986" i="1"/>
  <c r="BD985" i="1"/>
  <c r="BD984" i="1"/>
  <c r="BD983" i="1"/>
  <c r="BD982" i="1"/>
  <c r="BD981" i="1"/>
  <c r="BD980" i="1"/>
  <c r="BD979" i="1"/>
  <c r="BD978" i="1"/>
  <c r="BD977" i="1"/>
  <c r="BD976" i="1"/>
  <c r="BD975" i="1"/>
  <c r="BD974" i="1"/>
  <c r="BD973" i="1"/>
  <c r="BD972" i="1"/>
  <c r="BD971" i="1"/>
  <c r="BD970" i="1"/>
  <c r="BD969" i="1"/>
  <c r="BD968" i="1"/>
  <c r="BD967" i="1"/>
  <c r="BD966" i="1"/>
  <c r="BD965" i="1"/>
  <c r="BD964" i="1"/>
  <c r="BD963" i="1"/>
  <c r="BD962" i="1"/>
  <c r="BD961" i="1"/>
  <c r="BD960" i="1"/>
  <c r="BD959" i="1"/>
  <c r="BD958" i="1"/>
  <c r="BD957" i="1"/>
  <c r="BD956" i="1"/>
  <c r="BD955" i="1"/>
  <c r="BD954" i="1"/>
  <c r="BD953" i="1"/>
  <c r="BD952" i="1"/>
  <c r="BD951" i="1"/>
  <c r="BD950" i="1"/>
  <c r="BD949" i="1"/>
  <c r="BD948" i="1"/>
  <c r="BD947" i="1"/>
  <c r="BD946" i="1"/>
  <c r="BD945" i="1"/>
  <c r="BD944" i="1"/>
  <c r="BD943" i="1"/>
  <c r="BD942" i="1"/>
  <c r="BD941" i="1"/>
  <c r="BD940" i="1"/>
  <c r="BD939" i="1"/>
  <c r="BD938" i="1"/>
  <c r="BD937" i="1"/>
  <c r="BD936" i="1"/>
  <c r="BD935" i="1"/>
  <c r="BD934" i="1"/>
  <c r="BD933" i="1"/>
  <c r="BD932" i="1"/>
  <c r="BD931" i="1"/>
  <c r="BD930" i="1"/>
  <c r="BD929" i="1"/>
  <c r="BD928" i="1"/>
  <c r="BD927" i="1"/>
  <c r="BD926" i="1"/>
  <c r="BD925" i="1"/>
  <c r="BD924" i="1"/>
  <c r="BD923" i="1"/>
  <c r="BD922" i="1"/>
  <c r="BD921" i="1"/>
  <c r="BD920" i="1"/>
  <c r="BD919" i="1"/>
  <c r="BD918" i="1"/>
  <c r="BD917" i="1"/>
  <c r="BD916" i="1"/>
  <c r="BD915" i="1"/>
  <c r="BD914" i="1"/>
  <c r="BD913" i="1"/>
  <c r="BD912" i="1"/>
  <c r="BD911" i="1"/>
  <c r="BD910" i="1"/>
  <c r="BD909" i="1"/>
  <c r="BD908" i="1"/>
  <c r="BD907" i="1"/>
  <c r="BD906" i="1"/>
  <c r="BD905" i="1"/>
  <c r="BD904" i="1"/>
  <c r="BD903" i="1"/>
  <c r="BD902" i="1"/>
  <c r="BD901" i="1"/>
  <c r="BD900" i="1"/>
  <c r="BD899" i="1"/>
  <c r="BD898" i="1"/>
  <c r="BD897" i="1"/>
  <c r="BD896" i="1"/>
  <c r="BD895" i="1"/>
  <c r="BD894" i="1"/>
  <c r="BD893" i="1"/>
  <c r="BD892" i="1"/>
  <c r="BD891" i="1"/>
  <c r="BD890" i="1"/>
  <c r="BD889" i="1"/>
  <c r="BD888" i="1"/>
  <c r="BD887" i="1"/>
  <c r="BD886" i="1"/>
  <c r="BD885" i="1"/>
  <c r="BD884" i="1"/>
  <c r="BD883" i="1"/>
  <c r="BD882" i="1"/>
  <c r="BD881" i="1"/>
  <c r="BD880" i="1"/>
  <c r="BD879" i="1"/>
  <c r="BD878" i="1"/>
  <c r="BD877" i="1"/>
  <c r="BD876" i="1"/>
  <c r="BD875" i="1"/>
  <c r="BD874" i="1"/>
  <c r="BD873" i="1"/>
  <c r="BD872" i="1"/>
  <c r="BD871" i="1"/>
  <c r="BD870" i="1"/>
  <c r="BD869" i="1"/>
  <c r="BD868" i="1"/>
  <c r="BD867" i="1"/>
  <c r="BD866" i="1"/>
  <c r="BD865" i="1"/>
  <c r="BD864" i="1"/>
  <c r="BD863" i="1"/>
  <c r="BD862" i="1"/>
  <c r="BD861" i="1"/>
  <c r="BD860" i="1"/>
  <c r="BD859" i="1"/>
  <c r="BD858" i="1"/>
  <c r="BD857" i="1"/>
  <c r="BD856" i="1"/>
  <c r="BD855" i="1"/>
  <c r="BD854" i="1"/>
  <c r="BD853" i="1"/>
  <c r="BD852" i="1"/>
  <c r="BD851" i="1"/>
  <c r="BD850" i="1"/>
  <c r="BD849" i="1"/>
  <c r="BD848" i="1"/>
  <c r="BD847" i="1"/>
  <c r="BD846" i="1"/>
  <c r="BD845" i="1"/>
  <c r="BD844" i="1"/>
  <c r="BD843" i="1"/>
  <c r="BD842" i="1"/>
  <c r="BD841" i="1"/>
  <c r="BD840" i="1"/>
  <c r="BD839" i="1"/>
  <c r="BD838" i="1"/>
  <c r="BD837" i="1"/>
  <c r="BD836" i="1"/>
  <c r="BD835" i="1"/>
  <c r="BD834" i="1"/>
  <c r="BD833" i="1"/>
  <c r="BD832" i="1"/>
  <c r="BD831" i="1"/>
  <c r="BD830" i="1"/>
  <c r="BD829" i="1"/>
  <c r="BD828" i="1"/>
  <c r="BD827" i="1"/>
  <c r="BD826" i="1"/>
  <c r="BD825" i="1"/>
  <c r="BD824" i="1"/>
  <c r="BD823" i="1"/>
  <c r="BD822" i="1"/>
  <c r="BD821" i="1"/>
  <c r="BD820" i="1"/>
  <c r="BD819" i="1"/>
  <c r="BD818" i="1"/>
  <c r="BD817" i="1"/>
  <c r="BD816" i="1"/>
  <c r="BD815" i="1"/>
  <c r="BD814" i="1"/>
  <c r="BD813" i="1"/>
  <c r="BD812" i="1"/>
  <c r="BD811" i="1"/>
  <c r="BD810" i="1"/>
  <c r="BD809" i="1"/>
  <c r="BD808" i="1"/>
  <c r="BD807" i="1"/>
  <c r="BD806" i="1"/>
  <c r="BD805" i="1"/>
  <c r="BD804" i="1"/>
  <c r="BD803" i="1"/>
  <c r="BD802" i="1"/>
  <c r="BD801" i="1"/>
  <c r="BD800" i="1"/>
  <c r="BD799" i="1"/>
  <c r="BD798" i="1"/>
  <c r="BD797" i="1"/>
  <c r="BD796" i="1"/>
  <c r="BD795" i="1"/>
  <c r="BD794" i="1"/>
  <c r="BD793" i="1"/>
  <c r="BD792" i="1"/>
  <c r="BD791" i="1"/>
  <c r="BD790" i="1"/>
  <c r="BD789" i="1"/>
  <c r="BD788" i="1"/>
  <c r="BD787" i="1"/>
  <c r="BD786" i="1"/>
  <c r="BD785" i="1"/>
  <c r="BD784" i="1"/>
  <c r="BD783" i="1"/>
  <c r="BD782" i="1"/>
  <c r="BD781" i="1"/>
  <c r="BD780" i="1"/>
  <c r="BD779" i="1"/>
  <c r="BD778" i="1"/>
  <c r="BD777" i="1"/>
  <c r="BD776" i="1"/>
  <c r="BD775" i="1"/>
  <c r="BD774" i="1"/>
  <c r="BD773" i="1"/>
  <c r="BD772" i="1"/>
  <c r="BD771" i="1"/>
  <c r="BD770" i="1"/>
  <c r="BD769" i="1"/>
  <c r="BD768" i="1"/>
  <c r="BD767" i="1"/>
  <c r="BD766" i="1"/>
  <c r="BD765" i="1"/>
  <c r="BD764" i="1"/>
  <c r="BD763" i="1"/>
  <c r="BD762" i="1"/>
  <c r="BD761" i="1"/>
  <c r="BD760" i="1"/>
  <c r="BD759" i="1"/>
  <c r="BD758" i="1"/>
  <c r="BD757" i="1"/>
  <c r="BD756" i="1"/>
  <c r="BD755" i="1"/>
  <c r="BD754" i="1"/>
  <c r="BD753" i="1"/>
  <c r="BD752" i="1"/>
  <c r="BD751" i="1"/>
  <c r="BD750" i="1"/>
  <c r="BD749" i="1"/>
  <c r="BD748" i="1"/>
  <c r="BD747" i="1"/>
  <c r="BD746" i="1"/>
  <c r="BD745" i="1"/>
  <c r="BD744" i="1"/>
  <c r="BD743" i="1"/>
  <c r="BD742" i="1"/>
  <c r="BD741" i="1"/>
  <c r="BD740" i="1"/>
  <c r="BD739" i="1"/>
  <c r="BD738" i="1"/>
  <c r="BD737" i="1"/>
  <c r="BD736" i="1"/>
  <c r="BD735" i="1"/>
  <c r="BD734" i="1"/>
  <c r="BD733" i="1"/>
  <c r="BD732" i="1"/>
  <c r="BD731" i="1"/>
  <c r="BD730" i="1"/>
  <c r="BD729" i="1"/>
  <c r="BD728" i="1"/>
  <c r="BD727" i="1"/>
  <c r="BD726" i="1"/>
  <c r="BD725" i="1"/>
  <c r="BD724" i="1"/>
  <c r="BD723" i="1"/>
  <c r="BD722" i="1"/>
  <c r="BD721" i="1"/>
  <c r="BD720" i="1"/>
  <c r="BD719" i="1"/>
  <c r="BD718" i="1"/>
  <c r="BD717" i="1"/>
  <c r="BD716" i="1"/>
  <c r="BD715" i="1"/>
  <c r="BD714" i="1"/>
  <c r="BD713" i="1"/>
  <c r="BD712" i="1"/>
  <c r="BD711" i="1"/>
  <c r="BD710" i="1"/>
  <c r="BD709" i="1"/>
  <c r="BD708" i="1"/>
  <c r="BD707" i="1"/>
  <c r="BD706" i="1"/>
  <c r="BD705" i="1"/>
  <c r="BD704" i="1"/>
  <c r="BD703" i="1"/>
  <c r="BD702" i="1"/>
  <c r="BD701" i="1"/>
  <c r="BD700" i="1"/>
  <c r="BD699" i="1"/>
  <c r="BD698" i="1"/>
  <c r="BD697" i="1"/>
  <c r="BD696" i="1"/>
  <c r="BD695" i="1"/>
  <c r="BD694" i="1"/>
  <c r="BD693" i="1"/>
  <c r="BD692" i="1"/>
  <c r="BD691" i="1"/>
  <c r="BD690" i="1"/>
  <c r="BD689" i="1"/>
  <c r="BD688" i="1"/>
  <c r="BD687" i="1"/>
  <c r="BD686" i="1"/>
  <c r="BD685" i="1"/>
  <c r="BD684" i="1"/>
  <c r="BD683" i="1"/>
  <c r="BD682" i="1"/>
  <c r="BD681" i="1"/>
  <c r="BD680" i="1"/>
  <c r="BD679" i="1"/>
  <c r="BD678" i="1"/>
  <c r="BD677" i="1"/>
  <c r="BD676" i="1"/>
  <c r="BD675" i="1"/>
  <c r="BD674" i="1"/>
  <c r="BD673" i="1"/>
  <c r="BD672" i="1"/>
  <c r="BD671" i="1"/>
  <c r="BD670" i="1"/>
  <c r="BD669" i="1"/>
  <c r="BD668" i="1"/>
  <c r="BD667" i="1"/>
  <c r="BD666" i="1"/>
  <c r="BD665" i="1"/>
  <c r="BD664" i="1"/>
  <c r="BD663" i="1"/>
  <c r="BD662" i="1"/>
  <c r="BD661" i="1"/>
  <c r="BD660" i="1"/>
  <c r="BD659" i="1"/>
  <c r="BD658" i="1"/>
  <c r="BD657" i="1"/>
  <c r="BD656" i="1"/>
  <c r="BD655" i="1"/>
  <c r="BD654" i="1"/>
  <c r="BD653" i="1"/>
  <c r="BD652" i="1"/>
  <c r="BD651" i="1"/>
  <c r="BD650" i="1"/>
  <c r="BD649" i="1"/>
  <c r="BD648" i="1"/>
  <c r="BD647" i="1"/>
  <c r="BD646" i="1"/>
  <c r="BD645" i="1"/>
  <c r="BD644" i="1"/>
  <c r="BD643" i="1"/>
  <c r="BD642" i="1"/>
  <c r="BD641" i="1"/>
  <c r="BD640" i="1"/>
  <c r="BD639" i="1"/>
  <c r="BD638" i="1"/>
  <c r="BD637" i="1"/>
  <c r="BD636" i="1"/>
  <c r="BD635" i="1"/>
  <c r="BD634" i="1"/>
  <c r="BD633" i="1"/>
  <c r="BD632" i="1"/>
  <c r="BD631" i="1"/>
  <c r="BD630" i="1"/>
  <c r="BD629" i="1"/>
  <c r="BD628" i="1"/>
  <c r="BD627" i="1"/>
  <c r="BD626" i="1"/>
  <c r="BD625" i="1"/>
  <c r="BD624" i="1"/>
  <c r="BD623" i="1"/>
  <c r="BD622" i="1"/>
  <c r="BD621" i="1"/>
  <c r="BD620" i="1"/>
  <c r="BD619" i="1"/>
  <c r="BD618" i="1"/>
  <c r="BD617" i="1"/>
  <c r="BD616" i="1"/>
  <c r="BD615" i="1"/>
  <c r="BD614" i="1"/>
  <c r="BD613" i="1"/>
  <c r="BD612" i="1"/>
  <c r="BD611" i="1"/>
  <c r="BD610" i="1"/>
  <c r="BD609" i="1"/>
  <c r="BD608" i="1"/>
  <c r="BD607" i="1"/>
  <c r="BD606" i="1"/>
  <c r="BD605" i="1"/>
  <c r="BD604" i="1"/>
  <c r="BD603" i="1"/>
  <c r="BD602" i="1"/>
  <c r="BD601" i="1"/>
  <c r="BD600" i="1"/>
  <c r="BD599" i="1"/>
  <c r="BD598" i="1"/>
  <c r="BD597" i="1"/>
  <c r="BD596" i="1"/>
  <c r="BD595" i="1"/>
  <c r="BD594" i="1"/>
  <c r="BD593" i="1"/>
  <c r="BD592" i="1"/>
  <c r="BD591" i="1"/>
  <c r="BD590" i="1"/>
  <c r="BD589" i="1"/>
  <c r="BD588" i="1"/>
  <c r="BD587" i="1"/>
  <c r="BD586" i="1"/>
  <c r="BD585" i="1"/>
  <c r="BD584" i="1"/>
  <c r="BD583" i="1"/>
  <c r="BD582" i="1"/>
  <c r="BD581" i="1"/>
  <c r="BD580" i="1"/>
  <c r="BD579" i="1"/>
  <c r="BD578" i="1"/>
  <c r="BD577" i="1"/>
  <c r="BD576" i="1"/>
  <c r="BD575" i="1"/>
  <c r="BD574" i="1"/>
  <c r="BD573" i="1"/>
  <c r="BD572" i="1"/>
  <c r="BD571" i="1"/>
  <c r="BD570" i="1"/>
  <c r="BD569" i="1"/>
  <c r="BD568" i="1"/>
  <c r="BD567" i="1"/>
  <c r="BD566" i="1"/>
  <c r="BD565" i="1"/>
  <c r="BD564" i="1"/>
  <c r="BD563" i="1"/>
  <c r="BD562" i="1"/>
  <c r="BD561" i="1"/>
  <c r="BD560" i="1"/>
  <c r="BD559" i="1"/>
  <c r="BD558" i="1"/>
  <c r="BD557" i="1"/>
  <c r="BD556" i="1"/>
  <c r="BD555" i="1"/>
  <c r="BD554" i="1"/>
  <c r="BD553" i="1"/>
  <c r="BD552" i="1"/>
  <c r="BD551" i="1"/>
  <c r="BD550" i="1"/>
  <c r="BD549" i="1"/>
  <c r="BD548" i="1"/>
  <c r="BD547" i="1"/>
  <c r="BD546" i="1"/>
  <c r="BD545" i="1"/>
  <c r="BD544" i="1"/>
  <c r="BD543" i="1"/>
  <c r="BD542" i="1"/>
  <c r="BD541" i="1"/>
  <c r="BD540" i="1"/>
  <c r="BD539" i="1"/>
  <c r="BD538" i="1"/>
  <c r="BD537" i="1"/>
  <c r="BD536" i="1"/>
  <c r="BD535" i="1"/>
  <c r="BD534" i="1"/>
  <c r="BD533" i="1"/>
  <c r="BD532" i="1"/>
  <c r="BD531" i="1"/>
  <c r="BD530" i="1"/>
  <c r="BD529" i="1"/>
  <c r="BD528" i="1"/>
  <c r="BD527" i="1"/>
  <c r="BD526" i="1"/>
  <c r="BD525" i="1"/>
  <c r="BD524" i="1"/>
  <c r="BD523" i="1"/>
  <c r="BD522" i="1"/>
  <c r="BD521" i="1"/>
  <c r="BD520" i="1"/>
  <c r="BD519" i="1"/>
  <c r="BD518" i="1"/>
  <c r="BD517" i="1"/>
  <c r="BD516" i="1"/>
  <c r="BD515" i="1"/>
  <c r="BD514" i="1"/>
  <c r="BD513" i="1"/>
  <c r="BD512" i="1"/>
  <c r="BD511" i="1"/>
  <c r="BD510" i="1"/>
  <c r="BD509" i="1"/>
  <c r="BD508" i="1"/>
  <c r="BD507" i="1"/>
  <c r="BD506" i="1"/>
  <c r="BD505" i="1"/>
  <c r="BD504" i="1"/>
  <c r="BD503" i="1"/>
  <c r="BD502" i="1"/>
  <c r="BD501" i="1"/>
  <c r="BD500" i="1"/>
  <c r="BD499" i="1"/>
  <c r="BD498" i="1"/>
  <c r="BD497" i="1"/>
  <c r="BD496" i="1"/>
  <c r="BD495" i="1"/>
  <c r="BD494" i="1"/>
  <c r="BD493" i="1"/>
  <c r="BD492" i="1"/>
  <c r="BD491" i="1"/>
  <c r="BD490" i="1"/>
  <c r="BD489" i="1"/>
  <c r="BD488" i="1"/>
  <c r="BD487" i="1"/>
  <c r="BD486" i="1"/>
  <c r="BD485" i="1"/>
  <c r="BD484" i="1"/>
  <c r="BD483" i="1"/>
  <c r="BD482" i="1"/>
  <c r="BD481" i="1"/>
  <c r="BD480" i="1"/>
  <c r="BD479" i="1"/>
  <c r="BD478" i="1"/>
  <c r="BD477" i="1"/>
  <c r="BD476" i="1"/>
  <c r="BD475" i="1"/>
  <c r="BD474" i="1"/>
  <c r="BD473" i="1"/>
  <c r="BD472" i="1"/>
  <c r="BD471" i="1"/>
  <c r="BD470" i="1"/>
  <c r="BD469" i="1"/>
  <c r="BD468" i="1"/>
  <c r="BD467" i="1"/>
  <c r="BD466" i="1"/>
  <c r="BD465" i="1"/>
  <c r="BD464" i="1"/>
  <c r="BD463" i="1"/>
  <c r="BD462" i="1"/>
  <c r="BD461" i="1"/>
  <c r="BD460" i="1"/>
  <c r="BD459" i="1"/>
  <c r="BD458" i="1"/>
  <c r="BD457" i="1"/>
  <c r="BD456" i="1"/>
  <c r="BD455" i="1"/>
  <c r="BD454" i="1"/>
  <c r="BD453" i="1"/>
  <c r="BD452" i="1"/>
  <c r="BD451" i="1"/>
  <c r="BD450" i="1"/>
  <c r="BD449" i="1"/>
  <c r="BD448" i="1"/>
  <c r="BD447" i="1"/>
  <c r="BD446" i="1"/>
  <c r="BD445" i="1"/>
  <c r="BD444" i="1"/>
  <c r="BD443" i="1"/>
  <c r="BD442" i="1"/>
  <c r="BD441" i="1"/>
  <c r="BD440" i="1"/>
  <c r="BD439" i="1"/>
  <c r="BD438" i="1"/>
  <c r="BD437" i="1"/>
  <c r="BD436" i="1"/>
  <c r="BD435" i="1"/>
  <c r="BD434" i="1"/>
  <c r="BD433" i="1"/>
  <c r="BD432" i="1"/>
  <c r="BD431" i="1"/>
  <c r="BD430" i="1"/>
  <c r="BD429" i="1"/>
  <c r="BD428" i="1"/>
  <c r="BD427" i="1"/>
  <c r="BD426" i="1"/>
  <c r="BD425" i="1"/>
  <c r="BD424" i="1"/>
  <c r="BD423" i="1"/>
  <c r="BD422" i="1"/>
  <c r="BD421" i="1"/>
  <c r="BD420" i="1"/>
  <c r="BD419" i="1"/>
  <c r="BD418" i="1"/>
  <c r="BD417" i="1"/>
  <c r="BD416" i="1"/>
  <c r="BD415" i="1"/>
  <c r="BD414" i="1"/>
  <c r="BD413" i="1"/>
  <c r="BD412" i="1"/>
  <c r="BD411" i="1"/>
  <c r="BD410" i="1"/>
  <c r="BD409" i="1"/>
  <c r="BD408" i="1"/>
  <c r="BD407" i="1"/>
  <c r="BD406" i="1"/>
  <c r="BD405" i="1"/>
  <c r="BD404" i="1"/>
  <c r="BD403" i="1"/>
  <c r="BD402" i="1"/>
  <c r="BD401" i="1"/>
  <c r="BD400" i="1"/>
  <c r="BD399" i="1"/>
  <c r="BD398" i="1"/>
  <c r="BD397" i="1"/>
  <c r="BD396" i="1"/>
  <c r="BD395" i="1"/>
  <c r="BD394" i="1"/>
  <c r="BD393" i="1"/>
  <c r="BD392" i="1"/>
  <c r="BD391" i="1"/>
  <c r="BD390" i="1"/>
  <c r="BD389" i="1"/>
  <c r="BD388" i="1"/>
  <c r="BD387" i="1"/>
  <c r="BD386" i="1"/>
  <c r="BD385" i="1"/>
  <c r="BD384" i="1"/>
  <c r="BD383" i="1"/>
  <c r="BD382" i="1"/>
  <c r="BD381" i="1"/>
  <c r="BD380" i="1"/>
  <c r="BD379" i="1"/>
  <c r="BD378" i="1"/>
  <c r="BD377" i="1"/>
  <c r="BD376" i="1"/>
  <c r="BD375" i="1"/>
  <c r="BD374" i="1"/>
  <c r="BD373" i="1"/>
  <c r="BD372" i="1"/>
  <c r="BD371" i="1"/>
  <c r="BD370" i="1"/>
  <c r="BD369" i="1"/>
  <c r="BD368" i="1"/>
  <c r="BD367" i="1"/>
  <c r="BD366" i="1"/>
  <c r="BD365" i="1"/>
  <c r="BD364" i="1"/>
  <c r="BD363" i="1"/>
  <c r="BD362" i="1"/>
  <c r="BD361" i="1"/>
  <c r="BD360" i="1"/>
  <c r="BD359" i="1"/>
  <c r="BD358" i="1"/>
  <c r="BD357" i="1"/>
  <c r="BD356" i="1"/>
  <c r="BD355" i="1"/>
  <c r="BD354" i="1"/>
  <c r="BD353" i="1"/>
  <c r="BD352" i="1"/>
  <c r="BD351" i="1"/>
  <c r="BD350" i="1"/>
  <c r="BD349" i="1"/>
  <c r="BD348" i="1"/>
  <c r="BD347" i="1"/>
  <c r="BD346" i="1"/>
  <c r="BD345" i="1"/>
  <c r="BD344" i="1"/>
  <c r="BD343" i="1"/>
  <c r="BD342" i="1"/>
  <c r="BD341" i="1"/>
  <c r="BD340" i="1"/>
  <c r="BD339" i="1"/>
  <c r="BD338" i="1"/>
  <c r="BD337" i="1"/>
  <c r="BD336" i="1"/>
  <c r="BD335" i="1"/>
  <c r="BD334" i="1"/>
  <c r="BD333" i="1"/>
  <c r="BD332" i="1"/>
  <c r="BD331" i="1"/>
  <c r="BD330" i="1"/>
  <c r="BD329" i="1"/>
  <c r="BD328" i="1"/>
  <c r="BD327" i="1"/>
  <c r="BD326" i="1"/>
  <c r="BD325" i="1"/>
  <c r="BD324" i="1"/>
  <c r="BD323" i="1"/>
  <c r="BD322" i="1"/>
  <c r="BD321" i="1"/>
  <c r="BD320" i="1"/>
  <c r="BD319" i="1"/>
  <c r="BD318" i="1"/>
  <c r="BD317" i="1"/>
  <c r="BD316" i="1"/>
  <c r="BD315" i="1"/>
  <c r="BD314" i="1"/>
  <c r="BD313" i="1"/>
  <c r="BD312" i="1"/>
  <c r="BD311" i="1"/>
  <c r="BD310" i="1"/>
  <c r="BD309" i="1"/>
  <c r="BD308" i="1"/>
  <c r="BD307" i="1"/>
  <c r="BD306" i="1"/>
  <c r="BD305" i="1"/>
  <c r="BD304" i="1"/>
  <c r="BD303" i="1"/>
  <c r="BD302" i="1"/>
  <c r="BD301" i="1"/>
  <c r="BD300" i="1"/>
  <c r="BD299" i="1"/>
  <c r="BD298" i="1"/>
  <c r="BD297" i="1"/>
  <c r="BD296" i="1"/>
  <c r="BD295" i="1"/>
  <c r="BD294" i="1"/>
  <c r="BD293" i="1"/>
  <c r="BD292" i="1"/>
  <c r="BD291" i="1"/>
  <c r="BD290" i="1"/>
  <c r="BD289" i="1"/>
  <c r="BD288" i="1"/>
  <c r="BD287" i="1"/>
  <c r="BD286" i="1"/>
  <c r="BD285" i="1"/>
  <c r="BD284" i="1"/>
  <c r="BD283" i="1"/>
  <c r="BD282" i="1"/>
  <c r="BD281" i="1"/>
  <c r="BD280" i="1"/>
  <c r="BD279" i="1"/>
  <c r="BD278" i="1"/>
  <c r="BD277"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19" i="1"/>
  <c r="BD18" i="1"/>
  <c r="BD17" i="1"/>
  <c r="BD16" i="1"/>
  <c r="BD15" i="1"/>
  <c r="BD14" i="1"/>
  <c r="BD13" i="1"/>
  <c r="BD12" i="1"/>
  <c r="AP12" i="1" s="1"/>
  <c r="BD11" i="1"/>
  <c r="BD10" i="1"/>
  <c r="BD9" i="1"/>
  <c r="BD8" i="1"/>
  <c r="BD7" i="1"/>
  <c r="BD6" i="1"/>
  <c r="BD5" i="1"/>
  <c r="BD194" i="1"/>
  <c r="BD193" i="1"/>
  <c r="BD192" i="1"/>
  <c r="BD191" i="1"/>
  <c r="BD190" i="1"/>
  <c r="BD189" i="1"/>
  <c r="BD188" i="1"/>
  <c r="BD187" i="1"/>
  <c r="BD186" i="1"/>
  <c r="BD185" i="1"/>
  <c r="BD184" i="1"/>
  <c r="BD183" i="1"/>
  <c r="BD182" i="1"/>
  <c r="BD181" i="1"/>
  <c r="BD180" i="1"/>
  <c r="BD179" i="1"/>
  <c r="BD178" i="1"/>
  <c r="BD177" i="1"/>
  <c r="BD176" i="1"/>
  <c r="BD175" i="1"/>
  <c r="BD174" i="1"/>
  <c r="BD173" i="1"/>
  <c r="BD172" i="1"/>
  <c r="BD171" i="1"/>
  <c r="BD170" i="1"/>
  <c r="BD169" i="1"/>
  <c r="BD168" i="1"/>
  <c r="BD167" i="1"/>
  <c r="BD166" i="1"/>
  <c r="BD165" i="1"/>
  <c r="BD164" i="1"/>
  <c r="BD163" i="1"/>
  <c r="BD162" i="1"/>
  <c r="BD161" i="1"/>
  <c r="BD160" i="1"/>
  <c r="BD159" i="1"/>
  <c r="BD158" i="1"/>
  <c r="BD157" i="1"/>
  <c r="BD156" i="1"/>
  <c r="BD155" i="1"/>
  <c r="BD154" i="1"/>
  <c r="BD153" i="1"/>
  <c r="BD152" i="1"/>
  <c r="BD151" i="1"/>
  <c r="BD150" i="1"/>
  <c r="BD149" i="1"/>
  <c r="BD148" i="1"/>
  <c r="BD147" i="1"/>
  <c r="BD146" i="1"/>
  <c r="BD145" i="1"/>
  <c r="BD144" i="1"/>
  <c r="BD143" i="1"/>
  <c r="BD142" i="1"/>
  <c r="BD141" i="1"/>
  <c r="BD140" i="1"/>
  <c r="BD139" i="1"/>
  <c r="BD138" i="1"/>
  <c r="BD137" i="1"/>
  <c r="BD136" i="1"/>
  <c r="BD135" i="1"/>
  <c r="BD134" i="1"/>
  <c r="BD133" i="1"/>
  <c r="BD132" i="1"/>
  <c r="BD131" i="1"/>
  <c r="BD130" i="1"/>
  <c r="BD129" i="1"/>
  <c r="BD128" i="1"/>
  <c r="BD127" i="1"/>
  <c r="BD126" i="1"/>
  <c r="BD125" i="1"/>
  <c r="BD124" i="1"/>
  <c r="BD123" i="1"/>
  <c r="BD122" i="1"/>
  <c r="BD121" i="1"/>
  <c r="BD120" i="1"/>
  <c r="BD119" i="1"/>
  <c r="BD118" i="1"/>
  <c r="BD117" i="1"/>
  <c r="BD116" i="1"/>
  <c r="BD115" i="1"/>
  <c r="BD114" i="1"/>
  <c r="BD113" i="1"/>
  <c r="BD112" i="1"/>
  <c r="BD111" i="1"/>
  <c r="BD110" i="1"/>
  <c r="BD109" i="1"/>
  <c r="BD108" i="1"/>
  <c r="BD107" i="1"/>
  <c r="BD106" i="1"/>
  <c r="BD105" i="1"/>
  <c r="BD104" i="1"/>
  <c r="BD103" i="1"/>
  <c r="BD102" i="1"/>
  <c r="BD101" i="1"/>
  <c r="BD100" i="1"/>
  <c r="BD99" i="1"/>
  <c r="BD98" i="1"/>
  <c r="BD97" i="1"/>
  <c r="BD96" i="1"/>
  <c r="BD95" i="1"/>
  <c r="BD94" i="1"/>
  <c r="BD93" i="1"/>
  <c r="BD92" i="1"/>
  <c r="BD91" i="1"/>
  <c r="BD90" i="1"/>
  <c r="BD89" i="1"/>
  <c r="BD88" i="1"/>
  <c r="BD87" i="1"/>
  <c r="BD86" i="1"/>
  <c r="BD85" i="1"/>
  <c r="BD84" i="1"/>
  <c r="BD83" i="1"/>
  <c r="BD82" i="1"/>
  <c r="AP82" i="1" s="1"/>
  <c r="BD81" i="1"/>
  <c r="BD80" i="1"/>
  <c r="BD79" i="1"/>
  <c r="BD78" i="1"/>
  <c r="BD77" i="1"/>
  <c r="BD76" i="1"/>
  <c r="BD75" i="1"/>
  <c r="BD74" i="1"/>
  <c r="AP74" i="1" s="1"/>
  <c r="BD73" i="1"/>
  <c r="BD72" i="1"/>
  <c r="BD71" i="1"/>
  <c r="BD70" i="1"/>
  <c r="BD69" i="1"/>
  <c r="BD68" i="1"/>
  <c r="AP68" i="1" s="1"/>
  <c r="BD67" i="1"/>
  <c r="BD66" i="1"/>
  <c r="AP66" i="1" s="1"/>
  <c r="BD65" i="1"/>
  <c r="BD64" i="1"/>
  <c r="BD63" i="1"/>
  <c r="BD62" i="1"/>
  <c r="BD61" i="1"/>
  <c r="BD60" i="1"/>
  <c r="AP60" i="1" s="1"/>
  <c r="BD59" i="1"/>
  <c r="BD58" i="1"/>
  <c r="AP58" i="1" s="1"/>
  <c r="BD57" i="1"/>
  <c r="BD56" i="1"/>
  <c r="BD55" i="1"/>
  <c r="BD54" i="1"/>
  <c r="BD53" i="1"/>
  <c r="BD52" i="1"/>
  <c r="BD51" i="1"/>
  <c r="BD50" i="1"/>
  <c r="AP50" i="1" s="1"/>
  <c r="BD49" i="1"/>
  <c r="BD48" i="1"/>
  <c r="BD47" i="1"/>
  <c r="BD46" i="1"/>
  <c r="BD45" i="1"/>
  <c r="BD44" i="1"/>
  <c r="BD43" i="1"/>
  <c r="BD42" i="1"/>
  <c r="AP42" i="1" s="1"/>
  <c r="BD41" i="1"/>
  <c r="BD40" i="1"/>
  <c r="BD39" i="1"/>
  <c r="BD38" i="1"/>
  <c r="BD37" i="1"/>
  <c r="BD36" i="1"/>
  <c r="BD35" i="1"/>
  <c r="AP35" i="1" s="1"/>
  <c r="BD34" i="1"/>
  <c r="AP34" i="1" s="1"/>
  <c r="BD33" i="1"/>
  <c r="BD32" i="1"/>
  <c r="BD31" i="1"/>
  <c r="BD30" i="1"/>
  <c r="BD29" i="1"/>
  <c r="BD28" i="1"/>
  <c r="BD27" i="1"/>
  <c r="AP27" i="1" s="1"/>
  <c r="BD26" i="1"/>
  <c r="AP26" i="1" s="1"/>
  <c r="BD25" i="1"/>
  <c r="BD24" i="1"/>
  <c r="BD23" i="1"/>
  <c r="BD22" i="1"/>
  <c r="BD20" i="1"/>
  <c r="U13" i="1"/>
  <c r="U12" i="1"/>
  <c r="U11" i="1"/>
  <c r="U10" i="1"/>
  <c r="BD4" i="1"/>
  <c r="AP4" i="1" s="1"/>
  <c r="M14" i="3"/>
  <c r="M15" i="2"/>
  <c r="M14" i="2"/>
  <c r="M13" i="2"/>
  <c r="M13" i="3"/>
  <c r="M12" i="3"/>
  <c r="M11" i="3"/>
  <c r="M9" i="3"/>
  <c r="M8" i="3"/>
  <c r="M7" i="3"/>
  <c r="M6" i="3"/>
  <c r="M5" i="3"/>
  <c r="M4" i="3"/>
  <c r="M3" i="3"/>
  <c r="M2" i="3"/>
  <c r="M11" i="2"/>
  <c r="M10" i="2"/>
  <c r="M9" i="2"/>
  <c r="M8" i="2"/>
  <c r="M7" i="2"/>
  <c r="M6" i="2"/>
  <c r="M5" i="2"/>
  <c r="M4" i="2"/>
  <c r="R18" i="2"/>
  <c r="Q19" i="2"/>
  <c r="P4" i="2"/>
  <c r="O5" i="2"/>
  <c r="O6" i="2"/>
  <c r="O4" i="2"/>
  <c r="Q17" i="9" l="1" a="1"/>
  <c r="Q17" i="9" s="1"/>
  <c r="P17" i="9" a="1"/>
  <c r="P17" i="9" s="1"/>
  <c r="O17" i="9" a="1"/>
  <c r="O17" i="9" s="1"/>
  <c r="N17" i="9" a="1"/>
  <c r="N17" i="9" s="1"/>
  <c r="M17" i="9" a="1"/>
  <c r="M17" i="9" s="1"/>
  <c r="L17" i="9" a="1"/>
  <c r="L17" i="9" s="1"/>
  <c r="K17" i="9" a="1"/>
  <c r="K17" i="9" s="1"/>
  <c r="J17" i="9" a="1"/>
  <c r="J17" i="9" s="1"/>
  <c r="I17" i="9" a="1"/>
  <c r="I17" i="9" s="1"/>
  <c r="H17" i="9" a="1"/>
  <c r="H17" i="9" s="1"/>
  <c r="G17" i="9" a="1"/>
  <c r="G17" i="9" s="1"/>
  <c r="F17" i="9" a="1"/>
  <c r="F17" i="9" s="1"/>
  <c r="Q16" i="9" a="1"/>
  <c r="Q16" i="9" s="1"/>
  <c r="P16" i="9" a="1"/>
  <c r="P16" i="9" s="1"/>
  <c r="O16" i="9" a="1"/>
  <c r="O16" i="9" s="1"/>
  <c r="N16" i="9" a="1"/>
  <c r="N16" i="9" s="1"/>
  <c r="M16" i="9" a="1"/>
  <c r="M16" i="9" s="1"/>
  <c r="L16" i="9" a="1"/>
  <c r="L16" i="9" s="1"/>
  <c r="K16" i="9" a="1"/>
  <c r="K16" i="9" s="1"/>
  <c r="J16" i="9" a="1"/>
  <c r="J16" i="9" s="1"/>
  <c r="I16" i="9" a="1"/>
  <c r="I16" i="9" s="1"/>
  <c r="H16" i="9" a="1"/>
  <c r="H16" i="9" s="1"/>
  <c r="G16" i="9" a="1"/>
  <c r="G16" i="9" s="1"/>
  <c r="F16" i="9" a="1"/>
  <c r="F16" i="9" s="1"/>
  <c r="E18" i="9" a="1"/>
  <c r="E18" i="9" s="1"/>
  <c r="E19" i="9" a="1"/>
  <c r="E19" i="9" s="1"/>
  <c r="W21" i="7"/>
  <c r="AX21" i="7" s="1"/>
  <c r="W20" i="7"/>
  <c r="AX20" i="7" s="1"/>
  <c r="W19" i="7"/>
  <c r="AX19" i="7" s="1"/>
  <c r="W18" i="7"/>
  <c r="AX18" i="7" s="1"/>
  <c r="W17" i="7"/>
  <c r="AX17" i="7" s="1"/>
  <c r="W16" i="7"/>
  <c r="AX16" i="7" s="1"/>
  <c r="W15" i="7"/>
  <c r="AX15" i="7" s="1"/>
  <c r="W14" i="7"/>
  <c r="AX14" i="7" s="1"/>
  <c r="W13" i="7"/>
  <c r="AX13" i="7" s="1"/>
  <c r="W12" i="7"/>
  <c r="AX12" i="7" s="1"/>
  <c r="W11" i="7"/>
  <c r="AX11" i="7" s="1"/>
  <c r="W10" i="7"/>
  <c r="AX10" i="7" s="1"/>
  <c r="W9" i="7"/>
  <c r="AX9" i="7" s="1"/>
  <c r="W8" i="7"/>
  <c r="AX8" i="7" s="1"/>
  <c r="W7" i="7"/>
  <c r="AX7" i="7" s="1"/>
  <c r="Q19" i="7"/>
  <c r="AR19" i="7" s="1"/>
  <c r="R19" i="7"/>
  <c r="AS19" i="7" s="1"/>
  <c r="U19" i="7"/>
  <c r="AV19" i="7" s="1"/>
  <c r="S20" i="7"/>
  <c r="AT20" i="7" s="1"/>
  <c r="Q21" i="7"/>
  <c r="AR21" i="7" s="1"/>
  <c r="S21" i="7"/>
  <c r="AT21" i="7" s="1"/>
  <c r="T20" i="7"/>
  <c r="AU20" i="7" s="1"/>
  <c r="I21" i="7"/>
  <c r="BA21" i="7" s="1"/>
  <c r="T19" i="7"/>
  <c r="AU19" i="7" s="1"/>
  <c r="P19" i="7"/>
  <c r="AQ19" i="7" s="1"/>
  <c r="Q20" i="7"/>
  <c r="AR20" i="7" s="1"/>
  <c r="T21" i="7"/>
  <c r="AU21" i="7" s="1"/>
  <c r="R20" i="7"/>
  <c r="AS20" i="7" s="1"/>
  <c r="U21" i="7"/>
  <c r="AV21" i="7" s="1"/>
  <c r="I19" i="7"/>
  <c r="BA19" i="7" s="1"/>
  <c r="S19" i="7"/>
  <c r="AT19" i="7" s="1"/>
  <c r="U20" i="7"/>
  <c r="AV20" i="7" s="1"/>
  <c r="O19" i="7"/>
  <c r="AP19" i="7" s="1"/>
  <c r="R21" i="7"/>
  <c r="AS21" i="7" s="1"/>
  <c r="I20" i="7"/>
  <c r="BA20" i="7" s="1"/>
  <c r="L19" i="7"/>
  <c r="AM19" i="7" s="1"/>
  <c r="P21" i="7"/>
  <c r="AQ21" i="7" s="1"/>
  <c r="N19" i="7"/>
  <c r="AO19" i="7" s="1"/>
  <c r="N20" i="7"/>
  <c r="AO20" i="7" s="1"/>
  <c r="M21" i="7"/>
  <c r="AN21" i="7" s="1"/>
  <c r="O20" i="7"/>
  <c r="AP20" i="7" s="1"/>
  <c r="N21" i="7"/>
  <c r="AO21" i="7" s="1"/>
  <c r="M20" i="7"/>
  <c r="AN20" i="7" s="1"/>
  <c r="P20" i="7"/>
  <c r="AQ20" i="7" s="1"/>
  <c r="O21" i="7"/>
  <c r="AP21" i="7" s="1"/>
  <c r="K21" i="7"/>
  <c r="AL21" i="7" s="1"/>
  <c r="L21" i="7"/>
  <c r="AM21" i="7" s="1"/>
  <c r="J19" i="7"/>
  <c r="AK19" i="7" s="1"/>
  <c r="K19" i="7"/>
  <c r="AL19" i="7" s="1"/>
  <c r="J21" i="7"/>
  <c r="AK21" i="7" s="1"/>
  <c r="J20" i="7"/>
  <c r="AK20" i="7" s="1"/>
  <c r="K20" i="7"/>
  <c r="AL20" i="7" s="1"/>
  <c r="L20" i="7"/>
  <c r="AM20" i="7" s="1"/>
  <c r="AP30" i="1"/>
  <c r="AP16" i="1"/>
  <c r="AP28" i="1"/>
  <c r="AP46" i="1"/>
  <c r="AP62" i="1"/>
  <c r="AP78" i="1"/>
  <c r="AP23" i="1"/>
  <c r="AP31" i="1"/>
  <c r="AP39" i="1"/>
  <c r="AP47" i="1"/>
  <c r="AP55" i="1"/>
  <c r="AP63" i="1"/>
  <c r="AP71" i="1"/>
  <c r="AP79" i="1"/>
  <c r="AP9" i="1"/>
  <c r="AP17" i="1"/>
  <c r="AP6" i="1"/>
  <c r="AP22" i="1"/>
  <c r="AP38" i="1"/>
  <c r="AP70" i="1"/>
  <c r="AP8" i="1"/>
  <c r="AP24" i="1"/>
  <c r="AP32" i="1"/>
  <c r="AP40" i="1"/>
  <c r="AP48" i="1"/>
  <c r="AP56" i="1"/>
  <c r="AP64" i="1"/>
  <c r="AP72" i="1"/>
  <c r="AP80" i="1"/>
  <c r="AP10" i="1"/>
  <c r="AP18" i="1"/>
  <c r="AP21" i="1"/>
  <c r="AP54" i="1"/>
  <c r="AP25" i="1"/>
  <c r="AP33" i="1"/>
  <c r="AP41" i="1"/>
  <c r="AP49" i="1"/>
  <c r="AP57" i="1"/>
  <c r="AP65" i="1"/>
  <c r="AP81" i="1"/>
  <c r="AP11" i="1"/>
  <c r="AP19" i="1"/>
  <c r="AP43" i="1"/>
  <c r="AP51" i="1"/>
  <c r="AP59" i="1"/>
  <c r="AP67" i="1"/>
  <c r="AP75" i="1"/>
  <c r="AP5" i="1"/>
  <c r="AP13" i="1"/>
  <c r="AP44" i="1"/>
  <c r="AP52" i="1"/>
  <c r="AP76" i="1"/>
  <c r="AP14" i="1"/>
  <c r="AP36" i="1"/>
  <c r="AP20" i="1"/>
  <c r="AP29" i="1"/>
  <c r="AP37" i="1"/>
  <c r="AP45" i="1"/>
  <c r="AP53" i="1"/>
  <c r="AP61" i="1"/>
  <c r="AP69" i="1"/>
  <c r="AP77" i="1"/>
  <c r="AP7" i="1"/>
  <c r="AP15" i="1"/>
  <c r="N76" i="1"/>
  <c r="N77" i="1"/>
  <c r="N79" i="1"/>
  <c r="N80" i="1"/>
  <c r="N82" i="1"/>
  <c r="N75" i="1"/>
  <c r="N7" i="7"/>
  <c r="AO7" i="7" s="1"/>
  <c r="Q7" i="7"/>
  <c r="AR7" i="7" s="1"/>
  <c r="P7" i="7"/>
  <c r="AQ7" i="7" s="1"/>
  <c r="U7" i="7"/>
  <c r="AV7" i="7" s="1"/>
  <c r="J7" i="7"/>
  <c r="AK7" i="7" s="1"/>
  <c r="R7" i="7"/>
  <c r="AS7" i="7" s="1"/>
  <c r="K7" i="7"/>
  <c r="AL7" i="7" s="1"/>
  <c r="S7" i="7"/>
  <c r="AT7" i="7" s="1"/>
  <c r="I7" i="7"/>
  <c r="BA7" i="7" s="1"/>
  <c r="L7" i="7"/>
  <c r="AM7" i="7" s="1"/>
  <c r="T7" i="7"/>
  <c r="AU7" i="7" s="1"/>
  <c r="M7" i="7"/>
  <c r="AN7" i="7" s="1"/>
  <c r="O7" i="7"/>
  <c r="AP7" i="7" s="1"/>
  <c r="M19" i="7"/>
  <c r="AN19" i="7" s="1"/>
  <c r="S18" i="7"/>
  <c r="AT18" i="7" s="1"/>
  <c r="L18" i="7"/>
  <c r="AM18" i="7" s="1"/>
  <c r="R18" i="7"/>
  <c r="AS18" i="7" s="1"/>
  <c r="M18" i="7"/>
  <c r="AN18" i="7" s="1"/>
  <c r="T18" i="7"/>
  <c r="AU18" i="7" s="1"/>
  <c r="O18" i="7"/>
  <c r="AP18" i="7" s="1"/>
  <c r="P18" i="7"/>
  <c r="AQ18" i="7" s="1"/>
  <c r="N18" i="7"/>
  <c r="AO18" i="7" s="1"/>
  <c r="U18" i="7"/>
  <c r="AV18" i="7" s="1"/>
  <c r="J18" i="7"/>
  <c r="AK18" i="7" s="1"/>
  <c r="Q18" i="7"/>
  <c r="AR18" i="7" s="1"/>
  <c r="K18" i="7"/>
  <c r="AL18" i="7" s="1"/>
  <c r="AZ74" i="1"/>
  <c r="P11" i="7"/>
  <c r="AQ11" i="7" s="1"/>
  <c r="J15" i="7"/>
  <c r="AK15" i="7" s="1"/>
  <c r="U9" i="7"/>
  <c r="AV9" i="7" s="1"/>
  <c r="N9" i="7"/>
  <c r="AO9" i="7" s="1"/>
  <c r="M10" i="7"/>
  <c r="AN10" i="7" s="1"/>
  <c r="M9" i="7"/>
  <c r="AN9" i="7" s="1"/>
  <c r="L8" i="7"/>
  <c r="AM8" i="7" s="1"/>
  <c r="O10" i="7"/>
  <c r="AP10" i="7" s="1"/>
  <c r="N12" i="7"/>
  <c r="AO12" i="7" s="1"/>
  <c r="P8" i="7"/>
  <c r="AQ8" i="7" s="1"/>
  <c r="J11" i="7"/>
  <c r="AK11" i="7" s="1"/>
  <c r="Q10" i="7"/>
  <c r="AR10" i="7" s="1"/>
  <c r="U8" i="7"/>
  <c r="AV8" i="7" s="1"/>
  <c r="K11" i="7"/>
  <c r="AL11" i="7" s="1"/>
  <c r="S10" i="7"/>
  <c r="AT10" i="7" s="1"/>
  <c r="T11" i="7"/>
  <c r="AU11" i="7" s="1"/>
  <c r="S12" i="7"/>
  <c r="AT12" i="7" s="1"/>
  <c r="L9" i="7"/>
  <c r="AM9" i="7" s="1"/>
  <c r="O11" i="7"/>
  <c r="AP11" i="7" s="1"/>
  <c r="P12" i="7"/>
  <c r="AQ12" i="7" s="1"/>
  <c r="J16" i="7"/>
  <c r="AK16" i="7" s="1"/>
  <c r="J10" i="7"/>
  <c r="AK10" i="7" s="1"/>
  <c r="K13" i="7"/>
  <c r="AL13" i="7" s="1"/>
  <c r="J12" i="7"/>
  <c r="AK12" i="7" s="1"/>
  <c r="K8" i="7"/>
  <c r="AL8" i="7" s="1"/>
  <c r="O8" i="7"/>
  <c r="AP8" i="7" s="1"/>
  <c r="P9" i="7"/>
  <c r="AQ9" i="7" s="1"/>
  <c r="U10" i="7"/>
  <c r="AV10" i="7" s="1"/>
  <c r="M12" i="7"/>
  <c r="AN12" i="7" s="1"/>
  <c r="T8" i="7"/>
  <c r="AU8" i="7" s="1"/>
  <c r="J9" i="7"/>
  <c r="AK9" i="7" s="1"/>
  <c r="K10" i="7"/>
  <c r="AL10" i="7" s="1"/>
  <c r="L11" i="7"/>
  <c r="AM11" i="7" s="1"/>
  <c r="O13" i="7"/>
  <c r="AP13" i="7" s="1"/>
  <c r="J8" i="7"/>
  <c r="AK8" i="7" s="1"/>
  <c r="K9" i="7"/>
  <c r="AL9" i="7" s="1"/>
  <c r="L10" i="7"/>
  <c r="AM10" i="7" s="1"/>
  <c r="M11" i="7"/>
  <c r="AN11" i="7" s="1"/>
  <c r="P13" i="7"/>
  <c r="AQ13" i="7" s="1"/>
  <c r="N8" i="7"/>
  <c r="AO8" i="7" s="1"/>
  <c r="J13" i="7"/>
  <c r="AK13" i="7" s="1"/>
  <c r="T15" i="7"/>
  <c r="AU15" i="7" s="1"/>
  <c r="M8" i="7"/>
  <c r="AN8" i="7" s="1"/>
  <c r="O9" i="7"/>
  <c r="AP9" i="7" s="1"/>
  <c r="P10" i="7"/>
  <c r="AQ10" i="7" s="1"/>
  <c r="Q8" i="7"/>
  <c r="AR8" i="7" s="1"/>
  <c r="K12" i="7"/>
  <c r="AL12" i="7" s="1"/>
  <c r="L13" i="7"/>
  <c r="AM13" i="7" s="1"/>
  <c r="N10" i="7"/>
  <c r="AO10" i="7" s="1"/>
  <c r="Q9" i="7"/>
  <c r="AR9" i="7" s="1"/>
  <c r="T10" i="7"/>
  <c r="AU10" i="7" s="1"/>
  <c r="Q13" i="7"/>
  <c r="AR13" i="7" s="1"/>
  <c r="K15" i="7"/>
  <c r="AL15" i="7" s="1"/>
  <c r="M16" i="7"/>
  <c r="AN16" i="7" s="1"/>
  <c r="L12" i="7"/>
  <c r="AM12" i="7" s="1"/>
  <c r="M13" i="7"/>
  <c r="AN13" i="7" s="1"/>
  <c r="N11" i="7"/>
  <c r="AO11" i="7" s="1"/>
  <c r="R9" i="7"/>
  <c r="AS9" i="7" s="1"/>
  <c r="Q11" i="7"/>
  <c r="AR11" i="7" s="1"/>
  <c r="T13" i="7"/>
  <c r="AU13" i="7" s="1"/>
  <c r="O15" i="7"/>
  <c r="AP15" i="7" s="1"/>
  <c r="J17" i="7"/>
  <c r="AK17" i="7" s="1"/>
  <c r="S9" i="7"/>
  <c r="AT9" i="7" s="1"/>
  <c r="R11" i="7"/>
  <c r="AS11" i="7" s="1"/>
  <c r="N15" i="7"/>
  <c r="AO15" i="7" s="1"/>
  <c r="O12" i="7"/>
  <c r="AP12" i="7" s="1"/>
  <c r="N13" i="7"/>
  <c r="AO13" i="7" s="1"/>
  <c r="T9" i="7"/>
  <c r="AU9" i="7" s="1"/>
  <c r="S11" i="7"/>
  <c r="AT11" i="7" s="1"/>
  <c r="J14" i="7"/>
  <c r="AK14" i="7" s="1"/>
  <c r="Q14" i="7"/>
  <c r="AR14" i="7" s="1"/>
  <c r="T16" i="7"/>
  <c r="AU16" i="7" s="1"/>
  <c r="K14" i="7"/>
  <c r="AL14" i="7" s="1"/>
  <c r="R14" i="7"/>
  <c r="AS14" i="7" s="1"/>
  <c r="U12" i="7"/>
  <c r="AV12" i="7" s="1"/>
  <c r="U13" i="7"/>
  <c r="AV13" i="7" s="1"/>
  <c r="R8" i="7"/>
  <c r="AS8" i="7" s="1"/>
  <c r="Q12" i="7"/>
  <c r="AR12" i="7" s="1"/>
  <c r="M14" i="7"/>
  <c r="AN14" i="7" s="1"/>
  <c r="T14" i="7"/>
  <c r="AU14" i="7" s="1"/>
  <c r="U11" i="7"/>
  <c r="AV11" i="7" s="1"/>
  <c r="S8" i="7"/>
  <c r="AT8" i="7" s="1"/>
  <c r="R10" i="7"/>
  <c r="AS10" i="7" s="1"/>
  <c r="R12" i="7"/>
  <c r="AS12" i="7" s="1"/>
  <c r="U14" i="7"/>
  <c r="AV14" i="7" s="1"/>
  <c r="K16" i="7"/>
  <c r="AL16" i="7" s="1"/>
  <c r="L17" i="7"/>
  <c r="AM17" i="7" s="1"/>
  <c r="L15" i="7"/>
  <c r="AM15" i="7" s="1"/>
  <c r="R16" i="7"/>
  <c r="AS16" i="7" s="1"/>
  <c r="U16" i="7"/>
  <c r="AV16" i="7" s="1"/>
  <c r="S15" i="7"/>
  <c r="AT15" i="7" s="1"/>
  <c r="Q16" i="7"/>
  <c r="AR16" i="7" s="1"/>
  <c r="U17" i="7"/>
  <c r="AV17" i="7" s="1"/>
  <c r="R15" i="7"/>
  <c r="AS15" i="7" s="1"/>
  <c r="U15" i="7"/>
  <c r="AV15" i="7" s="1"/>
  <c r="S13" i="7"/>
  <c r="AT13" i="7" s="1"/>
  <c r="O16" i="7"/>
  <c r="AP16" i="7" s="1"/>
  <c r="Q15" i="7"/>
  <c r="AR15" i="7" s="1"/>
  <c r="O14" i="7"/>
  <c r="AP14" i="7" s="1"/>
  <c r="R13" i="7"/>
  <c r="AS13" i="7" s="1"/>
  <c r="T17" i="7"/>
  <c r="AU17" i="7" s="1"/>
  <c r="O17" i="7"/>
  <c r="AP17" i="7" s="1"/>
  <c r="S17" i="7"/>
  <c r="AT17" i="7" s="1"/>
  <c r="S14" i="7"/>
  <c r="AT14" i="7" s="1"/>
  <c r="T12" i="7"/>
  <c r="AU12" i="7" s="1"/>
  <c r="R17" i="7"/>
  <c r="AS17" i="7" s="1"/>
  <c r="Q17" i="7"/>
  <c r="AR17" i="7" s="1"/>
  <c r="K17" i="7"/>
  <c r="AL17" i="7" s="1"/>
  <c r="N14" i="7"/>
  <c r="AO14" i="7" s="1"/>
  <c r="P16" i="7"/>
  <c r="AQ16" i="7" s="1"/>
  <c r="P14" i="7"/>
  <c r="AQ14" i="7" s="1"/>
  <c r="P17" i="7"/>
  <c r="AQ17" i="7" s="1"/>
  <c r="P15" i="7"/>
  <c r="AQ15" i="7" s="1"/>
  <c r="M17" i="7"/>
  <c r="AN17" i="7" s="1"/>
  <c r="L16" i="7"/>
  <c r="AM16" i="7" s="1"/>
  <c r="M15" i="7"/>
  <c r="AN15" i="7" s="1"/>
  <c r="L14" i="7"/>
  <c r="AM14" i="7" s="1"/>
  <c r="N17" i="7"/>
  <c r="AO17" i="7" s="1"/>
  <c r="N16" i="7"/>
  <c r="AO16" i="7" s="1"/>
  <c r="S16" i="7"/>
  <c r="AT16" i="7" s="1"/>
  <c r="I18" i="7"/>
  <c r="BA18" i="7" s="1"/>
  <c r="I17" i="7"/>
  <c r="BA17" i="7" s="1"/>
  <c r="I16" i="7"/>
  <c r="BA16" i="7" s="1"/>
  <c r="I15" i="7"/>
  <c r="BA15" i="7" s="1"/>
  <c r="I14" i="7"/>
  <c r="BA14" i="7" s="1"/>
  <c r="I13" i="7"/>
  <c r="BA13" i="7" s="1"/>
  <c r="I12" i="7"/>
  <c r="BA12" i="7" s="1"/>
  <c r="I11" i="7"/>
  <c r="BA11" i="7" s="1"/>
  <c r="I10" i="7"/>
  <c r="BA10" i="7" s="1"/>
  <c r="I9" i="7"/>
  <c r="BA9" i="7" s="1"/>
  <c r="I8" i="7"/>
  <c r="BA8" i="7" s="1"/>
  <c r="K7" i="9" l="1"/>
  <c r="M7" i="9"/>
  <c r="H7" i="9"/>
  <c r="L7" i="9"/>
  <c r="Q10" i="9"/>
  <c r="P7" i="9"/>
  <c r="P10" i="9"/>
  <c r="O10" i="9"/>
  <c r="I10" i="9"/>
  <c r="L10" i="9"/>
  <c r="N10" i="9"/>
  <c r="M10" i="9"/>
  <c r="O7" i="9"/>
  <c r="N7" i="9"/>
  <c r="Q7" i="9"/>
  <c r="K10" i="9"/>
  <c r="F10" i="9"/>
  <c r="F12" i="9" s="1"/>
  <c r="G5" i="9" s="1"/>
  <c r="J10" i="9"/>
  <c r="H10" i="9"/>
  <c r="J7" i="9"/>
  <c r="I7" i="9"/>
  <c r="G7" i="9"/>
  <c r="G10" i="9"/>
  <c r="I8" i="9"/>
  <c r="K8" i="9"/>
  <c r="L8" i="9"/>
  <c r="H8" i="9"/>
  <c r="F8" i="9"/>
  <c r="Q8" i="9"/>
  <c r="M8" i="9"/>
  <c r="D16" i="9"/>
  <c r="C16" i="9"/>
  <c r="G8" i="9"/>
  <c r="J8" i="9"/>
  <c r="O8" i="9"/>
  <c r="F7" i="9"/>
  <c r="D17" i="9"/>
  <c r="C17" i="9"/>
  <c r="N8" i="9"/>
  <c r="P8" i="9"/>
  <c r="G14" i="9" l="1"/>
  <c r="G15" i="9"/>
  <c r="F14" i="9"/>
  <c r="F15" i="9"/>
  <c r="G12" i="9"/>
  <c r="H5" i="9" s="1"/>
  <c r="H15" i="9" s="1"/>
  <c r="C10" i="9"/>
  <c r="D10" i="9"/>
  <c r="D7" i="9"/>
  <c r="C7" i="9"/>
  <c r="D8" i="9"/>
  <c r="C8" i="9"/>
  <c r="H12" i="9" l="1"/>
  <c r="I5" i="9" s="1"/>
  <c r="I14" i="9" s="1"/>
  <c r="H14" i="9"/>
  <c r="D15" i="9"/>
  <c r="D12" i="9"/>
  <c r="D14" i="9"/>
  <c r="C12" i="9"/>
  <c r="C15" i="9"/>
  <c r="C14" i="9"/>
  <c r="I15" i="9" l="1"/>
  <c r="I12" i="9"/>
  <c r="J5" i="9" s="1"/>
  <c r="J14" i="9" s="1"/>
  <c r="J15" i="9" l="1"/>
  <c r="J12" i="9"/>
  <c r="K5" i="9" s="1"/>
  <c r="K14" i="9" s="1"/>
  <c r="K12" i="9" l="1"/>
  <c r="L5" i="9" s="1"/>
  <c r="K15" i="9"/>
  <c r="L14" i="9" l="1"/>
  <c r="L15" i="9"/>
  <c r="L12" i="9"/>
  <c r="M5" i="9" l="1"/>
  <c r="M12" i="9" l="1"/>
  <c r="N5" i="9" s="1"/>
  <c r="M14" i="9"/>
  <c r="M15" i="9"/>
  <c r="N12" i="9" l="1"/>
  <c r="O5" i="9" s="1"/>
  <c r="N14" i="9"/>
  <c r="N15" i="9"/>
  <c r="O12" i="9" l="1"/>
  <c r="P5" i="9" s="1"/>
  <c r="O15" i="9"/>
  <c r="O14" i="9"/>
  <c r="P12" i="9" l="1"/>
  <c r="Q5" i="9" s="1"/>
  <c r="P15" i="9"/>
  <c r="P14" i="9"/>
  <c r="Q12" i="9" l="1"/>
  <c r="Q15" i="9"/>
  <c r="Q1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tc={05C736F0-E3F4-48A8-830A-E74B6129D49C}</author>
    <author>tc={46881338-2AFC-4F29-A96F-94EAC458F336}</author>
    <author>tc={77EFAF86-1911-469B-BF19-2BE4A2338F8F}</author>
    <author>tc={F3C9D020-D464-48E9-8286-4D59E04F6891}</author>
    <author>tc={96CF5657-AF03-4979-B9C7-1677B4C5CDA8}</author>
    <author>tc={FB54C27D-BCC2-43CD-B456-9A59242FF578}</author>
    <author>tc={23F0DC15-D07C-43A0-897F-53547190A702}</author>
    <author>tc={3C1D949E-F2AA-4EDD-8AB0-6592F546B5D7}</author>
    <author>tc={EEA263FC-6158-466B-98AE-69009FFAA714}</author>
    <author>tc={30ED0329-C014-4FA8-AF01-19F2F7212B5F}</author>
    <author>tc={2D8A0E68-3E84-411E-8967-68DE7219A30F}</author>
    <author>tc={418ADEC7-77A9-4EF0-AF02-EDAAA8B7B266}</author>
    <author>tc={22CF4068-960F-4D5F-B975-4E7511F7B973}</author>
    <author>tc={8007DB53-17B9-4294-9AE4-A3E5FC8D9B1A}</author>
    <author>tc={23CD978E-6356-45AB-90AF-14CFC5E9917B}</author>
  </authors>
  <commentList>
    <comment ref="AD4" authorId="0" shapeId="0" xr:uid="{05C736F0-E3F4-48A8-830A-E74B6129D49C}">
      <text>
        <t>[Threaded comment]
Your version of Excel allows you to read this threaded comment; however, any edits to it will get removed if the file is opened in a newer version of Excel. Learn more: https://go.microsoft.com/fwlink/?linkid=870924
Comment:
    su madre estaba enferma</t>
      </text>
    </comment>
    <comment ref="AD5" authorId="1" shapeId="0" xr:uid="{46881338-2AFC-4F29-A96F-94EAC458F336}">
      <text>
        <t>[Threaded comment]
Your version of Excel allows you to read this threaded comment; however, any edits to it will get removed if the file is opened in a newer version of Excel. Learn more: https://go.microsoft.com/fwlink/?linkid=870924
Comment:
    se encuentra de viaje</t>
      </text>
    </comment>
    <comment ref="AC11" authorId="2" shapeId="0" xr:uid="{77EFAF86-1911-469B-BF19-2BE4A2338F8F}">
      <text>
        <t>[Threaded comment]
Your version of Excel allows you to read this threaded comment; however, any edits to it will get removed if the file is opened in a newer version of Excel. Learn more: https://go.microsoft.com/fwlink/?linkid=870924
Comment:
    Se encuentra de viaje
Reply:
    a informado</t>
      </text>
    </comment>
    <comment ref="AB14" authorId="3" shapeId="0" xr:uid="{F3C9D020-D464-48E9-8286-4D59E04F6891}">
      <text>
        <t>[Threaded comment]
Your version of Excel allows you to read this threaded comment; however, any edits to it will get removed if the file is opened in a newer version of Excel. Learn more: https://go.microsoft.com/fwlink/?linkid=870924
Comment:
    Justificó su falta, está pendiente su recuperación</t>
      </text>
    </comment>
    <comment ref="AC16" authorId="4" shapeId="0" xr:uid="{96CF5657-AF03-4979-B9C7-1677B4C5CDA8}">
      <text>
        <t>[Threaded comment]
Your version of Excel allows you to read this threaded comment; however, any edits to it will get removed if the file is opened in a newer version of Excel. Learn more: https://go.microsoft.com/fwlink/?linkid=870924
Comment:
    No avisó el motivo de su ausencia</t>
      </text>
    </comment>
    <comment ref="AC17" authorId="5" shapeId="0" xr:uid="{FB54C27D-BCC2-43CD-B456-9A59242FF578}">
      <text>
        <t>[Threaded comment]
Your version of Excel allows you to read this threaded comment; however, any edits to it will get removed if the file is opened in a newer version of Excel. Learn more: https://go.microsoft.com/fwlink/?linkid=870924
Comment:
    no pudo venir, va a recuerpar su clase mañana lunes</t>
      </text>
    </comment>
    <comment ref="AC22" authorId="6" shapeId="0" xr:uid="{23F0DC15-D07C-43A0-897F-53547190A702}">
      <text>
        <t>[Threaded comment]
Your version of Excel allows you to read this threaded comment; however, any edits to it will get removed if the file is opened in a newer version of Excel. Learn more: https://go.microsoft.com/fwlink/?linkid=870924
Comment:
    delicada de salud</t>
      </text>
    </comment>
    <comment ref="AC23" authorId="7" shapeId="0" xr:uid="{3C1D949E-F2AA-4EDD-8AB0-6592F546B5D7}">
      <text>
        <t>[Threaded comment]
Your version of Excel allows you to read this threaded comment; however, any edits to it will get removed if the file is opened in a newer version of Excel. Learn more: https://go.microsoft.com/fwlink/?linkid=870924
Comment:
    de viaje</t>
      </text>
    </comment>
    <comment ref="AC24" authorId="8" shapeId="0" xr:uid="{EEA263FC-6158-466B-98AE-69009FFAA714}">
      <text>
        <t>[Threaded comment]
Your version of Excel allows you to read this threaded comment; however, any edits to it will get removed if the file is opened in a newer version of Excel. Learn more: https://go.microsoft.com/fwlink/?linkid=870924
Comment:
    recuperará su clase</t>
      </text>
    </comment>
    <comment ref="I27" authorId="9" shapeId="0" xr:uid="{30ED0329-C014-4FA8-AF01-19F2F7212B5F}">
      <text>
        <t>[Threaded comment]
Your version of Excel allows you to read this threaded comment; however, any edits to it will get removed if the file is opened in a newer version of Excel. Learn more: https://go.microsoft.com/fwlink/?linkid=870924
Comment:
    no contesta</t>
      </text>
    </comment>
    <comment ref="I28" authorId="10" shapeId="0" xr:uid="{2D8A0E68-3E84-411E-8967-68DE7219A30F}">
      <text>
        <t>[Threaded comment]
Your version of Excel allows you to read this threaded comment; however, any edits to it will get removed if the file is opened in a newer version of Excel. Learn more: https://go.microsoft.com/fwlink/?linkid=870924
Comment:
    apagado</t>
      </text>
    </comment>
    <comment ref="I30" authorId="11" shapeId="0" xr:uid="{418ADEC7-77A9-4EF0-AF02-EDAAA8B7B266}">
      <text>
        <t>[Threaded comment]
Your version of Excel allows you to read this threaded comment; however, any edits to it will get removed if the file is opened in a newer version of Excel. Learn more: https://go.microsoft.com/fwlink/?linkid=870924
Comment:
    no contesta</t>
      </text>
    </comment>
    <comment ref="I31" authorId="12" shapeId="0" xr:uid="{22CF4068-960F-4D5F-B975-4E7511F7B973}">
      <text>
        <t>[Threaded comment]
Your version of Excel allows you to read this threaded comment; however, any edits to it will get removed if the file is opened in a newer version of Excel. Learn more: https://go.microsoft.com/fwlink/?linkid=870924
Comment:
    no contesta</t>
      </text>
    </comment>
    <comment ref="I32" authorId="13" shapeId="0" xr:uid="{8007DB53-17B9-4294-9AE4-A3E5FC8D9B1A}">
      <text>
        <t>[Threaded comment]
Your version of Excel allows you to read this threaded comment; however, any edits to it will get removed if the file is opened in a newer version of Excel. Learn more: https://go.microsoft.com/fwlink/?linkid=870924
Comment:
    no me contesta</t>
      </text>
    </comment>
    <comment ref="I34" authorId="14" shapeId="0" xr:uid="{23CD978E-6356-45AB-90AF-14CFC5E9917B}">
      <text>
        <t>[Threaded comment]
Your version of Excel allows you to read this threaded comment; however, any edits to it will get removed if the file is opened in a newer version of Excel. Learn more: https://go.microsoft.com/fwlink/?linkid=870924
Comment:
    no contesta</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tc={F7F6736A-C7F2-44F9-9503-1B9F1A0A1C87}</author>
    <author>tc={7607A91B-A090-422E-930A-57AE3211188B}</author>
    <author>tc={C9789B1D-FBBD-4224-ABC2-F50235230CED}</author>
    <author>tc={50C573EC-60AA-44D4-8520-4172C1F43214}</author>
    <author>tc={75D85D7E-A2EB-4054-87AE-B430625A8F76}</author>
    <author>tc={A1E328BB-A876-465C-9880-3BC3E7289976}</author>
  </authors>
  <commentList>
    <comment ref="D17" authorId="0" shapeId="0" xr:uid="{F7F6736A-C7F2-44F9-9503-1B9F1A0A1C87}">
      <text>
        <t>[Threaded comment]
Your version of Excel allows you to read this threaded comment; however, any edits to it will get removed if the file is opened in a newer version of Excel. Learn more: https://go.microsoft.com/fwlink/?linkid=870924
Comment:
    no contesta</t>
      </text>
    </comment>
    <comment ref="D18" authorId="1" shapeId="0" xr:uid="{7607A91B-A090-422E-930A-57AE3211188B}">
      <text>
        <t>[Threaded comment]
Your version of Excel allows you to read this threaded comment; however, any edits to it will get removed if the file is opened in a newer version of Excel. Learn more: https://go.microsoft.com/fwlink/?linkid=870924
Comment:
    apagado</t>
      </text>
    </comment>
    <comment ref="D20" authorId="2" shapeId="0" xr:uid="{C9789B1D-FBBD-4224-ABC2-F50235230CED}">
      <text>
        <t>[Threaded comment]
Your version of Excel allows you to read this threaded comment; however, any edits to it will get removed if the file is opened in a newer version of Excel. Learn more: https://go.microsoft.com/fwlink/?linkid=870924
Comment:
    no contesta</t>
      </text>
    </comment>
    <comment ref="D21" authorId="3" shapeId="0" xr:uid="{50C573EC-60AA-44D4-8520-4172C1F43214}">
      <text>
        <t>[Threaded comment]
Your version of Excel allows you to read this threaded comment; however, any edits to it will get removed if the file is opened in a newer version of Excel. Learn more: https://go.microsoft.com/fwlink/?linkid=870924
Comment:
    no contesta</t>
      </text>
    </comment>
    <comment ref="D22" authorId="4" shapeId="0" xr:uid="{75D85D7E-A2EB-4054-87AE-B430625A8F76}">
      <text>
        <t>[Threaded comment]
Your version of Excel allows you to read this threaded comment; however, any edits to it will get removed if the file is opened in a newer version of Excel. Learn more: https://go.microsoft.com/fwlink/?linkid=870924
Comment:
    no me contesta</t>
      </text>
    </comment>
    <comment ref="D24" authorId="5" shapeId="0" xr:uid="{A1E328BB-A876-465C-9880-3BC3E7289976}">
      <text>
        <t>[Threaded comment]
Your version of Excel allows you to read this threaded comment; however, any edits to it will get removed if the file is opened in a newer version of Excel. Learn more: https://go.microsoft.com/fwlink/?linkid=870924
Comment:
    no contesta</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<sst xmlns="http://schemas.openxmlformats.org/spreadsheetml/2006/main" count="1366" uniqueCount="514">
  <si>
    <t>Filial:</t>
  </si>
  <si>
    <t>Iquitos</t>
  </si>
  <si>
    <t>Datos del Grupo Actual</t>
  </si>
  <si>
    <t>Datos del Probacionista</t>
  </si>
  <si>
    <t>fórmula</t>
  </si>
  <si>
    <t>Primer grupo del año</t>
  </si>
  <si>
    <t>Propuesto</t>
  </si>
  <si>
    <t>Instructores</t>
  </si>
  <si>
    <t>NUEVO</t>
  </si>
  <si>
    <t>Nro.</t>
  </si>
  <si>
    <t>Curso</t>
  </si>
  <si>
    <t>Mes Inscrito</t>
  </si>
  <si>
    <t>Dia de clases Inscrito</t>
  </si>
  <si>
    <t>Horario Inscrito</t>
  </si>
  <si>
    <t>Fecha Inicio grupo</t>
  </si>
  <si>
    <t>Asistente del Grupo</t>
  </si>
  <si>
    <t>DNI / CE</t>
  </si>
  <si>
    <t>Nombres</t>
  </si>
  <si>
    <t>Apellidos</t>
  </si>
  <si>
    <t>Celular</t>
  </si>
  <si>
    <t>Correo</t>
  </si>
  <si>
    <t>Fecha de nac</t>
  </si>
  <si>
    <t>Edad</t>
  </si>
  <si>
    <t>Grupo</t>
  </si>
  <si>
    <t>Tipo Incrito</t>
  </si>
  <si>
    <t>Fecha Cambio Grupo</t>
  </si>
  <si>
    <t>Mes  
(1er grupo inscrito)</t>
  </si>
  <si>
    <t>Dia Clases
(1er grupo inscrito)</t>
  </si>
  <si>
    <t>Horario
(1er grupo inscrito)</t>
  </si>
  <si>
    <t>Fecha 3ra clase</t>
  </si>
  <si>
    <t>Fecha Finalización</t>
  </si>
  <si>
    <t>Ética</t>
  </si>
  <si>
    <t>Soc - FH</t>
  </si>
  <si>
    <t>sem 01</t>
  </si>
  <si>
    <t>sem 02</t>
  </si>
  <si>
    <t>sem 03</t>
  </si>
  <si>
    <t>sem 04</t>
  </si>
  <si>
    <t>sem 05</t>
  </si>
  <si>
    <t>sem 06</t>
  </si>
  <si>
    <t>sem 07</t>
  </si>
  <si>
    <t>sem 08</t>
  </si>
  <si>
    <t>sem 09</t>
  </si>
  <si>
    <t>sem 10</t>
  </si>
  <si>
    <t>sem 11</t>
  </si>
  <si>
    <t>sem 12</t>
  </si>
  <si>
    <t>sem 13</t>
  </si>
  <si>
    <t>sem 14</t>
  </si>
  <si>
    <t>sem 15</t>
  </si>
  <si>
    <t>sem 16</t>
  </si>
  <si>
    <t>Fecha Baja Probacionista</t>
  </si>
  <si>
    <t>Considerado en 3ra clase 
(regla automática)</t>
  </si>
  <si>
    <t>¿Finalizó el Curso?</t>
  </si>
  <si>
    <t>¿Pasó a miembro?</t>
  </si>
  <si>
    <t>Mes de Alta como miembro</t>
  </si>
  <si>
    <t>Motivo, en caso no pase a miembro o no concluya el curso</t>
  </si>
  <si>
    <t>Comentario adicional</t>
  </si>
  <si>
    <t>Fecha 1er mes como miembro</t>
  </si>
  <si>
    <t>¿Continúa como miembro al finalizar 1er mes?</t>
  </si>
  <si>
    <t>Fecha 2do mes como miembro</t>
  </si>
  <si>
    <t>¿Continúa como miembro al finalizar 2do mes?</t>
  </si>
  <si>
    <t>Fecha 3er fin mes</t>
  </si>
  <si>
    <t>¿Continúa como miembro al finalizar 3er mes?</t>
  </si>
  <si>
    <t>Expectativa</t>
  </si>
  <si>
    <t>Medio por el que se inscribio</t>
  </si>
  <si>
    <t>Uso Sistemas</t>
  </si>
  <si>
    <t>Llave grupo</t>
  </si>
  <si>
    <t>Curso2</t>
  </si>
  <si>
    <t>llave2</t>
  </si>
  <si>
    <t>¿Cambió de Grupo/Local?</t>
  </si>
  <si>
    <t>Fecha Alta 4ta o 8va sem.</t>
  </si>
  <si>
    <t>Es Alta a 4ta o 8va semana?</t>
  </si>
  <si>
    <t>Fecha Alta como miembro</t>
  </si>
  <si>
    <t>Conócete a ti mismo</t>
  </si>
  <si>
    <t>Enero</t>
  </si>
  <si>
    <t>Miércoles</t>
  </si>
  <si>
    <t>8.00 a 9.30 pm</t>
  </si>
  <si>
    <t>Lourent Marin</t>
  </si>
  <si>
    <t>73194017</t>
  </si>
  <si>
    <t xml:space="preserve">CAROLINA </t>
  </si>
  <si>
    <t>MOZOMBITE MORI</t>
  </si>
  <si>
    <t>carito971922@gmail.com</t>
  </si>
  <si>
    <t>Amon I</t>
  </si>
  <si>
    <t>Inscrito Nuevo</t>
  </si>
  <si>
    <t>Magno</t>
  </si>
  <si>
    <t>Ricardo</t>
  </si>
  <si>
    <t>P</t>
  </si>
  <si>
    <t>F</t>
  </si>
  <si>
    <t>47071714</t>
  </si>
  <si>
    <t xml:space="preserve">SANDRA JESSENIA </t>
  </si>
  <si>
    <t>CARDOSO TIBURCIO</t>
  </si>
  <si>
    <t>SJESSENIA20@GMAIL.COM</t>
  </si>
  <si>
    <t>05294053</t>
  </si>
  <si>
    <t>LUIS ENRIQUE</t>
  </si>
  <si>
    <t>RIOS LOPEZ</t>
  </si>
  <si>
    <t>LUKE_RIOS007@YAHOO.ES</t>
  </si>
  <si>
    <t>61067012</t>
  </si>
  <si>
    <t xml:space="preserve">ASHLEY FIORELA </t>
  </si>
  <si>
    <t>CASTRO ROJAS</t>
  </si>
  <si>
    <t>castrorojasashley37@gmail.com</t>
  </si>
  <si>
    <t>05242533</t>
  </si>
  <si>
    <t xml:space="preserve">GABRIEL </t>
  </si>
  <si>
    <t>ROJAS ROJAS</t>
  </si>
  <si>
    <t>GROJASCV@GMAIL.COM</t>
  </si>
  <si>
    <t>40384606</t>
  </si>
  <si>
    <t xml:space="preserve">CLAYDER </t>
  </si>
  <si>
    <t>CARRION TELLO</t>
  </si>
  <si>
    <t>CARRIONTELLOCLAYDER</t>
  </si>
  <si>
    <t>05361047</t>
  </si>
  <si>
    <t xml:space="preserve">CARLOS </t>
  </si>
  <si>
    <t>RAMIREZ YAHUARCANI</t>
  </si>
  <si>
    <t>CARLOSRAMIREZYAHUARCANI2311@GMAIL.COM</t>
  </si>
  <si>
    <t>09913153</t>
  </si>
  <si>
    <t xml:space="preserve">LENIN OMAR </t>
  </si>
  <si>
    <t>LOPEZ FUENTES</t>
  </si>
  <si>
    <t>KNIGHTEMPLAY@GMAIL.COM</t>
  </si>
  <si>
    <t>41854479</t>
  </si>
  <si>
    <t>ELSA JANETH</t>
  </si>
  <si>
    <t>ACUÑA SOTO</t>
  </si>
  <si>
    <t>ELSAACUNA2012@GMAIL.COM</t>
  </si>
  <si>
    <t>60704332</t>
  </si>
  <si>
    <t xml:space="preserve">JUAN MAGICO THIAGO </t>
  </si>
  <si>
    <t>GOMEZ SHUPINGAHUA</t>
  </si>
  <si>
    <t>Sábado</t>
  </si>
  <si>
    <t>6.30 a 8.00 pm</t>
  </si>
  <si>
    <t>Ricardo Rojas</t>
  </si>
  <si>
    <t>05391577</t>
  </si>
  <si>
    <t xml:space="preserve">JESSY P. </t>
  </si>
  <si>
    <t>VASQUEZ CHUMBE</t>
  </si>
  <si>
    <t>JESSY.P.VASQUEZ.CH@GMAIL.COM</t>
  </si>
  <si>
    <t>Anubis I</t>
  </si>
  <si>
    <t>Edgar</t>
  </si>
  <si>
    <t>10227257</t>
  </si>
  <si>
    <t xml:space="preserve">MANUEL RICARDO </t>
  </si>
  <si>
    <t>PERICHE PURIZACA</t>
  </si>
  <si>
    <t>MANUELPERICHE@HOTMAIL.COM</t>
  </si>
  <si>
    <t>63546071</t>
  </si>
  <si>
    <t xml:space="preserve">LUKE </t>
  </si>
  <si>
    <t>PEREZ LINARES</t>
  </si>
  <si>
    <t>LUKEPEREZLINARES@GMAIL.COM</t>
  </si>
  <si>
    <t>05340998</t>
  </si>
  <si>
    <t xml:space="preserve">CESAR </t>
  </si>
  <si>
    <t xml:space="preserve">ARMAS MACHOA </t>
  </si>
  <si>
    <t>ARMASMACHOAC1969@GMAIL.COM</t>
  </si>
  <si>
    <t>45593079</t>
  </si>
  <si>
    <t xml:space="preserve">NORBERTO </t>
  </si>
  <si>
    <t>RAMIREZ LAVI</t>
  </si>
  <si>
    <t>NOBI1988ZK@GMAIL.COM</t>
  </si>
  <si>
    <t>25860445</t>
  </si>
  <si>
    <t xml:space="preserve">CHRISTINA </t>
  </si>
  <si>
    <t>TORRES LARA GUERRERO</t>
  </si>
  <si>
    <t>TORRESLARAGUERREROCHRISTINA@GMAIL.COM</t>
  </si>
  <si>
    <t>05314212</t>
  </si>
  <si>
    <t xml:space="preserve">LUIS ALBERTO </t>
  </si>
  <si>
    <t>LOPEZ VINATEA</t>
  </si>
  <si>
    <t>73766855</t>
  </si>
  <si>
    <t>FRANCESCO NICARDINHO</t>
  </si>
  <si>
    <t>PALACIOS URQUIZA</t>
  </si>
  <si>
    <t>palaciosurquizo@gmail.com</t>
  </si>
  <si>
    <t>72714553</t>
  </si>
  <si>
    <t xml:space="preserve">ANGGIE VANESA </t>
  </si>
  <si>
    <t>RODRIGUEZ MURAYARI</t>
  </si>
  <si>
    <t>anggievanesarodriguezmurayari@gmail.com</t>
  </si>
  <si>
    <t>42160412</t>
  </si>
  <si>
    <t xml:space="preserve">Paola Estefanía </t>
  </si>
  <si>
    <t>Bances Chavez</t>
  </si>
  <si>
    <t>paola_bances@hotmail.com</t>
  </si>
  <si>
    <t>05390823</t>
  </si>
  <si>
    <t xml:space="preserve">MARÍA HILDA </t>
  </si>
  <si>
    <t>VALLES LOMAS</t>
  </si>
  <si>
    <t>Febrero</t>
  </si>
  <si>
    <t>73001648</t>
  </si>
  <si>
    <t xml:space="preserve">Luz Priscila </t>
  </si>
  <si>
    <t>Lopez Casternoque</t>
  </si>
  <si>
    <t>Xexostris I</t>
  </si>
  <si>
    <t>Mirco</t>
  </si>
  <si>
    <t>09632834</t>
  </si>
  <si>
    <t xml:space="preserve">Roberto Ricardo </t>
  </si>
  <si>
    <t>Vite Peña</t>
  </si>
  <si>
    <t>robertovite1@yahoo.com</t>
  </si>
  <si>
    <t>40889565</t>
  </si>
  <si>
    <t xml:space="preserve">Gazely </t>
  </si>
  <si>
    <t>Guerrero Flores</t>
  </si>
  <si>
    <t>gazely19@hotmail.com</t>
  </si>
  <si>
    <t>07462657</t>
  </si>
  <si>
    <t>Rocio del  Pilar</t>
  </si>
  <si>
    <t xml:space="preserve"> Valcarcel Aching </t>
  </si>
  <si>
    <t>valcarcelachngr@gmail.com</t>
  </si>
  <si>
    <t>10693109</t>
  </si>
  <si>
    <t xml:space="preserve">Oscar Eduardo </t>
  </si>
  <si>
    <t>Chang Pillsca</t>
  </si>
  <si>
    <t>oscarchang106@gmail.com</t>
  </si>
  <si>
    <t xml:space="preserve">Alessandra </t>
  </si>
  <si>
    <t>Ramirez</t>
  </si>
  <si>
    <t>61120641</t>
  </si>
  <si>
    <t>Sarita</t>
  </si>
  <si>
    <t>Ushiñahua Rengifo</t>
  </si>
  <si>
    <t>saritaushiñahuarengifo@gmail.com</t>
  </si>
  <si>
    <t>Lucero</t>
  </si>
  <si>
    <t>Aguila Sanchez</t>
  </si>
  <si>
    <t>45486666</t>
  </si>
  <si>
    <t xml:space="preserve">Iris </t>
  </si>
  <si>
    <t>Cordova  Reategui</t>
  </si>
  <si>
    <t>iris.cordova.reategui88@gmail.com</t>
  </si>
  <si>
    <t>Azaf Haziel</t>
  </si>
  <si>
    <t>Peña Grandez</t>
  </si>
  <si>
    <t>azabhazielpeña@gmail.com</t>
  </si>
  <si>
    <t>73001649</t>
  </si>
  <si>
    <t xml:space="preserve">Lesly  Belinda </t>
  </si>
  <si>
    <t xml:space="preserve">Fasabi  Casternoque </t>
  </si>
  <si>
    <t>belinda.fasabi@gmail.com</t>
  </si>
  <si>
    <t>PROBACIONISTAS</t>
  </si>
  <si>
    <t>SEMESTRAL FILIAL</t>
  </si>
  <si>
    <t>ANUAL FILIAL</t>
  </si>
  <si>
    <t>Diciembre</t>
  </si>
  <si>
    <t>Marzo</t>
  </si>
  <si>
    <t>Abril</t>
  </si>
  <si>
    <t>Mayo</t>
  </si>
  <si>
    <t>Junio</t>
  </si>
  <si>
    <t>Julio</t>
  </si>
  <si>
    <t>Agosto</t>
  </si>
  <si>
    <t>Setiembre</t>
  </si>
  <si>
    <t>Octubre</t>
  </si>
  <si>
    <t>Noviembre</t>
  </si>
  <si>
    <t>Filial</t>
  </si>
  <si>
    <t>Probacionistas (RIMM 2025)</t>
  </si>
  <si>
    <t>Nº inscripciones al Probacionismo</t>
  </si>
  <si>
    <t>Nº de Probacionistas de menos de 28 años de edad</t>
  </si>
  <si>
    <r>
      <rPr>
        <b/>
        <sz val="10"/>
        <rFont val="Arial"/>
        <family val="2"/>
        <charset val="1"/>
      </rPr>
      <t xml:space="preserve">(+) ALTAS </t>
    </r>
    <r>
      <rPr>
        <sz val="10"/>
        <rFont val="Arial"/>
        <family val="2"/>
        <charset val="1"/>
      </rPr>
      <t xml:space="preserve">Probacionistas (después de 3a clase) </t>
    </r>
  </si>
  <si>
    <r>
      <rPr>
        <sz val="10"/>
        <rFont val="Arial"/>
        <family val="2"/>
        <charset val="1"/>
      </rPr>
      <t xml:space="preserve">(-) </t>
    </r>
    <r>
      <rPr>
        <b/>
        <sz val="10"/>
        <rFont val="Arial"/>
        <family val="2"/>
        <charset val="1"/>
      </rPr>
      <t>BAJAS/SALIDAS</t>
    </r>
    <r>
      <rPr>
        <sz val="10"/>
        <rFont val="Arial"/>
        <family val="2"/>
        <charset val="1"/>
      </rPr>
      <t xml:space="preserve"> de Probacionistas (Salieron de NA después de 3a clase)</t>
    </r>
  </si>
  <si>
    <t xml:space="preserve">*formula* Total de Probacionistas Actuales </t>
  </si>
  <si>
    <t>Nº Probas que pasaron a miembros</t>
  </si>
  <si>
    <t xml:space="preserve">    *fórmula* %  de traspaso a miembros</t>
  </si>
  <si>
    <t xml:space="preserve">   *fórmula* % de Probas que se fueron</t>
  </si>
  <si>
    <t>Nº de grupos de probacionismo</t>
  </si>
  <si>
    <t>Nº de grupos de probacionismo abiertos en el mes</t>
  </si>
  <si>
    <t>N° de instructores que dan clases de Probacionismo</t>
  </si>
  <si>
    <t xml:space="preserve">Medios por los que se inscribieron los probacionistas </t>
  </si>
  <si>
    <t>Por redes sociales y anuncios en Internet  (gratuitos o pagados)</t>
  </si>
  <si>
    <t>Por propaganda impresa y todo tipo (carteles, volantes, banner, etc.)</t>
  </si>
  <si>
    <t xml:space="preserve">Por contacto personal </t>
  </si>
  <si>
    <t>Por actividades de Tercer Círculo</t>
  </si>
  <si>
    <t>Por nuestras páginas Web</t>
  </si>
  <si>
    <t>Por Cursos Externos</t>
  </si>
  <si>
    <t>Por llamadas teléfónica</t>
  </si>
  <si>
    <t>Por mensaje de texto (Whatsapp, SMS)</t>
  </si>
  <si>
    <t>N°</t>
  </si>
  <si>
    <t>Instructor</t>
  </si>
  <si>
    <t>Valores de asistencia</t>
  </si>
  <si>
    <t>Descripción</t>
  </si>
  <si>
    <t>1°</t>
  </si>
  <si>
    <t>2°</t>
  </si>
  <si>
    <t>3°</t>
  </si>
  <si>
    <t>Concatenado</t>
  </si>
  <si>
    <t>Resultado</t>
  </si>
  <si>
    <t>Medios</t>
  </si>
  <si>
    <t>Nivel</t>
  </si>
  <si>
    <t>SI/NO</t>
  </si>
  <si>
    <t>Terminó</t>
  </si>
  <si>
    <t>Motivo</t>
  </si>
  <si>
    <t>Acción</t>
  </si>
  <si>
    <t>Tipo Inscrito</t>
  </si>
  <si>
    <t>Mes</t>
  </si>
  <si>
    <t>Ejemplos</t>
  </si>
  <si>
    <t>Fecha referencial Alta</t>
  </si>
  <si>
    <t>Susana</t>
  </si>
  <si>
    <t>Presente</t>
  </si>
  <si>
    <t>Asistió</t>
  </si>
  <si>
    <t>Actividades</t>
  </si>
  <si>
    <t>Arequipa</t>
  </si>
  <si>
    <t>SI</t>
  </si>
  <si>
    <t>Cambió de Grupo / Local</t>
  </si>
  <si>
    <t>Desinterés</t>
  </si>
  <si>
    <t xml:space="preserve">El probacionista indica que los temas desarrollados no son de su interés. Se incribió con una expectativa diferente. Manifiesta alguna discrepancia ideológica con algún tema. La persona fue inscrita por otra persona interesada y no desea continuar. </t>
  </si>
  <si>
    <t>No llamar</t>
  </si>
  <si>
    <t>Cambio de horario</t>
  </si>
  <si>
    <t>Lunes</t>
  </si>
  <si>
    <t>7:15 - 9:10</t>
  </si>
  <si>
    <t>9:30 a.m.- 12:30 p.m.</t>
  </si>
  <si>
    <t>Ene_2025</t>
  </si>
  <si>
    <t>Oratoria y Filosofía</t>
  </si>
  <si>
    <t>Nuth I</t>
  </si>
  <si>
    <t>CH</t>
  </si>
  <si>
    <t>Contacto Personal</t>
  </si>
  <si>
    <t>Arequipa - Cerro Colorado</t>
  </si>
  <si>
    <t>1A</t>
  </si>
  <si>
    <t>NO</t>
  </si>
  <si>
    <t>Horarios</t>
  </si>
  <si>
    <t xml:space="preserve">Ya sea por trabajos, estudios o motivos personales, la persona no cuenta con el tiempo o disponibilidad para asistir a clases. </t>
  </si>
  <si>
    <t>Martes</t>
  </si>
  <si>
    <t>Lunes y miércoles</t>
  </si>
  <si>
    <t>6:30 - 8:30</t>
  </si>
  <si>
    <t>3:30 - 6:30 p.m.</t>
  </si>
  <si>
    <t>Feb_2025</t>
  </si>
  <si>
    <t>Conócete a Ti Mismo y Oratoria</t>
  </si>
  <si>
    <t>Falta</t>
  </si>
  <si>
    <t>Cursos</t>
  </si>
  <si>
    <t>Arequipa - CU Yanahuara</t>
  </si>
  <si>
    <t>CU</t>
  </si>
  <si>
    <t>NO Aplica</t>
  </si>
  <si>
    <t>Nunca Asistió</t>
  </si>
  <si>
    <t>Viaje / Distancia</t>
  </si>
  <si>
    <t xml:space="preserve">La persona realiza un viaje de periodo largo. La persona se muda y la distancia con la escuela le impide continuar con sus clases. </t>
  </si>
  <si>
    <t>Pre-Inscrito</t>
  </si>
  <si>
    <t>Lunes - Miércoles</t>
  </si>
  <si>
    <t>7:15 - 9:10 p.m.</t>
  </si>
  <si>
    <t>Mar_2025</t>
  </si>
  <si>
    <t>N</t>
  </si>
  <si>
    <t>No Inscrito</t>
  </si>
  <si>
    <t>No Asistió</t>
  </si>
  <si>
    <t>Llamadas</t>
  </si>
  <si>
    <t>Arequipa - Lambramani</t>
  </si>
  <si>
    <t>1B</t>
  </si>
  <si>
    <t> </t>
  </si>
  <si>
    <t>Económico</t>
  </si>
  <si>
    <t>La persona no tenía previsto un pago sostenido del curso a través del tiempo. La persona requiere orientar sus recursos económicos a otras necesidades. Su situación económica cambió y no puede continuar aportando aún con alguna facilidad.</t>
  </si>
  <si>
    <t>Recuperado otro año</t>
  </si>
  <si>
    <t>Jueves</t>
  </si>
  <si>
    <t>Abr_2025</t>
  </si>
  <si>
    <t>Nino</t>
  </si>
  <si>
    <t>Amon II</t>
  </si>
  <si>
    <t>BAJA</t>
  </si>
  <si>
    <t>Baja</t>
  </si>
  <si>
    <t>Mensajes de texto</t>
  </si>
  <si>
    <t>Arequipa - Umacollo</t>
  </si>
  <si>
    <t>No responde / Abandono</t>
  </si>
  <si>
    <t xml:space="preserve">A pesar de diversos intentos la persona no responde a mensajes, llamadas, correos. / Los datos asociados son errados. La persona dice que va a retomar pero no lo concreta. </t>
  </si>
  <si>
    <t>Recuperado 2025</t>
  </si>
  <si>
    <t>May_2025</t>
  </si>
  <si>
    <t>Edward</t>
  </si>
  <si>
    <t>Nuth II</t>
  </si>
  <si>
    <t>Cambió grupo</t>
  </si>
  <si>
    <t>Propag.Impresa</t>
  </si>
  <si>
    <t>Ayacucho</t>
  </si>
  <si>
    <t>Salud</t>
  </si>
  <si>
    <t xml:space="preserve">Indica que por problemas de salud no podrá continuar. Incluye Fallecimiento. </t>
  </si>
  <si>
    <t>Jun_2025</t>
  </si>
  <si>
    <t>Patricia</t>
  </si>
  <si>
    <t>Anubis II</t>
  </si>
  <si>
    <t>Redes sociales</t>
  </si>
  <si>
    <t>Ayacucho - CU Andres Avelino Caceres</t>
  </si>
  <si>
    <t>Mala experiencia</t>
  </si>
  <si>
    <t xml:space="preserve">La persona manifiesta que ha tenido una mala experiencia en Nueva Acrópolis, ya sea dentro o fuera del aula, o a través de personas o instituciones que le han recomendado retirarse. </t>
  </si>
  <si>
    <t>No insistir</t>
  </si>
  <si>
    <t>Jul_2025</t>
  </si>
  <si>
    <t>Xexostris II</t>
  </si>
  <si>
    <t>Web</t>
  </si>
  <si>
    <t>Ayacucho - CU Javier Perez de Cuellar 1</t>
  </si>
  <si>
    <t>Ago_2025</t>
  </si>
  <si>
    <t>Nelida</t>
  </si>
  <si>
    <t>Amon III</t>
  </si>
  <si>
    <t>Ayacucho - CU Javier Perez de Cuellar 2</t>
  </si>
  <si>
    <t>Septiembre</t>
  </si>
  <si>
    <t>Set_2025</t>
  </si>
  <si>
    <t>Nuth III</t>
  </si>
  <si>
    <t>CG</t>
  </si>
  <si>
    <t>Ayacucho - CU Nazarenas</t>
  </si>
  <si>
    <t>Oct_2025</t>
  </si>
  <si>
    <t>Anubis III</t>
  </si>
  <si>
    <t>Ayacucho - CU Valdelirios</t>
  </si>
  <si>
    <t>Nov_2025</t>
  </si>
  <si>
    <t>Xexostris III</t>
  </si>
  <si>
    <t>Ayacucho Norte</t>
  </si>
  <si>
    <t>Dic_2025</t>
  </si>
  <si>
    <t>Cajamarca</t>
  </si>
  <si>
    <t>Ene_2026</t>
  </si>
  <si>
    <t>CL</t>
  </si>
  <si>
    <t>Cajamarca - Centro Histórico</t>
  </si>
  <si>
    <t>Feb_2026</t>
  </si>
  <si>
    <t>Cajamarca - CU Baños del Inca</t>
  </si>
  <si>
    <t>Mar_2026</t>
  </si>
  <si>
    <t>Cajamarca - CU Miraflores</t>
  </si>
  <si>
    <t>Cajamarca - Norte</t>
  </si>
  <si>
    <t>Cerro de Pasco</t>
  </si>
  <si>
    <t>Chiclayo</t>
  </si>
  <si>
    <t>Cusco</t>
  </si>
  <si>
    <t>Cusco - CU Larapa</t>
  </si>
  <si>
    <t>Cusco - CU Los Incas 1</t>
  </si>
  <si>
    <t>Cusco - CU Los Incas 2</t>
  </si>
  <si>
    <t>Huancayo</t>
  </si>
  <si>
    <t>Huancayo - CU Constitución 1</t>
  </si>
  <si>
    <t>Huancayo - CU Constitución 2</t>
  </si>
  <si>
    <t>Huancayo - CU Continental</t>
  </si>
  <si>
    <t>Huancayo - CU Huancavelica</t>
  </si>
  <si>
    <t>Huancayo - CU La Merced</t>
  </si>
  <si>
    <t>Huancayo - CU La Rivera</t>
  </si>
  <si>
    <t>Huancayo - El Tambo</t>
  </si>
  <si>
    <t>Huancayo - Julio Sumar</t>
  </si>
  <si>
    <t>Huanuco</t>
  </si>
  <si>
    <t>Huánuco - CU Amarilis</t>
  </si>
  <si>
    <t>Huánuco - CU Mayro</t>
  </si>
  <si>
    <t>Huaraz</t>
  </si>
  <si>
    <t>Ica</t>
  </si>
  <si>
    <t>Ilo</t>
  </si>
  <si>
    <t>Ilo - CU Moquegua</t>
  </si>
  <si>
    <t>Iquitos - CU 2 de mayo</t>
  </si>
  <si>
    <t>Juliaca</t>
  </si>
  <si>
    <t>Lima - Breña</t>
  </si>
  <si>
    <t>Lima - CU Miraflores</t>
  </si>
  <si>
    <t>Lima - CU Pershing</t>
  </si>
  <si>
    <t>Lima - Jesús María</t>
  </si>
  <si>
    <t>Lima - La Molina</t>
  </si>
  <si>
    <t>Lima - Pueblo Libre</t>
  </si>
  <si>
    <t>Lima - San Miguel</t>
  </si>
  <si>
    <t>Lima - Sede Central</t>
  </si>
  <si>
    <t>Pisco</t>
  </si>
  <si>
    <t>Pisco - CU Chincha</t>
  </si>
  <si>
    <t>Pucallpa</t>
  </si>
  <si>
    <t>Pucallpa - CU Raymondi</t>
  </si>
  <si>
    <t>Puno</t>
  </si>
  <si>
    <t>Tacna</t>
  </si>
  <si>
    <t>Tacna - Av. Ejercito</t>
  </si>
  <si>
    <t>Tacna - CU Ciudad Nueva</t>
  </si>
  <si>
    <t>Tacna - Gregorio Albarracin</t>
  </si>
  <si>
    <t>Tarapoto</t>
  </si>
  <si>
    <t>Trujillo</t>
  </si>
  <si>
    <t>Trujillo - CU Chimbote</t>
  </si>
  <si>
    <t>Trujillo - CU Daniel Hoyle</t>
  </si>
  <si>
    <t>Trujillo - CU Servat</t>
  </si>
  <si>
    <t>Trujillo - La Merced</t>
  </si>
  <si>
    <t>Trujillo - La Noria</t>
  </si>
  <si>
    <t>Plantilla</t>
  </si>
  <si>
    <t>A partir de la celda A22 hasta A40. Se puede agregar fechas donde no hubo clases</t>
  </si>
  <si>
    <t>No modificar las fórmulas de esta tabla</t>
  </si>
  <si>
    <t>Semana inicial</t>
  </si>
  <si>
    <t>MES 1</t>
  </si>
  <si>
    <t>FERIADOS</t>
  </si>
  <si>
    <t>H</t>
  </si>
  <si>
    <t>Año Nuevo</t>
  </si>
  <si>
    <t>Jueves Santo</t>
  </si>
  <si>
    <t>Viernes Santo</t>
  </si>
  <si>
    <t>Día del Trabajo</t>
  </si>
  <si>
    <t>(en blanco)</t>
  </si>
  <si>
    <t>Batalla de Arica y Día de la Bandera</t>
  </si>
  <si>
    <t>San Pedro y San Pablo</t>
  </si>
  <si>
    <t>Día de la Fuerza Aérea del Perú</t>
  </si>
  <si>
    <t>Independencia del Perú</t>
  </si>
  <si>
    <t>Fiestas Patrias</t>
  </si>
  <si>
    <t>Batalla de Junín</t>
  </si>
  <si>
    <t>Santa Rosa de Lima</t>
  </si>
  <si>
    <t>Combate Naval de Angamos</t>
  </si>
  <si>
    <t>Día de Todos los Santos</t>
  </si>
  <si>
    <t>Día de la Inmaculada Concepción</t>
  </si>
  <si>
    <t>Batalla de Ayacucho</t>
  </si>
  <si>
    <t>Navidad</t>
  </si>
  <si>
    <t>(Todas)</t>
  </si>
  <si>
    <t>FALSO</t>
  </si>
  <si>
    <t xml:space="preserve">Tipo Inscrito </t>
  </si>
  <si>
    <t xml:space="preserve">Cant. Inscritos </t>
  </si>
  <si>
    <t>Pasaron a miembro</t>
  </si>
  <si>
    <t>Sem. 01</t>
  </si>
  <si>
    <t>Sem. 02</t>
  </si>
  <si>
    <t>Sem. 03</t>
  </si>
  <si>
    <t>Sem. 04</t>
  </si>
  <si>
    <t>Sem. 05</t>
  </si>
  <si>
    <t>Sem. 06</t>
  </si>
  <si>
    <t>Sem. 07</t>
  </si>
  <si>
    <t>Sem. 08</t>
  </si>
  <si>
    <t>Sem. 09</t>
  </si>
  <si>
    <t>Sem. 10</t>
  </si>
  <si>
    <t>Sem. 11</t>
  </si>
  <si>
    <t>Sem. 12</t>
  </si>
  <si>
    <t>Sem. 13</t>
  </si>
  <si>
    <t>Sem. 14</t>
  </si>
  <si>
    <t>Sem. 15</t>
  </si>
  <si>
    <t>Sem. 16</t>
  </si>
  <si>
    <t>Año Inscrito</t>
  </si>
  <si>
    <t>Cant. Inscritos</t>
  </si>
  <si>
    <t>I</t>
  </si>
  <si>
    <t>Iquitos-Enero-Miércoles-8.00 a 9.30 pm-45679-Inscrito Nuevo</t>
  </si>
  <si>
    <t>Iquitos-Enero-Sábado-6.30 a 8.00 pm-45682-Inscrito Nuevo</t>
  </si>
  <si>
    <t>Iquitos-Febrero-Sábado-6.30 a 8.00 pm-45710-Inscrito Nuevo</t>
  </si>
  <si>
    <t xml:space="preserve"> Cant. Inscritos</t>
  </si>
  <si>
    <t xml:space="preserve"> Pasaron a miembro</t>
  </si>
  <si>
    <t xml:space="preserve"> % pasaron a miembros</t>
  </si>
  <si>
    <t/>
  </si>
  <si>
    <t>Total general</t>
  </si>
  <si>
    <t>Asistencia por semana</t>
  </si>
  <si>
    <t xml:space="preserve"> Sem. 01</t>
  </si>
  <si>
    <t xml:space="preserve"> Sem. 02</t>
  </si>
  <si>
    <t xml:space="preserve"> Sem. 03</t>
  </si>
  <si>
    <t xml:space="preserve"> Sem. 04</t>
  </si>
  <si>
    <t xml:space="preserve"> Sem. 05</t>
  </si>
  <si>
    <t xml:space="preserve"> Sem. 06</t>
  </si>
  <si>
    <t xml:space="preserve"> Sem. 07</t>
  </si>
  <si>
    <t xml:space="preserve"> Sem. 08</t>
  </si>
  <si>
    <t xml:space="preserve"> Sem. 09</t>
  </si>
  <si>
    <t xml:space="preserve"> Sem. 10</t>
  </si>
  <si>
    <t xml:space="preserve"> Sem. 11</t>
  </si>
  <si>
    <t xml:space="preserve"> Sem. 12</t>
  </si>
  <si>
    <t>Horario</t>
  </si>
  <si>
    <t xml:space="preserve">Socioplítica </t>
  </si>
  <si>
    <t>Fecha Inicio</t>
  </si>
  <si>
    <t>Fecha Fin</t>
  </si>
  <si>
    <t>CONCATENADO</t>
  </si>
  <si>
    <t>miércoles 8 a 10</t>
  </si>
  <si>
    <t>sss</t>
  </si>
  <si>
    <t>Amanda Artiaga</t>
  </si>
  <si>
    <t>Reglas para obtener estos 2 indicadores</t>
  </si>
  <si>
    <t>1ra Sem</t>
  </si>
  <si>
    <t>2da Sem</t>
  </si>
  <si>
    <t>3ra Sem</t>
  </si>
  <si>
    <t>¿Considerado?</t>
  </si>
  <si>
    <t>Valores posibles en asistencia</t>
  </si>
  <si>
    <t>Amón I</t>
  </si>
  <si>
    <t>P = Presente</t>
  </si>
  <si>
    <t>F = Falta</t>
  </si>
  <si>
    <t>N = No inscrito aún (inscritos 2da, 3ra clase). Mismo comportamiento F</t>
  </si>
  <si>
    <t>CG = Cambio grupo (mismo comportamiento F)</t>
  </si>
  <si>
    <t>Probacionistas del mes que cumplen su 3ª clase</t>
  </si>
  <si>
    <t>Mes apertura</t>
  </si>
  <si>
    <t>Inscritos</t>
  </si>
  <si>
    <t>Prob 3ra clase</t>
  </si>
  <si>
    <t>Amón II</t>
  </si>
  <si>
    <t>Probacionistas actuales (después de la 3ª clase)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</si>
</sst>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dd/mm/yy"/>
    <numFmt numFmtId="166" formatCode="dd/mm/yyyy"/>
    <numFmt numFmtId="167" formatCode="dd\ mmm"/>
    <numFmt numFmtId="168" formatCode="_-* #,##0_-;\-* #,##0_-;_-* &quot;-&quot;??_-;_-@_-"/>
  </numFmts>
  <fonts count="63">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8"/>
      <color theme="1"/>
      <name val="Calibri"/>
      <family val="2"/>
      <scheme val="minor"/>
    </font>
    <font>
      <b/>
      <sz val="10"/>
      <color rgb="FFFFFFFF"/>
      <name val="Arial"/>
      <family val="2"/>
    </font>
    <font>
      <sz val="10"/>
      <name val="Arial"/>
      <family val="2"/>
    </font>
    <font>
      <b/>
      <sz val="10"/>
      <name val="Arial"/>
      <family val="2"/>
    </font>
    <font>
      <sz val="10"/>
      <color rgb="FF009281"/>
      <name val="Arial"/>
      <family val="2"/>
    </font>
    <font>
      <sz val="10"/>
      <color rgb="FFFF0000"/>
      <name val="Arial"/>
      <family val="2"/>
    </font>
    <font>
      <b/>
      <sz val="12"/>
      <color rgb="FFC00000"/>
      <name val="Arial"/>
      <family val="2"/>
    </font>
    <font>
      <b/>
      <sz val="10"/>
      <color rgb="FFFFC000"/>
      <name val="Arial"/>
      <family val="2"/>
    </font>
    <font>
      <sz val="10"/>
      <color rgb="FFFFFF00"/>
      <name val="Arial"/>
      <family val="2"/>
    </font>
    <font>
      <b/>
      <sz val="14"/>
      <color theme="0"/>
      <name val="Arial"/>
      <family val="2"/>
    </font>
    <font>
      <sz val="10"/>
      <name val="Calibri"/>
      <family val="2"/>
      <scheme val="minor"/>
    </font>
    <font>
      <sz val="8"/>
      <name val="Calibri"/>
      <family val="2"/>
      <scheme val="minor"/>
    </font>
    <font>
      <b/>
      <sz val="11"/>
      <color theme="1"/>
      <name val="Calibri"/>
      <family val="2"/>
      <scheme val="minor"/>
    </font>
    <font>
      <b/>
      <sz val="10"/>
      <color theme="1"/>
      <name val="Calibri"/>
      <family val="2"/>
      <scheme val="minor"/>
    </font>
    <font>
      <sz val="6"/>
      <name val="Arial"/>
      <family val="2"/>
    </font>
    <font>
      <sz val="11"/>
      <color rgb="FFFF0000"/>
      <name val="Calibri"/>
      <family val="2"/>
      <scheme val="minor"/>
    </font>
    <font>
      <sz val="10"/>
      <color rgb="FF1E1E1E"/>
      <name val="Segoe UI"/>
      <family val="2"/>
    </font>
    <font>
      <sz val="9"/>
      <name val="Calibri"/>
      <family val="2"/>
      <scheme val="minor"/>
    </font>
    <font>
      <sz val="9"/>
      <color theme="1"/>
      <name val="Calibri"/>
      <family val="2"/>
      <scheme val="minor"/>
    </font>
    <font>
      <sz val="10"/>
      <color theme="1" tint="0.499984740745262"/>
      <name val="Calibri"/>
      <family val="2"/>
      <scheme val="minor"/>
    </font>
    <font>
      <sz val="8"/>
      <color rgb="FF000000"/>
      <name val="Calibri"/>
      <family val="2"/>
      <scheme val="minor"/>
    </font>
    <font>
      <sz val="9"/>
      <color rgb="FF000000"/>
      <name val="Calibri"/>
      <family val="2"/>
      <scheme val="minor"/>
    </font>
    <font>
      <sz val="10"/>
      <color rgb="FF000000"/>
      <name val="Calibri"/>
      <family val="2"/>
      <scheme val="minor"/>
    </font>
    <font>
      <b/>
      <sz val="10"/>
      <color theme="0"/>
      <name val="Calibri"/>
      <family val="2"/>
      <scheme val="minor"/>
    </font>
    <font>
      <b/>
      <sz val="8"/>
      <color theme="0"/>
      <name val="Calibri"/>
      <family val="2"/>
      <scheme val="minor"/>
    </font>
    <font>
      <sz val="11"/>
      <color rgb="FF000000"/>
      <name val="Calibri"/>
      <family val="2"/>
      <scheme val="minor"/>
    </font>
    <font>
      <b/>
      <sz val="11"/>
      <color rgb="FF000000"/>
      <name val="Calibri"/>
      <family val="2"/>
      <scheme val="minor"/>
    </font>
    <font>
      <b/>
      <sz val="9"/>
      <color theme="1"/>
      <name val="Calibri"/>
      <family val="2"/>
      <scheme val="minor"/>
    </font>
    <font>
      <sz val="8"/>
      <color theme="9" tint="-0.249977111117893"/>
      <name val="Calibri"/>
      <family val="2"/>
      <scheme val="minor"/>
    </font>
    <font>
      <sz val="8"/>
      <color theme="0"/>
      <name val="Arial"/>
      <family val="2"/>
    </font>
    <font>
      <sz val="8"/>
      <color theme="0" tint="-0.14999847407452621"/>
      <name val="Arial"/>
      <family val="2"/>
    </font>
    <font>
      <sz val="11"/>
      <color rgb="FF000000"/>
      <name val="Calibri"/>
      <family val="2"/>
    </font>
    <font>
      <b/>
      <sz val="14"/>
      <color rgb="FF000000"/>
      <name val="Calibri"/>
      <family val="2"/>
    </font>
    <font>
      <u/>
      <sz val="11"/>
      <color rgb="FF000000"/>
      <name val="Calibri"/>
      <family val="2"/>
    </font>
    <font>
      <sz val="8"/>
      <color rgb="FF000000"/>
      <name val="Calibri"/>
      <family val="2"/>
    </font>
    <font>
      <sz val="11"/>
      <color rgb="FFFF0000"/>
      <name val="Calibri"/>
      <family val="2"/>
    </font>
    <font>
      <b/>
      <sz val="11"/>
      <color rgb="FF000000"/>
      <name val="Calibri"/>
      <family val="2"/>
    </font>
    <font>
      <b/>
      <sz val="12"/>
      <color theme="0"/>
      <name val="Calibri"/>
      <family val="2"/>
      <scheme val="minor"/>
    </font>
    <font>
      <sz val="10"/>
      <name val="Calibri"/>
      <family val="2"/>
    </font>
    <font>
      <sz val="10"/>
      <color rgb="FF000000"/>
      <name val="Calibri"/>
      <family val="2"/>
    </font>
    <font>
      <b/>
      <sz val="16"/>
      <color theme="1"/>
      <name val="Calibri"/>
      <family val="2"/>
      <scheme val="minor"/>
    </font>
    <font>
      <b/>
      <sz val="10"/>
      <color rgb="FFFFFFFF"/>
      <name val="Calibri"/>
      <family val="2"/>
      <scheme val="minor"/>
    </font>
    <font>
      <b/>
      <sz val="10"/>
      <color rgb="FFFF0000"/>
      <name val="Calibri"/>
      <family val="2"/>
      <scheme val="minor"/>
    </font>
    <font>
      <sz val="9"/>
      <color rgb="FF000000"/>
      <name val="Calibri"/>
      <family val="2"/>
    </font>
    <font>
      <sz val="9"/>
      <name val="Arial"/>
      <family val="2"/>
    </font>
    <font>
      <sz val="7"/>
      <color theme="0" tint="-0.34998626667073579"/>
      <name val="Calibri"/>
      <family val="2"/>
      <scheme val="minor"/>
    </font>
    <font>
      <sz val="7"/>
      <color theme="1" tint="0.499984740745262"/>
      <name val="Calibri"/>
      <family val="2"/>
      <scheme val="minor"/>
    </font>
    <font>
      <b/>
      <sz val="9"/>
      <name val="Calibri"/>
      <family val="2"/>
      <scheme val="minor"/>
    </font>
    <font>
      <b/>
      <sz val="11"/>
      <color theme="0"/>
      <name val="Calibri"/>
      <family val="2"/>
      <scheme val="minor"/>
    </font>
    <font>
      <sz val="9"/>
      <color theme="0" tint="-0.14999847407452621"/>
      <name val="Calibri"/>
      <family val="2"/>
      <scheme val="minor"/>
    </font>
    <font>
      <b/>
      <sz val="11"/>
      <color rgb="FFFF0000"/>
      <name val="Calibri"/>
      <family val="2"/>
      <scheme val="minor"/>
    </font>
    <font>
      <b/>
      <sz val="14"/>
      <color theme="5" tint="-0.249977111117893"/>
      <name val="Calibri"/>
      <family val="2"/>
      <scheme val="minor"/>
    </font>
    <font>
      <b/>
      <sz val="9"/>
      <color rgb="FFFFFFFF"/>
      <name val="Arial"/>
      <family val="2"/>
    </font>
    <font>
      <b/>
      <sz val="10"/>
      <color rgb="FF009281"/>
      <name val="Arial"/>
      <family val="2"/>
    </font>
    <font>
      <sz val="10"/>
      <name val="Arial"/>
      <family val="2"/>
      <charset val="1"/>
    </font>
    <font>
      <b/>
      <sz val="10"/>
      <name val="Arial"/>
      <family val="2"/>
      <charset val="1"/>
    </font>
    <font>
      <b/>
      <sz val="9"/>
      <color rgb="FFFFFFFF"/>
      <name val="Arial"/>
    </font>
    <font>
      <b/>
      <sz val="8"/>
      <color theme="1"/>
      <name val="Calibri"/>
      <family val="2"/>
      <scheme val="minor"/>
    </font>
    <font>
      <b/>
      <sz val="10"/>
      <name val="Calibri"/>
      <family val="2"/>
      <scheme val="minor"/>
    </font>
  </fonts>
  <fills count="31">
    <fill>
      <patternFill patternType="none"/>
    </fill>
    <fill>
      <patternFill patternType="gray125"/>
    </fill>
    <fill>
      <patternFill patternType="solid">
        <fgColor rgb="FF00453D"/>
        <bgColor rgb="FF000000"/>
      </patternFill>
    </fill>
    <fill>
      <patternFill patternType="solid">
        <fgColor rgb="FF009281"/>
        <bgColor rgb="FF000000"/>
      </patternFill>
    </fill>
    <fill>
      <patternFill patternType="solid">
        <fgColor rgb="FFD0CECE"/>
        <bgColor rgb="FF000000"/>
      </patternFill>
    </fill>
    <fill>
      <patternFill patternType="solid">
        <fgColor rgb="FF595959"/>
        <bgColor rgb="FF000000"/>
      </patternFill>
    </fill>
    <fill>
      <patternFill patternType="solid">
        <fgColor theme="9"/>
        <bgColor theme="9"/>
      </patternFill>
    </fill>
    <fill>
      <patternFill patternType="solid">
        <fgColor rgb="FF00FF0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rgb="FFF8CBAD"/>
        <bgColor rgb="FF000000"/>
      </patternFill>
    </fill>
    <fill>
      <patternFill patternType="solid">
        <fgColor rgb="FFFFFF00"/>
        <bgColor rgb="FF000000"/>
      </patternFill>
    </fill>
    <fill>
      <patternFill patternType="solid">
        <fgColor theme="9" tint="0.79998168889431442"/>
        <bgColor indexed="64"/>
      </patternFill>
    </fill>
    <fill>
      <patternFill patternType="solid">
        <fgColor theme="9"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rgb="FFDDEBF7"/>
        <bgColor rgb="FF000000"/>
      </patternFill>
    </fill>
    <fill>
      <patternFill patternType="solid">
        <fgColor rgb="FFDDEBF7"/>
        <bgColor rgb="FFDDEBF7"/>
      </patternFill>
    </fill>
    <fill>
      <patternFill patternType="solid">
        <fgColor theme="9" tint="0.39997558519241921"/>
        <bgColor indexed="64"/>
      </patternFill>
    </fill>
    <fill>
      <patternFill patternType="solid">
        <fgColor rgb="FFC65911"/>
        <bgColor rgb="FF000000"/>
      </patternFill>
    </fill>
    <fill>
      <patternFill patternType="solid">
        <fgColor rgb="FFC00000"/>
        <bgColor theme="9"/>
      </patternFill>
    </fill>
    <fill>
      <patternFill patternType="solid">
        <fgColor rgb="FFFFFF66"/>
        <bgColor indexed="64"/>
      </patternFill>
    </fill>
    <fill>
      <patternFill patternType="solid">
        <fgColor theme="9" tint="-0.249977111117893"/>
        <bgColor rgb="FF4DB7CD"/>
      </patternFill>
    </fill>
    <fill>
      <patternFill patternType="solid">
        <fgColor rgb="FF92D050"/>
        <bgColor rgb="FF4DB7CD"/>
      </patternFill>
    </fill>
    <fill>
      <patternFill patternType="solid">
        <fgColor rgb="FFFFFF00"/>
        <bgColor indexed="64"/>
      </patternFill>
    </fill>
    <fill>
      <patternFill patternType="solid">
        <fgColor theme="7"/>
        <bgColor indexed="64"/>
      </patternFill>
    </fill>
    <fill>
      <patternFill patternType="solid">
        <fgColor theme="7" tint="0.59999389629810485"/>
        <bgColor indexed="64"/>
      </patternFill>
    </fill>
    <fill>
      <patternFill patternType="solid">
        <fgColor rgb="FF92D050"/>
        <bgColor indexed="64"/>
      </patternFill>
    </fill>
  </fills>
  <borders count="7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style="thin">
        <color indexed="64"/>
      </bottom>
      <diagonal/>
    </border>
    <border>
      <left style="thin">
        <color rgb="FF000000"/>
      </left>
      <right style="medium">
        <color indexed="64"/>
      </right>
      <top style="medium">
        <color indexed="64"/>
      </top>
      <bottom style="thin">
        <color rgb="FF000000"/>
      </bottom>
      <diagonal/>
    </border>
    <border>
      <left style="medium">
        <color indexed="64"/>
      </left>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theme="9"/>
      </top>
      <bottom/>
      <diagonal/>
    </border>
    <border>
      <left style="medium">
        <color indexed="64"/>
      </left>
      <right style="thin">
        <color rgb="FF000000"/>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8"/>
      </left>
      <right style="medium">
        <color indexed="8"/>
      </right>
      <top style="thin">
        <color indexed="8"/>
      </top>
      <bottom style="thin">
        <color indexed="8"/>
      </bottom>
      <diagonal/>
    </border>
    <border>
      <left style="thin">
        <color rgb="FF000000"/>
      </left>
      <right style="thin">
        <color rgb="FF000000"/>
      </right>
      <top style="thin">
        <color theme="9"/>
      </top>
      <bottom style="thin">
        <color rgb="FF000000"/>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1" fontId="58" fillId="0" borderId="0"/>
  </cellStyleXfs>
  <cellXfs count="344">
    <xf numFmtId="0" fontId="0" fillId="0" borderId="0" xfId="0"/>
    <xf numFmtId="0" fontId="4" fillId="0" borderId="0" xfId="0" applyFont="1"/>
    <xf numFmtId="0" fontId="3" fillId="0" borderId="0" xfId="0" applyFont="1"/>
    <xf numFmtId="0" fontId="5" fillId="2" borderId="3" xfId="0" applyFont="1" applyFill="1" applyBorder="1" applyAlignment="1">
      <alignment horizontal="center"/>
    </xf>
    <xf numFmtId="0" fontId="7" fillId="3" borderId="5" xfId="0" applyFont="1" applyFill="1" applyBorder="1" applyAlignment="1">
      <alignment horizontal="center"/>
    </xf>
    <xf numFmtId="0" fontId="8" fillId="0" borderId="1" xfId="0" applyFont="1" applyBorder="1" applyAlignment="1">
      <alignment horizontal="center"/>
    </xf>
    <xf numFmtId="0" fontId="6" fillId="0" borderId="1" xfId="0" applyFont="1" applyBorder="1" applyAlignment="1">
      <alignment horizontal="center"/>
    </xf>
    <xf numFmtId="0" fontId="6" fillId="0" borderId="4" xfId="0" applyFont="1" applyBorder="1" applyAlignment="1">
      <alignment horizontal="left" indent="1"/>
    </xf>
    <xf numFmtId="9" fontId="8" fillId="3" borderId="3" xfId="0" applyNumberFormat="1" applyFont="1" applyFill="1" applyBorder="1" applyAlignment="1">
      <alignment horizontal="center"/>
    </xf>
    <xf numFmtId="0" fontId="7" fillId="0" borderId="4" xfId="0" applyFont="1" applyBorder="1" applyAlignment="1">
      <alignment horizontal="right"/>
    </xf>
    <xf numFmtId="0" fontId="9" fillId="0" borderId="1" xfId="0" applyFont="1" applyBorder="1" applyAlignment="1">
      <alignment horizontal="left" indent="1"/>
    </xf>
    <xf numFmtId="0" fontId="10" fillId="0" borderId="0" xfId="0" applyFont="1" applyAlignment="1">
      <alignment horizontal="center" vertical="center" wrapText="1"/>
    </xf>
    <xf numFmtId="0" fontId="6" fillId="0" borderId="0" xfId="0" applyFont="1" applyAlignment="1">
      <alignment horizontal="center" vertical="top" wrapText="1"/>
    </xf>
    <xf numFmtId="0" fontId="10" fillId="0" borderId="2" xfId="0" applyFont="1" applyBorder="1" applyAlignment="1">
      <alignment horizontal="center" vertical="center" wrapText="1"/>
    </xf>
    <xf numFmtId="0" fontId="7" fillId="0" borderId="2" xfId="0" applyFont="1" applyBorder="1" applyAlignment="1">
      <alignment horizontal="center" vertical="center" wrapText="1"/>
    </xf>
    <xf numFmtId="0" fontId="7" fillId="0" borderId="0" xfId="0" applyFont="1" applyAlignment="1">
      <alignment horizontal="left" vertical="center" wrapText="1"/>
    </xf>
    <xf numFmtId="0" fontId="12" fillId="0" borderId="0" xfId="0" applyFont="1" applyAlignment="1">
      <alignment horizontal="center" vertical="center"/>
    </xf>
    <xf numFmtId="0" fontId="13" fillId="5" borderId="6" xfId="0" applyFont="1" applyFill="1" applyBorder="1" applyAlignment="1">
      <alignment horizontal="left" vertical="center"/>
    </xf>
    <xf numFmtId="0" fontId="18" fillId="0" borderId="2" xfId="0" applyFont="1" applyBorder="1" applyAlignment="1">
      <alignment horizontal="center" vertical="center" wrapText="1"/>
    </xf>
    <xf numFmtId="0" fontId="0" fillId="7" borderId="0" xfId="0" applyFill="1"/>
    <xf numFmtId="0" fontId="19" fillId="0" borderId="0" xfId="0" applyFont="1"/>
    <xf numFmtId="0" fontId="20" fillId="0" borderId="0" xfId="0" applyFont="1"/>
    <xf numFmtId="0" fontId="6" fillId="7" borderId="3" xfId="0" applyFont="1" applyFill="1" applyBorder="1" applyAlignment="1">
      <alignment horizontal="center"/>
    </xf>
    <xf numFmtId="0" fontId="16" fillId="0" borderId="0" xfId="0" applyFont="1"/>
    <xf numFmtId="0" fontId="22" fillId="0" borderId="0" xfId="0" applyFont="1"/>
    <xf numFmtId="0" fontId="0" fillId="0" borderId="1" xfId="0" applyBorder="1"/>
    <xf numFmtId="0" fontId="0" fillId="7" borderId="1" xfId="0" applyFill="1" applyBorder="1"/>
    <xf numFmtId="0" fontId="23" fillId="0" borderId="0" xfId="0" applyFont="1"/>
    <xf numFmtId="0" fontId="21" fillId="0" borderId="10" xfId="0" applyFont="1" applyBorder="1"/>
    <xf numFmtId="0" fontId="14" fillId="0" borderId="10" xfId="0" applyFont="1" applyBorder="1"/>
    <xf numFmtId="0" fontId="24" fillId="0" borderId="0" xfId="0" applyFont="1"/>
    <xf numFmtId="0" fontId="2" fillId="0" borderId="0" xfId="0" applyFont="1" applyAlignment="1">
      <alignment horizontal="center" vertical="center" wrapText="1"/>
    </xf>
    <xf numFmtId="0" fontId="6" fillId="0" borderId="3" xfId="0" applyFont="1" applyBorder="1" applyAlignment="1">
      <alignment horizontal="left"/>
    </xf>
    <xf numFmtId="49" fontId="22" fillId="0" borderId="0" xfId="0" applyNumberFormat="1" applyFont="1"/>
    <xf numFmtId="0" fontId="22" fillId="0" borderId="10" xfId="0" applyFont="1" applyBorder="1"/>
    <xf numFmtId="0" fontId="5" fillId="2" borderId="3" xfId="0" applyFont="1" applyFill="1" applyBorder="1" applyAlignment="1">
      <alignment horizontal="center" vertical="center"/>
    </xf>
    <xf numFmtId="0" fontId="5" fillId="2" borderId="3" xfId="0"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21" fillId="0" borderId="10" xfId="0" applyFont="1" applyBorder="1" applyAlignment="1">
      <alignment horizontal="center" vertical="center"/>
    </xf>
    <xf numFmtId="0" fontId="22" fillId="0" borderId="0" xfId="0" applyFont="1" applyAlignment="1">
      <alignment horizontal="center" vertical="center"/>
    </xf>
    <xf numFmtId="0" fontId="27" fillId="10" borderId="0" xfId="0" applyFont="1" applyFill="1" applyAlignment="1">
      <alignment horizontal="center" vertical="center" wrapText="1"/>
    </xf>
    <xf numFmtId="49" fontId="21" fillId="0" borderId="10" xfId="0" applyNumberFormat="1" applyFont="1" applyBorder="1"/>
    <xf numFmtId="0" fontId="29" fillId="0" borderId="0" xfId="0" applyFont="1" applyAlignment="1">
      <alignment horizontal="center"/>
    </xf>
    <xf numFmtId="0" fontId="0" fillId="0" borderId="0" xfId="0" applyAlignment="1">
      <alignment horizontal="center"/>
    </xf>
    <xf numFmtId="14" fontId="21" fillId="0" borderId="10" xfId="0" applyNumberFormat="1" applyFont="1" applyBorder="1" applyAlignment="1">
      <alignment horizontal="center"/>
    </xf>
    <xf numFmtId="14" fontId="21" fillId="0" borderId="10" xfId="0" applyNumberFormat="1" applyFont="1" applyBorder="1" applyAlignment="1">
      <alignment horizontal="center" vertical="center"/>
    </xf>
    <xf numFmtId="49" fontId="31" fillId="0" borderId="11" xfId="0" applyNumberFormat="1" applyFont="1" applyBorder="1" applyAlignment="1">
      <alignment horizontal="center" vertical="center" wrapText="1"/>
    </xf>
    <xf numFmtId="0" fontId="31" fillId="0" borderId="11"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5" xfId="0" applyFont="1" applyBorder="1" applyAlignment="1">
      <alignment horizontal="left" vertical="center" wrapText="1"/>
    </xf>
    <xf numFmtId="0" fontId="11" fillId="0" borderId="16" xfId="0" applyFont="1" applyBorder="1" applyAlignment="1">
      <alignment horizontal="left" vertical="center" wrapText="1"/>
    </xf>
    <xf numFmtId="0" fontId="27" fillId="10" borderId="9" xfId="0" applyFont="1" applyFill="1" applyBorder="1" applyAlignment="1">
      <alignment horizontal="center" vertical="center" wrapText="1"/>
    </xf>
    <xf numFmtId="0" fontId="21" fillId="0" borderId="12" xfId="0" applyFont="1" applyBorder="1"/>
    <xf numFmtId="0" fontId="14" fillId="0" borderId="12" xfId="0" applyFont="1" applyBorder="1"/>
    <xf numFmtId="0" fontId="32" fillId="0" borderId="0" xfId="0" applyFont="1"/>
    <xf numFmtId="0" fontId="33" fillId="10" borderId="0" xfId="0" applyFont="1" applyFill="1" applyAlignment="1">
      <alignment horizontal="center" vertical="center"/>
    </xf>
    <xf numFmtId="0" fontId="34" fillId="0" borderId="0" xfId="0" applyFont="1" applyAlignment="1">
      <alignment horizontal="center" vertical="top" wrapText="1"/>
    </xf>
    <xf numFmtId="0" fontId="21" fillId="0" borderId="17" xfId="0" applyFont="1" applyBorder="1" applyAlignment="1">
      <alignment horizontal="center" vertical="center"/>
    </xf>
    <xf numFmtId="0" fontId="0" fillId="0" borderId="0" xfId="0" applyAlignment="1">
      <alignment horizontal="center" vertical="center" wrapText="1"/>
    </xf>
    <xf numFmtId="0" fontId="35" fillId="0" borderId="1" xfId="0" applyFont="1" applyBorder="1"/>
    <xf numFmtId="14" fontId="0" fillId="0" borderId="0" xfId="0" applyNumberFormat="1"/>
    <xf numFmtId="49" fontId="0" fillId="0" borderId="0" xfId="0" applyNumberFormat="1"/>
    <xf numFmtId="49" fontId="14" fillId="0" borderId="10" xfId="0" applyNumberFormat="1" applyFont="1" applyBorder="1"/>
    <xf numFmtId="0" fontId="1" fillId="0" borderId="0" xfId="0" applyFont="1" applyAlignment="1">
      <alignment horizontal="center" vertical="center" wrapText="1"/>
    </xf>
    <xf numFmtId="14" fontId="0" fillId="0" borderId="0" xfId="0" applyNumberFormat="1" applyAlignment="1">
      <alignment horizontal="center"/>
    </xf>
    <xf numFmtId="14" fontId="22" fillId="0" borderId="10" xfId="0" applyNumberFormat="1" applyFont="1" applyBorder="1" applyAlignment="1">
      <alignment horizontal="center"/>
    </xf>
    <xf numFmtId="0" fontId="21" fillId="0" borderId="10" xfId="0" applyFont="1" applyBorder="1" applyAlignment="1">
      <alignment horizontal="center"/>
    </xf>
    <xf numFmtId="0" fontId="21" fillId="0" borderId="12" xfId="0" applyFont="1" applyBorder="1" applyAlignment="1">
      <alignment horizontal="center"/>
    </xf>
    <xf numFmtId="0" fontId="22" fillId="0" borderId="18" xfId="0" applyFont="1" applyBorder="1"/>
    <xf numFmtId="14" fontId="22" fillId="0" borderId="18" xfId="0" applyNumberFormat="1" applyFont="1" applyBorder="1" applyAlignment="1">
      <alignment horizontal="center"/>
    </xf>
    <xf numFmtId="0" fontId="22" fillId="0" borderId="1" xfId="0" applyFont="1" applyBorder="1"/>
    <xf numFmtId="14" fontId="22" fillId="0" borderId="1" xfId="0" applyNumberFormat="1" applyFont="1" applyBorder="1" applyAlignment="1">
      <alignment horizontal="center"/>
    </xf>
    <xf numFmtId="0" fontId="27" fillId="12" borderId="7" xfId="0" applyFont="1" applyFill="1" applyBorder="1" applyAlignment="1">
      <alignment horizontal="center" vertical="center" wrapText="1"/>
    </xf>
    <xf numFmtId="49" fontId="27" fillId="12" borderId="7" xfId="0" applyNumberFormat="1" applyFont="1" applyFill="1" applyBorder="1" applyAlignment="1">
      <alignment horizontal="center" vertical="center" wrapText="1"/>
    </xf>
    <xf numFmtId="0" fontId="21" fillId="0" borderId="7" xfId="0" applyFont="1" applyBorder="1"/>
    <xf numFmtId="0" fontId="21" fillId="0" borderId="1" xfId="0" applyFont="1" applyBorder="1"/>
    <xf numFmtId="49" fontId="21" fillId="0" borderId="1" xfId="0" applyNumberFormat="1" applyFont="1" applyBorder="1"/>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22" fillId="0" borderId="0" xfId="0" applyFont="1" applyAlignment="1">
      <alignment horizontal="center"/>
    </xf>
    <xf numFmtId="0" fontId="35" fillId="0" borderId="0" xfId="0" applyFont="1"/>
    <xf numFmtId="0" fontId="36" fillId="0" borderId="0" xfId="0" applyFont="1"/>
    <xf numFmtId="0" fontId="35" fillId="0" borderId="0" xfId="0" applyFont="1" applyAlignment="1">
      <alignment wrapText="1"/>
    </xf>
    <xf numFmtId="0" fontId="35" fillId="13" borderId="3" xfId="0" applyFont="1" applyFill="1" applyBorder="1"/>
    <xf numFmtId="0" fontId="35" fillId="0" borderId="3" xfId="0" applyFont="1" applyBorder="1"/>
    <xf numFmtId="0" fontId="37" fillId="0" borderId="0" xfId="0" applyFont="1"/>
    <xf numFmtId="0" fontId="35" fillId="0" borderId="20" xfId="0" applyFont="1" applyBorder="1"/>
    <xf numFmtId="0" fontId="38" fillId="0" borderId="0" xfId="0" applyFont="1"/>
    <xf numFmtId="0" fontId="39" fillId="0" borderId="20" xfId="0" applyFont="1" applyBorder="1"/>
    <xf numFmtId="0" fontId="39" fillId="0" borderId="0" xfId="0" applyFont="1"/>
    <xf numFmtId="0" fontId="40" fillId="0" borderId="0" xfId="0" applyFont="1"/>
    <xf numFmtId="0" fontId="35" fillId="14" borderId="0" xfId="0" applyFont="1" applyFill="1"/>
    <xf numFmtId="0" fontId="39" fillId="14" borderId="20" xfId="0" applyFont="1" applyFill="1" applyBorder="1"/>
    <xf numFmtId="0" fontId="35" fillId="0" borderId="1" xfId="0" applyFont="1" applyBorder="1" applyAlignment="1">
      <alignment wrapText="1"/>
    </xf>
    <xf numFmtId="0" fontId="35" fillId="0" borderId="21" xfId="0" applyFont="1" applyBorder="1" applyAlignment="1">
      <alignment wrapText="1"/>
    </xf>
    <xf numFmtId="0" fontId="36" fillId="0" borderId="0" xfId="0" applyFont="1" applyAlignment="1">
      <alignment wrapText="1"/>
    </xf>
    <xf numFmtId="0" fontId="35" fillId="13" borderId="1" xfId="0" applyFont="1" applyFill="1" applyBorder="1" applyAlignment="1">
      <alignment wrapText="1"/>
    </xf>
    <xf numFmtId="0" fontId="35" fillId="0" borderId="20" xfId="0" applyFont="1" applyBorder="1" applyAlignment="1">
      <alignment wrapText="1"/>
    </xf>
    <xf numFmtId="0" fontId="37" fillId="0" borderId="0" xfId="0" applyFont="1" applyAlignment="1">
      <alignment wrapText="1"/>
    </xf>
    <xf numFmtId="0" fontId="35" fillId="0" borderId="3" xfId="0" applyFont="1" applyBorder="1" applyAlignment="1">
      <alignment wrapText="1"/>
    </xf>
    <xf numFmtId="0" fontId="35" fillId="0" borderId="0" xfId="0" applyFont="1" applyAlignment="1">
      <alignment horizontal="center" wrapText="1"/>
    </xf>
    <xf numFmtId="0" fontId="35" fillId="0" borderId="0" xfId="0" applyFont="1" applyAlignment="1">
      <alignment horizontal="center"/>
    </xf>
    <xf numFmtId="0" fontId="35" fillId="13" borderId="1" xfId="0" applyFont="1" applyFill="1" applyBorder="1" applyAlignment="1">
      <alignment horizontal="center" wrapText="1"/>
    </xf>
    <xf numFmtId="0" fontId="35" fillId="13" borderId="3" xfId="0" applyFont="1" applyFill="1" applyBorder="1" applyAlignment="1">
      <alignment horizontal="center"/>
    </xf>
    <xf numFmtId="0" fontId="35" fillId="0" borderId="20" xfId="0" applyFont="1" applyBorder="1" applyAlignment="1">
      <alignment horizontal="center" wrapText="1"/>
    </xf>
    <xf numFmtId="0" fontId="35" fillId="0" borderId="20" xfId="0" applyFont="1" applyBorder="1" applyAlignment="1">
      <alignment horizontal="center"/>
    </xf>
    <xf numFmtId="0" fontId="35" fillId="0" borderId="0" xfId="0" applyFont="1" applyAlignment="1">
      <alignment horizontal="left" vertical="top"/>
    </xf>
    <xf numFmtId="0" fontId="17" fillId="0" borderId="10" xfId="0" applyFont="1" applyBorder="1"/>
    <xf numFmtId="0" fontId="17" fillId="0" borderId="12" xfId="0" applyFont="1" applyBorder="1"/>
    <xf numFmtId="0" fontId="0" fillId="7" borderId="21" xfId="0" applyFill="1" applyBorder="1"/>
    <xf numFmtId="0" fontId="17" fillId="0" borderId="8" xfId="0" applyFont="1" applyBorder="1"/>
    <xf numFmtId="0" fontId="3" fillId="0" borderId="22" xfId="0" applyFont="1" applyBorder="1"/>
    <xf numFmtId="0" fontId="17" fillId="0" borderId="23" xfId="0" applyFont="1" applyBorder="1"/>
    <xf numFmtId="0" fontId="3" fillId="8" borderId="24" xfId="0" applyFont="1" applyFill="1" applyBorder="1"/>
    <xf numFmtId="0" fontId="3" fillId="8" borderId="25" xfId="0" applyFont="1" applyFill="1" applyBorder="1"/>
    <xf numFmtId="0" fontId="3" fillId="8" borderId="26" xfId="0" applyFont="1" applyFill="1" applyBorder="1"/>
    <xf numFmtId="0" fontId="3" fillId="8" borderId="27" xfId="0" applyFont="1" applyFill="1" applyBorder="1"/>
    <xf numFmtId="0" fontId="16" fillId="0" borderId="29" xfId="0" applyFont="1" applyBorder="1"/>
    <xf numFmtId="0" fontId="16" fillId="0" borderId="33" xfId="0" applyFont="1" applyBorder="1"/>
    <xf numFmtId="0" fontId="16" fillId="0" borderId="34" xfId="0" applyFont="1" applyBorder="1"/>
    <xf numFmtId="0" fontId="0" fillId="7" borderId="35" xfId="0" applyFill="1" applyBorder="1"/>
    <xf numFmtId="0" fontId="0" fillId="0" borderId="36" xfId="0" applyBorder="1"/>
    <xf numFmtId="0" fontId="0" fillId="7" borderId="24" xfId="0" applyFill="1" applyBorder="1"/>
    <xf numFmtId="0" fontId="0" fillId="0" borderId="37" xfId="0" applyBorder="1"/>
    <xf numFmtId="0" fontId="0" fillId="0" borderId="24" xfId="0" applyBorder="1"/>
    <xf numFmtId="0" fontId="19" fillId="0" borderId="37" xfId="0" applyFont="1" applyBorder="1"/>
    <xf numFmtId="0" fontId="16" fillId="0" borderId="37" xfId="0" applyFont="1" applyBorder="1"/>
    <xf numFmtId="0" fontId="3" fillId="0" borderId="26" xfId="0" applyFont="1" applyBorder="1"/>
    <xf numFmtId="0" fontId="3" fillId="0" borderId="38" xfId="0" applyFont="1" applyBorder="1"/>
    <xf numFmtId="0" fontId="19" fillId="0" borderId="39" xfId="0" applyFont="1" applyBorder="1"/>
    <xf numFmtId="0" fontId="16" fillId="0" borderId="40" xfId="0" applyFont="1" applyBorder="1"/>
    <xf numFmtId="0" fontId="17" fillId="0" borderId="41" xfId="0" applyFont="1" applyBorder="1"/>
    <xf numFmtId="0" fontId="17" fillId="0" borderId="42" xfId="0" applyFont="1" applyBorder="1"/>
    <xf numFmtId="0" fontId="0" fillId="0" borderId="37" xfId="0" applyBorder="1" applyAlignment="1">
      <alignment horizontal="center" vertical="center"/>
    </xf>
    <xf numFmtId="0" fontId="17" fillId="15" borderId="12" xfId="0" applyFont="1" applyFill="1" applyBorder="1"/>
    <xf numFmtId="0" fontId="0" fillId="0" borderId="39" xfId="0" applyBorder="1" applyAlignment="1">
      <alignment horizontal="center" vertical="center"/>
    </xf>
    <xf numFmtId="0" fontId="3" fillId="0" borderId="10" xfId="0" applyFont="1" applyBorder="1" applyAlignment="1">
      <alignment vertical="top"/>
    </xf>
    <xf numFmtId="0" fontId="22" fillId="0" borderId="1" xfId="0" applyFont="1" applyBorder="1" applyAlignment="1">
      <alignment vertical="top" wrapText="1"/>
    </xf>
    <xf numFmtId="0" fontId="22" fillId="0" borderId="38" xfId="0" applyFont="1" applyBorder="1" applyAlignment="1">
      <alignment vertical="top" wrapText="1"/>
    </xf>
    <xf numFmtId="0" fontId="22" fillId="0" borderId="24" xfId="0" applyFont="1" applyBorder="1" applyAlignment="1">
      <alignment horizontal="left" vertical="top" wrapText="1"/>
    </xf>
    <xf numFmtId="0" fontId="22" fillId="0" borderId="26" xfId="0" applyFont="1" applyBorder="1" applyAlignment="1">
      <alignment horizontal="left" vertical="top" wrapText="1"/>
    </xf>
    <xf numFmtId="0" fontId="21" fillId="17" borderId="7" xfId="0" applyFont="1" applyFill="1" applyBorder="1"/>
    <xf numFmtId="0" fontId="14" fillId="17" borderId="10" xfId="0" applyFont="1" applyFill="1" applyBorder="1"/>
    <xf numFmtId="0" fontId="21" fillId="17" borderId="10" xfId="0" applyFont="1" applyFill="1" applyBorder="1"/>
    <xf numFmtId="49" fontId="14" fillId="17" borderId="10" xfId="0" applyNumberFormat="1" applyFont="1" applyFill="1" applyBorder="1"/>
    <xf numFmtId="49" fontId="21" fillId="17" borderId="10" xfId="0" applyNumberFormat="1" applyFont="1" applyFill="1" applyBorder="1"/>
    <xf numFmtId="14" fontId="21" fillId="17" borderId="10" xfId="0" applyNumberFormat="1" applyFont="1" applyFill="1" applyBorder="1" applyAlignment="1">
      <alignment horizontal="center" vertical="center"/>
    </xf>
    <xf numFmtId="0" fontId="21" fillId="17" borderId="10" xfId="0" applyFont="1" applyFill="1" applyBorder="1" applyAlignment="1">
      <alignment horizontal="center"/>
    </xf>
    <xf numFmtId="0" fontId="21" fillId="17" borderId="10" xfId="0" applyFont="1" applyFill="1" applyBorder="1" applyAlignment="1">
      <alignment horizontal="left"/>
    </xf>
    <xf numFmtId="165" fontId="21" fillId="0" borderId="10" xfId="0" applyNumberFormat="1" applyFont="1" applyBorder="1" applyAlignment="1">
      <alignment horizontal="center"/>
    </xf>
    <xf numFmtId="165" fontId="22" fillId="0" borderId="10" xfId="0" applyNumberFormat="1" applyFont="1" applyBorder="1" applyAlignment="1">
      <alignment horizontal="center"/>
    </xf>
    <xf numFmtId="0" fontId="14" fillId="11" borderId="7" xfId="0" applyFont="1" applyFill="1" applyBorder="1"/>
    <xf numFmtId="0" fontId="14" fillId="0" borderId="10" xfId="0" applyFont="1" applyBorder="1" applyAlignment="1">
      <alignment horizontal="center" vertical="center"/>
    </xf>
    <xf numFmtId="0" fontId="3" fillId="8" borderId="25" xfId="0" quotePrefix="1" applyFont="1" applyFill="1" applyBorder="1"/>
    <xf numFmtId="0" fontId="3" fillId="18" borderId="8" xfId="0" applyFont="1" applyFill="1" applyBorder="1"/>
    <xf numFmtId="0" fontId="17" fillId="18" borderId="43" xfId="0" applyFont="1" applyFill="1" applyBorder="1"/>
    <xf numFmtId="0" fontId="17" fillId="18" borderId="44" xfId="0" applyFont="1" applyFill="1" applyBorder="1"/>
    <xf numFmtId="0" fontId="17" fillId="18" borderId="45" xfId="0" applyFont="1" applyFill="1" applyBorder="1"/>
    <xf numFmtId="49" fontId="22" fillId="0" borderId="0" xfId="0" applyNumberFormat="1" applyFont="1" applyAlignment="1">
      <alignment horizontal="center"/>
    </xf>
    <xf numFmtId="49" fontId="21" fillId="0" borderId="10" xfId="0" applyNumberFormat="1" applyFont="1" applyBorder="1" applyAlignment="1">
      <alignment horizontal="center"/>
    </xf>
    <xf numFmtId="49" fontId="21" fillId="17" borderId="10" xfId="0" applyNumberFormat="1" applyFont="1" applyFill="1" applyBorder="1" applyAlignment="1">
      <alignment horizontal="center"/>
    </xf>
    <xf numFmtId="49" fontId="6" fillId="0" borderId="4" xfId="0" applyNumberFormat="1" applyFont="1" applyBorder="1" applyAlignment="1">
      <alignment horizontal="left" indent="1"/>
    </xf>
    <xf numFmtId="49" fontId="9" fillId="0" borderId="1" xfId="0" applyNumberFormat="1" applyFont="1" applyBorder="1" applyAlignment="1">
      <alignment horizontal="left" indent="1"/>
    </xf>
    <xf numFmtId="0" fontId="21" fillId="17" borderId="12" xfId="0" applyFont="1" applyFill="1" applyBorder="1" applyAlignment="1">
      <alignment horizontal="center"/>
    </xf>
    <xf numFmtId="0" fontId="22" fillId="0" borderId="48" xfId="0" applyFont="1" applyBorder="1"/>
    <xf numFmtId="0" fontId="22" fillId="0" borderId="13" xfId="0" applyFont="1" applyBorder="1"/>
    <xf numFmtId="14" fontId="14" fillId="17" borderId="13" xfId="0" applyNumberFormat="1" applyFont="1" applyFill="1" applyBorder="1" applyAlignment="1">
      <alignment horizontal="center"/>
    </xf>
    <xf numFmtId="0" fontId="40" fillId="20" borderId="0" xfId="0" applyFont="1" applyFill="1"/>
    <xf numFmtId="0" fontId="40" fillId="20" borderId="10" xfId="0" applyFont="1" applyFill="1" applyBorder="1" applyAlignment="1">
      <alignment horizontal="center"/>
    </xf>
    <xf numFmtId="0" fontId="40" fillId="21" borderId="0" xfId="0" applyFont="1" applyFill="1"/>
    <xf numFmtId="0" fontId="40" fillId="21" borderId="10" xfId="0" applyFont="1" applyFill="1" applyBorder="1" applyAlignment="1">
      <alignment horizontal="center"/>
    </xf>
    <xf numFmtId="0" fontId="3" fillId="18" borderId="12" xfId="0" applyFont="1" applyFill="1" applyBorder="1"/>
    <xf numFmtId="0" fontId="35" fillId="0" borderId="49" xfId="0" applyFont="1" applyBorder="1" applyAlignment="1">
      <alignment horizontal="center"/>
    </xf>
    <xf numFmtId="0" fontId="3" fillId="8" borderId="12" xfId="0" applyFont="1" applyFill="1" applyBorder="1"/>
    <xf numFmtId="0" fontId="35" fillId="0" borderId="49" xfId="0" applyFont="1" applyBorder="1" applyAlignment="1">
      <alignment horizontal="center" vertical="center"/>
    </xf>
    <xf numFmtId="0" fontId="35" fillId="0" borderId="18" xfId="0" applyFont="1" applyBorder="1" applyAlignment="1">
      <alignment horizontal="center"/>
    </xf>
    <xf numFmtId="0" fontId="3" fillId="0" borderId="18" xfId="0" applyFont="1" applyBorder="1" applyAlignment="1">
      <alignment horizontal="center" vertical="center"/>
    </xf>
    <xf numFmtId="0" fontId="3" fillId="18" borderId="10" xfId="0" applyFont="1" applyFill="1" applyBorder="1"/>
    <xf numFmtId="0" fontId="3" fillId="8" borderId="10" xfId="0" applyFont="1" applyFill="1" applyBorder="1"/>
    <xf numFmtId="0" fontId="0" fillId="9" borderId="0" xfId="0" applyFill="1"/>
    <xf numFmtId="0" fontId="44" fillId="0" borderId="0" xfId="0" applyFont="1"/>
    <xf numFmtId="0" fontId="0" fillId="0" borderId="0" xfId="0" pivotButton="1"/>
    <xf numFmtId="0" fontId="0" fillId="0" borderId="11" xfId="0" applyBorder="1"/>
    <xf numFmtId="0" fontId="16" fillId="0" borderId="7" xfId="0" applyFont="1" applyBorder="1"/>
    <xf numFmtId="0" fontId="16" fillId="0" borderId="50" xfId="0" applyFont="1" applyBorder="1"/>
    <xf numFmtId="0" fontId="16" fillId="0" borderId="51" xfId="0" applyFont="1" applyBorder="1"/>
    <xf numFmtId="0" fontId="0" fillId="0" borderId="52" xfId="0" applyBorder="1"/>
    <xf numFmtId="0" fontId="0" fillId="0" borderId="53" xfId="0" applyBorder="1"/>
    <xf numFmtId="0" fontId="0" fillId="0" borderId="2" xfId="0" applyBorder="1"/>
    <xf numFmtId="0" fontId="0" fillId="0" borderId="20" xfId="0" applyBorder="1"/>
    <xf numFmtId="14" fontId="0" fillId="0" borderId="2" xfId="0" applyNumberFormat="1" applyBorder="1"/>
    <xf numFmtId="0" fontId="45" fillId="22" borderId="54" xfId="0" applyFont="1" applyFill="1" applyBorder="1" applyAlignment="1">
      <alignment horizontal="center" vertical="center" wrapText="1"/>
    </xf>
    <xf numFmtId="0" fontId="46" fillId="14" borderId="0" xfId="0" applyFont="1" applyFill="1" applyAlignment="1">
      <alignment horizontal="center"/>
    </xf>
    <xf numFmtId="49" fontId="27" fillId="12" borderId="10" xfId="0" applyNumberFormat="1" applyFont="1" applyFill="1" applyBorder="1" applyAlignment="1">
      <alignment horizontal="center" vertical="center" wrapText="1"/>
    </xf>
    <xf numFmtId="0" fontId="45" fillId="22" borderId="10" xfId="0" applyFont="1" applyFill="1" applyBorder="1" applyAlignment="1">
      <alignment horizontal="center" vertical="center" wrapText="1"/>
    </xf>
    <xf numFmtId="49" fontId="27" fillId="12" borderId="50" xfId="0" applyNumberFormat="1" applyFont="1" applyFill="1" applyBorder="1" applyAlignment="1">
      <alignment horizontal="center" vertical="center" wrapText="1"/>
    </xf>
    <xf numFmtId="0" fontId="21" fillId="0" borderId="18" xfId="0" applyFont="1" applyBorder="1" applyAlignment="1">
      <alignment horizontal="center" vertical="center"/>
    </xf>
    <xf numFmtId="0" fontId="27" fillId="12" borderId="50" xfId="0" applyFont="1" applyFill="1" applyBorder="1" applyAlignment="1">
      <alignment horizontal="center" vertical="center" wrapText="1"/>
    </xf>
    <xf numFmtId="0" fontId="21" fillId="0" borderId="18" xfId="0" applyFont="1" applyBorder="1"/>
    <xf numFmtId="0" fontId="27" fillId="23" borderId="9" xfId="0" applyFont="1" applyFill="1" applyBorder="1" applyAlignment="1">
      <alignment horizontal="center" vertical="center" wrapText="1"/>
    </xf>
    <xf numFmtId="0" fontId="16" fillId="7" borderId="0" xfId="0" applyFont="1" applyFill="1"/>
    <xf numFmtId="9" fontId="0" fillId="0" borderId="0" xfId="0" applyNumberFormat="1"/>
    <xf numFmtId="14" fontId="21" fillId="17" borderId="10" xfId="0" applyNumberFormat="1" applyFont="1" applyFill="1" applyBorder="1" applyAlignment="1">
      <alignment horizontal="center"/>
    </xf>
    <xf numFmtId="0" fontId="3" fillId="8" borderId="3" xfId="0" applyFont="1" applyFill="1" applyBorder="1"/>
    <xf numFmtId="0" fontId="3" fillId="18" borderId="7" xfId="0" applyFont="1" applyFill="1" applyBorder="1"/>
    <xf numFmtId="14" fontId="14" fillId="0" borderId="12" xfId="0" applyNumberFormat="1" applyFont="1" applyBorder="1"/>
    <xf numFmtId="0" fontId="31" fillId="0" borderId="21" xfId="0" applyFont="1" applyBorder="1" applyAlignment="1">
      <alignment horizontal="center" vertical="center" wrapText="1"/>
    </xf>
    <xf numFmtId="0" fontId="31" fillId="0" borderId="0" xfId="0" applyFont="1" applyAlignment="1">
      <alignment horizontal="center"/>
    </xf>
    <xf numFmtId="49" fontId="27" fillId="12" borderId="11" xfId="0" applyNumberFormat="1" applyFont="1" applyFill="1" applyBorder="1" applyAlignment="1">
      <alignment horizontal="center" vertical="center" wrapText="1"/>
    </xf>
    <xf numFmtId="0" fontId="41" fillId="16" borderId="0" xfId="0" applyFont="1" applyFill="1" applyAlignment="1">
      <alignment horizontal="center"/>
    </xf>
    <xf numFmtId="0" fontId="17" fillId="0" borderId="56" xfId="0" applyFont="1" applyBorder="1"/>
    <xf numFmtId="0" fontId="42" fillId="19" borderId="57" xfId="0" applyFont="1" applyFill="1" applyBorder="1"/>
    <xf numFmtId="0" fontId="42" fillId="19" borderId="58" xfId="0" applyFont="1" applyFill="1" applyBorder="1"/>
    <xf numFmtId="0" fontId="43" fillId="19" borderId="58" xfId="0" applyFont="1" applyFill="1" applyBorder="1"/>
    <xf numFmtId="0" fontId="43" fillId="19" borderId="59" xfId="0" applyFont="1" applyFill="1" applyBorder="1"/>
    <xf numFmtId="0" fontId="38" fillId="0" borderId="1" xfId="0" applyFont="1" applyBorder="1"/>
    <xf numFmtId="0" fontId="38" fillId="0" borderId="3" xfId="0" applyFont="1" applyBorder="1"/>
    <xf numFmtId="0" fontId="38" fillId="0" borderId="21" xfId="0" applyFont="1" applyBorder="1"/>
    <xf numFmtId="0" fontId="38" fillId="0" borderId="20" xfId="0" applyFont="1" applyBorder="1"/>
    <xf numFmtId="0" fontId="31" fillId="0" borderId="28" xfId="0" applyFont="1" applyBorder="1"/>
    <xf numFmtId="0" fontId="31" fillId="0" borderId="29" xfId="0" applyFont="1" applyBorder="1"/>
    <xf numFmtId="0" fontId="47" fillId="0" borderId="30" xfId="0" applyFont="1" applyBorder="1"/>
    <xf numFmtId="0" fontId="22" fillId="0" borderId="31" xfId="0" applyFont="1" applyBorder="1" applyAlignment="1">
      <alignment horizontal="center"/>
    </xf>
    <xf numFmtId="0" fontId="22" fillId="0" borderId="31" xfId="0" applyFont="1" applyBorder="1"/>
    <xf numFmtId="0" fontId="47" fillId="0" borderId="55" xfId="0" applyFont="1" applyBorder="1"/>
    <xf numFmtId="0" fontId="22" fillId="0" borderId="32" xfId="0" applyFont="1" applyBorder="1"/>
    <xf numFmtId="0" fontId="48" fillId="0" borderId="10" xfId="0" applyFont="1" applyBorder="1" applyAlignment="1">
      <alignment horizontal="left"/>
    </xf>
    <xf numFmtId="0" fontId="14" fillId="0" borderId="7" xfId="0" applyFont="1" applyBorder="1"/>
    <xf numFmtId="0" fontId="14" fillId="0" borderId="46" xfId="0" applyFont="1" applyBorder="1"/>
    <xf numFmtId="14" fontId="49" fillId="9" borderId="0" xfId="0" applyNumberFormat="1" applyFont="1" applyFill="1"/>
    <xf numFmtId="0" fontId="50" fillId="9" borderId="0" xfId="0" applyFont="1" applyFill="1"/>
    <xf numFmtId="0" fontId="21" fillId="0" borderId="60" xfId="0" applyFont="1" applyBorder="1"/>
    <xf numFmtId="0" fontId="21" fillId="0" borderId="61" xfId="0" applyFont="1" applyBorder="1"/>
    <xf numFmtId="0" fontId="14" fillId="0" borderId="60" xfId="0" applyFont="1" applyBorder="1"/>
    <xf numFmtId="0" fontId="21" fillId="11" borderId="18" xfId="0" applyFont="1" applyFill="1" applyBorder="1" applyAlignment="1">
      <alignment horizontal="center"/>
    </xf>
    <xf numFmtId="0" fontId="21" fillId="11" borderId="10" xfId="0" applyFont="1" applyFill="1" applyBorder="1" applyAlignment="1">
      <alignment horizontal="center"/>
    </xf>
    <xf numFmtId="14" fontId="25" fillId="11" borderId="1" xfId="0" applyNumberFormat="1" applyFont="1" applyFill="1" applyBorder="1" applyAlignment="1">
      <alignment horizontal="center"/>
    </xf>
    <xf numFmtId="14" fontId="21" fillId="11" borderId="13" xfId="0" applyNumberFormat="1" applyFont="1" applyFill="1" applyBorder="1" applyAlignment="1">
      <alignment horizontal="center"/>
    </xf>
    <xf numFmtId="14" fontId="26" fillId="11" borderId="1" xfId="0" applyNumberFormat="1" applyFont="1" applyFill="1" applyBorder="1" applyAlignment="1">
      <alignment horizontal="center"/>
    </xf>
    <xf numFmtId="14" fontId="26" fillId="11" borderId="10" xfId="0" applyNumberFormat="1" applyFont="1" applyFill="1" applyBorder="1" applyAlignment="1">
      <alignment horizontal="center"/>
    </xf>
    <xf numFmtId="14" fontId="21" fillId="11" borderId="10" xfId="0" applyNumberFormat="1" applyFont="1" applyFill="1" applyBorder="1" applyAlignment="1">
      <alignment horizontal="center"/>
    </xf>
    <xf numFmtId="14" fontId="26" fillId="11" borderId="18" xfId="0" applyNumberFormat="1" applyFont="1" applyFill="1" applyBorder="1" applyAlignment="1">
      <alignment horizontal="center"/>
    </xf>
    <xf numFmtId="0" fontId="25" fillId="11" borderId="8" xfId="0" applyFont="1" applyFill="1" applyBorder="1"/>
    <xf numFmtId="14" fontId="21" fillId="11" borderId="12" xfId="0" applyNumberFormat="1" applyFont="1" applyFill="1" applyBorder="1" applyAlignment="1">
      <alignment horizontal="center"/>
    </xf>
    <xf numFmtId="14" fontId="14" fillId="11" borderId="12" xfId="0" applyNumberFormat="1" applyFont="1" applyFill="1" applyBorder="1" applyAlignment="1">
      <alignment horizontal="center"/>
    </xf>
    <xf numFmtId="14" fontId="21" fillId="11" borderId="10" xfId="0" applyNumberFormat="1" applyFont="1" applyFill="1" applyBorder="1" applyAlignment="1">
      <alignment horizontal="center" vertical="center"/>
    </xf>
    <xf numFmtId="14" fontId="21" fillId="11" borderId="17" xfId="0" applyNumberFormat="1" applyFont="1" applyFill="1" applyBorder="1" applyAlignment="1">
      <alignment horizontal="center" vertical="center"/>
    </xf>
    <xf numFmtId="0" fontId="49" fillId="9" borderId="0" xfId="0" applyFont="1" applyFill="1"/>
    <xf numFmtId="0" fontId="49" fillId="11" borderId="0" xfId="0" applyFont="1" applyFill="1"/>
    <xf numFmtId="0" fontId="49" fillId="11" borderId="0" xfId="0" applyFont="1" applyFill="1" applyAlignment="1">
      <alignment horizontal="center"/>
    </xf>
    <xf numFmtId="0" fontId="22" fillId="11" borderId="51" xfId="0" applyFont="1" applyFill="1" applyBorder="1" applyAlignment="1">
      <alignment horizontal="center"/>
    </xf>
    <xf numFmtId="0" fontId="22" fillId="11" borderId="0" xfId="0" applyFont="1" applyFill="1" applyAlignment="1">
      <alignment horizontal="center"/>
    </xf>
    <xf numFmtId="0" fontId="24" fillId="11" borderId="0" xfId="0" applyFont="1" applyFill="1" applyAlignment="1">
      <alignment horizontal="center"/>
    </xf>
    <xf numFmtId="0" fontId="4" fillId="11" borderId="0" xfId="0" applyFont="1" applyFill="1" applyAlignment="1">
      <alignment horizontal="center"/>
    </xf>
    <xf numFmtId="0" fontId="21" fillId="0" borderId="19" xfId="0" applyFont="1" applyBorder="1" applyAlignment="1">
      <alignment horizontal="center"/>
    </xf>
    <xf numFmtId="14" fontId="21" fillId="0" borderId="18" xfId="0" applyNumberFormat="1" applyFont="1" applyBorder="1" applyAlignment="1">
      <alignment horizontal="center" vertical="center"/>
    </xf>
    <xf numFmtId="14" fontId="22" fillId="0" borderId="10" xfId="0" applyNumberFormat="1" applyFont="1" applyBorder="1" applyAlignment="1">
      <alignment horizontal="center" vertical="center"/>
    </xf>
    <xf numFmtId="0" fontId="21" fillId="0" borderId="17" xfId="0" applyFont="1" applyBorder="1"/>
    <xf numFmtId="49" fontId="21" fillId="0" borderId="12" xfId="0" applyNumberFormat="1" applyFont="1" applyBorder="1"/>
    <xf numFmtId="14" fontId="21" fillId="0" borderId="13" xfId="0" applyNumberFormat="1" applyFont="1" applyBorder="1" applyAlignment="1">
      <alignment horizontal="center" vertical="center"/>
    </xf>
    <xf numFmtId="0" fontId="51" fillId="0" borderId="10" xfId="0" applyFont="1" applyBorder="1"/>
    <xf numFmtId="0" fontId="27" fillId="16" borderId="0" xfId="0" applyFont="1" applyFill="1"/>
    <xf numFmtId="0" fontId="3" fillId="24" borderId="1" xfId="0" applyFont="1" applyFill="1" applyBorder="1"/>
    <xf numFmtId="0" fontId="22" fillId="24" borderId="10" xfId="0" applyFont="1" applyFill="1" applyBorder="1"/>
    <xf numFmtId="0" fontId="22" fillId="24" borderId="17" xfId="0" applyFont="1" applyFill="1" applyBorder="1"/>
    <xf numFmtId="0" fontId="3" fillId="24" borderId="10" xfId="0" applyFont="1" applyFill="1" applyBorder="1"/>
    <xf numFmtId="0" fontId="3" fillId="24" borderId="17" xfId="0" applyFont="1" applyFill="1" applyBorder="1"/>
    <xf numFmtId="0" fontId="43" fillId="24" borderId="1" xfId="0" applyFont="1" applyFill="1" applyBorder="1"/>
    <xf numFmtId="0" fontId="17" fillId="17" borderId="1" xfId="0" applyFont="1" applyFill="1" applyBorder="1"/>
    <xf numFmtId="15" fontId="0" fillId="24" borderId="1" xfId="0" applyNumberFormat="1" applyFill="1" applyBorder="1"/>
    <xf numFmtId="0" fontId="0" fillId="24" borderId="1" xfId="0" applyFill="1" applyBorder="1"/>
    <xf numFmtId="0" fontId="3" fillId="8" borderId="4" xfId="0" applyFont="1" applyFill="1" applyBorder="1"/>
    <xf numFmtId="0" fontId="3" fillId="8" borderId="47" xfId="0" applyFont="1" applyFill="1" applyBorder="1"/>
    <xf numFmtId="0" fontId="6" fillId="0" borderId="0" xfId="0" applyFont="1" applyAlignment="1">
      <alignment horizontal="left"/>
    </xf>
    <xf numFmtId="0" fontId="53" fillId="0" borderId="0" xfId="0" applyFont="1"/>
    <xf numFmtId="0" fontId="52" fillId="16" borderId="0" xfId="0" applyFont="1" applyFill="1"/>
    <xf numFmtId="0" fontId="52" fillId="0" borderId="0" xfId="0" applyFont="1"/>
    <xf numFmtId="0" fontId="56" fillId="25" borderId="0" xfId="0" applyFont="1" applyFill="1" applyAlignment="1">
      <alignment horizontal="center" vertical="center" wrapText="1"/>
    </xf>
    <xf numFmtId="0" fontId="56" fillId="26" borderId="0" xfId="0" applyFont="1" applyFill="1" applyAlignment="1">
      <alignment horizontal="center" vertical="center" wrapText="1"/>
    </xf>
    <xf numFmtId="14" fontId="35" fillId="0" borderId="0" xfId="0" applyNumberFormat="1" applyFont="1" applyAlignment="1">
      <alignment horizontal="left"/>
    </xf>
    <xf numFmtId="0" fontId="1" fillId="0" borderId="0" xfId="0" applyFont="1"/>
    <xf numFmtId="14" fontId="22" fillId="0" borderId="0" xfId="0" applyNumberFormat="1" applyFont="1"/>
    <xf numFmtId="14" fontId="53" fillId="0" borderId="0" xfId="0" applyNumberFormat="1" applyFont="1"/>
    <xf numFmtId="167" fontId="22" fillId="11" borderId="0" xfId="0" applyNumberFormat="1" applyFont="1" applyFill="1" applyAlignment="1">
      <alignment horizontal="center" vertical="center"/>
    </xf>
    <xf numFmtId="166" fontId="35" fillId="0" borderId="0" xfId="0" applyNumberFormat="1" applyFont="1" applyAlignment="1">
      <alignment horizontal="left"/>
    </xf>
    <xf numFmtId="0" fontId="17" fillId="27" borderId="1" xfId="0" applyFont="1" applyFill="1" applyBorder="1"/>
    <xf numFmtId="14" fontId="3" fillId="24" borderId="1" xfId="0" applyNumberFormat="1" applyFont="1" applyFill="1" applyBorder="1"/>
    <xf numFmtId="0" fontId="7" fillId="4" borderId="4" xfId="0" applyFont="1" applyFill="1" applyBorder="1" applyAlignment="1">
      <alignment horizontal="right" indent="1"/>
    </xf>
    <xf numFmtId="0" fontId="57" fillId="15" borderId="1" xfId="0" applyFont="1" applyFill="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right" indent="1"/>
    </xf>
    <xf numFmtId="164" fontId="5" fillId="2" borderId="3" xfId="1" applyFont="1" applyFill="1" applyBorder="1" applyAlignment="1">
      <alignment horizontal="center"/>
    </xf>
    <xf numFmtId="1" fontId="59" fillId="0" borderId="68" xfId="3" applyFont="1" applyBorder="1" applyAlignment="1">
      <alignment horizontal="right" vertical="center"/>
    </xf>
    <xf numFmtId="1" fontId="58" fillId="0" borderId="68" xfId="3" applyBorder="1" applyAlignment="1">
      <alignment horizontal="right" vertical="center"/>
    </xf>
    <xf numFmtId="1" fontId="6" fillId="0" borderId="0" xfId="3" applyFont="1" applyAlignment="1">
      <alignment horizontal="right" vertical="center"/>
    </xf>
    <xf numFmtId="9" fontId="7" fillId="3" borderId="5" xfId="2" applyFont="1" applyFill="1" applyBorder="1" applyAlignment="1">
      <alignment horizontal="center"/>
    </xf>
    <xf numFmtId="9" fontId="6" fillId="0" borderId="3" xfId="2" applyFont="1" applyFill="1" applyBorder="1" applyAlignment="1">
      <alignment horizontal="center"/>
    </xf>
    <xf numFmtId="168" fontId="5" fillId="2" borderId="3" xfId="1" applyNumberFormat="1" applyFont="1" applyFill="1" applyBorder="1" applyAlignment="1">
      <alignment horizontal="center"/>
    </xf>
    <xf numFmtId="1" fontId="58" fillId="0" borderId="0" xfId="3" applyAlignment="1">
      <alignment horizontal="right" vertical="center" wrapText="1"/>
    </xf>
    <xf numFmtId="0" fontId="22" fillId="0" borderId="0" xfId="0" pivotButton="1" applyFont="1"/>
    <xf numFmtId="0" fontId="5" fillId="0" borderId="3" xfId="0" applyFont="1" applyBorder="1" applyAlignment="1">
      <alignment horizontal="center"/>
    </xf>
    <xf numFmtId="0" fontId="7" fillId="0" borderId="5" xfId="0" applyFont="1" applyBorder="1" applyAlignment="1">
      <alignment horizontal="center"/>
    </xf>
    <xf numFmtId="0" fontId="60" fillId="25" borderId="0" xfId="0" applyFont="1" applyFill="1" applyAlignment="1">
      <alignment horizontal="center" vertical="center" wrapText="1"/>
    </xf>
    <xf numFmtId="166" fontId="14" fillId="11" borderId="0" xfId="0" applyNumberFormat="1" applyFont="1" applyFill="1" applyAlignment="1">
      <alignment horizontal="center"/>
    </xf>
    <xf numFmtId="0" fontId="28" fillId="6" borderId="7" xfId="0" applyFont="1" applyFill="1" applyBorder="1" applyAlignment="1">
      <alignment horizontal="center" vertical="center"/>
    </xf>
    <xf numFmtId="0" fontId="28" fillId="6" borderId="7" xfId="0" applyFont="1" applyFill="1" applyBorder="1" applyAlignment="1">
      <alignment horizontal="center" vertical="center" wrapText="1"/>
    </xf>
    <xf numFmtId="0" fontId="61" fillId="0" borderId="0" xfId="0" applyFont="1" applyAlignment="1">
      <alignment horizontal="center" vertical="center"/>
    </xf>
    <xf numFmtId="0" fontId="51" fillId="0" borderId="7" xfId="0" applyFont="1" applyBorder="1" applyAlignment="1">
      <alignment horizontal="center" vertical="center"/>
    </xf>
    <xf numFmtId="0" fontId="62" fillId="0" borderId="0" xfId="0" applyFont="1" applyAlignment="1">
      <alignment horizontal="center" vertical="center"/>
    </xf>
    <xf numFmtId="0" fontId="30" fillId="0" borderId="0" xfId="0" applyFont="1" applyAlignment="1">
      <alignment horizontal="center" vertical="center"/>
    </xf>
    <xf numFmtId="0" fontId="16" fillId="0" borderId="0" xfId="0" applyFont="1" applyAlignment="1">
      <alignment horizontal="center" vertical="center"/>
    </xf>
    <xf numFmtId="0" fontId="22" fillId="0" borderId="0" xfId="0" applyFont="1" applyAlignment="1">
      <alignment horizontal="left"/>
    </xf>
    <xf numFmtId="0" fontId="31" fillId="0" borderId="11" xfId="0" applyFont="1" applyBorder="1" applyAlignment="1">
      <alignment horizontal="left" vertical="center" wrapText="1"/>
    </xf>
    <xf numFmtId="0" fontId="21" fillId="0" borderId="10" xfId="0" applyFont="1" applyBorder="1" applyAlignment="1">
      <alignment horizontal="left"/>
    </xf>
    <xf numFmtId="0" fontId="0" fillId="0" borderId="0" xfId="0" applyAlignment="1">
      <alignment horizontal="left"/>
    </xf>
    <xf numFmtId="0" fontId="21" fillId="28" borderId="10" xfId="0" applyFont="1" applyFill="1" applyBorder="1"/>
    <xf numFmtId="49" fontId="21" fillId="28" borderId="10" xfId="0" applyNumberFormat="1" applyFont="1" applyFill="1" applyBorder="1"/>
    <xf numFmtId="49" fontId="21" fillId="0" borderId="18" xfId="0" applyNumberFormat="1" applyFont="1" applyBorder="1"/>
    <xf numFmtId="49" fontId="21" fillId="27" borderId="10" xfId="0" applyNumberFormat="1" applyFont="1" applyFill="1" applyBorder="1"/>
    <xf numFmtId="49" fontId="21" fillId="29" borderId="10" xfId="0" applyNumberFormat="1" applyFont="1" applyFill="1" applyBorder="1"/>
    <xf numFmtId="0" fontId="21" fillId="30" borderId="10" xfId="0" applyFont="1" applyFill="1" applyBorder="1"/>
    <xf numFmtId="0" fontId="16" fillId="0" borderId="8" xfId="0" applyFont="1" applyBorder="1" applyAlignment="1">
      <alignment horizontal="center"/>
    </xf>
    <xf numFmtId="0" fontId="16" fillId="0" borderId="3" xfId="0" applyFont="1" applyBorder="1" applyAlignment="1">
      <alignment horizontal="center"/>
    </xf>
    <xf numFmtId="0" fontId="16" fillId="0" borderId="10" xfId="0" applyFont="1" applyBorder="1" applyAlignment="1">
      <alignment horizontal="center"/>
    </xf>
    <xf numFmtId="0" fontId="31" fillId="0" borderId="1" xfId="0" applyFont="1" applyBorder="1" applyAlignment="1">
      <alignment horizontal="center"/>
    </xf>
    <xf numFmtId="14" fontId="16" fillId="0" borderId="1" xfId="0" applyNumberFormat="1" applyFont="1" applyBorder="1" applyAlignment="1">
      <alignment horizontal="center"/>
    </xf>
    <xf numFmtId="49" fontId="30" fillId="0" borderId="62" xfId="0" applyNumberFormat="1" applyFont="1" applyBorder="1" applyAlignment="1">
      <alignment horizontal="center"/>
    </xf>
    <xf numFmtId="49" fontId="30" fillId="0" borderId="50" xfId="0" applyNumberFormat="1" applyFont="1" applyBorder="1" applyAlignment="1">
      <alignment horizontal="center"/>
    </xf>
    <xf numFmtId="49" fontId="30" fillId="0" borderId="50" xfId="0" applyNumberFormat="1" applyFont="1" applyBorder="1" applyAlignment="1">
      <alignment horizontal="left"/>
    </xf>
    <xf numFmtId="0" fontId="6" fillId="0" borderId="0" xfId="0" applyFont="1" applyAlignment="1">
      <alignment horizontal="left"/>
    </xf>
    <xf numFmtId="0" fontId="54" fillId="0" borderId="22" xfId="0" applyFont="1" applyBorder="1" applyAlignment="1">
      <alignment horizontal="center" wrapText="1"/>
    </xf>
    <xf numFmtId="0" fontId="54" fillId="0" borderId="63" xfId="0" applyFont="1" applyBorder="1" applyAlignment="1">
      <alignment horizontal="center" wrapText="1"/>
    </xf>
    <xf numFmtId="0" fontId="54" fillId="0" borderId="67" xfId="0" applyFont="1" applyBorder="1" applyAlignment="1">
      <alignment horizontal="center" wrapText="1"/>
    </xf>
    <xf numFmtId="0" fontId="54" fillId="0" borderId="59" xfId="0" applyFont="1" applyBorder="1" applyAlignment="1">
      <alignment horizontal="center" wrapText="1"/>
    </xf>
    <xf numFmtId="0" fontId="55" fillId="0" borderId="64" xfId="0" applyFont="1" applyBorder="1" applyAlignment="1">
      <alignment horizontal="center"/>
    </xf>
    <xf numFmtId="0" fontId="55" fillId="0" borderId="65" xfId="0" applyFont="1" applyBorder="1" applyAlignment="1">
      <alignment horizontal="center"/>
    </xf>
    <xf numFmtId="0" fontId="55" fillId="0" borderId="66" xfId="0" applyFont="1" applyBorder="1" applyAlignment="1">
      <alignment horizontal="center"/>
    </xf>
    <xf numFmtId="0" fontId="56" fillId="25" borderId="0" xfId="0" applyFont="1" applyFill="1" applyAlignment="1">
      <alignment horizontal="center" vertical="center"/>
    </xf>
    <xf numFmtId="0" fontId="56" fillId="0" borderId="0" xfId="0" applyFont="1" applyAlignment="1">
      <alignment horizontal="center" vertical="center"/>
    </xf>
    <xf numFmtId="0" fontId="0" fillId="0" borderId="0" xfId="0" applyNumberFormat="1"/>
    <xf numFmtId="49" fontId="21" fillId="0" borderId="69" xfId="0" applyNumberFormat="1" applyFont="1" applyBorder="1"/>
    <xf numFmtId="0" fontId="0" fillId="0" borderId="0" xfId="0" applyAlignment="1"/>
  </cellXfs>
  <cellStyles count="4">
    <cellStyle name="Millares" xfId="1" builtinId="3"/>
    <cellStyle name="Normal" xfId="0" builtinId="0"/>
    <cellStyle name="Normal_Bilmens98 2 2" xfId="3" xr:uid="{A580A2CE-47E3-4FC7-AA18-58AE67C7432B}"/>
    <cellStyle name="Porcentaje" xfId="2" builtinId="5"/>
  </cellStyles>
  <dxfs count="102">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numFmt numFmtId="166" formatCode="dd/mm/yyyy"/>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1" tint="0.499984740745262"/>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0" tint="-0.34998626667073579"/>
        <name val="Calibri"/>
        <family val="2"/>
        <scheme val="minor"/>
      </font>
      <numFmt numFmtId="19" formatCode="d/m/yyyy"/>
      <fill>
        <patternFill patternType="solid">
          <fgColor indexed="64"/>
          <bgColor theme="0" tint="-0.14999847407452621"/>
        </patternFill>
      </fill>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69" formatCode="m/d/yyyy"/>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169" formatCode="m/d/yyyy"/>
      <fill>
        <patternFill patternType="solid">
          <fgColor indexed="64"/>
          <bgColor theme="0" tint="-4.9989318521683403E-2"/>
        </patternFill>
      </fill>
      <alignment horizontal="center"/>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theme="0" tint="-4.9989318521683403E-2"/>
        </patternFill>
      </fill>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outline="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0" formatCode="General"/>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solid">
          <fgColor indexed="64"/>
          <bgColor theme="0" tint="-4.9989318521683403E-2"/>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169"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169"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5" formatCode="dd/mm/yy"/>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strike val="0"/>
        <outline val="0"/>
        <shadow val="0"/>
        <u val="none"/>
        <vertAlign val="baseline"/>
        <sz val="10"/>
        <color auto="1"/>
        <name val="Calibri"/>
        <scheme val="minor"/>
      </font>
      <numFmt numFmtId="19" formatCode="d/m/yyyy"/>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69" formatCode="m/d/yyyy"/>
      <fill>
        <patternFill patternType="solid">
          <fgColor indexed="64"/>
          <bgColor theme="0"/>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alignment horizont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family val="2"/>
        <scheme val="minor"/>
      </font>
      <numFmt numFmtId="169" formatCode="m/d/yyyy"/>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6" formatCode="dd/mm/yyyy"/>
      <fill>
        <patternFill patternType="none">
          <fgColor indexed="64"/>
          <bgColor theme="0" tint="-4.9989318521683403E-2"/>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0" tint="-0.14999847407452621"/>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left style="thin">
          <color indexed="64"/>
        </left>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i val="0"/>
        <strike val="0"/>
        <condense val="0"/>
        <extend val="0"/>
        <outline val="0"/>
        <shadow val="0"/>
        <u val="none"/>
        <vertAlign val="baseline"/>
        <sz val="10"/>
        <color theme="0"/>
        <name val="Calibri"/>
        <scheme val="minor"/>
      </font>
      <fill>
        <patternFill patternType="solid">
          <fgColor theme="9"/>
          <bgColor theme="9"/>
        </patternFill>
      </fill>
      <alignment horizontal="center" vertical="center" wrapText="1"/>
      <border diagonalUp="0" diagonalDown="0">
        <left style="thin">
          <color indexed="64"/>
        </left>
        <right style="thin">
          <color indexed="64"/>
        </right>
        <top/>
        <bottom/>
      </border>
    </dxf>
    <dxf>
      <font>
        <b/>
        <i val="0"/>
        <color theme="9" tint="-0.24994659260841701"/>
      </font>
      <fill>
        <patternFill patternType="none">
          <bgColor auto="1"/>
        </patternFill>
      </fill>
    </dxf>
    <dxf>
      <fill>
        <patternFill>
          <bgColor rgb="FF92D050"/>
        </patternFill>
      </fill>
    </dxf>
    <dxf>
      <fill>
        <patternFill>
          <bgColor rgb="FFFFFF66"/>
        </patternFill>
      </fill>
    </dxf>
    <dxf>
      <fill>
        <patternFill>
          <bgColor theme="0" tint="-0.1499679555650502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9C5700"/>
      </font>
      <fill>
        <patternFill>
          <bgColor rgb="FFFFEB9C"/>
        </patternFill>
      </fill>
    </dxf>
    <dxf>
      <fill>
        <patternFill>
          <bgColor rgb="FFFFC7CE"/>
        </patternFill>
      </fill>
    </dxf>
    <dxf>
      <font>
        <color rgb="FF9C0006"/>
      </font>
      <fill>
        <patternFill>
          <bgColor rgb="FFFFC7CE"/>
        </patternFill>
      </fill>
    </dxf>
    <dxf>
      <numFmt numFmtId="13" formatCode="0%"/>
    </dxf>
    <dxf>
      <font>
        <b/>
        <sz val="9"/>
        <color rgb="FFFFFFFF"/>
        <name val="Arial"/>
        <scheme val="none"/>
      </font>
      <fill>
        <patternFill patternType="solid">
          <fgColor rgb="FF4DB7CD"/>
          <bgColor rgb="FF4DB7CD"/>
        </patternFill>
      </fill>
      <alignment horizontal="center" vertical="center" wrapText="1"/>
    </dxf>
    <dxf>
      <fill>
        <patternFill>
          <bgColor theme="9" tint="-0.249977111117893"/>
        </patternFill>
      </fill>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colors>
    <mruColors>
      <color rgb="FF9D5CF2"/>
      <color rgb="FF00FF00"/>
      <color rgb="FFFFFF66"/>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microsoft.com/office/2007/relationships/slicerCache" Target="slicerCaches/slicerCache6.xml"/><Relationship Id="rId26" Type="http://schemas.microsoft.com/office/2007/relationships/slicerCache" Target="slicerCaches/slicerCache14.xml"/><Relationship Id="rId3" Type="http://schemas.openxmlformats.org/officeDocument/2006/relationships/worksheet" Target="worksheets/sheet3.xml"/><Relationship Id="rId21" Type="http://schemas.microsoft.com/office/2007/relationships/slicerCache" Target="slicerCaches/slicerCache9.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5.xml"/><Relationship Id="rId25" Type="http://schemas.microsoft.com/office/2007/relationships/slicerCache" Target="slicerCaches/slicerCache13.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microsoft.com/office/2007/relationships/slicerCache" Target="slicerCaches/slicerCache12.xml"/><Relationship Id="rId32" Type="http://schemas.microsoft.com/office/2017/10/relationships/person" Target="persons/person.xml"/><Relationship Id="rId5" Type="http://schemas.openxmlformats.org/officeDocument/2006/relationships/worksheet" Target="worksheets/sheet5.xml"/><Relationship Id="rId15" Type="http://schemas.microsoft.com/office/2007/relationships/slicerCache" Target="slicerCaches/slicerCache3.xml"/><Relationship Id="rId23" Type="http://schemas.microsoft.com/office/2007/relationships/slicerCache" Target="slicerCaches/slicerCache11.xml"/><Relationship Id="rId28" Type="http://schemas.openxmlformats.org/officeDocument/2006/relationships/theme" Target="theme/theme1.xml"/><Relationship Id="rId10" Type="http://schemas.openxmlformats.org/officeDocument/2006/relationships/pivotCacheDefinition" Target="pivotCache/pivotCacheDefinition2.xml"/><Relationship Id="rId19" Type="http://schemas.microsoft.com/office/2007/relationships/slicerCache" Target="slicerCaches/slicerCache7.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2.xml"/><Relationship Id="rId22" Type="http://schemas.microsoft.com/office/2007/relationships/slicerCache" Target="slicerCaches/slicerCache10.xml"/><Relationship Id="rId27" Type="http://schemas.microsoft.com/office/2007/relationships/slicerCache" Target="slicerCaches/slicerCache15.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Iquitos.xlsx]Gráficos_!TablaDinámica3</c:name>
    <c:fmtId val="2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PE" sz="1800" b="1" i="0" u="none" strike="noStrike" kern="1200" spc="0" baseline="0">
                <a:solidFill>
                  <a:sysClr val="windowText" lastClr="000000">
                    <a:lumMod val="65000"/>
                    <a:lumOff val="35000"/>
                  </a:sysClr>
                </a:solidFill>
              </a:rPr>
              <a:t>Asistencia de probacionistas por semana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Gráficos_!$BP$103</c:f>
              <c:strCache>
                <c:ptCount val="1"/>
                <c:pt idx="0">
                  <c:v> Sem. 01</c:v>
                </c:pt>
              </c:strCache>
            </c:strRef>
          </c:tx>
          <c:spPr>
            <a:solidFill>
              <a:schemeClr val="accent6">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Ricardo</c:v>
                  </c:pt>
                  <c:pt idx="2">
                    <c:v>Edgar</c:v>
                  </c:pt>
                  <c:pt idx="4">
                    <c:v>Mirco</c:v>
                  </c:pt>
                </c:lvl>
                <c:lvl>
                  <c:pt idx="1">
                    <c:v>Magno</c:v>
                  </c:pt>
                  <c:pt idx="2">
                    <c:v>Ricardo</c:v>
                  </c:pt>
                  <c:pt idx="4">
                    <c:v>Magno</c:v>
                  </c:pt>
                </c:lvl>
                <c:lvl>
                  <c:pt idx="1">
                    <c:v>Inscrito Nuevo</c:v>
                  </c:pt>
                  <c:pt idx="2">
                    <c:v>Inscrito Nuevo</c:v>
                  </c:pt>
                  <c:pt idx="3">
                    <c:v>Inscrito Nuevo</c:v>
                  </c:pt>
                </c:lvl>
                <c:lvl>
                  <c:pt idx="1">
                    <c:v>Enero</c:v>
                  </c:pt>
                  <c:pt idx="2">
                    <c:v>Enero</c:v>
                  </c:pt>
                  <c:pt idx="3">
                    <c:v>Febrero</c:v>
                  </c:pt>
                </c:lvl>
                <c:lvl>
                  <c:pt idx="1">
                    <c:v>22/1/2025</c:v>
                  </c:pt>
                  <c:pt idx="2">
                    <c:v>25/1/2025</c:v>
                  </c:pt>
                  <c:pt idx="3">
                    <c:v>22/2/2025</c:v>
                  </c:pt>
                </c:lvl>
              </c:multiLvlStrCache>
            </c:multiLvlStrRef>
          </c:cat>
          <c:val>
            <c:numRef>
              <c:f>Gráficos_!$BP$104:$BP$109</c:f>
              <c:numCache>
                <c:formatCode>General</c:formatCode>
                <c:ptCount val="5"/>
                <c:pt idx="0">
                  <c:v>0</c:v>
                </c:pt>
                <c:pt idx="1">
                  <c:v>9</c:v>
                </c:pt>
                <c:pt idx="2">
                  <c:v>8</c:v>
                </c:pt>
                <c:pt idx="3">
                  <c:v>11</c:v>
                </c:pt>
                <c:pt idx="4">
                  <c:v>11</c:v>
                </c:pt>
              </c:numCache>
            </c:numRef>
          </c:val>
          <c:extLst>
            <c:ext xmlns:c16="http://schemas.microsoft.com/office/drawing/2014/chart" uri="{C3380CC4-5D6E-409C-BE32-E72D297353CC}">
              <c16:uniqueId val="{00000000-7227-4DE9-91FE-91BC2B492E0B}"/>
            </c:ext>
          </c:extLst>
        </c:ser>
        <c:ser>
          <c:idx val="1"/>
          <c:order val="1"/>
          <c:tx>
            <c:strRef>
              <c:f>Gráficos_!$BQ$103</c:f>
              <c:strCache>
                <c:ptCount val="1"/>
                <c:pt idx="0">
                  <c:v> Sem. 02</c:v>
                </c:pt>
              </c:strCache>
            </c:strRef>
          </c:tx>
          <c:spPr>
            <a:solidFill>
              <a:schemeClr val="accent6">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Ricardo</c:v>
                  </c:pt>
                  <c:pt idx="2">
                    <c:v>Edgar</c:v>
                  </c:pt>
                  <c:pt idx="4">
                    <c:v>Mirco</c:v>
                  </c:pt>
                </c:lvl>
                <c:lvl>
                  <c:pt idx="1">
                    <c:v>Magno</c:v>
                  </c:pt>
                  <c:pt idx="2">
                    <c:v>Ricardo</c:v>
                  </c:pt>
                  <c:pt idx="4">
                    <c:v>Magno</c:v>
                  </c:pt>
                </c:lvl>
                <c:lvl>
                  <c:pt idx="1">
                    <c:v>Inscrito Nuevo</c:v>
                  </c:pt>
                  <c:pt idx="2">
                    <c:v>Inscrito Nuevo</c:v>
                  </c:pt>
                  <c:pt idx="3">
                    <c:v>Inscrito Nuevo</c:v>
                  </c:pt>
                </c:lvl>
                <c:lvl>
                  <c:pt idx="1">
                    <c:v>Enero</c:v>
                  </c:pt>
                  <c:pt idx="2">
                    <c:v>Enero</c:v>
                  </c:pt>
                  <c:pt idx="3">
                    <c:v>Febrero</c:v>
                  </c:pt>
                </c:lvl>
                <c:lvl>
                  <c:pt idx="1">
                    <c:v>22/1/2025</c:v>
                  </c:pt>
                  <c:pt idx="2">
                    <c:v>25/1/2025</c:v>
                  </c:pt>
                  <c:pt idx="3">
                    <c:v>22/2/2025</c:v>
                  </c:pt>
                </c:lvl>
              </c:multiLvlStrCache>
            </c:multiLvlStrRef>
          </c:cat>
          <c:val>
            <c:numRef>
              <c:f>Gráficos_!$BQ$104:$BQ$109</c:f>
              <c:numCache>
                <c:formatCode>General</c:formatCode>
                <c:ptCount val="5"/>
                <c:pt idx="0">
                  <c:v>0</c:v>
                </c:pt>
                <c:pt idx="1">
                  <c:v>8</c:v>
                </c:pt>
                <c:pt idx="2">
                  <c:v>11</c:v>
                </c:pt>
                <c:pt idx="3">
                  <c:v>0</c:v>
                </c:pt>
                <c:pt idx="4">
                  <c:v>0</c:v>
                </c:pt>
              </c:numCache>
            </c:numRef>
          </c:val>
          <c:extLst>
            <c:ext xmlns:c16="http://schemas.microsoft.com/office/drawing/2014/chart" uri="{C3380CC4-5D6E-409C-BE32-E72D297353CC}">
              <c16:uniqueId val="{00000001-7227-4DE9-91FE-91BC2B492E0B}"/>
            </c:ext>
          </c:extLst>
        </c:ser>
        <c:ser>
          <c:idx val="2"/>
          <c:order val="2"/>
          <c:tx>
            <c:strRef>
              <c:f>Gráficos_!$BR$103</c:f>
              <c:strCache>
                <c:ptCount val="1"/>
                <c:pt idx="0">
                  <c:v> Sem. 03</c:v>
                </c:pt>
              </c:strCache>
            </c:strRef>
          </c:tx>
          <c:spPr>
            <a:solidFill>
              <a:schemeClr val="accent6">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Ricardo</c:v>
                  </c:pt>
                  <c:pt idx="2">
                    <c:v>Edgar</c:v>
                  </c:pt>
                  <c:pt idx="4">
                    <c:v>Mirco</c:v>
                  </c:pt>
                </c:lvl>
                <c:lvl>
                  <c:pt idx="1">
                    <c:v>Magno</c:v>
                  </c:pt>
                  <c:pt idx="2">
                    <c:v>Ricardo</c:v>
                  </c:pt>
                  <c:pt idx="4">
                    <c:v>Magno</c:v>
                  </c:pt>
                </c:lvl>
                <c:lvl>
                  <c:pt idx="1">
                    <c:v>Inscrito Nuevo</c:v>
                  </c:pt>
                  <c:pt idx="2">
                    <c:v>Inscrito Nuevo</c:v>
                  </c:pt>
                  <c:pt idx="3">
                    <c:v>Inscrito Nuevo</c:v>
                  </c:pt>
                </c:lvl>
                <c:lvl>
                  <c:pt idx="1">
                    <c:v>Enero</c:v>
                  </c:pt>
                  <c:pt idx="2">
                    <c:v>Enero</c:v>
                  </c:pt>
                  <c:pt idx="3">
                    <c:v>Febrero</c:v>
                  </c:pt>
                </c:lvl>
                <c:lvl>
                  <c:pt idx="1">
                    <c:v>22/1/2025</c:v>
                  </c:pt>
                  <c:pt idx="2">
                    <c:v>25/1/2025</c:v>
                  </c:pt>
                  <c:pt idx="3">
                    <c:v>22/2/2025</c:v>
                  </c:pt>
                </c:lvl>
              </c:multiLvlStrCache>
            </c:multiLvlStrRef>
          </c:cat>
          <c:val>
            <c:numRef>
              <c:f>Gráficos_!$BR$104:$BR$109</c:f>
              <c:numCache>
                <c:formatCode>General</c:formatCode>
                <c:ptCount val="5"/>
                <c:pt idx="0">
                  <c:v>0</c:v>
                </c:pt>
                <c:pt idx="1">
                  <c:v>9</c:v>
                </c:pt>
                <c:pt idx="2">
                  <c:v>11</c:v>
                </c:pt>
                <c:pt idx="3">
                  <c:v>0</c:v>
                </c:pt>
                <c:pt idx="4">
                  <c:v>0</c:v>
                </c:pt>
              </c:numCache>
            </c:numRef>
          </c:val>
          <c:extLst>
            <c:ext xmlns:c16="http://schemas.microsoft.com/office/drawing/2014/chart" uri="{C3380CC4-5D6E-409C-BE32-E72D297353CC}">
              <c16:uniqueId val="{00000002-7227-4DE9-91FE-91BC2B492E0B}"/>
            </c:ext>
          </c:extLst>
        </c:ser>
        <c:ser>
          <c:idx val="3"/>
          <c:order val="3"/>
          <c:tx>
            <c:strRef>
              <c:f>Gráficos_!$BS$103</c:f>
              <c:strCache>
                <c:ptCount val="1"/>
                <c:pt idx="0">
                  <c:v> Sem. 04</c:v>
                </c:pt>
              </c:strCache>
            </c:strRef>
          </c:tx>
          <c:spPr>
            <a:solidFill>
              <a:schemeClr val="accent6">
                <a:tint val="7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Ricardo</c:v>
                  </c:pt>
                  <c:pt idx="2">
                    <c:v>Edgar</c:v>
                  </c:pt>
                  <c:pt idx="4">
                    <c:v>Mirco</c:v>
                  </c:pt>
                </c:lvl>
                <c:lvl>
                  <c:pt idx="1">
                    <c:v>Magno</c:v>
                  </c:pt>
                  <c:pt idx="2">
                    <c:v>Ricardo</c:v>
                  </c:pt>
                  <c:pt idx="4">
                    <c:v>Magno</c:v>
                  </c:pt>
                </c:lvl>
                <c:lvl>
                  <c:pt idx="1">
                    <c:v>Inscrito Nuevo</c:v>
                  </c:pt>
                  <c:pt idx="2">
                    <c:v>Inscrito Nuevo</c:v>
                  </c:pt>
                  <c:pt idx="3">
                    <c:v>Inscrito Nuevo</c:v>
                  </c:pt>
                </c:lvl>
                <c:lvl>
                  <c:pt idx="1">
                    <c:v>Enero</c:v>
                  </c:pt>
                  <c:pt idx="2">
                    <c:v>Enero</c:v>
                  </c:pt>
                  <c:pt idx="3">
                    <c:v>Febrero</c:v>
                  </c:pt>
                </c:lvl>
                <c:lvl>
                  <c:pt idx="1">
                    <c:v>22/1/2025</c:v>
                  </c:pt>
                  <c:pt idx="2">
                    <c:v>25/1/2025</c:v>
                  </c:pt>
                  <c:pt idx="3">
                    <c:v>22/2/2025</c:v>
                  </c:pt>
                </c:lvl>
              </c:multiLvlStrCache>
            </c:multiLvlStrRef>
          </c:cat>
          <c:val>
            <c:numRef>
              <c:f>Gráficos_!$BS$104:$BS$109</c:f>
              <c:numCache>
                <c:formatCode>General</c:formatCode>
                <c:ptCount val="5"/>
                <c:pt idx="0">
                  <c:v>0</c:v>
                </c:pt>
                <c:pt idx="1">
                  <c:v>9</c:v>
                </c:pt>
                <c:pt idx="2">
                  <c:v>10</c:v>
                </c:pt>
                <c:pt idx="3">
                  <c:v>0</c:v>
                </c:pt>
                <c:pt idx="4">
                  <c:v>0</c:v>
                </c:pt>
              </c:numCache>
            </c:numRef>
          </c:val>
          <c:extLst>
            <c:ext xmlns:c16="http://schemas.microsoft.com/office/drawing/2014/chart" uri="{C3380CC4-5D6E-409C-BE32-E72D297353CC}">
              <c16:uniqueId val="{00000003-7227-4DE9-91FE-91BC2B492E0B}"/>
            </c:ext>
          </c:extLst>
        </c:ser>
        <c:ser>
          <c:idx val="4"/>
          <c:order val="4"/>
          <c:tx>
            <c:strRef>
              <c:f>Gráficos_!$BT$103</c:f>
              <c:strCache>
                <c:ptCount val="1"/>
                <c:pt idx="0">
                  <c:v> Sem. 05</c:v>
                </c:pt>
              </c:strCache>
            </c:strRef>
          </c:tx>
          <c:spPr>
            <a:solidFill>
              <a:schemeClr val="accent6">
                <a:tint val="8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Ricardo</c:v>
                  </c:pt>
                  <c:pt idx="2">
                    <c:v>Edgar</c:v>
                  </c:pt>
                  <c:pt idx="4">
                    <c:v>Mirco</c:v>
                  </c:pt>
                </c:lvl>
                <c:lvl>
                  <c:pt idx="1">
                    <c:v>Magno</c:v>
                  </c:pt>
                  <c:pt idx="2">
                    <c:v>Ricardo</c:v>
                  </c:pt>
                  <c:pt idx="4">
                    <c:v>Magno</c:v>
                  </c:pt>
                </c:lvl>
                <c:lvl>
                  <c:pt idx="1">
                    <c:v>Inscrito Nuevo</c:v>
                  </c:pt>
                  <c:pt idx="2">
                    <c:v>Inscrito Nuevo</c:v>
                  </c:pt>
                  <c:pt idx="3">
                    <c:v>Inscrito Nuevo</c:v>
                  </c:pt>
                </c:lvl>
                <c:lvl>
                  <c:pt idx="1">
                    <c:v>Enero</c:v>
                  </c:pt>
                  <c:pt idx="2">
                    <c:v>Enero</c:v>
                  </c:pt>
                  <c:pt idx="3">
                    <c:v>Febrero</c:v>
                  </c:pt>
                </c:lvl>
                <c:lvl>
                  <c:pt idx="1">
                    <c:v>22/1/2025</c:v>
                  </c:pt>
                  <c:pt idx="2">
                    <c:v>25/1/2025</c:v>
                  </c:pt>
                  <c:pt idx="3">
                    <c:v>22/2/2025</c:v>
                  </c:pt>
                </c:lvl>
              </c:multiLvlStrCache>
            </c:multiLvlStrRef>
          </c:cat>
          <c:val>
            <c:numRef>
              <c:f>Gráficos_!$BT$104:$BT$109</c:f>
              <c:numCache>
                <c:formatCode>General</c:formatCode>
                <c:ptCount val="5"/>
                <c:pt idx="0">
                  <c:v>0</c:v>
                </c:pt>
                <c:pt idx="1">
                  <c:v>7</c:v>
                </c:pt>
                <c:pt idx="2">
                  <c:v>8</c:v>
                </c:pt>
                <c:pt idx="3">
                  <c:v>0</c:v>
                </c:pt>
                <c:pt idx="4">
                  <c:v>0</c:v>
                </c:pt>
              </c:numCache>
            </c:numRef>
          </c:val>
          <c:extLst>
            <c:ext xmlns:c16="http://schemas.microsoft.com/office/drawing/2014/chart" uri="{C3380CC4-5D6E-409C-BE32-E72D297353CC}">
              <c16:uniqueId val="{00000004-7227-4DE9-91FE-91BC2B492E0B}"/>
            </c:ext>
          </c:extLst>
        </c:ser>
        <c:ser>
          <c:idx val="5"/>
          <c:order val="5"/>
          <c:tx>
            <c:strRef>
              <c:f>Gráficos_!$BU$103</c:f>
              <c:strCache>
                <c:ptCount val="1"/>
                <c:pt idx="0">
                  <c:v> Sem. 06</c:v>
                </c:pt>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Ricardo</c:v>
                  </c:pt>
                  <c:pt idx="2">
                    <c:v>Edgar</c:v>
                  </c:pt>
                  <c:pt idx="4">
                    <c:v>Mirco</c:v>
                  </c:pt>
                </c:lvl>
                <c:lvl>
                  <c:pt idx="1">
                    <c:v>Magno</c:v>
                  </c:pt>
                  <c:pt idx="2">
                    <c:v>Ricardo</c:v>
                  </c:pt>
                  <c:pt idx="4">
                    <c:v>Magno</c:v>
                  </c:pt>
                </c:lvl>
                <c:lvl>
                  <c:pt idx="1">
                    <c:v>Inscrito Nuevo</c:v>
                  </c:pt>
                  <c:pt idx="2">
                    <c:v>Inscrito Nuevo</c:v>
                  </c:pt>
                  <c:pt idx="3">
                    <c:v>Inscrito Nuevo</c:v>
                  </c:pt>
                </c:lvl>
                <c:lvl>
                  <c:pt idx="1">
                    <c:v>Enero</c:v>
                  </c:pt>
                  <c:pt idx="2">
                    <c:v>Enero</c:v>
                  </c:pt>
                  <c:pt idx="3">
                    <c:v>Febrero</c:v>
                  </c:pt>
                </c:lvl>
                <c:lvl>
                  <c:pt idx="1">
                    <c:v>22/1/2025</c:v>
                  </c:pt>
                  <c:pt idx="2">
                    <c:v>25/1/2025</c:v>
                  </c:pt>
                  <c:pt idx="3">
                    <c:v>22/2/2025</c:v>
                  </c:pt>
                </c:lvl>
              </c:multiLvlStrCache>
            </c:multiLvlStrRef>
          </c:cat>
          <c:val>
            <c:numRef>
              <c:f>Gráficos_!$BU$104:$BU$109</c:f>
              <c:numCache>
                <c:formatCode>General</c:formatCode>
                <c:ptCount val="5"/>
                <c:pt idx="0">
                  <c:v>0</c:v>
                </c:pt>
                <c:pt idx="1">
                  <c:v>4</c:v>
                </c:pt>
                <c:pt idx="2">
                  <c:v>0</c:v>
                </c:pt>
                <c:pt idx="3">
                  <c:v>0</c:v>
                </c:pt>
                <c:pt idx="4">
                  <c:v>0</c:v>
                </c:pt>
              </c:numCache>
            </c:numRef>
          </c:val>
          <c:extLst>
            <c:ext xmlns:c16="http://schemas.microsoft.com/office/drawing/2014/chart" uri="{C3380CC4-5D6E-409C-BE32-E72D297353CC}">
              <c16:uniqueId val="{00000005-7227-4DE9-91FE-91BC2B492E0B}"/>
            </c:ext>
          </c:extLst>
        </c:ser>
        <c:ser>
          <c:idx val="6"/>
          <c:order val="6"/>
          <c:tx>
            <c:strRef>
              <c:f>Gráficos_!$BV$103</c:f>
              <c:strCache>
                <c:ptCount val="1"/>
                <c:pt idx="0">
                  <c:v> Sem. 07</c:v>
                </c:pt>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Ricardo</c:v>
                  </c:pt>
                  <c:pt idx="2">
                    <c:v>Edgar</c:v>
                  </c:pt>
                  <c:pt idx="4">
                    <c:v>Mirco</c:v>
                  </c:pt>
                </c:lvl>
                <c:lvl>
                  <c:pt idx="1">
                    <c:v>Magno</c:v>
                  </c:pt>
                  <c:pt idx="2">
                    <c:v>Ricardo</c:v>
                  </c:pt>
                  <c:pt idx="4">
                    <c:v>Magno</c:v>
                  </c:pt>
                </c:lvl>
                <c:lvl>
                  <c:pt idx="1">
                    <c:v>Inscrito Nuevo</c:v>
                  </c:pt>
                  <c:pt idx="2">
                    <c:v>Inscrito Nuevo</c:v>
                  </c:pt>
                  <c:pt idx="3">
                    <c:v>Inscrito Nuevo</c:v>
                  </c:pt>
                </c:lvl>
                <c:lvl>
                  <c:pt idx="1">
                    <c:v>Enero</c:v>
                  </c:pt>
                  <c:pt idx="2">
                    <c:v>Enero</c:v>
                  </c:pt>
                  <c:pt idx="3">
                    <c:v>Febrero</c:v>
                  </c:pt>
                </c:lvl>
                <c:lvl>
                  <c:pt idx="1">
                    <c:v>22/1/2025</c:v>
                  </c:pt>
                  <c:pt idx="2">
                    <c:v>25/1/2025</c:v>
                  </c:pt>
                  <c:pt idx="3">
                    <c:v>22/2/2025</c:v>
                  </c:pt>
                </c:lvl>
              </c:multiLvlStrCache>
            </c:multiLvlStrRef>
          </c:cat>
          <c:val>
            <c:numRef>
              <c:f>Gráficos_!$BV$104:$BV$109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6-7227-4DE9-91FE-91BC2B492E0B}"/>
            </c:ext>
          </c:extLst>
        </c:ser>
        <c:ser>
          <c:idx val="7"/>
          <c:order val="7"/>
          <c:tx>
            <c:strRef>
              <c:f>Gráficos_!$BW$103</c:f>
              <c:strCache>
                <c:ptCount val="1"/>
                <c:pt idx="0">
                  <c:v> Sem. 08</c:v>
                </c:pt>
              </c:strCache>
            </c:strRef>
          </c:tx>
          <c:spPr>
            <a:solidFill>
              <a:schemeClr val="accent6">
                <a:shade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Ricardo</c:v>
                  </c:pt>
                  <c:pt idx="2">
                    <c:v>Edgar</c:v>
                  </c:pt>
                  <c:pt idx="4">
                    <c:v>Mirco</c:v>
                  </c:pt>
                </c:lvl>
                <c:lvl>
                  <c:pt idx="1">
                    <c:v>Magno</c:v>
                  </c:pt>
                  <c:pt idx="2">
                    <c:v>Ricardo</c:v>
                  </c:pt>
                  <c:pt idx="4">
                    <c:v>Magno</c:v>
                  </c:pt>
                </c:lvl>
                <c:lvl>
                  <c:pt idx="1">
                    <c:v>Inscrito Nuevo</c:v>
                  </c:pt>
                  <c:pt idx="2">
                    <c:v>Inscrito Nuevo</c:v>
                  </c:pt>
                  <c:pt idx="3">
                    <c:v>Inscrito Nuevo</c:v>
                  </c:pt>
                </c:lvl>
                <c:lvl>
                  <c:pt idx="1">
                    <c:v>Enero</c:v>
                  </c:pt>
                  <c:pt idx="2">
                    <c:v>Enero</c:v>
                  </c:pt>
                  <c:pt idx="3">
                    <c:v>Febrero</c:v>
                  </c:pt>
                </c:lvl>
                <c:lvl>
                  <c:pt idx="1">
                    <c:v>22/1/2025</c:v>
                  </c:pt>
                  <c:pt idx="2">
                    <c:v>25/1/2025</c:v>
                  </c:pt>
                  <c:pt idx="3">
                    <c:v>22/2/2025</c:v>
                  </c:pt>
                </c:lvl>
              </c:multiLvlStrCache>
            </c:multiLvlStrRef>
          </c:cat>
          <c:val>
            <c:numRef>
              <c:f>Gráficos_!$BW$104:$BW$109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7-7227-4DE9-91FE-91BC2B492E0B}"/>
            </c:ext>
          </c:extLst>
        </c:ser>
        <c:ser>
          <c:idx val="8"/>
          <c:order val="8"/>
          <c:tx>
            <c:strRef>
              <c:f>Gráficos_!$BX$103</c:f>
              <c:strCache>
                <c:ptCount val="1"/>
                <c:pt idx="0">
                  <c:v> Sem. 09</c:v>
                </c:pt>
              </c:strCache>
            </c:strRef>
          </c:tx>
          <c:spPr>
            <a:solidFill>
              <a:schemeClr val="accent6">
                <a:shade val="7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Ricardo</c:v>
                  </c:pt>
                  <c:pt idx="2">
                    <c:v>Edgar</c:v>
                  </c:pt>
                  <c:pt idx="4">
                    <c:v>Mirco</c:v>
                  </c:pt>
                </c:lvl>
                <c:lvl>
                  <c:pt idx="1">
                    <c:v>Magno</c:v>
                  </c:pt>
                  <c:pt idx="2">
                    <c:v>Ricardo</c:v>
                  </c:pt>
                  <c:pt idx="4">
                    <c:v>Magno</c:v>
                  </c:pt>
                </c:lvl>
                <c:lvl>
                  <c:pt idx="1">
                    <c:v>Inscrito Nuevo</c:v>
                  </c:pt>
                  <c:pt idx="2">
                    <c:v>Inscrito Nuevo</c:v>
                  </c:pt>
                  <c:pt idx="3">
                    <c:v>Inscrito Nuevo</c:v>
                  </c:pt>
                </c:lvl>
                <c:lvl>
                  <c:pt idx="1">
                    <c:v>Enero</c:v>
                  </c:pt>
                  <c:pt idx="2">
                    <c:v>Enero</c:v>
                  </c:pt>
                  <c:pt idx="3">
                    <c:v>Febrero</c:v>
                  </c:pt>
                </c:lvl>
                <c:lvl>
                  <c:pt idx="1">
                    <c:v>22/1/2025</c:v>
                  </c:pt>
                  <c:pt idx="2">
                    <c:v>25/1/2025</c:v>
                  </c:pt>
                  <c:pt idx="3">
                    <c:v>22/2/2025</c:v>
                  </c:pt>
                </c:lvl>
              </c:multiLvlStrCache>
            </c:multiLvlStrRef>
          </c:cat>
          <c:val>
            <c:numRef>
              <c:f>Gráficos_!$BX$104:$BX$109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8-7227-4DE9-91FE-91BC2B492E0B}"/>
            </c:ext>
          </c:extLst>
        </c:ser>
        <c:ser>
          <c:idx val="9"/>
          <c:order val="9"/>
          <c:tx>
            <c:strRef>
              <c:f>Gráficos_!$BY$103</c:f>
              <c:strCache>
                <c:ptCount val="1"/>
                <c:pt idx="0">
                  <c:v> Sem. 10</c:v>
                </c:pt>
              </c:strCache>
            </c:strRef>
          </c:tx>
          <c:spPr>
            <a:solidFill>
              <a:schemeClr val="accent6">
                <a:shade val="6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Ricardo</c:v>
                  </c:pt>
                  <c:pt idx="2">
                    <c:v>Edgar</c:v>
                  </c:pt>
                  <c:pt idx="4">
                    <c:v>Mirco</c:v>
                  </c:pt>
                </c:lvl>
                <c:lvl>
                  <c:pt idx="1">
                    <c:v>Magno</c:v>
                  </c:pt>
                  <c:pt idx="2">
                    <c:v>Ricardo</c:v>
                  </c:pt>
                  <c:pt idx="4">
                    <c:v>Magno</c:v>
                  </c:pt>
                </c:lvl>
                <c:lvl>
                  <c:pt idx="1">
                    <c:v>Inscrito Nuevo</c:v>
                  </c:pt>
                  <c:pt idx="2">
                    <c:v>Inscrito Nuevo</c:v>
                  </c:pt>
                  <c:pt idx="3">
                    <c:v>Inscrito Nuevo</c:v>
                  </c:pt>
                </c:lvl>
                <c:lvl>
                  <c:pt idx="1">
                    <c:v>Enero</c:v>
                  </c:pt>
                  <c:pt idx="2">
                    <c:v>Enero</c:v>
                  </c:pt>
                  <c:pt idx="3">
                    <c:v>Febrero</c:v>
                  </c:pt>
                </c:lvl>
                <c:lvl>
                  <c:pt idx="1">
                    <c:v>22/1/2025</c:v>
                  </c:pt>
                  <c:pt idx="2">
                    <c:v>25/1/2025</c:v>
                  </c:pt>
                  <c:pt idx="3">
                    <c:v>22/2/2025</c:v>
                  </c:pt>
                </c:lvl>
              </c:multiLvlStrCache>
            </c:multiLvlStrRef>
          </c:cat>
          <c:val>
            <c:numRef>
              <c:f>Gráficos_!$BY$104:$BY$109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9-7227-4DE9-91FE-91BC2B492E0B}"/>
            </c:ext>
          </c:extLst>
        </c:ser>
        <c:ser>
          <c:idx val="10"/>
          <c:order val="10"/>
          <c:tx>
            <c:strRef>
              <c:f>Gráficos_!$BZ$103</c:f>
              <c:strCache>
                <c:ptCount val="1"/>
                <c:pt idx="0">
                  <c:v> Sem. 11</c:v>
                </c:pt>
              </c:strCache>
            </c:strRef>
          </c:tx>
          <c:spPr>
            <a:solidFill>
              <a:schemeClr val="accent6">
                <a:shade val="5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Ricardo</c:v>
                  </c:pt>
                  <c:pt idx="2">
                    <c:v>Edgar</c:v>
                  </c:pt>
                  <c:pt idx="4">
                    <c:v>Mirco</c:v>
                  </c:pt>
                </c:lvl>
                <c:lvl>
                  <c:pt idx="1">
                    <c:v>Magno</c:v>
                  </c:pt>
                  <c:pt idx="2">
                    <c:v>Ricardo</c:v>
                  </c:pt>
                  <c:pt idx="4">
                    <c:v>Magno</c:v>
                  </c:pt>
                </c:lvl>
                <c:lvl>
                  <c:pt idx="1">
                    <c:v>Inscrito Nuevo</c:v>
                  </c:pt>
                  <c:pt idx="2">
                    <c:v>Inscrito Nuevo</c:v>
                  </c:pt>
                  <c:pt idx="3">
                    <c:v>Inscrito Nuevo</c:v>
                  </c:pt>
                </c:lvl>
                <c:lvl>
                  <c:pt idx="1">
                    <c:v>Enero</c:v>
                  </c:pt>
                  <c:pt idx="2">
                    <c:v>Enero</c:v>
                  </c:pt>
                  <c:pt idx="3">
                    <c:v>Febrero</c:v>
                  </c:pt>
                </c:lvl>
                <c:lvl>
                  <c:pt idx="1">
                    <c:v>22/1/2025</c:v>
                  </c:pt>
                  <c:pt idx="2">
                    <c:v>25/1/2025</c:v>
                  </c:pt>
                  <c:pt idx="3">
                    <c:v>22/2/2025</c:v>
                  </c:pt>
                </c:lvl>
              </c:multiLvlStrCache>
            </c:multiLvlStrRef>
          </c:cat>
          <c:val>
            <c:numRef>
              <c:f>Gráficos_!$BZ$104:$BZ$109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A-7227-4DE9-91FE-91BC2B492E0B}"/>
            </c:ext>
          </c:extLst>
        </c:ser>
        <c:ser>
          <c:idx val="11"/>
          <c:order val="11"/>
          <c:tx>
            <c:strRef>
              <c:f>Gráficos_!$CA$103</c:f>
              <c:strCache>
                <c:ptCount val="1"/>
                <c:pt idx="0">
                  <c:v> Sem. 12</c:v>
                </c:pt>
              </c:strCache>
            </c:strRef>
          </c:tx>
          <c:spPr>
            <a:solidFill>
              <a:schemeClr val="accent6">
                <a:shade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Ricardo</c:v>
                  </c:pt>
                  <c:pt idx="2">
                    <c:v>Edgar</c:v>
                  </c:pt>
                  <c:pt idx="4">
                    <c:v>Mirco</c:v>
                  </c:pt>
                </c:lvl>
                <c:lvl>
                  <c:pt idx="1">
                    <c:v>Magno</c:v>
                  </c:pt>
                  <c:pt idx="2">
                    <c:v>Ricardo</c:v>
                  </c:pt>
                  <c:pt idx="4">
                    <c:v>Magno</c:v>
                  </c:pt>
                </c:lvl>
                <c:lvl>
                  <c:pt idx="1">
                    <c:v>Inscrito Nuevo</c:v>
                  </c:pt>
                  <c:pt idx="2">
                    <c:v>Inscrito Nuevo</c:v>
                  </c:pt>
                  <c:pt idx="3">
                    <c:v>Inscrito Nuevo</c:v>
                  </c:pt>
                </c:lvl>
                <c:lvl>
                  <c:pt idx="1">
                    <c:v>Enero</c:v>
                  </c:pt>
                  <c:pt idx="2">
                    <c:v>Enero</c:v>
                  </c:pt>
                  <c:pt idx="3">
                    <c:v>Febrero</c:v>
                  </c:pt>
                </c:lvl>
                <c:lvl>
                  <c:pt idx="1">
                    <c:v>22/1/2025</c:v>
                  </c:pt>
                  <c:pt idx="2">
                    <c:v>25/1/2025</c:v>
                  </c:pt>
                  <c:pt idx="3">
                    <c:v>22/2/2025</c:v>
                  </c:pt>
                </c:lvl>
              </c:multiLvlStrCache>
            </c:multiLvlStrRef>
          </c:cat>
          <c:val>
            <c:numRef>
              <c:f>Gráficos_!$CA$104:$CA$109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B-7227-4DE9-91FE-91BC2B492E0B}"/>
            </c:ext>
          </c:extLst>
        </c:ser>
        <c:dLbls>
          <c:showLegendKey val="0"/>
          <c:showVal val="0"/>
          <c:showCatName val="0"/>
          <c:showSerName val="0"/>
          <c:showPercent val="0"/>
          <c:showBubbleSize val="0"/>
        </c:dLbls>
        <c:gapWidth val="75"/>
        <c:overlap val="-25"/>
        <c:axId val="1638608368"/>
        <c:axId val="460224448"/>
      </c:barChart>
      <c:catAx>
        <c:axId val="16386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PE"/>
          </a:p>
        </c:txPr>
        <c:crossAx val="460224448"/>
        <c:crosses val="autoZero"/>
        <c:auto val="1"/>
        <c:lblAlgn val="ctr"/>
        <c:lblOffset val="100"/>
        <c:noMultiLvlLbl val="0"/>
      </c:catAx>
      <c:valAx>
        <c:axId val="46022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638608368"/>
        <c:crosses val="autoZero"/>
        <c:crossBetween val="between"/>
      </c:valAx>
      <c:spPr>
        <a:noFill/>
        <a:ln>
          <a:noFill/>
        </a:ln>
        <a:effectLst/>
      </c:spPr>
    </c:plotArea>
    <c:legend>
      <c:legendPos val="b"/>
      <c:layout>
        <c:manualLayout>
          <c:xMode val="edge"/>
          <c:yMode val="edge"/>
          <c:x val="0.30470535690726419"/>
          <c:y val="0.85389838214525693"/>
          <c:w val="0.34130878155310418"/>
          <c:h val="8.02367032940504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Iquitos.xlsx]Gráficos_!TablaDinámica4</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800" b="1" i="0" u="none" strike="noStrike" kern="1200" baseline="0">
                <a:solidFill>
                  <a:sysClr val="windowText" lastClr="000000">
                    <a:lumMod val="65000"/>
                    <a:lumOff val="35000"/>
                  </a:sysClr>
                </a:solidFill>
              </a:rPr>
              <a:t>Total de Probacionistas por Grupo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PE"/>
        </a:p>
      </c:txPr>
    </c:title>
    <c:autoTitleDeleted val="0"/>
    <c:pivotFmts>
      <c:pivotFmt>
        <c:idx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Gráficos_!$BG$7</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Gráficos_!$BB$8:$BF$11</c:f>
              <c:multiLvlStrCache>
                <c:ptCount val="4"/>
                <c:lvl>
                  <c:pt idx="0">
                    <c:v>Ricardo</c:v>
                  </c:pt>
                  <c:pt idx="1">
                    <c:v>Edgar</c:v>
                  </c:pt>
                  <c:pt idx="2">
                    <c:v>(en blanco)</c:v>
                  </c:pt>
                  <c:pt idx="3">
                    <c:v>Mirco</c:v>
                  </c:pt>
                </c:lvl>
                <c:lvl>
                  <c:pt idx="0">
                    <c:v>Magno</c:v>
                  </c:pt>
                  <c:pt idx="1">
                    <c:v>Ricardo</c:v>
                  </c:pt>
                  <c:pt idx="2">
                    <c:v>(en blanco)</c:v>
                  </c:pt>
                  <c:pt idx="3">
                    <c:v>Magno</c:v>
                  </c:pt>
                </c:lvl>
                <c:lvl>
                  <c:pt idx="0">
                    <c:v>Inscrito Nuevo</c:v>
                  </c:pt>
                  <c:pt idx="1">
                    <c:v>Inscrito Nuevo</c:v>
                  </c:pt>
                  <c:pt idx="2">
                    <c:v>Inscrito Nuevo</c:v>
                  </c:pt>
                </c:lvl>
                <c:lvl>
                  <c:pt idx="0">
                    <c:v>Conócete a ti mismo</c:v>
                  </c:pt>
                  <c:pt idx="1">
                    <c:v>Conócete a ti mismo</c:v>
                  </c:pt>
                  <c:pt idx="2">
                    <c:v>Conócete a ti mismo</c:v>
                  </c:pt>
                </c:lvl>
                <c:lvl>
                  <c:pt idx="0">
                    <c:v>22/1/2025</c:v>
                  </c:pt>
                  <c:pt idx="1">
                    <c:v>25/1/2025</c:v>
                  </c:pt>
                  <c:pt idx="2">
                    <c:v>22/2/2025</c:v>
                  </c:pt>
                </c:lvl>
              </c:multiLvlStrCache>
            </c:multiLvlStrRef>
          </c:cat>
          <c:val>
            <c:numRef>
              <c:f>Gráficos_!$BG$8:$BG$11</c:f>
              <c:numCache>
                <c:formatCode>General</c:formatCode>
                <c:ptCount val="4"/>
                <c:pt idx="0">
                  <c:v>10</c:v>
                </c:pt>
                <c:pt idx="1">
                  <c:v>11</c:v>
                </c:pt>
                <c:pt idx="3">
                  <c:v>11</c:v>
                </c:pt>
              </c:numCache>
            </c:numRef>
          </c:val>
          <c:extLst>
            <c:ext xmlns:c16="http://schemas.microsoft.com/office/drawing/2014/chart" uri="{C3380CC4-5D6E-409C-BE32-E72D297353CC}">
              <c16:uniqueId val="{00000000-BE21-4BE6-9AB0-D5006CB1978A}"/>
            </c:ext>
          </c:extLst>
        </c:ser>
        <c:dLbls>
          <c:dLblPos val="inEnd"/>
          <c:showLegendKey val="0"/>
          <c:showVal val="1"/>
          <c:showCatName val="0"/>
          <c:showSerName val="0"/>
          <c:showPercent val="0"/>
          <c:showBubbleSize val="0"/>
        </c:dLbls>
        <c:gapWidth val="41"/>
        <c:axId val="65526032"/>
        <c:axId val="1240652480"/>
      </c:barChart>
      <c:catAx>
        <c:axId val="6552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PE"/>
          </a:p>
        </c:txPr>
        <c:crossAx val="1240652480"/>
        <c:crosses val="autoZero"/>
        <c:auto val="1"/>
        <c:lblAlgn val="ctr"/>
        <c:lblOffset val="100"/>
        <c:noMultiLvlLbl val="0"/>
      </c:catAx>
      <c:valAx>
        <c:axId val="1240652480"/>
        <c:scaling>
          <c:orientation val="minMax"/>
        </c:scaling>
        <c:delete val="1"/>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General" sourceLinked="1"/>
        <c:majorTickMark val="none"/>
        <c:minorTickMark val="none"/>
        <c:tickLblPos val="nextTo"/>
        <c:crossAx val="65526032"/>
        <c:crosses val="autoZero"/>
        <c:crossBetween val="between"/>
      </c:valAx>
      <c:dTable>
        <c:showHorzBorder val="1"/>
        <c:showVertBorder val="1"/>
        <c:showOutline val="1"/>
        <c:showKeys val="1"/>
        <c:spPr>
          <a:noFill/>
          <a:ln w="9525">
            <a:solidFill>
              <a:schemeClr val="dk1">
                <a:lumMod val="15000"/>
                <a:lumOff val="85000"/>
              </a:schemeClr>
            </a:solidFill>
          </a:ln>
          <a:effectLst/>
        </c:spPr>
        <c:txPr>
          <a:bodyPr rot="0" spcFirstLastPara="1" vertOverflow="ellipsis" vert="horz" wrap="square" anchor="ctr" anchorCtr="1"/>
          <a:lstStyle/>
          <a:p>
            <a:pPr rtl="0">
              <a:defRPr sz="1200" b="1" i="0" u="none" strike="noStrike" kern="1200" baseline="0">
                <a:solidFill>
                  <a:schemeClr val="dk1">
                    <a:lumMod val="65000"/>
                    <a:lumOff val="35000"/>
                  </a:schemeClr>
                </a:solidFill>
                <a:latin typeface="+mn-lt"/>
                <a:ea typeface="+mn-ea"/>
                <a:cs typeface="+mn-cs"/>
              </a:defRPr>
            </a:pPr>
            <a:endParaRPr lang="es-P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Iquitos.xlsx]Gráficos_!TablaDinámica34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sz="1800" b="1"/>
              <a:t>% y cantidad de Probacionistas que pasaron a miembros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ysClr val="window" lastClr="FFFFFF">
              <a:lumMod val="9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Gráficos_!$CP$44</c:f>
              <c:strCache>
                <c:ptCount val="1"/>
                <c:pt idx="0">
                  <c:v> Cant. Inscritos</c:v>
                </c:pt>
              </c:strCache>
            </c:strRef>
          </c:tx>
          <c:spPr>
            <a:solidFill>
              <a:sysClr val="window" lastClr="FFFFFF">
                <a:lumMod val="95000"/>
              </a:sys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Gráficos_!$CM$45:$CO$50</c:f>
              <c:multiLvlStrCache>
                <c:ptCount val="5"/>
                <c:lvl>
                  <c:pt idx="1">
                    <c:v>Inscrito Nuevo</c:v>
                  </c:pt>
                  <c:pt idx="2">
                    <c:v>Inscrito Nuevo</c:v>
                  </c:pt>
                  <c:pt idx="3">
                    <c:v>Inscrito Nuevo</c:v>
                  </c:pt>
                  <c:pt idx="4">
                    <c:v>(en blanco)</c:v>
                  </c:pt>
                </c:lvl>
                <c:lvl>
                  <c:pt idx="1">
                    <c:v>Iquitos-Enero-Miércoles-8.00 a 9.30 pm-45679-Inscrito Nuevo</c:v>
                  </c:pt>
                  <c:pt idx="2">
                    <c:v>Iquitos-Enero-Sábado-6.30 a 8.00 pm-45682-Inscrito Nuevo</c:v>
                  </c:pt>
                  <c:pt idx="3">
                    <c:v>Iquitos-Febrero-Sábado-6.30 a 8.00 pm-45710-Inscrito Nuevo</c:v>
                  </c:pt>
                  <c:pt idx="4">
                    <c:v>(en blanco)</c:v>
                  </c:pt>
                </c:lvl>
                <c:lvl>
                  <c:pt idx="1">
                    <c:v>22/1/2025</c:v>
                  </c:pt>
                  <c:pt idx="2">
                    <c:v>25/1/2025</c:v>
                  </c:pt>
                  <c:pt idx="3">
                    <c:v>22/2/2025</c:v>
                  </c:pt>
                  <c:pt idx="4">
                    <c:v>(en blanco)</c:v>
                  </c:pt>
                </c:lvl>
              </c:multiLvlStrCache>
            </c:multiLvlStrRef>
          </c:cat>
          <c:val>
            <c:numRef>
              <c:f>Gráficos_!$CP$45:$CP$50</c:f>
              <c:numCache>
                <c:formatCode>General</c:formatCode>
                <c:ptCount val="5"/>
                <c:pt idx="0">
                  <c:v>0</c:v>
                </c:pt>
                <c:pt idx="1">
                  <c:v>10</c:v>
                </c:pt>
                <c:pt idx="2">
                  <c:v>11</c:v>
                </c:pt>
                <c:pt idx="3">
                  <c:v>11</c:v>
                </c:pt>
              </c:numCache>
            </c:numRef>
          </c:val>
          <c:extLst>
            <c:ext xmlns:c16="http://schemas.microsoft.com/office/drawing/2014/chart" uri="{C3380CC4-5D6E-409C-BE32-E72D297353CC}">
              <c16:uniqueId val="{00000000-85AB-43CD-B803-66FDE1CF189B}"/>
            </c:ext>
          </c:extLst>
        </c:ser>
        <c:ser>
          <c:idx val="1"/>
          <c:order val="1"/>
          <c:tx>
            <c:strRef>
              <c:f>Gráficos_!$CQ$44</c:f>
              <c:strCache>
                <c:ptCount val="1"/>
                <c:pt idx="0">
                  <c:v> Pasaron a miembro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Gráficos_!$CM$45:$CO$50</c:f>
              <c:multiLvlStrCache>
                <c:ptCount val="5"/>
                <c:lvl>
                  <c:pt idx="1">
                    <c:v>Inscrito Nuevo</c:v>
                  </c:pt>
                  <c:pt idx="2">
                    <c:v>Inscrito Nuevo</c:v>
                  </c:pt>
                  <c:pt idx="3">
                    <c:v>Inscrito Nuevo</c:v>
                  </c:pt>
                  <c:pt idx="4">
                    <c:v>(en blanco)</c:v>
                  </c:pt>
                </c:lvl>
                <c:lvl>
                  <c:pt idx="1">
                    <c:v>Iquitos-Enero-Miércoles-8.00 a 9.30 pm-45679-Inscrito Nuevo</c:v>
                  </c:pt>
                  <c:pt idx="2">
                    <c:v>Iquitos-Enero-Sábado-6.30 a 8.00 pm-45682-Inscrito Nuevo</c:v>
                  </c:pt>
                  <c:pt idx="3">
                    <c:v>Iquitos-Febrero-Sábado-6.30 a 8.00 pm-45710-Inscrito Nuevo</c:v>
                  </c:pt>
                  <c:pt idx="4">
                    <c:v>(en blanco)</c:v>
                  </c:pt>
                </c:lvl>
                <c:lvl>
                  <c:pt idx="1">
                    <c:v>22/1/2025</c:v>
                  </c:pt>
                  <c:pt idx="2">
                    <c:v>25/1/2025</c:v>
                  </c:pt>
                  <c:pt idx="3">
                    <c:v>22/2/2025</c:v>
                  </c:pt>
                  <c:pt idx="4">
                    <c:v>(en blanco)</c:v>
                  </c:pt>
                </c:lvl>
              </c:multiLvlStrCache>
            </c:multiLvlStrRef>
          </c:cat>
          <c:val>
            <c:numRef>
              <c:f>Gráficos_!$CQ$45:$CQ$50</c:f>
              <c:numCache>
                <c:formatCode>General</c:formatCode>
                <c:ptCount val="5"/>
                <c:pt idx="0">
                  <c:v>0</c:v>
                </c:pt>
                <c:pt idx="1">
                  <c:v>0</c:v>
                </c:pt>
                <c:pt idx="2">
                  <c:v>0</c:v>
                </c:pt>
                <c:pt idx="3">
                  <c:v>0</c:v>
                </c:pt>
              </c:numCache>
            </c:numRef>
          </c:val>
          <c:extLst>
            <c:ext xmlns:c16="http://schemas.microsoft.com/office/drawing/2014/chart" uri="{C3380CC4-5D6E-409C-BE32-E72D297353CC}">
              <c16:uniqueId val="{00000001-85AB-43CD-B803-66FDE1CF189B}"/>
            </c:ext>
          </c:extLst>
        </c:ser>
        <c:ser>
          <c:idx val="2"/>
          <c:order val="2"/>
          <c:tx>
            <c:strRef>
              <c:f>Gráficos_!$CR$44</c:f>
              <c:strCache>
                <c:ptCount val="1"/>
                <c:pt idx="0">
                  <c:v> % pasaron a miembros</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Gráficos_!$CM$45:$CO$50</c:f>
              <c:multiLvlStrCache>
                <c:ptCount val="5"/>
                <c:lvl>
                  <c:pt idx="1">
                    <c:v>Inscrito Nuevo</c:v>
                  </c:pt>
                  <c:pt idx="2">
                    <c:v>Inscrito Nuevo</c:v>
                  </c:pt>
                  <c:pt idx="3">
                    <c:v>Inscrito Nuevo</c:v>
                  </c:pt>
                  <c:pt idx="4">
                    <c:v>(en blanco)</c:v>
                  </c:pt>
                </c:lvl>
                <c:lvl>
                  <c:pt idx="1">
                    <c:v>Iquitos-Enero-Miércoles-8.00 a 9.30 pm-45679-Inscrito Nuevo</c:v>
                  </c:pt>
                  <c:pt idx="2">
                    <c:v>Iquitos-Enero-Sábado-6.30 a 8.00 pm-45682-Inscrito Nuevo</c:v>
                  </c:pt>
                  <c:pt idx="3">
                    <c:v>Iquitos-Febrero-Sábado-6.30 a 8.00 pm-45710-Inscrito Nuevo</c:v>
                  </c:pt>
                  <c:pt idx="4">
                    <c:v>(en blanco)</c:v>
                  </c:pt>
                </c:lvl>
                <c:lvl>
                  <c:pt idx="1">
                    <c:v>22/1/2025</c:v>
                  </c:pt>
                  <c:pt idx="2">
                    <c:v>25/1/2025</c:v>
                  </c:pt>
                  <c:pt idx="3">
                    <c:v>22/2/2025</c:v>
                  </c:pt>
                  <c:pt idx="4">
                    <c:v>(en blanco)</c:v>
                  </c:pt>
                </c:lvl>
              </c:multiLvlStrCache>
            </c:multiLvlStrRef>
          </c:cat>
          <c:val>
            <c:numRef>
              <c:f>Gráficos_!$CR$45:$CR$50</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2-85AB-43CD-B803-66FDE1CF189B}"/>
            </c:ext>
          </c:extLst>
        </c:ser>
        <c:dLbls>
          <c:showLegendKey val="0"/>
          <c:showVal val="0"/>
          <c:showCatName val="0"/>
          <c:showSerName val="0"/>
          <c:showPercent val="0"/>
          <c:showBubbleSize val="0"/>
        </c:dLbls>
        <c:gapWidth val="150"/>
        <c:overlap val="100"/>
        <c:axId val="257460736"/>
        <c:axId val="426922784"/>
      </c:barChart>
      <c:catAx>
        <c:axId val="25746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PE"/>
          </a:p>
        </c:txPr>
        <c:crossAx val="426922784"/>
        <c:crosses val="autoZero"/>
        <c:auto val="1"/>
        <c:lblAlgn val="ctr"/>
        <c:lblOffset val="100"/>
        <c:noMultiLvlLbl val="0"/>
      </c:catAx>
      <c:valAx>
        <c:axId val="4269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25746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66</xdr:col>
      <xdr:colOff>498596</xdr:colOff>
      <xdr:row>56</xdr:row>
      <xdr:rowOff>99061</xdr:rowOff>
    </xdr:from>
    <xdr:to>
      <xdr:col>71</xdr:col>
      <xdr:colOff>731279</xdr:colOff>
      <xdr:row>64</xdr:row>
      <xdr:rowOff>45720</xdr:rowOff>
    </xdr:to>
    <mc:AlternateContent xmlns:mc="http://schemas.openxmlformats.org/markup-compatibility/2006" xmlns:a14="http://schemas.microsoft.com/office/drawing/2010/main">
      <mc:Choice Requires="a14">
        <xdr:graphicFrame macro="">
          <xdr:nvGraphicFramePr>
            <xdr:cNvPr id="2" name="Fecha Inicio grupo 3">
              <a:extLst>
                <a:ext uri="{FF2B5EF4-FFF2-40B4-BE49-F238E27FC236}">
                  <a16:creationId xmlns:a16="http://schemas.microsoft.com/office/drawing/2014/main" id="{5FEC2709-EAA2-4008-ACF8-6AEC39413B63}"/>
                </a:ext>
              </a:extLst>
            </xdr:cNvPr>
            <xdr:cNvGraphicFramePr/>
          </xdr:nvGraphicFramePr>
          <xdr:xfrm>
            <a:off x="0" y="0"/>
            <a:ext cx="0" cy="0"/>
          </xdr:xfrm>
          <a:graphic>
            <a:graphicData uri="http://schemas.microsoft.com/office/drawing/2010/slicer">
              <sle:slicer xmlns:sle="http://schemas.microsoft.com/office/drawing/2010/slicer" name="Fecha Inicio grupo 3"/>
            </a:graphicData>
          </a:graphic>
        </xdr:graphicFrame>
      </mc:Choice>
      <mc:Fallback xmlns="">
        <xdr:sp macro="" textlink="">
          <xdr:nvSpPr>
            <xdr:cNvPr id="0" name=""/>
            <xdr:cNvSpPr>
              <a:spLocks noTextEdit="1"/>
            </xdr:cNvSpPr>
          </xdr:nvSpPr>
          <xdr:spPr>
            <a:xfrm>
              <a:off x="8834876" y="10340341"/>
              <a:ext cx="4195082" cy="14096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63</xdr:col>
      <xdr:colOff>621908</xdr:colOff>
      <xdr:row>56</xdr:row>
      <xdr:rowOff>99061</xdr:rowOff>
    </xdr:from>
    <xdr:to>
      <xdr:col>65</xdr:col>
      <xdr:colOff>481209</xdr:colOff>
      <xdr:row>64</xdr:row>
      <xdr:rowOff>0</xdr:rowOff>
    </xdr:to>
    <mc:AlternateContent xmlns:mc="http://schemas.openxmlformats.org/markup-compatibility/2006" xmlns:a14="http://schemas.microsoft.com/office/drawing/2010/main">
      <mc:Choice Requires="a14">
        <xdr:graphicFrame macro="">
          <xdr:nvGraphicFramePr>
            <xdr:cNvPr id="3" name="Mes Inscrito 5">
              <a:extLst>
                <a:ext uri="{FF2B5EF4-FFF2-40B4-BE49-F238E27FC236}">
                  <a16:creationId xmlns:a16="http://schemas.microsoft.com/office/drawing/2014/main" id="{98B9B243-DC64-4798-9936-FAD43F179FBA}"/>
                </a:ext>
                <a:ext uri="{147F2762-F138-4A5C-976F-8EAC2B608ADB}">
                  <a16:predDERef xmlns:a16="http://schemas.microsoft.com/office/drawing/2014/main" pred="{C158F0AE-6BE7-4740-AD11-1507EFE3958D}"/>
                </a:ext>
              </a:extLst>
            </xdr:cNvPr>
            <xdr:cNvGraphicFramePr/>
          </xdr:nvGraphicFramePr>
          <xdr:xfrm>
            <a:off x="0" y="0"/>
            <a:ext cx="0" cy="0"/>
          </xdr:xfrm>
          <a:graphic>
            <a:graphicData uri="http://schemas.microsoft.com/office/drawing/2010/slicer">
              <sle:slicer xmlns:sle="http://schemas.microsoft.com/office/drawing/2010/slicer" name="Mes Inscrito 5"/>
            </a:graphicData>
          </a:graphic>
        </xdr:graphicFrame>
      </mc:Choice>
      <mc:Fallback xmlns="">
        <xdr:sp macro="" textlink="">
          <xdr:nvSpPr>
            <xdr:cNvPr id="0" name=""/>
            <xdr:cNvSpPr>
              <a:spLocks noTextEdit="1"/>
            </xdr:cNvSpPr>
          </xdr:nvSpPr>
          <xdr:spPr>
            <a:xfrm>
              <a:off x="5331068" y="10340341"/>
              <a:ext cx="2724421" cy="13639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718185</xdr:colOff>
      <xdr:row>56</xdr:row>
      <xdr:rowOff>99061</xdr:rowOff>
    </xdr:from>
    <xdr:to>
      <xdr:col>77</xdr:col>
      <xdr:colOff>188139</xdr:colOff>
      <xdr:row>62</xdr:row>
      <xdr:rowOff>175260</xdr:rowOff>
    </xdr:to>
    <mc:AlternateContent xmlns:mc="http://schemas.openxmlformats.org/markup-compatibility/2006" xmlns:a14="http://schemas.microsoft.com/office/drawing/2010/main">
      <mc:Choice Requires="a14">
        <xdr:graphicFrame macro="">
          <xdr:nvGraphicFramePr>
            <xdr:cNvPr id="4" name="Tipo Incrito 2">
              <a:extLst>
                <a:ext uri="{FF2B5EF4-FFF2-40B4-BE49-F238E27FC236}">
                  <a16:creationId xmlns:a16="http://schemas.microsoft.com/office/drawing/2014/main" id="{B9086CA7-B18D-4BFF-B6E1-A28C57CC0C95}"/>
                </a:ext>
                <a:ext uri="{147F2762-F138-4A5C-976F-8EAC2B608ADB}">
                  <a16:predDERef xmlns:a16="http://schemas.microsoft.com/office/drawing/2014/main" pred="{1EB67FB2-4F81-4F9F-A147-9C7FA9B97F9B}"/>
                </a:ext>
              </a:extLst>
            </xdr:cNvPr>
            <xdr:cNvGraphicFramePr/>
          </xdr:nvGraphicFramePr>
          <xdr:xfrm>
            <a:off x="0" y="0"/>
            <a:ext cx="0" cy="0"/>
          </xdr:xfrm>
          <a:graphic>
            <a:graphicData uri="http://schemas.microsoft.com/office/drawing/2010/slicer">
              <sle:slicer xmlns:sle="http://schemas.microsoft.com/office/drawing/2010/slicer" name="Tipo Incrito 2"/>
            </a:graphicData>
          </a:graphic>
        </xdr:graphicFrame>
      </mc:Choice>
      <mc:Fallback xmlns="">
        <xdr:sp macro="" textlink="">
          <xdr:nvSpPr>
            <xdr:cNvPr id="0" name=""/>
            <xdr:cNvSpPr>
              <a:spLocks noTextEdit="1"/>
            </xdr:cNvSpPr>
          </xdr:nvSpPr>
          <xdr:spPr>
            <a:xfrm>
              <a:off x="13809345" y="10340341"/>
              <a:ext cx="3310436" cy="11734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314960</xdr:colOff>
      <xdr:row>56</xdr:row>
      <xdr:rowOff>99061</xdr:rowOff>
    </xdr:from>
    <xdr:to>
      <xdr:col>62</xdr:col>
      <xdr:colOff>939801</xdr:colOff>
      <xdr:row>63</xdr:row>
      <xdr:rowOff>106680</xdr:rowOff>
    </xdr:to>
    <mc:AlternateContent xmlns:mc="http://schemas.openxmlformats.org/markup-compatibility/2006" xmlns:a14="http://schemas.microsoft.com/office/drawing/2010/main">
      <mc:Choice Requires="a14">
        <xdr:graphicFrame macro="">
          <xdr:nvGraphicFramePr>
            <xdr:cNvPr id="5" name="Curso 3">
              <a:extLst>
                <a:ext uri="{FF2B5EF4-FFF2-40B4-BE49-F238E27FC236}">
                  <a16:creationId xmlns:a16="http://schemas.microsoft.com/office/drawing/2014/main" id="{B6352298-F17E-4717-B488-631B1C75E756}"/>
                </a:ext>
              </a:extLst>
            </xdr:cNvPr>
            <xdr:cNvGraphicFramePr/>
          </xdr:nvGraphicFramePr>
          <xdr:xfrm>
            <a:off x="0" y="0"/>
            <a:ext cx="0" cy="0"/>
          </xdr:xfrm>
          <a:graphic>
            <a:graphicData uri="http://schemas.microsoft.com/office/drawing/2010/slicer">
              <sle:slicer xmlns:sle="http://schemas.microsoft.com/office/drawing/2010/slicer" name="Curso 3"/>
            </a:graphicData>
          </a:graphic>
        </xdr:graphicFrame>
      </mc:Choice>
      <mc:Fallback xmlns="">
        <xdr:sp macro="" textlink="">
          <xdr:nvSpPr>
            <xdr:cNvPr id="0" name=""/>
            <xdr:cNvSpPr>
              <a:spLocks noTextEdit="1"/>
            </xdr:cNvSpPr>
          </xdr:nvSpPr>
          <xdr:spPr>
            <a:xfrm>
              <a:off x="2722880" y="10340341"/>
              <a:ext cx="1828801" cy="12877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61</xdr:col>
      <xdr:colOff>177800</xdr:colOff>
      <xdr:row>68</xdr:row>
      <xdr:rowOff>35560</xdr:rowOff>
    </xdr:from>
    <xdr:to>
      <xdr:col>87</xdr:col>
      <xdr:colOff>38100</xdr:colOff>
      <xdr:row>96</xdr:row>
      <xdr:rowOff>27940</xdr:rowOff>
    </xdr:to>
    <xdr:graphicFrame macro="">
      <xdr:nvGraphicFramePr>
        <xdr:cNvPr id="6" name="Gráfico 5">
          <a:extLst>
            <a:ext uri="{FF2B5EF4-FFF2-40B4-BE49-F238E27FC236}">
              <a16:creationId xmlns:a16="http://schemas.microsoft.com/office/drawing/2014/main" id="{51306A35-B7EE-4711-8781-E85DE2F07349}"/>
            </a:ext>
            <a:ext uri="{147F2762-F138-4A5C-976F-8EAC2B608ADB}">
              <a16:predDERef xmlns:a16="http://schemas.microsoft.com/office/drawing/2014/main" pred="{B6352298-F17E-4717-B488-631B1C75E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66</xdr:col>
      <xdr:colOff>654050</xdr:colOff>
      <xdr:row>21</xdr:row>
      <xdr:rowOff>12700</xdr:rowOff>
    </xdr:from>
    <xdr:to>
      <xdr:col>93</xdr:col>
      <xdr:colOff>92075</xdr:colOff>
      <xdr:row>51</xdr:row>
      <xdr:rowOff>130175</xdr:rowOff>
    </xdr:to>
    <xdr:graphicFrame macro="">
      <xdr:nvGraphicFramePr>
        <xdr:cNvPr id="7" name="Gráfico 6">
          <a:extLst>
            <a:ext uri="{FF2B5EF4-FFF2-40B4-BE49-F238E27FC236}">
              <a16:creationId xmlns:a16="http://schemas.microsoft.com/office/drawing/2014/main" id="{CEF057F4-91B1-4320-8FA2-CBC291CD9C33}"/>
            </a:ext>
            <a:ext uri="{147F2762-F138-4A5C-976F-8EAC2B608ADB}">
              <a16:predDERef xmlns:a16="http://schemas.microsoft.com/office/drawing/2014/main" pred="{51306A35-B7EE-4711-8781-E85DE2F07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63</xdr:col>
      <xdr:colOff>930584</xdr:colOff>
      <xdr:row>1</xdr:row>
      <xdr:rowOff>0</xdr:rowOff>
    </xdr:from>
    <xdr:to>
      <xdr:col>66</xdr:col>
      <xdr:colOff>13642</xdr:colOff>
      <xdr:row>8</xdr:row>
      <xdr:rowOff>101599</xdr:rowOff>
    </xdr:to>
    <mc:AlternateContent xmlns:mc="http://schemas.openxmlformats.org/markup-compatibility/2006" xmlns:a14="http://schemas.microsoft.com/office/drawing/2010/main">
      <mc:Choice Requires="a14">
        <xdr:graphicFrame macro="">
          <xdr:nvGraphicFramePr>
            <xdr:cNvPr id="8" name="Mes Inscrito 3">
              <a:extLst>
                <a:ext uri="{FF2B5EF4-FFF2-40B4-BE49-F238E27FC236}">
                  <a16:creationId xmlns:a16="http://schemas.microsoft.com/office/drawing/2014/main" id="{5BC168C9-E91A-47AA-AC39-6B621E336E66}"/>
                </a:ext>
              </a:extLst>
            </xdr:cNvPr>
            <xdr:cNvGraphicFramePr/>
          </xdr:nvGraphicFramePr>
          <xdr:xfrm>
            <a:off x="0" y="0"/>
            <a:ext cx="0" cy="0"/>
          </xdr:xfrm>
          <a:graphic>
            <a:graphicData uri="http://schemas.microsoft.com/office/drawing/2010/slicer">
              <sle:slicer xmlns:sle="http://schemas.microsoft.com/office/drawing/2010/slicer" name="Mes Inscrito 3"/>
            </a:graphicData>
          </a:graphic>
        </xdr:graphicFrame>
      </mc:Choice>
      <mc:Fallback xmlns="">
        <xdr:sp macro="" textlink="">
          <xdr:nvSpPr>
            <xdr:cNvPr id="0" name=""/>
            <xdr:cNvSpPr>
              <a:spLocks noTextEdit="1"/>
            </xdr:cNvSpPr>
          </xdr:nvSpPr>
          <xdr:spPr>
            <a:xfrm>
              <a:off x="65765898" y="185057"/>
              <a:ext cx="2686231" cy="13969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180631</xdr:colOff>
      <xdr:row>1</xdr:row>
      <xdr:rowOff>1</xdr:rowOff>
    </xdr:from>
    <xdr:to>
      <xdr:col>75</xdr:col>
      <xdr:colOff>269894</xdr:colOff>
      <xdr:row>9</xdr:row>
      <xdr:rowOff>109221</xdr:rowOff>
    </xdr:to>
    <mc:AlternateContent xmlns:mc="http://schemas.openxmlformats.org/markup-compatibility/2006" xmlns:a14="http://schemas.microsoft.com/office/drawing/2010/main">
      <mc:Choice Requires="a14">
        <xdr:graphicFrame macro="">
          <xdr:nvGraphicFramePr>
            <xdr:cNvPr id="9" name="Dia de clases Inscrito 2">
              <a:extLst>
                <a:ext uri="{FF2B5EF4-FFF2-40B4-BE49-F238E27FC236}">
                  <a16:creationId xmlns:a16="http://schemas.microsoft.com/office/drawing/2014/main" id="{AD966A14-B871-4755-8B49-B7E2C1BD11A6}"/>
                </a:ext>
              </a:extLst>
            </xdr:cNvPr>
            <xdr:cNvGraphicFramePr/>
          </xdr:nvGraphicFramePr>
          <xdr:xfrm>
            <a:off x="0" y="0"/>
            <a:ext cx="0" cy="0"/>
          </xdr:xfrm>
          <a:graphic>
            <a:graphicData uri="http://schemas.microsoft.com/office/drawing/2010/slicer">
              <sle:slicer xmlns:sle="http://schemas.microsoft.com/office/drawing/2010/slicer" name="Dia de clases Inscrito 2"/>
            </a:graphicData>
          </a:graphic>
        </xdr:graphicFrame>
      </mc:Choice>
      <mc:Fallback xmlns="">
        <xdr:sp macro="" textlink="">
          <xdr:nvSpPr>
            <xdr:cNvPr id="0" name=""/>
            <xdr:cNvSpPr>
              <a:spLocks noTextEdit="1"/>
            </xdr:cNvSpPr>
          </xdr:nvSpPr>
          <xdr:spPr>
            <a:xfrm>
              <a:off x="13271791" y="182881"/>
              <a:ext cx="2436223" cy="15722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76</xdr:col>
      <xdr:colOff>212418</xdr:colOff>
      <xdr:row>1</xdr:row>
      <xdr:rowOff>1</xdr:rowOff>
    </xdr:from>
    <xdr:to>
      <xdr:col>80</xdr:col>
      <xdr:colOff>26996</xdr:colOff>
      <xdr:row>9</xdr:row>
      <xdr:rowOff>58421</xdr:rowOff>
    </xdr:to>
    <mc:AlternateContent xmlns:mc="http://schemas.openxmlformats.org/markup-compatibility/2006" xmlns:a14="http://schemas.microsoft.com/office/drawing/2010/main">
      <mc:Choice Requires="a14">
        <xdr:graphicFrame macro="">
          <xdr:nvGraphicFramePr>
            <xdr:cNvPr id="10" name="Horario Inscrito 2">
              <a:extLst>
                <a:ext uri="{FF2B5EF4-FFF2-40B4-BE49-F238E27FC236}">
                  <a16:creationId xmlns:a16="http://schemas.microsoft.com/office/drawing/2014/main" id="{58E4E3FF-9860-414F-87EB-ABD36D56785F}"/>
                </a:ext>
              </a:extLst>
            </xdr:cNvPr>
            <xdr:cNvGraphicFramePr/>
          </xdr:nvGraphicFramePr>
          <xdr:xfrm>
            <a:off x="0" y="0"/>
            <a:ext cx="0" cy="0"/>
          </xdr:xfrm>
          <a:graphic>
            <a:graphicData uri="http://schemas.microsoft.com/office/drawing/2010/slicer">
              <sle:slicer xmlns:sle="http://schemas.microsoft.com/office/drawing/2010/slicer" name="Horario Inscrito 2"/>
            </a:graphicData>
          </a:graphic>
        </xdr:graphicFrame>
      </mc:Choice>
      <mc:Fallback xmlns="">
        <xdr:sp macro="" textlink="">
          <xdr:nvSpPr>
            <xdr:cNvPr id="0" name=""/>
            <xdr:cNvSpPr>
              <a:spLocks noTextEdit="1"/>
            </xdr:cNvSpPr>
          </xdr:nvSpPr>
          <xdr:spPr>
            <a:xfrm>
              <a:off x="16382058" y="182881"/>
              <a:ext cx="2923539" cy="15214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66</xdr:col>
      <xdr:colOff>382887</xdr:colOff>
      <xdr:row>1</xdr:row>
      <xdr:rowOff>1</xdr:rowOff>
    </xdr:from>
    <xdr:to>
      <xdr:col>71</xdr:col>
      <xdr:colOff>299068</xdr:colOff>
      <xdr:row>9</xdr:row>
      <xdr:rowOff>91441</xdr:rowOff>
    </xdr:to>
    <mc:AlternateContent xmlns:mc="http://schemas.openxmlformats.org/markup-compatibility/2006" xmlns:a14="http://schemas.microsoft.com/office/drawing/2010/main">
      <mc:Choice Requires="a14">
        <xdr:graphicFrame macro="">
          <xdr:nvGraphicFramePr>
            <xdr:cNvPr id="11" name="Fecha Inicio grupo 4">
              <a:extLst>
                <a:ext uri="{FF2B5EF4-FFF2-40B4-BE49-F238E27FC236}">
                  <a16:creationId xmlns:a16="http://schemas.microsoft.com/office/drawing/2014/main" id="{AD4F5B56-0C9D-400E-AA45-D4045CBED9AC}"/>
                </a:ext>
              </a:extLst>
            </xdr:cNvPr>
            <xdr:cNvGraphicFramePr/>
          </xdr:nvGraphicFramePr>
          <xdr:xfrm>
            <a:off x="0" y="0"/>
            <a:ext cx="0" cy="0"/>
          </xdr:xfrm>
          <a:graphic>
            <a:graphicData uri="http://schemas.microsoft.com/office/drawing/2010/slicer">
              <sle:slicer xmlns:sle="http://schemas.microsoft.com/office/drawing/2010/slicer" name="Fecha Inicio grupo 4"/>
            </a:graphicData>
          </a:graphic>
        </xdr:graphicFrame>
      </mc:Choice>
      <mc:Fallback xmlns="">
        <xdr:sp macro="" textlink="">
          <xdr:nvSpPr>
            <xdr:cNvPr id="0" name=""/>
            <xdr:cNvSpPr>
              <a:spLocks noTextEdit="1"/>
            </xdr:cNvSpPr>
          </xdr:nvSpPr>
          <xdr:spPr>
            <a:xfrm>
              <a:off x="8719167" y="182881"/>
              <a:ext cx="3878580" cy="155448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80</xdr:col>
      <xdr:colOff>701040</xdr:colOff>
      <xdr:row>1</xdr:row>
      <xdr:rowOff>1</xdr:rowOff>
    </xdr:from>
    <xdr:to>
      <xdr:col>87</xdr:col>
      <xdr:colOff>104140</xdr:colOff>
      <xdr:row>9</xdr:row>
      <xdr:rowOff>1</xdr:rowOff>
    </xdr:to>
    <mc:AlternateContent xmlns:mc="http://schemas.openxmlformats.org/markup-compatibility/2006" xmlns:a14="http://schemas.microsoft.com/office/drawing/2010/main">
      <mc:Choice Requires="a14">
        <xdr:graphicFrame macro="">
          <xdr:nvGraphicFramePr>
            <xdr:cNvPr id="12" name="Tipo Inscrito  2">
              <a:extLst>
                <a:ext uri="{FF2B5EF4-FFF2-40B4-BE49-F238E27FC236}">
                  <a16:creationId xmlns:a16="http://schemas.microsoft.com/office/drawing/2014/main" id="{B457DC21-4BF7-4806-99B7-FB0BFAF643B0}"/>
                </a:ext>
              </a:extLst>
            </xdr:cNvPr>
            <xdr:cNvGraphicFramePr/>
          </xdr:nvGraphicFramePr>
          <xdr:xfrm>
            <a:off x="0" y="0"/>
            <a:ext cx="0" cy="0"/>
          </xdr:xfrm>
          <a:graphic>
            <a:graphicData uri="http://schemas.microsoft.com/office/drawing/2010/slicer">
              <sle:slicer xmlns:sle="http://schemas.microsoft.com/office/drawing/2010/slicer" name="Tipo Inscrito  2"/>
            </a:graphicData>
          </a:graphic>
        </xdr:graphicFrame>
      </mc:Choice>
      <mc:Fallback xmlns="">
        <xdr:sp macro="" textlink="">
          <xdr:nvSpPr>
            <xdr:cNvPr id="0" name=""/>
            <xdr:cNvSpPr>
              <a:spLocks noTextEdit="1"/>
            </xdr:cNvSpPr>
          </xdr:nvSpPr>
          <xdr:spPr>
            <a:xfrm>
              <a:off x="19979640" y="182881"/>
              <a:ext cx="4950460" cy="14630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330200</xdr:colOff>
      <xdr:row>1</xdr:row>
      <xdr:rowOff>0</xdr:rowOff>
    </xdr:from>
    <xdr:to>
      <xdr:col>63</xdr:col>
      <xdr:colOff>711200</xdr:colOff>
      <xdr:row>8</xdr:row>
      <xdr:rowOff>126999</xdr:rowOff>
    </xdr:to>
    <mc:AlternateContent xmlns:mc="http://schemas.openxmlformats.org/markup-compatibility/2006" xmlns:a14="http://schemas.microsoft.com/office/drawing/2010/main">
      <mc:Choice Requires="a14">
        <xdr:graphicFrame macro="">
          <xdr:nvGraphicFramePr>
            <xdr:cNvPr id="13" name="Curso 4">
              <a:extLst>
                <a:ext uri="{FF2B5EF4-FFF2-40B4-BE49-F238E27FC236}">
                  <a16:creationId xmlns:a16="http://schemas.microsoft.com/office/drawing/2014/main" id="{C2EBBD38-3063-4200-8B38-3B4CC914540D}"/>
                </a:ext>
              </a:extLst>
            </xdr:cNvPr>
            <xdr:cNvGraphicFramePr/>
          </xdr:nvGraphicFramePr>
          <xdr:xfrm>
            <a:off x="0" y="0"/>
            <a:ext cx="0" cy="0"/>
          </xdr:xfrm>
          <a:graphic>
            <a:graphicData uri="http://schemas.microsoft.com/office/drawing/2010/slicer">
              <sle:slicer xmlns:sle="http://schemas.microsoft.com/office/drawing/2010/slicer" name="Curso 4"/>
            </a:graphicData>
          </a:graphic>
        </xdr:graphicFrame>
      </mc:Choice>
      <mc:Fallback xmlns="">
        <xdr:sp macro="" textlink="">
          <xdr:nvSpPr>
            <xdr:cNvPr id="0" name=""/>
            <xdr:cNvSpPr>
              <a:spLocks noTextEdit="1"/>
            </xdr:cNvSpPr>
          </xdr:nvSpPr>
          <xdr:spPr>
            <a:xfrm>
              <a:off x="2847340" y="182881"/>
              <a:ext cx="1826260" cy="10312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91</xdr:col>
      <xdr:colOff>1334407</xdr:colOff>
      <xdr:row>1</xdr:row>
      <xdr:rowOff>94707</xdr:rowOff>
    </xdr:from>
    <xdr:to>
      <xdr:col>97</xdr:col>
      <xdr:colOff>402227</xdr:colOff>
      <xdr:row>8</xdr:row>
      <xdr:rowOff>109946</xdr:rowOff>
    </xdr:to>
    <mc:AlternateContent xmlns:mc="http://schemas.openxmlformats.org/markup-compatibility/2006" xmlns:a14="http://schemas.microsoft.com/office/drawing/2010/main">
      <mc:Choice Requires="a14">
        <xdr:graphicFrame macro="">
          <xdr:nvGraphicFramePr>
            <xdr:cNvPr id="15" name="Fecha Inicio grupo 1">
              <a:extLst>
                <a:ext uri="{FF2B5EF4-FFF2-40B4-BE49-F238E27FC236}">
                  <a16:creationId xmlns:a16="http://schemas.microsoft.com/office/drawing/2014/main" id="{FBE3AEF8-7241-4786-87F6-91229FB8C995}"/>
                </a:ext>
              </a:extLst>
            </xdr:cNvPr>
            <xdr:cNvGraphicFramePr/>
          </xdr:nvGraphicFramePr>
          <xdr:xfrm>
            <a:off x="0" y="0"/>
            <a:ext cx="0" cy="0"/>
          </xdr:xfrm>
          <a:graphic>
            <a:graphicData uri="http://schemas.microsoft.com/office/drawing/2010/slicer">
              <sle:slicer xmlns:sle="http://schemas.microsoft.com/office/drawing/2010/slicer" name="Fecha Inicio grupo 1"/>
            </a:graphicData>
          </a:graphic>
        </xdr:graphicFrame>
      </mc:Choice>
      <mc:Fallback xmlns="">
        <xdr:sp macro="" textlink="">
          <xdr:nvSpPr>
            <xdr:cNvPr id="0" name=""/>
            <xdr:cNvSpPr>
              <a:spLocks noTextEdit="1"/>
            </xdr:cNvSpPr>
          </xdr:nvSpPr>
          <xdr:spPr>
            <a:xfrm>
              <a:off x="89878807" y="279764"/>
              <a:ext cx="4521563" cy="131063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104</xdr:col>
      <xdr:colOff>566057</xdr:colOff>
      <xdr:row>1</xdr:row>
      <xdr:rowOff>94707</xdr:rowOff>
    </xdr:from>
    <xdr:to>
      <xdr:col>108</xdr:col>
      <xdr:colOff>171993</xdr:colOff>
      <xdr:row>9</xdr:row>
      <xdr:rowOff>173446</xdr:rowOff>
    </xdr:to>
    <mc:AlternateContent xmlns:mc="http://schemas.openxmlformats.org/markup-compatibility/2006" xmlns:a14="http://schemas.microsoft.com/office/drawing/2010/main">
      <mc:Choice Requires="a14">
        <xdr:graphicFrame macro="">
          <xdr:nvGraphicFramePr>
            <xdr:cNvPr id="16" name="Tipo Incrito">
              <a:extLst>
                <a:ext uri="{FF2B5EF4-FFF2-40B4-BE49-F238E27FC236}">
                  <a16:creationId xmlns:a16="http://schemas.microsoft.com/office/drawing/2014/main" id="{6258205D-0FC7-4369-8FFF-01507DFB2B7D}"/>
                </a:ext>
              </a:extLst>
            </xdr:cNvPr>
            <xdr:cNvGraphicFramePr/>
          </xdr:nvGraphicFramePr>
          <xdr:xfrm>
            <a:off x="0" y="0"/>
            <a:ext cx="0" cy="0"/>
          </xdr:xfrm>
          <a:graphic>
            <a:graphicData uri="http://schemas.microsoft.com/office/drawing/2010/slicer">
              <sle:slicer xmlns:sle="http://schemas.microsoft.com/office/drawing/2010/slicer" name="Tipo Incrito"/>
            </a:graphicData>
          </a:graphic>
        </xdr:graphicFrame>
      </mc:Choice>
      <mc:Fallback xmlns="">
        <xdr:sp macro="" textlink="">
          <xdr:nvSpPr>
            <xdr:cNvPr id="0" name=""/>
            <xdr:cNvSpPr>
              <a:spLocks noTextEdit="1"/>
            </xdr:cNvSpPr>
          </xdr:nvSpPr>
          <xdr:spPr>
            <a:xfrm>
              <a:off x="98907600" y="279764"/>
              <a:ext cx="2087880" cy="155919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100</xdr:col>
      <xdr:colOff>385535</xdr:colOff>
      <xdr:row>1</xdr:row>
      <xdr:rowOff>94707</xdr:rowOff>
    </xdr:from>
    <xdr:to>
      <xdr:col>104</xdr:col>
      <xdr:colOff>309335</xdr:colOff>
      <xdr:row>9</xdr:row>
      <xdr:rowOff>82006</xdr:rowOff>
    </xdr:to>
    <mc:AlternateContent xmlns:mc="http://schemas.openxmlformats.org/markup-compatibility/2006" xmlns:a14="http://schemas.microsoft.com/office/drawing/2010/main">
      <mc:Choice Requires="a14">
        <xdr:graphicFrame macro="">
          <xdr:nvGraphicFramePr>
            <xdr:cNvPr id="17" name="Mes Inscrito 2">
              <a:extLst>
                <a:ext uri="{FF2B5EF4-FFF2-40B4-BE49-F238E27FC236}">
                  <a16:creationId xmlns:a16="http://schemas.microsoft.com/office/drawing/2014/main" id="{542836B5-AF92-4D6B-B630-124787CFCC32}"/>
                </a:ext>
              </a:extLst>
            </xdr:cNvPr>
            <xdr:cNvGraphicFramePr/>
          </xdr:nvGraphicFramePr>
          <xdr:xfrm>
            <a:off x="0" y="0"/>
            <a:ext cx="0" cy="0"/>
          </xdr:xfrm>
          <a:graphic>
            <a:graphicData uri="http://schemas.microsoft.com/office/drawing/2010/slicer">
              <sle:slicer xmlns:sle="http://schemas.microsoft.com/office/drawing/2010/slicer" name="Mes Inscrito 2"/>
            </a:graphicData>
          </a:graphic>
        </xdr:graphicFrame>
      </mc:Choice>
      <mc:Fallback xmlns="">
        <xdr:sp macro="" textlink="">
          <xdr:nvSpPr>
            <xdr:cNvPr id="0" name=""/>
            <xdr:cNvSpPr>
              <a:spLocks noTextEdit="1"/>
            </xdr:cNvSpPr>
          </xdr:nvSpPr>
          <xdr:spPr>
            <a:xfrm>
              <a:off x="96245135" y="279764"/>
              <a:ext cx="2405743" cy="146775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90</xdr:col>
      <xdr:colOff>76200</xdr:colOff>
      <xdr:row>1</xdr:row>
      <xdr:rowOff>94707</xdr:rowOff>
    </xdr:from>
    <xdr:to>
      <xdr:col>91</xdr:col>
      <xdr:colOff>1077686</xdr:colOff>
      <xdr:row>9</xdr:row>
      <xdr:rowOff>3267</xdr:rowOff>
    </xdr:to>
    <mc:AlternateContent xmlns:mc="http://schemas.openxmlformats.org/markup-compatibility/2006" xmlns:a14="http://schemas.microsoft.com/office/drawing/2010/main">
      <mc:Choice Requires="a14">
        <xdr:graphicFrame macro="">
          <xdr:nvGraphicFramePr>
            <xdr:cNvPr id="18" name="Curso 5">
              <a:extLst>
                <a:ext uri="{FF2B5EF4-FFF2-40B4-BE49-F238E27FC236}">
                  <a16:creationId xmlns:a16="http://schemas.microsoft.com/office/drawing/2014/main" id="{B20E5B55-BAE3-48BC-A0FF-182C0873681C}"/>
                </a:ext>
              </a:extLst>
            </xdr:cNvPr>
            <xdr:cNvGraphicFramePr/>
          </xdr:nvGraphicFramePr>
          <xdr:xfrm>
            <a:off x="0" y="0"/>
            <a:ext cx="0" cy="0"/>
          </xdr:xfrm>
          <a:graphic>
            <a:graphicData uri="http://schemas.microsoft.com/office/drawing/2010/slicer">
              <sle:slicer xmlns:sle="http://schemas.microsoft.com/office/drawing/2010/slicer" name="Curso 5"/>
            </a:graphicData>
          </a:graphic>
        </xdr:graphicFrame>
      </mc:Choice>
      <mc:Fallback xmlns="">
        <xdr:sp macro="" textlink="">
          <xdr:nvSpPr>
            <xdr:cNvPr id="0" name=""/>
            <xdr:cNvSpPr>
              <a:spLocks noTextEdit="1"/>
            </xdr:cNvSpPr>
          </xdr:nvSpPr>
          <xdr:spPr>
            <a:xfrm>
              <a:off x="87172800" y="279764"/>
              <a:ext cx="2449286" cy="138901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90</xdr:col>
      <xdr:colOff>319407</xdr:colOff>
      <xdr:row>21</xdr:row>
      <xdr:rowOff>10795</xdr:rowOff>
    </xdr:from>
    <xdr:to>
      <xdr:col>108</xdr:col>
      <xdr:colOff>515710</xdr:colOff>
      <xdr:row>51</xdr:row>
      <xdr:rowOff>158750</xdr:rowOff>
    </xdr:to>
    <xdr:graphicFrame macro="">
      <xdr:nvGraphicFramePr>
        <xdr:cNvPr id="19" name="Gráfico 18">
          <a:extLst>
            <a:ext uri="{FF2B5EF4-FFF2-40B4-BE49-F238E27FC236}">
              <a16:creationId xmlns:a16="http://schemas.microsoft.com/office/drawing/2014/main" id="{B1D50C49-50FA-BD33-8BE5-6EA98C83E7B9}"/>
            </a:ext>
            <a:ext uri="{147F2762-F138-4A5C-976F-8EAC2B608ADB}">
              <a16:predDERef xmlns:a16="http://schemas.microsoft.com/office/drawing/2014/main" pred="{B20E5B55-BAE3-48BC-A0FF-182C08736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98</xdr:col>
      <xdr:colOff>38462</xdr:colOff>
      <xdr:row>1</xdr:row>
      <xdr:rowOff>94707</xdr:rowOff>
    </xdr:from>
    <xdr:to>
      <xdr:col>100</xdr:col>
      <xdr:colOff>128815</xdr:colOff>
      <xdr:row>7</xdr:row>
      <xdr:rowOff>170906</xdr:rowOff>
    </xdr:to>
    <mc:AlternateContent xmlns:mc="http://schemas.openxmlformats.org/markup-compatibility/2006" xmlns:a14="http://schemas.microsoft.com/office/drawing/2010/main">
      <mc:Choice Requires="a14">
        <xdr:graphicFrame macro="">
          <xdr:nvGraphicFramePr>
            <xdr:cNvPr id="14" name="Año Inscrito">
              <a:extLst>
                <a:ext uri="{FF2B5EF4-FFF2-40B4-BE49-F238E27FC236}">
                  <a16:creationId xmlns:a16="http://schemas.microsoft.com/office/drawing/2014/main" id="{853B6279-FF3D-DF3C-6A9F-5E9ECE7D2E60}"/>
                </a:ext>
              </a:extLst>
            </xdr:cNvPr>
            <xdr:cNvGraphicFramePr/>
          </xdr:nvGraphicFramePr>
          <xdr:xfrm>
            <a:off x="0" y="0"/>
            <a:ext cx="0" cy="0"/>
          </xdr:xfrm>
          <a:graphic>
            <a:graphicData uri="http://schemas.microsoft.com/office/drawing/2010/slicer">
              <sle:slicer xmlns:sle="http://schemas.microsoft.com/office/drawing/2010/slicer" name="Año Inscrito"/>
            </a:graphicData>
          </a:graphic>
        </xdr:graphicFrame>
      </mc:Choice>
      <mc:Fallback xmlns="">
        <xdr:sp macro="" textlink="">
          <xdr:nvSpPr>
            <xdr:cNvPr id="0" name=""/>
            <xdr:cNvSpPr>
              <a:spLocks noTextEdit="1"/>
            </xdr:cNvSpPr>
          </xdr:nvSpPr>
          <xdr:spPr>
            <a:xfrm>
              <a:off x="94657091" y="279764"/>
              <a:ext cx="1331323" cy="1186542"/>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141884</xdr:colOff>
      <xdr:row>0</xdr:row>
      <xdr:rowOff>55245</xdr:rowOff>
    </xdr:from>
    <xdr:to>
      <xdr:col>24</xdr:col>
      <xdr:colOff>761610</xdr:colOff>
      <xdr:row>16</xdr:row>
      <xdr:rowOff>3933</xdr:rowOff>
    </xdr:to>
    <xdr:pic>
      <xdr:nvPicPr>
        <xdr:cNvPr id="2" name="Imagen 1">
          <a:extLst>
            <a:ext uri="{FF2B5EF4-FFF2-40B4-BE49-F238E27FC236}">
              <a16:creationId xmlns:a16="http://schemas.microsoft.com/office/drawing/2014/main" id="{3F240CE3-985C-D619-17EA-CBAD1CAB7EFA}"/>
            </a:ext>
          </a:extLst>
        </xdr:cNvPr>
        <xdr:cNvPicPr>
          <a:picLocks noChangeAspect="1"/>
        </xdr:cNvPicPr>
      </xdr:nvPicPr>
      <xdr:blipFill>
        <a:blip xmlns:r="http://schemas.openxmlformats.org/officeDocument/2006/relationships" r:embed="rId1"/>
        <a:stretch>
          <a:fillRect/>
        </a:stretch>
      </xdr:blipFill>
      <xdr:spPr>
        <a:xfrm>
          <a:off x="11648084" y="55245"/>
          <a:ext cx="5953726" cy="2844288"/>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86EF2F21-3060-44FF-BFD9-F18AE0760E5F}">
    <nsvFilter filterId="{00000000-0009-0000-0100-000001000000}" ref="A3:BK1099" tableId="1"/>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E2109DE1-8181-493B-862A-233F6A9C87E0}"/>
</namedSheetViews>
</file>

<file path=xl/persons/person.xml><?xml version="1.0" encoding="utf-8"?>
<personList xmlns="http://schemas.microsoft.com/office/spreadsheetml/2018/threadedcomments" xmlns:x="http://schemas.openxmlformats.org/spreadsheetml/2006/main">
  <person displayName="Ricardo Alejandro Rojas Campos" id="{E64FCAFE-054A-4259-893E-50EBEB4C4C44}" userId="57991c8f6cff2795"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6.961815393515" createdVersion="8" refreshedVersion="8" minRefreshableVersion="3" recordCount="145" xr:uid="{93666501-035A-4BA4-919B-725BD873B673}">
  <cacheSource type="worksheet">
    <worksheetSource ref="AA6:BA200" sheet="Gráficos_"/>
  </cacheSource>
  <cacheFields count="28">
    <cacheField name="Llave grupo" numFmtId="0">
      <sharedItems containsBlank="1" count="35">
        <s v="Iquitos-Enero-Miércoles-8.00 a 9.30 pm-45679-Inscrito Nuevo"/>
        <s v="Iquitos-Enero-Sábado-6.30 a 8.00 pm-45682-Inscrito Nuevo"/>
        <s v="Iquitos-Febrero-Sábado-6.30 a 8.00 pm-45710-Inscrito Nuevo"/>
        <s v=""/>
        <m/>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martes-7:30 a 9:30 p.m.-45601-Inscrito Nuevo" u="1"/>
        <s v="Plantilla-Noviembre-martes-7:30 a 9:30 p.m.-45601-Recuperado 2024" u="1"/>
        <s v="Plantilla-Noviembre-Lunes - Miércoles-6:30 - 8:30-45602-Inscrito Nuevo" u="1"/>
        <s v="Plantilla-Enero-miércoles-7:30 a 9:30 p.m.-45672-Recuperado otro año" u="1"/>
        <s v="Plantilla-Enero-sábado-7:30 a 9:30 p.m.-45672-Recuperado otro año" u="1"/>
        <s v="Ayacucho Norte-Enero-Lunes - Miércoles-6:30 - 8:30-45306-Inscrito Nuevo" u="1"/>
        <s v="Ayacucho Norte-Enero-Martes - Jueves-6:30 - 8:30-45307-Inscrito Nuevo" u="1"/>
        <s v="Ayacucho Norte-Febrero-Martes - Jueves-4:00 - 5:50-45328-Inscrito Nuevo" u="1"/>
        <s v="Ayacucho Norte-Abril-Lunes - Miércoles-6:30 - 8:30-45406-Inscrito Nuevo" u="1"/>
        <s v="Ayacucho Norte-Mayo-Martes-6:30 - 8:30-45433-Inscrito Nuevo" u="1"/>
        <s v="Ayacucho Norte-Junio-Lunes - Miércoles-6:30 - 8:30-45462-Inscrito Nuevo" u="1"/>
        <s v="Ayacucho Norte-Julio-Lunes - Miércoles-6:30 - 8:30-45490-Inscrito Nuevo" u="1"/>
        <s v="Ayacucho Norte-Septiembre-Lunes - Miércoles-6:30 - 8:30-45551-Inscrito Nuevo" u="1"/>
        <s v="Ayacucho Norte-Octubre-Jueves-6:30 - 8:30-45575-Inscrito Nuevo" u="1"/>
        <s v="Ayacucho Norte-Noviembre-Lunes - Miércoles-6:30 - 8:30-45602-Inscrito Nuevo" u="1"/>
        <s v="Ayacucho Norte-Junio-Lunes - Miércoles-6:30 - 8:30-45461-Inscrito Nuevo" u="1"/>
        <s v="Ayacucho Norte-Julio-Lunes - Miércoles-6:30 - 8:31-45490-Inscrito Nuevo" u="1"/>
        <s v="Ayacucho Norte-Julio-Lunes - Miércoles-6:30 - 8:32-45490-Inscrito Nuevo" u="1"/>
        <s v="Ayacucho Norte-Julio-Lunes - Miércoles-6:30 - 8:33-45490-Inscrito Nuevo" u="1"/>
        <s v="Ayacucho Norte-Julio-Lunes - Miércoles-6:30 - 8:34-45490-Inscrito Nuevo" u="1"/>
      </sharedItems>
    </cacheField>
    <cacheField name="Curso" numFmtId="0">
      <sharedItems containsBlank="1" count="6">
        <s v="Conócete a ti mismo"/>
        <s v=""/>
        <m/>
        <s v="Oratoria y Filosofía" u="1"/>
        <s v="Conócete a Ti Mismo y Oratoria" u="1"/>
        <s v="(blank)" u="1"/>
      </sharedItems>
    </cacheField>
    <cacheField name="Fecha Inicio grupo" numFmtId="0">
      <sharedItems containsDate="1" containsBlank="1" containsMixedTypes="1" minDate="2024-01-15T00:00:00" maxDate="2025-02-23T00:00:00" count="20">
        <d v="2025-01-22T00:00:00"/>
        <d v="2025-01-25T00:00:00"/>
        <d v="2025-02-22T00:00:00"/>
        <s v=""/>
        <m/>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 v="(blank)" u="1"/>
        <d v="2024-06-18T00:00:00" u="1"/>
      </sharedItems>
    </cacheField>
    <cacheField name="Mes Inscrito" numFmtId="0">
      <sharedItems containsBlank="1" count="22">
        <s v="Enero"/>
        <s v="Febrero"/>
        <s v=""/>
        <m/>
        <s v="January" u="1"/>
        <s v="Abril" u="1"/>
        <s v="Mayo" u="1"/>
        <s v="Junio" u="1"/>
        <s v="Julio" u="1"/>
        <s v="Setiembre" u="1"/>
        <s v="Octubre" u="1"/>
        <s v="Noviembre" u="1"/>
        <s v="(blank)" u="1"/>
        <s v="septiembre" u="1"/>
        <s v="February" u="1"/>
        <s v="April" u="1"/>
        <s v="May" u="1"/>
        <s v="June" u="1"/>
        <s v="July" u="1"/>
        <s v="September" u="1"/>
        <s v="October" u="1"/>
        <s v="November" u="1"/>
      </sharedItems>
    </cacheField>
    <cacheField name="Año Inscrito" numFmtId="0">
      <sharedItems containsBlank="1" count="4">
        <s v="2025"/>
        <s v=""/>
        <m/>
        <s v="2024" u="1"/>
      </sharedItems>
    </cacheField>
    <cacheField name="Tipo Incrito" numFmtId="0">
      <sharedItems containsBlank="1" count="6">
        <s v="Inscrito Nuevo"/>
        <s v=""/>
        <m/>
        <s v="Recuperado 2024" u="1"/>
        <s v="Recuperado otro año" u="1"/>
        <s v="(blank)" u="1"/>
      </sharedItems>
    </cacheField>
    <cacheField name="Ética" numFmtId="0">
      <sharedItems containsBlank="1"/>
    </cacheField>
    <cacheField name="Soc - FH" numFmtId="0">
      <sharedItems containsBlank="1"/>
    </cacheField>
    <cacheField name="Cant. Inscritos" numFmtId="0">
      <sharedItems containsBlank="1" containsMixedTypes="1" containsNumber="1" containsInteger="1" minValue="10" maxValue="11"/>
    </cacheField>
    <cacheField name="I" numFmtId="0">
      <sharedItems containsNonDate="0" containsString="0" containsBlank="1"/>
    </cacheField>
    <cacheField name="Sem. 01" numFmtId="0">
      <sharedItems containsBlank="1" containsMixedTypes="1" containsNumber="1" containsInteger="1" minValue="8" maxValue="11"/>
    </cacheField>
    <cacheField name="Sem. 02" numFmtId="0">
      <sharedItems containsBlank="1" containsMixedTypes="1" containsNumber="1" containsInteger="1" minValue="0" maxValue="11"/>
    </cacheField>
    <cacheField name="Sem. 03" numFmtId="0">
      <sharedItems containsBlank="1" containsMixedTypes="1" containsNumber="1" containsInteger="1" minValue="0" maxValue="11"/>
    </cacheField>
    <cacheField name="Sem. 04" numFmtId="0">
      <sharedItems containsBlank="1" containsMixedTypes="1" containsNumber="1" containsInteger="1" minValue="0" maxValue="10"/>
    </cacheField>
    <cacheField name="Sem. 05" numFmtId="0">
      <sharedItems containsBlank="1" containsMixedTypes="1" containsNumber="1" containsInteger="1" minValue="0" maxValue="8"/>
    </cacheField>
    <cacheField name="Sem. 06" numFmtId="0">
      <sharedItems containsBlank="1" containsMixedTypes="1" containsNumber="1" containsInteger="1" minValue="0" maxValue="4"/>
    </cacheField>
    <cacheField name="Sem. 07" numFmtId="0">
      <sharedItems containsBlank="1" containsMixedTypes="1" containsNumber="1" containsInteger="1" minValue="0" maxValue="0"/>
    </cacheField>
    <cacheField name="Sem. 08" numFmtId="0">
      <sharedItems containsBlank="1" containsMixedTypes="1" containsNumber="1" containsInteger="1" minValue="0" maxValue="0"/>
    </cacheField>
    <cacheField name="Sem. 09" numFmtId="0">
      <sharedItems containsBlank="1" containsMixedTypes="1" containsNumber="1" containsInteger="1" minValue="0" maxValue="0"/>
    </cacheField>
    <cacheField name="Sem. 10" numFmtId="0">
      <sharedItems containsBlank="1" containsMixedTypes="1" containsNumber="1" containsInteger="1" minValue="0" maxValue="0"/>
    </cacheField>
    <cacheField name="Sem. 11" numFmtId="0">
      <sharedItems containsBlank="1" containsMixedTypes="1" containsNumber="1" containsInteger="1" minValue="0" maxValue="0"/>
    </cacheField>
    <cacheField name="Sem. 12" numFmtId="0">
      <sharedItems containsBlank="1"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Blank="1" containsMixedTypes="1" containsNumber="1" containsInteger="1" minValue="0" maxValue="0"/>
    </cacheField>
    <cacheField name="% pasaron" numFmtId="0" formula="'Pasaron a miembro'/'Cant. Inscritos'" databaseField="0"/>
  </cacheFields>
  <extLst>
    <ext xmlns:x14="http://schemas.microsoft.com/office/spreadsheetml/2009/9/main" uri="{725AE2AE-9491-48be-B2B4-4EB974FC3084}">
      <x14:pivotCacheDefinition pivotCacheId="10190632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6.961815625" createdVersion="8" refreshedVersion="8" minRefreshableVersion="3" recordCount="144" xr:uid="{B6B3588D-8425-4E45-AA0B-BAE5D918F905}">
  <cacheSource type="worksheet">
    <worksheetSource ref="AA6:BA150" sheet="Gráficos_"/>
  </cacheSource>
  <cacheFields count="27">
    <cacheField name="Llave grupo" numFmtId="0">
      <sharedItems/>
    </cacheField>
    <cacheField name="Curso" numFmtId="0">
      <sharedItems count="4">
        <s v="Conócete a ti mismo"/>
        <s v=""/>
        <s v="Oratoria y Filosofía" u="1"/>
        <s v="Conócete a Ti Mismo y Oratoria" u="1"/>
      </sharedItems>
    </cacheField>
    <cacheField name="Fecha Inicio grupo" numFmtId="0">
      <sharedItems containsDate="1" containsMixedTypes="1" minDate="2024-01-15T00:00:00" maxDate="2025-02-23T00:00:00" count="17">
        <d v="2025-01-22T00:00:00"/>
        <d v="2025-01-25T00:00:00"/>
        <d v="2025-02-22T00:00:00"/>
        <s v=""/>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haredItems>
    </cacheField>
    <cacheField name="Mes Inscrito" numFmtId="0">
      <sharedItems count="11">
        <s v="Enero"/>
        <s v="Febrero"/>
        <s v=""/>
        <s v="January" u="1"/>
        <s v="Abril" u="1"/>
        <s v="Mayo" u="1"/>
        <s v="Junio" u="1"/>
        <s v="Julio" u="1"/>
        <s v="Setiembre" u="1"/>
        <s v="Octubre" u="1"/>
        <s v="Noviembre" u="1"/>
      </sharedItems>
    </cacheField>
    <cacheField name="Año Inscrito" numFmtId="0">
      <sharedItems containsBlank="1"/>
    </cacheField>
    <cacheField name="Tipo Incrito" numFmtId="0">
      <sharedItems count="4">
        <s v="Inscrito Nuevo"/>
        <s v=""/>
        <s v="Recuperado 2024" u="1"/>
        <s v="Recuperado otro año" u="1"/>
      </sharedItems>
    </cacheField>
    <cacheField name="Ética" numFmtId="0">
      <sharedItems count="9">
        <s v="Magno"/>
        <s v="Ricardo"/>
        <s v=""/>
        <s v="Erick" u="1"/>
        <s v="Rosmery Ruiz Cuarez " u="1"/>
        <s v="Yeni R. Arce Prado" u="1"/>
        <s v="Erick F. Meza Macedo" u="1"/>
        <s v="Daniel J. CHico Vallejo" u="1"/>
        <s v="Angélica del C." u="1"/>
      </sharedItems>
    </cacheField>
    <cacheField name="Soc - FH" numFmtId="0">
      <sharedItems count="10">
        <s v="Ricardo"/>
        <s v="Edgar"/>
        <s v=""/>
        <s v="Mirco"/>
        <s v="Pedro" u="1"/>
        <s v="Rosmery Ruiz Cuarez " u="1"/>
        <s v="Daniel J. CHico Vallejo" u="1"/>
        <s v="Erick F. Meza Macedo" u="1"/>
        <s v="Yeni R. Arce Prado" u="1"/>
        <s v="Silvia AyL" u="1"/>
      </sharedItems>
    </cacheField>
    <cacheField name="Cant. Inscritos" numFmtId="0">
      <sharedItems containsMixedTypes="1" containsNumber="1" containsInteger="1" minValue="10" maxValue="11"/>
    </cacheField>
    <cacheField name="I" numFmtId="0">
      <sharedItems containsNonDate="0" containsString="0" containsBlank="1"/>
    </cacheField>
    <cacheField name="Sem. 01" numFmtId="0">
      <sharedItems containsMixedTypes="1" containsNumber="1" containsInteger="1" minValue="8" maxValue="11"/>
    </cacheField>
    <cacheField name="Sem. 02" numFmtId="0">
      <sharedItems containsMixedTypes="1" containsNumber="1" containsInteger="1" minValue="0" maxValue="11"/>
    </cacheField>
    <cacheField name="Sem. 03" numFmtId="0">
      <sharedItems containsMixedTypes="1" containsNumber="1" containsInteger="1" minValue="0" maxValue="11"/>
    </cacheField>
    <cacheField name="Sem. 04" numFmtId="0">
      <sharedItems containsMixedTypes="1" containsNumber="1" containsInteger="1" minValue="0" maxValue="10"/>
    </cacheField>
    <cacheField name="Sem. 05" numFmtId="0">
      <sharedItems containsMixedTypes="1" containsNumber="1" containsInteger="1" minValue="0" maxValue="8"/>
    </cacheField>
    <cacheField name="Sem. 06" numFmtId="0">
      <sharedItems containsMixedTypes="1" containsNumber="1" containsInteger="1" minValue="0" maxValue="4"/>
    </cacheField>
    <cacheField name="Sem. 07" numFmtId="0">
      <sharedItems containsMixedTypes="1" containsNumber="1" containsInteger="1" minValue="0" maxValue="0"/>
    </cacheField>
    <cacheField name="Sem. 08" numFmtId="0">
      <sharedItems containsMixedTypes="1" containsNumber="1" containsInteger="1" minValue="0" maxValue="0"/>
    </cacheField>
    <cacheField name="Sem. 09" numFmtId="0">
      <sharedItems containsMixedTypes="1" containsNumber="1" containsInteger="1" minValue="0" maxValue="0"/>
    </cacheField>
    <cacheField name="Sem. 10" numFmtId="0">
      <sharedItems containsMixedTypes="1" containsNumber="1" containsInteger="1" minValue="0" maxValue="0"/>
    </cacheField>
    <cacheField name="Sem. 11" numFmtId="0">
      <sharedItems containsMixedTypes="1" containsNumber="1" containsInteger="1" minValue="0" maxValue="0"/>
    </cacheField>
    <cacheField name="Sem. 12" numFmtId="0">
      <sharedItems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MixedTypes="1" containsNumber="1" containsInteger="1" minValue="0" maxValue="0"/>
    </cacheField>
  </cacheFields>
  <extLst>
    <ext xmlns:x14="http://schemas.microsoft.com/office/spreadsheetml/2009/9/main" uri="{725AE2AE-9491-48be-B2B4-4EB974FC3084}">
      <x14:pivotCacheDefinition pivotCacheId="69607449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6.961815740739" createdVersion="8" refreshedVersion="8" minRefreshableVersion="3" recordCount="1096" xr:uid="{DF98248B-F611-4D63-8D53-48C0B1B855EC}">
  <cacheSource type="worksheet">
    <worksheetSource name="Tabla1[[Curso]:[¿Cambió de Grupo/Local?]]"/>
  </cacheSource>
  <cacheFields count="61">
    <cacheField name="Curso" numFmtId="0">
      <sharedItems containsBlank="1" count="4">
        <s v="Conócete a ti mismo"/>
        <m/>
        <s v="Oratoria y Filosofía" u="1"/>
        <s v="Conócete a Ti Mismo y Oratoria" u="1"/>
      </sharedItems>
    </cacheField>
    <cacheField name="Mes Inscrito" numFmtId="0">
      <sharedItems containsBlank="1" count="10">
        <s v="Enero"/>
        <s v="Febrero"/>
        <m/>
        <s v="Abril" u="1"/>
        <s v="Mayo" u="1"/>
        <s v="Junio" u="1"/>
        <s v="Julio" u="1"/>
        <s v="Septiembre" u="1"/>
        <s v="Octubre" u="1"/>
        <s v="Noviembre" u="1"/>
      </sharedItems>
    </cacheField>
    <cacheField name="Dia de clases Inscrito" numFmtId="49">
      <sharedItems containsBlank="1" count="8">
        <s v="Miércoles"/>
        <s v="Sábado"/>
        <m/>
        <s v="lunes" u="1"/>
        <s v="Lunes - Miércoles" u="1"/>
        <s v="Martes - Jueves" u="1"/>
        <s v="Martes" u="1"/>
        <s v="Jueves" u="1"/>
      </sharedItems>
    </cacheField>
    <cacheField name="Horario Inscrito" numFmtId="49">
      <sharedItems containsBlank="1" count="7">
        <s v="8.00 a 9.30 pm"/>
        <s v="6.30 a 8.00 pm"/>
        <m/>
        <s v="7-9pm" u="1"/>
        <s v="6:30 - 8:30" u="1"/>
        <s v="4:00 - 5:50" u="1"/>
        <s v="7:30 a 9:30 p.m." u="1"/>
      </sharedItems>
    </cacheField>
    <cacheField name="Fecha Inicio grupo" numFmtId="14">
      <sharedItems containsNonDate="0" containsDate="1" containsString="0" containsBlank="1" minDate="2024-01-15T00:00:00" maxDate="2025-02-23T00:00:00" count="18">
        <d v="2025-01-22T00:00:00"/>
        <d v="2025-01-25T00:00:00"/>
        <d v="2025-02-22T00:00:00"/>
        <m/>
        <d v="2025-01-10T00:00:00" u="1"/>
        <d v="2024-01-15T00:00:00" u="1"/>
        <d v="2024-01-16T00:00:00" u="1"/>
        <d v="2024-02-06T00:00:00" u="1"/>
        <d v="2024-04-24T00:00:00" u="1"/>
        <d v="2024-05-21T00:00:00" u="1"/>
        <d v="2024-06-19T00:00:00" u="1"/>
        <d v="2024-07-17T00:00:00" u="1"/>
        <d v="2024-09-16T00:00:00" u="1"/>
        <d v="2024-10-10T00:00:00" u="1"/>
        <d v="2024-11-06T00:00:00" u="1"/>
        <d v="2024-11-05T00:00:00" u="1"/>
        <d v="2025-01-15T00:00:00" u="1"/>
        <d v="2025-01-18T00:00:00" u="1"/>
      </sharedItems>
      <fieldGroup par="60"/>
    </cacheField>
    <cacheField name="Asistente del Grupo" numFmtId="14">
      <sharedItems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1409097" maxValue="997208852"/>
    </cacheField>
    <cacheField name="Correo" numFmtId="0">
      <sharedItems containsBlank="1"/>
    </cacheField>
    <cacheField name="Fecha de nac" numFmtId="14">
      <sharedItems containsNonDate="0" containsDate="1" containsString="0" containsBlank="1" minDate="1955-12-12T00:00:00" maxDate="2008-10-29T00:00:00"/>
    </cacheField>
    <cacheField name="Edad" numFmtId="0">
      <sharedItems containsMixedTypes="1" containsNumber="1" containsInteger="1" minValue="16" maxValue="69"/>
    </cacheField>
    <cacheField name="Grupo" numFmtId="0">
      <sharedItems containsBlank="1"/>
    </cacheField>
    <cacheField name="Tipo Incrito" numFmtId="0">
      <sharedItems containsBlank="1" count="4">
        <s v="Inscrito Nuevo"/>
        <m/>
        <s v="Recuperado 2024" u="1"/>
        <s v="Recuperado otro año" u="1"/>
      </sharedItems>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MixedTypes="1" minDate="2025-02-05T00:00:00" maxDate="2025-03-09T00:00:00"/>
    </cacheField>
    <cacheField name="Fecha Finalización" numFmtId="14">
      <sharedItems containsDate="1" containsMixedTypes="1" minDate="2025-04-22T00:00:00" maxDate="2025-05-23T00:00:00"/>
    </cacheField>
    <cacheField name="Ética" numFmtId="0">
      <sharedItems containsBlank="1" count="9">
        <s v="Magno"/>
        <s v="Ricardo"/>
        <m/>
        <s v="Erick" u="1"/>
        <s v="Rosmery Ruiz Cuarez " u="1"/>
        <s v="Yeni R. Arce Prado" u="1"/>
        <s v="Erick F. Meza Macedo" u="1"/>
        <s v="Daniel J. CHico Vallejo" u="1"/>
        <s v="Angélica del C." u="1"/>
      </sharedItems>
    </cacheField>
    <cacheField name="Soc - FH" numFmtId="0">
      <sharedItems containsBlank="1" count="10">
        <s v="Ricardo"/>
        <s v="Edgar"/>
        <s v="Mirco"/>
        <m/>
        <s v="Pedro" u="1"/>
        <s v="Rosmery Ruiz Cuarez " u="1"/>
        <s v="Daniel J. CHico Vallejo" u="1"/>
        <s v="Erick F. Meza Macedo" u="1"/>
        <s v="Yeni R. Arce Prado" u="1"/>
        <s v="Silvia AyL" u="1"/>
      </sharedItems>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NonDate="0" containsString="0" containsBlank="1"/>
    </cacheField>
    <cacheField name="sem 08" numFmtId="0">
      <sharedItems containsNonDate="0" containsString="0"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NonDate="0" containsString="0" containsBlank="1"/>
    </cacheField>
    <cacheField name="Uso Sistemas" numFmtId="14">
      <sharedItems/>
    </cacheField>
    <cacheField name="Llave grupo" numFmtId="0">
      <sharedItems/>
    </cacheField>
    <cacheField name="Curso2" numFmtId="0">
      <sharedItems/>
    </cacheField>
    <cacheField name="llave2" numFmtId="0">
      <sharedItems count="20">
        <s v="Iquitos-Enero-Miércoles-8.00 a 9.30 pm-45679-Inscrito Nuevo"/>
        <s v="Iquitos-Enero-Sábado-6.30 a 8.00 pm-45682-Inscrito Nuevo"/>
        <s v="Iquitos-Febrero-Sábado-6.30 a 8.00 pm-45710-Inscrito Nuevo"/>
        <s v=""/>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Lunes - Miércoles-6:30 - 8:30-45602-Inscrito Nuevo" u="1"/>
        <s v="Plantilla-Noviembre-martes-7:30 a 9:30 p.m.-45601-Inscrito Nuevo" u="1"/>
        <s v="Plantilla-Noviembre-martes-7:30 a 9:30 p.m.-45601-Recuperado 2024" u="1"/>
        <s v="Plantilla-Enero-miércoles-7:30 a 9:30 p.m.-45672-Recuperado otro año" u="1"/>
        <s v="Plantilla-Enero-sábado-7:30 a 9:30 p.m.-45672-Recuperado otro año" u="1"/>
        <s v="Plantilla-Enero-sábado-7:30 a 9:30 p.m.-45675-Recuperado otro año" u="1"/>
      </sharedItems>
    </cacheField>
    <cacheField name="¿Cambió de Grupo/Local?" numFmtId="0">
      <sharedItems count="3">
        <b v="0"/>
        <s v=""/>
        <b v="1" u="1"/>
      </sharedItems>
    </cacheField>
    <cacheField name="Días (Fecha Inicio grupo)" numFmtId="0" databaseField="0">
      <fieldGroup base="4">
        <rangePr groupBy="days" startDate="2025-01-22T00:00:00" endDate="2025-02-23T00:00:00"/>
        <groupItems count="368">
          <s v="&lt;22/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23/2/2025"/>
        </groupItems>
      </fieldGroup>
    </cacheField>
    <cacheField name="Meses (Fecha Inicio grupo)" numFmtId="0" databaseField="0">
      <fieldGroup base="4">
        <rangePr groupBy="months" startDate="2025-01-22T00:00:00" endDate="2025-02-23T00:00:00"/>
        <groupItems count="14">
          <s v="&lt;22/1/2025"/>
          <s v="ene"/>
          <s v="feb"/>
          <s v="mar"/>
          <s v="abr"/>
          <s v="may"/>
          <s v="jun"/>
          <s v="jul"/>
          <s v="ago"/>
          <s v="sep"/>
          <s v="oct"/>
          <s v="nov"/>
          <s v="dic"/>
          <s v="&gt;23/2/2025"/>
        </groupItems>
      </fieldGroup>
    </cacheField>
  </cacheFields>
  <extLst>
    <ext xmlns:x14="http://schemas.microsoft.com/office/spreadsheetml/2009/9/main" uri="{725AE2AE-9491-48be-B2B4-4EB974FC3084}">
      <x14:pivotCacheDefinition pivotCacheId="195428607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6.961815972223" createdVersion="8" refreshedVersion="8" minRefreshableVersion="3" recordCount="1096" xr:uid="{6C0D6632-29E1-48CB-B7E1-A6B4339FAB1C}">
  <cacheSource type="worksheet">
    <worksheetSource name="Tabla1[[Curso]:[Fecha Alta como miembro]]"/>
  </cacheSource>
  <cacheFields count="64">
    <cacheField name="Curso" numFmtId="0">
      <sharedItems containsBlank="1"/>
    </cacheField>
    <cacheField name="Mes Inscrito" numFmtId="0">
      <sharedItems containsBlank="1"/>
    </cacheField>
    <cacheField name="Dia de clases Inscrito" numFmtId="49">
      <sharedItems containsBlank="1"/>
    </cacheField>
    <cacheField name="Horario Inscrito" numFmtId="49">
      <sharedItems containsBlank="1" count="3">
        <s v="8.00 a 9.30 pm"/>
        <s v="6.30 a 8.00 pm"/>
        <m/>
      </sharedItems>
    </cacheField>
    <cacheField name="Fecha Inicio grupo" numFmtId="14">
      <sharedItems containsNonDate="0" containsDate="1" containsString="0" containsBlank="1" minDate="2025-01-22T00:00:00" maxDate="2025-02-23T00:00:00" count="4">
        <d v="2025-01-22T00:00:00"/>
        <d v="2025-01-25T00:00:00"/>
        <d v="2025-02-22T00:00:00"/>
        <m/>
      </sharedItems>
      <fieldGroup par="63"/>
    </cacheField>
    <cacheField name="Asistente del Grupo" numFmtId="14">
      <sharedItems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1409097" maxValue="997208852"/>
    </cacheField>
    <cacheField name="Correo" numFmtId="0">
      <sharedItems containsBlank="1"/>
    </cacheField>
    <cacheField name="Fecha de nac" numFmtId="14">
      <sharedItems containsNonDate="0" containsDate="1" containsString="0" containsBlank="1" minDate="1955-12-12T00:00:00" maxDate="2008-10-29T00:00:00"/>
    </cacheField>
    <cacheField name="Edad" numFmtId="0">
      <sharedItems containsMixedTypes="1" containsNumber="1" containsInteger="1" minValue="16" maxValue="69"/>
    </cacheField>
    <cacheField name="Grupo" numFmtId="0">
      <sharedItems containsBlank="1"/>
    </cacheField>
    <cacheField name="Tipo Incrito" numFmtId="0">
      <sharedItems containsBlank="1"/>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MixedTypes="1" minDate="2025-02-05T00:00:00" maxDate="2025-03-09T00:00:00"/>
    </cacheField>
    <cacheField name="Fecha Finalización" numFmtId="14">
      <sharedItems containsDate="1" containsMixedTypes="1" minDate="2025-04-22T00:00:00" maxDate="2025-05-23T00:00:00"/>
    </cacheField>
    <cacheField name="Ética" numFmtId="0">
      <sharedItems containsBlank="1"/>
    </cacheField>
    <cacheField name="Soc - FH" numFmtId="0">
      <sharedItems containsBlank="1"/>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NonDate="0" containsString="0" containsBlank="1"/>
    </cacheField>
    <cacheField name="sem 08" numFmtId="0">
      <sharedItems containsNonDate="0" containsString="0"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NonDate="0" containsString="0" containsBlank="1"/>
    </cacheField>
    <cacheField name="Uso Sistemas" numFmtId="14">
      <sharedItems/>
    </cacheField>
    <cacheField name="Llave grupo" numFmtId="0">
      <sharedItems/>
    </cacheField>
    <cacheField name="Curso2" numFmtId="0">
      <sharedItems/>
    </cacheField>
    <cacheField name="llave2" numFmtId="0">
      <sharedItems/>
    </cacheField>
    <cacheField name="¿Cambió de Grupo/Local?" numFmtId="0">
      <sharedItems/>
    </cacheField>
    <cacheField name="Fecha Alta 4ta o 8va sem." numFmtId="166">
      <sharedItems containsDate="1" containsMixedTypes="1" minDate="2025-02-12T00:00:00" maxDate="2025-03-16T00:00:00"/>
    </cacheField>
    <cacheField name="Es Alta a 4ta o 8va semana?" numFmtId="166">
      <sharedItems/>
    </cacheField>
    <cacheField name="Fecha Alta como miembro" numFmtId="166">
      <sharedItems/>
    </cacheField>
    <cacheField name="Días (Fecha Inicio grupo)" numFmtId="0" databaseField="0">
      <fieldGroup base="4">
        <rangePr groupBy="days" startDate="2025-01-22T00:00:00" endDate="2025-02-23T00:00:00"/>
        <groupItems count="368">
          <s v="&lt;22/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23/2/2025"/>
        </groupItems>
      </fieldGroup>
    </cacheField>
    <cacheField name="Meses (Fecha Inicio grupo)" numFmtId="0" databaseField="0">
      <fieldGroup base="4">
        <rangePr groupBy="months" startDate="2025-01-22T00:00:00" endDate="2025-02-23T00:00:00"/>
        <groupItems count="14">
          <s v="&lt;22/1/2025"/>
          <s v="ene"/>
          <s v="feb"/>
          <s v="mar"/>
          <s v="abr"/>
          <s v="may"/>
          <s v="jun"/>
          <s v="jul"/>
          <s v="ago"/>
          <s v="sep"/>
          <s v="oct"/>
          <s v="nov"/>
          <s v="dic"/>
          <s v="&gt;23/2/202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x v="0"/>
    <x v="0"/>
    <x v="0"/>
    <x v="0"/>
    <x v="0"/>
    <x v="0"/>
    <s v="Magno"/>
    <s v="Ricardo"/>
    <n v="10"/>
    <m/>
    <n v="9"/>
    <n v="8"/>
    <n v="9"/>
    <n v="9"/>
    <n v="7"/>
    <n v="4"/>
    <n v="0"/>
    <n v="0"/>
    <n v="0"/>
    <n v="0"/>
    <n v="0"/>
    <n v="0"/>
    <n v="0"/>
    <n v="0"/>
    <n v="0"/>
    <n v="0"/>
    <n v="0"/>
  </r>
  <r>
    <x v="1"/>
    <x v="0"/>
    <x v="1"/>
    <x v="0"/>
    <x v="0"/>
    <x v="0"/>
    <s v="Ricardo"/>
    <s v="Edgar"/>
    <n v="11"/>
    <m/>
    <n v="8"/>
    <n v="11"/>
    <n v="11"/>
    <n v="10"/>
    <n v="8"/>
    <n v="0"/>
    <n v="0"/>
    <n v="0"/>
    <n v="0"/>
    <n v="0"/>
    <n v="0"/>
    <n v="0"/>
    <n v="0"/>
    <n v="0"/>
    <n v="0"/>
    <n v="0"/>
    <n v="0"/>
  </r>
  <r>
    <x v="2"/>
    <x v="0"/>
    <x v="2"/>
    <x v="1"/>
    <x v="0"/>
    <x v="0"/>
    <s v=""/>
    <s v=""/>
    <s v=""/>
    <m/>
    <n v="11"/>
    <n v="0"/>
    <n v="0"/>
    <n v="0"/>
    <n v="0"/>
    <n v="0"/>
    <n v="0"/>
    <n v="0"/>
    <n v="0"/>
    <n v="0"/>
    <n v="0"/>
    <n v="0"/>
    <n v="0"/>
    <n v="0"/>
    <n v="0"/>
    <n v="0"/>
    <n v="0"/>
  </r>
  <r>
    <x v="2"/>
    <x v="0"/>
    <x v="2"/>
    <x v="1"/>
    <x v="0"/>
    <x v="0"/>
    <s v="Magno"/>
    <s v="Mirco"/>
    <n v="11"/>
    <m/>
    <n v="11"/>
    <n v="0"/>
    <n v="0"/>
    <n v="0"/>
    <n v="0"/>
    <n v="0"/>
    <n v="0"/>
    <n v="0"/>
    <n v="0"/>
    <n v="0"/>
    <n v="0"/>
    <n v="0"/>
    <n v="0"/>
    <n v="0"/>
    <n v="0"/>
    <n v="0"/>
    <n v="0"/>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1"/>
    <x v="1"/>
    <s v=""/>
    <s v=""/>
    <s v=""/>
    <m/>
    <s v=""/>
    <s v=""/>
    <s v=""/>
    <s v=""/>
    <s v=""/>
    <s v=""/>
    <s v=""/>
    <s v=""/>
    <s v=""/>
    <s v=""/>
    <s v=""/>
    <s v=""/>
    <s v=""/>
    <s v=""/>
    <s v=""/>
    <s v=""/>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3"/>
    <x v="1"/>
    <x v="3"/>
    <x v="2"/>
    <x v="2"/>
    <x v="1"/>
    <s v=""/>
    <s v=""/>
    <s v=""/>
    <m/>
    <s v=""/>
    <s v=""/>
    <s v=""/>
    <s v=""/>
    <s v=""/>
    <s v=""/>
    <s v=""/>
    <s v=""/>
    <s v=""/>
    <s v=""/>
    <s v=""/>
    <s v=""/>
    <m/>
    <m/>
    <m/>
    <m/>
    <s v=""/>
  </r>
  <r>
    <x v="4"/>
    <x v="2"/>
    <x v="4"/>
    <x v="3"/>
    <x v="2"/>
    <x v="2"/>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
  <r>
    <s v="Iquitos-Enero-Miércoles-8.00 a 9.30 pm-45679-Inscrito Nuevo"/>
    <x v="0"/>
    <x v="0"/>
    <x v="0"/>
    <s v="2025"/>
    <x v="0"/>
    <x v="0"/>
    <x v="0"/>
    <n v="10"/>
    <m/>
    <n v="9"/>
    <n v="8"/>
    <n v="9"/>
    <n v="9"/>
    <n v="7"/>
    <n v="4"/>
    <n v="0"/>
    <n v="0"/>
    <n v="0"/>
    <n v="0"/>
    <n v="0"/>
    <n v="0"/>
    <n v="0"/>
    <n v="0"/>
    <n v="0"/>
    <n v="0"/>
    <n v="0"/>
  </r>
  <r>
    <s v="Iquitos-Enero-Sábado-6.30 a 8.00 pm-45682-Inscrito Nuevo"/>
    <x v="0"/>
    <x v="1"/>
    <x v="0"/>
    <s v="2025"/>
    <x v="0"/>
    <x v="1"/>
    <x v="1"/>
    <n v="11"/>
    <m/>
    <n v="8"/>
    <n v="11"/>
    <n v="11"/>
    <n v="10"/>
    <n v="8"/>
    <n v="0"/>
    <n v="0"/>
    <n v="0"/>
    <n v="0"/>
    <n v="0"/>
    <n v="0"/>
    <n v="0"/>
    <n v="0"/>
    <n v="0"/>
    <n v="0"/>
    <n v="0"/>
    <n v="0"/>
  </r>
  <r>
    <s v="Iquitos-Febrero-Sábado-6.30 a 8.00 pm-45710-Inscrito Nuevo"/>
    <x v="0"/>
    <x v="2"/>
    <x v="1"/>
    <s v="2025"/>
    <x v="0"/>
    <x v="2"/>
    <x v="2"/>
    <s v=""/>
    <m/>
    <n v="11"/>
    <n v="0"/>
    <n v="0"/>
    <n v="0"/>
    <n v="0"/>
    <n v="0"/>
    <n v="0"/>
    <n v="0"/>
    <n v="0"/>
    <n v="0"/>
    <n v="0"/>
    <n v="0"/>
    <n v="0"/>
    <n v="0"/>
    <n v="0"/>
    <n v="0"/>
    <n v="0"/>
  </r>
  <r>
    <s v="Iquitos-Febrero-Sábado-6.30 a 8.00 pm-45710-Inscrito Nuevo"/>
    <x v="0"/>
    <x v="2"/>
    <x v="1"/>
    <s v="2025"/>
    <x v="0"/>
    <x v="0"/>
    <x v="3"/>
    <n v="11"/>
    <m/>
    <n v="11"/>
    <n v="0"/>
    <n v="0"/>
    <n v="0"/>
    <n v="0"/>
    <n v="0"/>
    <n v="0"/>
    <n v="0"/>
    <n v="0"/>
    <n v="0"/>
    <n v="0"/>
    <n v="0"/>
    <n v="0"/>
    <n v="0"/>
    <n v="0"/>
    <n v="0"/>
    <n v="0"/>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s v=""/>
    <x v="1"/>
    <x v="2"/>
    <x v="2"/>
    <s v=""/>
    <m/>
    <s v=""/>
    <s v=""/>
    <s v=""/>
    <s v=""/>
    <s v=""/>
    <s v=""/>
    <s v=""/>
    <s v=""/>
    <s v=""/>
    <s v=""/>
    <s v=""/>
    <s v=""/>
    <s v=""/>
    <s v=""/>
    <s v=""/>
    <s v=""/>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r>
    <s v=""/>
    <x v="1"/>
    <x v="3"/>
    <x v="2"/>
    <m/>
    <x v="1"/>
    <x v="2"/>
    <x v="2"/>
    <s v=""/>
    <m/>
    <s v=""/>
    <s v=""/>
    <s v=""/>
    <s v=""/>
    <s v=""/>
    <s v=""/>
    <s v=""/>
    <s v=""/>
    <s v=""/>
    <s v=""/>
    <s v=""/>
    <s v=""/>
    <m/>
    <m/>
    <m/>
    <m/>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x v="0"/>
    <x v="0"/>
    <x v="0"/>
    <x v="0"/>
    <x v="0"/>
    <s v="Lourent Marin"/>
    <s v="73194017"/>
    <s v="CAROLINA "/>
    <s v="MOZOMBITE MORI"/>
    <n v="958963310"/>
    <s v="carito971922@gmail.com"/>
    <d v="1997-02-25T00:00:00"/>
    <n v="28"/>
    <s v="Amon I"/>
    <x v="0"/>
    <m/>
    <m/>
    <m/>
    <m/>
    <d v="2025-02-05T00:00:00"/>
    <d v="2025-04-22T00:00:00"/>
    <x v="0"/>
    <x v="0"/>
    <s v="P"/>
    <s v="F"/>
    <s v="F"/>
    <s v="P"/>
    <s v="F"/>
    <s v="F"/>
    <m/>
    <m/>
    <m/>
    <m/>
    <m/>
    <m/>
    <m/>
    <m/>
    <m/>
    <m/>
    <m/>
    <s v="No Asistió"/>
    <m/>
    <m/>
    <m/>
    <m/>
    <m/>
    <m/>
    <m/>
    <d v="2025-06-30T00:00:00"/>
    <m/>
    <d v="2025-07-31T00:00:00"/>
    <m/>
    <m/>
    <m/>
    <s v="PFF"/>
    <s v="Iquitos-Enero-Miércoles-8.00 a 9.30 pm-45679"/>
    <s v="Conócete a ti mismo"/>
    <x v="0"/>
    <x v="0"/>
  </r>
  <r>
    <x v="0"/>
    <x v="0"/>
    <x v="0"/>
    <x v="0"/>
    <x v="0"/>
    <s v="Lourent Marin"/>
    <s v="47071714"/>
    <s v="SANDRA JESSENIA "/>
    <s v="CARDOSO TIBURCIO"/>
    <n v="928833781"/>
    <s v="SJESSENIA20@GMAIL.COM"/>
    <d v="1991-06-20T00:00:00"/>
    <n v="33"/>
    <s v="Amon I"/>
    <x v="0"/>
    <m/>
    <m/>
    <m/>
    <m/>
    <d v="2025-02-05T00:00:00"/>
    <d v="2025-04-22T00:00:00"/>
    <x v="0"/>
    <x v="0"/>
    <s v="P"/>
    <s v="F"/>
    <s v="P"/>
    <s v="F"/>
    <s v="F"/>
    <s v="F"/>
    <m/>
    <m/>
    <m/>
    <m/>
    <m/>
    <m/>
    <m/>
    <m/>
    <m/>
    <m/>
    <m/>
    <s v="Asistió"/>
    <m/>
    <m/>
    <m/>
    <m/>
    <m/>
    <m/>
    <m/>
    <d v="2025-06-30T00:00:00"/>
    <m/>
    <d v="2025-07-31T00:00:00"/>
    <m/>
    <m/>
    <m/>
    <s v="PFP"/>
    <s v="Iquitos-Enero-Miércoles-8.00 a 9.30 pm-45679"/>
    <s v="Conócete a ti mismo"/>
    <x v="0"/>
    <x v="0"/>
  </r>
  <r>
    <x v="0"/>
    <x v="0"/>
    <x v="0"/>
    <x v="0"/>
    <x v="0"/>
    <s v="Lourent Marin"/>
    <s v="05294053"/>
    <s v="LUIS ENRIQUE"/>
    <s v="RIOS LOPEZ"/>
    <n v="956634977"/>
    <s v="LUKE_RIOS007@YAHOO.ES"/>
    <d v="1964-05-09T00:00:00"/>
    <n v="60"/>
    <s v="Amon I"/>
    <x v="0"/>
    <m/>
    <m/>
    <m/>
    <m/>
    <d v="2025-02-05T00:00:00"/>
    <d v="2025-04-22T00:00:00"/>
    <x v="0"/>
    <x v="0"/>
    <s v="P"/>
    <s v="P"/>
    <s v="P"/>
    <s v="P"/>
    <s v="P"/>
    <s v="P"/>
    <m/>
    <m/>
    <m/>
    <m/>
    <m/>
    <m/>
    <m/>
    <m/>
    <m/>
    <m/>
    <m/>
    <s v="Asistió"/>
    <m/>
    <m/>
    <m/>
    <m/>
    <m/>
    <m/>
    <m/>
    <d v="2025-06-30T00:00:00"/>
    <m/>
    <d v="2025-07-31T00:00:00"/>
    <m/>
    <m/>
    <m/>
    <s v="PPP"/>
    <s v="Iquitos-Enero-Miércoles-8.00 a 9.30 pm-45679"/>
    <s v="Conócete a ti mismo"/>
    <x v="0"/>
    <x v="0"/>
  </r>
  <r>
    <x v="0"/>
    <x v="0"/>
    <x v="0"/>
    <x v="0"/>
    <x v="0"/>
    <s v="Lourent Marin"/>
    <s v="61067012"/>
    <s v="ASHLEY FIORELA "/>
    <s v="CASTRO ROJAS"/>
    <n v="966662918"/>
    <s v="castrorojasashley37@gmail.com"/>
    <d v="2007-06-27T00:00:00"/>
    <n v="17"/>
    <s v="Amon I"/>
    <x v="0"/>
    <m/>
    <m/>
    <m/>
    <m/>
    <d v="2025-02-05T00:00:00"/>
    <d v="2025-04-22T00:00:00"/>
    <x v="0"/>
    <x v="0"/>
    <s v="P"/>
    <s v="P"/>
    <s v="P"/>
    <s v="P"/>
    <s v="P"/>
    <s v="P"/>
    <m/>
    <m/>
    <m/>
    <m/>
    <m/>
    <m/>
    <m/>
    <m/>
    <m/>
    <m/>
    <m/>
    <s v="Asistió"/>
    <m/>
    <m/>
    <m/>
    <m/>
    <m/>
    <m/>
    <m/>
    <d v="2025-06-30T00:00:00"/>
    <m/>
    <d v="2025-07-31T00:00:00"/>
    <m/>
    <m/>
    <m/>
    <s v="PPP"/>
    <s v="Iquitos-Enero-Miércoles-8.00 a 9.30 pm-45679"/>
    <s v="Conócete a ti mismo"/>
    <x v="0"/>
    <x v="0"/>
  </r>
  <r>
    <x v="0"/>
    <x v="0"/>
    <x v="0"/>
    <x v="0"/>
    <x v="0"/>
    <s v="Lourent Marin"/>
    <s v="05242533"/>
    <s v="GABRIEL "/>
    <s v="ROJAS ROJAS"/>
    <n v="965968468"/>
    <s v="GROJASCV@GMAIL.COM"/>
    <d v="1961-01-31T00:00:00"/>
    <n v="64"/>
    <s v="Amon I"/>
    <x v="0"/>
    <m/>
    <m/>
    <m/>
    <m/>
    <d v="2025-02-05T00:00:00"/>
    <d v="2025-04-22T00:00:00"/>
    <x v="0"/>
    <x v="0"/>
    <s v="P"/>
    <s v="P"/>
    <s v="P"/>
    <s v="P"/>
    <s v="P"/>
    <s v="P"/>
    <m/>
    <m/>
    <m/>
    <m/>
    <m/>
    <m/>
    <m/>
    <m/>
    <m/>
    <m/>
    <m/>
    <s v="Asistió"/>
    <m/>
    <m/>
    <m/>
    <m/>
    <m/>
    <m/>
    <m/>
    <d v="2025-06-30T00:00:00"/>
    <m/>
    <d v="2025-07-31T00:00:00"/>
    <m/>
    <m/>
    <m/>
    <s v="PPP"/>
    <s v="Iquitos-Enero-Miércoles-8.00 a 9.30 pm-45679"/>
    <s v="Conócete a ti mismo"/>
    <x v="0"/>
    <x v="0"/>
  </r>
  <r>
    <x v="0"/>
    <x v="0"/>
    <x v="0"/>
    <x v="0"/>
    <x v="0"/>
    <s v="Lourent Marin"/>
    <s v="40384606"/>
    <s v="CLAYDER "/>
    <s v="CARRION TELLO"/>
    <n v="901562995"/>
    <s v="CARRIONTELLOCLAYDER"/>
    <d v="1977-07-24T00:00:00"/>
    <n v="47"/>
    <s v="Amon I"/>
    <x v="0"/>
    <m/>
    <m/>
    <m/>
    <m/>
    <d v="2025-02-05T00:00:00"/>
    <d v="2025-04-22T00:00:00"/>
    <x v="0"/>
    <x v="0"/>
    <s v="P"/>
    <s v="P"/>
    <s v="P"/>
    <s v="P"/>
    <s v="P"/>
    <s v="P"/>
    <m/>
    <m/>
    <m/>
    <m/>
    <m/>
    <m/>
    <m/>
    <m/>
    <m/>
    <m/>
    <m/>
    <s v="Asistió"/>
    <m/>
    <m/>
    <m/>
    <m/>
    <m/>
    <m/>
    <m/>
    <d v="2025-06-30T00:00:00"/>
    <m/>
    <d v="2025-07-31T00:00:00"/>
    <m/>
    <m/>
    <m/>
    <s v="PPP"/>
    <s v="Iquitos-Enero-Miércoles-8.00 a 9.30 pm-45679"/>
    <s v="Conócete a ti mismo"/>
    <x v="0"/>
    <x v="0"/>
  </r>
  <r>
    <x v="0"/>
    <x v="0"/>
    <x v="0"/>
    <x v="0"/>
    <x v="0"/>
    <s v="Lourent Marin"/>
    <s v="05361047"/>
    <s v="CARLOS "/>
    <s v="RAMIREZ YAHUARCANI"/>
    <n v="925346692"/>
    <s v="CARLOSRAMIREZYAHUARCANI2311@GMAIL.COM"/>
    <d v="1972-11-23T00:00:00"/>
    <n v="52"/>
    <s v="Amon I"/>
    <x v="0"/>
    <m/>
    <m/>
    <m/>
    <m/>
    <d v="2025-02-05T00:00:00"/>
    <d v="2025-04-22T00:00:00"/>
    <x v="0"/>
    <x v="0"/>
    <s v="P"/>
    <s v="P"/>
    <s v="P"/>
    <s v="P"/>
    <s v="P"/>
    <s v="F"/>
    <m/>
    <m/>
    <m/>
    <m/>
    <m/>
    <m/>
    <m/>
    <m/>
    <m/>
    <m/>
    <m/>
    <s v="Asistió"/>
    <m/>
    <m/>
    <m/>
    <m/>
    <m/>
    <m/>
    <m/>
    <d v="2025-06-30T00:00:00"/>
    <m/>
    <d v="2025-07-31T00:00:00"/>
    <m/>
    <m/>
    <m/>
    <s v="PPP"/>
    <s v="Iquitos-Enero-Miércoles-8.00 a 9.30 pm-45679"/>
    <s v="Conócete a ti mismo"/>
    <x v="0"/>
    <x v="0"/>
  </r>
  <r>
    <x v="0"/>
    <x v="0"/>
    <x v="0"/>
    <x v="0"/>
    <x v="0"/>
    <s v="Lourent Marin"/>
    <s v="09913153"/>
    <s v="LENIN OMAR "/>
    <s v="LOPEZ FUENTES"/>
    <n v="971329201"/>
    <s v="KNIGHTEMPLAY@GMAIL.COM"/>
    <d v="1975-12-12T00:00:00"/>
    <n v="49"/>
    <s v="Amon I"/>
    <x v="0"/>
    <m/>
    <m/>
    <m/>
    <m/>
    <d v="2025-02-05T00:00:00"/>
    <d v="2025-04-22T00:00:00"/>
    <x v="0"/>
    <x v="0"/>
    <s v="P"/>
    <s v="P"/>
    <s v="P"/>
    <s v="P"/>
    <s v="F"/>
    <s v="F"/>
    <m/>
    <m/>
    <m/>
    <m/>
    <m/>
    <m/>
    <m/>
    <m/>
    <m/>
    <m/>
    <m/>
    <s v="Asistió"/>
    <m/>
    <m/>
    <m/>
    <m/>
    <m/>
    <m/>
    <m/>
    <d v="2025-06-30T00:00:00"/>
    <m/>
    <d v="2025-07-31T00:00:00"/>
    <m/>
    <m/>
    <m/>
    <s v="PPP"/>
    <s v="Iquitos-Enero-Miércoles-8.00 a 9.30 pm-45679"/>
    <s v="Conócete a ti mismo"/>
    <x v="0"/>
    <x v="0"/>
  </r>
  <r>
    <x v="0"/>
    <x v="0"/>
    <x v="0"/>
    <x v="0"/>
    <x v="0"/>
    <s v="Lourent Marin"/>
    <s v="41854479"/>
    <s v="ELSA JANETH"/>
    <s v="ACUÑA SOTO"/>
    <n v="953861789"/>
    <s v="ELSAACUNA2012@GMAIL.COM"/>
    <d v="1983-07-22T00:00:00"/>
    <n v="41"/>
    <s v="Amon I"/>
    <x v="0"/>
    <m/>
    <m/>
    <m/>
    <m/>
    <d v="2025-02-05T00:00:00"/>
    <d v="2025-04-22T00:00:00"/>
    <x v="0"/>
    <x v="0"/>
    <s v="P"/>
    <s v="P"/>
    <s v="P"/>
    <s v="P"/>
    <s v="P"/>
    <s v="F"/>
    <m/>
    <m/>
    <m/>
    <m/>
    <m/>
    <m/>
    <m/>
    <m/>
    <m/>
    <m/>
    <m/>
    <s v="Asistió"/>
    <m/>
    <m/>
    <m/>
    <m/>
    <m/>
    <m/>
    <m/>
    <d v="2025-06-30T00:00:00"/>
    <m/>
    <d v="2025-07-31T00:00:00"/>
    <m/>
    <m/>
    <m/>
    <s v="PPP"/>
    <s v="Iquitos-Enero-Miércoles-8.00 a 9.30 pm-45679"/>
    <s v="Conócete a ti mismo"/>
    <x v="0"/>
    <x v="0"/>
  </r>
  <r>
    <x v="0"/>
    <x v="0"/>
    <x v="0"/>
    <x v="0"/>
    <x v="0"/>
    <s v="Lourent Marin"/>
    <s v="60704332"/>
    <s v="JUAN MAGICO THIAGO "/>
    <s v="GOMEZ SHUPINGAHUA"/>
    <n v="916691304"/>
    <m/>
    <d v="2008-10-28T00:00:00"/>
    <n v="16"/>
    <s v="Amon I"/>
    <x v="0"/>
    <m/>
    <m/>
    <m/>
    <m/>
    <d v="2025-02-05T00:00:00"/>
    <d v="2025-04-22T00:00:00"/>
    <x v="0"/>
    <x v="0"/>
    <s v="F"/>
    <s v="P"/>
    <s v="P"/>
    <s v="P"/>
    <s v="P"/>
    <s v="F"/>
    <m/>
    <m/>
    <m/>
    <m/>
    <m/>
    <m/>
    <m/>
    <m/>
    <m/>
    <m/>
    <m/>
    <s v="Asistió"/>
    <m/>
    <m/>
    <m/>
    <m/>
    <m/>
    <m/>
    <m/>
    <d v="2025-06-30T00:00:00"/>
    <m/>
    <d v="2025-07-31T00:00:00"/>
    <m/>
    <m/>
    <m/>
    <s v="FPP"/>
    <s v="Iquitos-Enero-Miércoles-8.00 a 9.30 pm-45679"/>
    <s v="Conócete a ti mismo"/>
    <x v="0"/>
    <x v="0"/>
  </r>
  <r>
    <x v="0"/>
    <x v="0"/>
    <x v="1"/>
    <x v="1"/>
    <x v="1"/>
    <s v="Ricardo Rojas"/>
    <s v="05391577"/>
    <s v="JESSY P. "/>
    <s v="VASQUEZ CHUMBE"/>
    <n v="965600202"/>
    <s v="JESSY.P.VASQUEZ.CH@GMAIL.COM"/>
    <d v="1970-09-25T00:00:00"/>
    <n v="54"/>
    <s v="Anubis I"/>
    <x v="0"/>
    <m/>
    <m/>
    <m/>
    <m/>
    <d v="2025-02-08T00:00:00"/>
    <d v="2025-04-25T00:00:00"/>
    <x v="1"/>
    <x v="1"/>
    <s v="P"/>
    <s v="P"/>
    <s v="P"/>
    <s v="F"/>
    <s v="P"/>
    <m/>
    <m/>
    <m/>
    <m/>
    <m/>
    <m/>
    <m/>
    <m/>
    <m/>
    <m/>
    <m/>
    <m/>
    <s v="Asistió"/>
    <m/>
    <m/>
    <m/>
    <m/>
    <m/>
    <m/>
    <m/>
    <d v="2025-06-30T00:00:00"/>
    <m/>
    <d v="2025-07-31T00:00:00"/>
    <m/>
    <m/>
    <m/>
    <s v="PPP"/>
    <s v="Iquitos-Enero-Sábado-6.30 a 8.00 pm-45682"/>
    <s v="Conócete a ti mismo"/>
    <x v="1"/>
    <x v="0"/>
  </r>
  <r>
    <x v="0"/>
    <x v="0"/>
    <x v="1"/>
    <x v="1"/>
    <x v="1"/>
    <s v="Ricardo Rojas"/>
    <s v="10227257"/>
    <s v="MANUEL RICARDO "/>
    <s v="PERICHE PURIZACA"/>
    <n v="990449677"/>
    <s v="MANUELPERICHE@HOTMAIL.COM"/>
    <d v="1974-04-03T00:00:00"/>
    <n v="50"/>
    <s v="Anubis I"/>
    <x v="0"/>
    <m/>
    <m/>
    <m/>
    <m/>
    <d v="2025-02-08T00:00:00"/>
    <d v="2025-04-25T00:00:00"/>
    <x v="1"/>
    <x v="1"/>
    <s v="P"/>
    <s v="P"/>
    <s v="P"/>
    <s v="P"/>
    <s v="P"/>
    <m/>
    <m/>
    <m/>
    <m/>
    <m/>
    <m/>
    <m/>
    <m/>
    <m/>
    <m/>
    <m/>
    <m/>
    <s v="Asistió"/>
    <m/>
    <m/>
    <m/>
    <m/>
    <m/>
    <m/>
    <m/>
    <d v="2025-06-30T00:00:00"/>
    <m/>
    <d v="2025-07-31T00:00:00"/>
    <m/>
    <m/>
    <m/>
    <s v="PPP"/>
    <s v="Iquitos-Enero-Sábado-6.30 a 8.00 pm-45682"/>
    <s v="Conócete a ti mismo"/>
    <x v="1"/>
    <x v="0"/>
  </r>
  <r>
    <x v="0"/>
    <x v="0"/>
    <x v="1"/>
    <x v="1"/>
    <x v="1"/>
    <s v="Ricardo Rojas"/>
    <s v="63546071"/>
    <s v="LUKE "/>
    <s v="PEREZ LINARES"/>
    <n v="901409097"/>
    <s v="LUKEPEREZLINARES@GMAIL.COM"/>
    <m/>
    <s v=""/>
    <s v="Anubis I"/>
    <x v="0"/>
    <m/>
    <m/>
    <m/>
    <m/>
    <d v="2025-02-08T00:00:00"/>
    <d v="2025-04-25T00:00:00"/>
    <x v="1"/>
    <x v="1"/>
    <s v="P"/>
    <s v="P"/>
    <s v="P"/>
    <s v="P"/>
    <s v="F"/>
    <m/>
    <m/>
    <m/>
    <m/>
    <m/>
    <m/>
    <m/>
    <m/>
    <m/>
    <m/>
    <m/>
    <m/>
    <s v="Asistió"/>
    <m/>
    <m/>
    <m/>
    <m/>
    <m/>
    <m/>
    <m/>
    <d v="2025-06-30T00:00:00"/>
    <m/>
    <d v="2025-07-31T00:00:00"/>
    <m/>
    <m/>
    <m/>
    <s v="PPP"/>
    <s v="Iquitos-Enero-Sábado-6.30 a 8.00 pm-45682"/>
    <s v="Conócete a ti mismo"/>
    <x v="1"/>
    <x v="0"/>
  </r>
  <r>
    <x v="0"/>
    <x v="0"/>
    <x v="1"/>
    <x v="1"/>
    <x v="1"/>
    <s v="Ricardo Rojas"/>
    <s v="05340998"/>
    <s v="CESAR "/>
    <s v="ARMAS MACHOA "/>
    <n v="910214745"/>
    <s v="ARMASMACHOAC1969@GMAIL.COM"/>
    <d v="1969-09-07T00:00:00"/>
    <n v="55"/>
    <s v="Anubis I"/>
    <x v="0"/>
    <m/>
    <m/>
    <m/>
    <m/>
    <d v="2025-02-08T00:00:00"/>
    <d v="2025-04-25T00:00:00"/>
    <x v="1"/>
    <x v="1"/>
    <s v="F"/>
    <s v="P"/>
    <s v="P"/>
    <s v="P"/>
    <s v="P"/>
    <m/>
    <m/>
    <m/>
    <m/>
    <m/>
    <m/>
    <m/>
    <m/>
    <m/>
    <m/>
    <m/>
    <m/>
    <s v="Asistió"/>
    <m/>
    <m/>
    <m/>
    <m/>
    <m/>
    <m/>
    <m/>
    <d v="2025-06-30T00:00:00"/>
    <m/>
    <d v="2025-07-31T00:00:00"/>
    <m/>
    <m/>
    <m/>
    <s v="FPP"/>
    <s v="Iquitos-Enero-Sábado-6.30 a 8.00 pm-45682"/>
    <s v="Conócete a ti mismo"/>
    <x v="1"/>
    <x v="0"/>
  </r>
  <r>
    <x v="0"/>
    <x v="0"/>
    <x v="1"/>
    <x v="1"/>
    <x v="1"/>
    <s v="Ricardo Rojas"/>
    <s v="45593079"/>
    <s v="NORBERTO "/>
    <s v="RAMIREZ LAVI"/>
    <n v="965761279"/>
    <s v="NOBI1988ZK@GMAIL.COM"/>
    <d v="1988-12-28T00:00:00"/>
    <n v="36"/>
    <s v="Anubis I"/>
    <x v="0"/>
    <m/>
    <m/>
    <m/>
    <m/>
    <d v="2025-02-08T00:00:00"/>
    <d v="2025-04-25T00:00:00"/>
    <x v="1"/>
    <x v="1"/>
    <s v="F"/>
    <s v="P"/>
    <s v="P"/>
    <s v="P"/>
    <s v="P"/>
    <m/>
    <m/>
    <m/>
    <m/>
    <m/>
    <m/>
    <m/>
    <m/>
    <m/>
    <m/>
    <m/>
    <m/>
    <s v="Asistió"/>
    <m/>
    <m/>
    <m/>
    <m/>
    <m/>
    <m/>
    <m/>
    <d v="2025-06-30T00:00:00"/>
    <m/>
    <d v="2025-07-31T00:00:00"/>
    <m/>
    <m/>
    <m/>
    <s v="FPP"/>
    <s v="Iquitos-Enero-Sábado-6.30 a 8.00 pm-45682"/>
    <s v="Conócete a ti mismo"/>
    <x v="1"/>
    <x v="0"/>
  </r>
  <r>
    <x v="0"/>
    <x v="0"/>
    <x v="1"/>
    <x v="1"/>
    <x v="1"/>
    <s v="Ricardo Rojas"/>
    <s v="25860445"/>
    <s v="CHRISTINA "/>
    <s v="TORRES LARA GUERRERO"/>
    <n v="938674411"/>
    <s v="TORRESLARAGUERREROCHRISTINA@GMAIL.COM"/>
    <d v="1977-08-16T00:00:00"/>
    <n v="47"/>
    <s v="Anubis I"/>
    <x v="0"/>
    <m/>
    <m/>
    <m/>
    <m/>
    <d v="2025-02-08T00:00:00"/>
    <d v="2025-04-25T00:00:00"/>
    <x v="1"/>
    <x v="1"/>
    <s v="P"/>
    <s v="P"/>
    <s v="P"/>
    <s v="P"/>
    <s v="P"/>
    <m/>
    <m/>
    <m/>
    <m/>
    <m/>
    <m/>
    <m/>
    <m/>
    <m/>
    <m/>
    <m/>
    <m/>
    <s v="Asistió"/>
    <m/>
    <m/>
    <m/>
    <m/>
    <m/>
    <m/>
    <m/>
    <d v="2025-06-30T00:00:00"/>
    <m/>
    <d v="2025-07-31T00:00:00"/>
    <m/>
    <m/>
    <m/>
    <s v="PPP"/>
    <s v="Iquitos-Enero-Sábado-6.30 a 8.00 pm-45682"/>
    <s v="Conócete a ti mismo"/>
    <x v="1"/>
    <x v="0"/>
  </r>
  <r>
    <x v="0"/>
    <x v="0"/>
    <x v="1"/>
    <x v="1"/>
    <x v="1"/>
    <s v="Ricardo Rojas"/>
    <s v="05314212"/>
    <s v="LUIS ALBERTO "/>
    <s v="LOPEZ VINATEA"/>
    <n v="926093964"/>
    <m/>
    <d v="1964-12-08T00:00:00"/>
    <n v="60"/>
    <s v="Anubis I"/>
    <x v="0"/>
    <m/>
    <m/>
    <m/>
    <m/>
    <d v="2025-02-08T00:00:00"/>
    <d v="2025-04-25T00:00:00"/>
    <x v="1"/>
    <x v="1"/>
    <s v="P"/>
    <s v="P"/>
    <s v="P"/>
    <s v="P"/>
    <s v="P"/>
    <m/>
    <m/>
    <m/>
    <m/>
    <m/>
    <m/>
    <m/>
    <m/>
    <m/>
    <m/>
    <m/>
    <m/>
    <s v="Asistió"/>
    <m/>
    <m/>
    <m/>
    <m/>
    <m/>
    <m/>
    <m/>
    <d v="2025-06-30T00:00:00"/>
    <m/>
    <d v="2025-07-31T00:00:00"/>
    <m/>
    <m/>
    <m/>
    <s v="PPP"/>
    <s v="Iquitos-Enero-Sábado-6.30 a 8.00 pm-45682"/>
    <s v="Conócete a ti mismo"/>
    <x v="1"/>
    <x v="0"/>
  </r>
  <r>
    <x v="0"/>
    <x v="0"/>
    <x v="1"/>
    <x v="1"/>
    <x v="1"/>
    <s v="Ricardo Rojas"/>
    <s v="73766855"/>
    <s v="FRANCESCO NICARDINHO"/>
    <s v="PALACIOS URQUIZA"/>
    <n v="916519465"/>
    <s v="palaciosurquizo@gmail.com"/>
    <m/>
    <s v=""/>
    <s v="Anubis I"/>
    <x v="0"/>
    <m/>
    <m/>
    <m/>
    <m/>
    <d v="2025-02-08T00:00:00"/>
    <d v="2025-04-25T00:00:00"/>
    <x v="1"/>
    <x v="1"/>
    <s v="P"/>
    <s v="P"/>
    <s v="P"/>
    <s v="P"/>
    <s v="P"/>
    <s v="F"/>
    <m/>
    <m/>
    <m/>
    <m/>
    <m/>
    <m/>
    <m/>
    <m/>
    <m/>
    <m/>
    <m/>
    <s v="Asistió"/>
    <m/>
    <m/>
    <m/>
    <m/>
    <m/>
    <m/>
    <m/>
    <d v="2025-06-30T00:00:00"/>
    <m/>
    <d v="2025-07-31T00:00:00"/>
    <m/>
    <m/>
    <m/>
    <s v="PPP"/>
    <s v="Iquitos-Enero-Sábado-6.30 a 8.00 pm-45682"/>
    <s v="Conócete a ti mismo"/>
    <x v="1"/>
    <x v="0"/>
  </r>
  <r>
    <x v="0"/>
    <x v="0"/>
    <x v="1"/>
    <x v="1"/>
    <x v="1"/>
    <s v="Ricardo Rojas"/>
    <s v="72714553"/>
    <s v="ANGGIE VANESA "/>
    <s v="RODRIGUEZ MURAYARI"/>
    <n v="921694271"/>
    <s v="anggievanesarodriguezmurayari@gmail.com"/>
    <d v="2004-12-29T00:00:00"/>
    <n v="20"/>
    <s v="Anubis I"/>
    <x v="0"/>
    <m/>
    <m/>
    <m/>
    <m/>
    <d v="2025-02-08T00:00:00"/>
    <d v="2025-04-25T00:00:00"/>
    <x v="1"/>
    <x v="1"/>
    <s v="P"/>
    <s v="P"/>
    <s v="P"/>
    <s v="P"/>
    <s v="F"/>
    <m/>
    <m/>
    <m/>
    <m/>
    <m/>
    <m/>
    <m/>
    <m/>
    <m/>
    <m/>
    <m/>
    <m/>
    <s v="Asistió"/>
    <m/>
    <m/>
    <m/>
    <m/>
    <m/>
    <m/>
    <m/>
    <d v="2025-06-30T00:00:00"/>
    <m/>
    <d v="2025-07-31T00:00:00"/>
    <m/>
    <m/>
    <m/>
    <s v="PPP"/>
    <s v="Iquitos-Enero-Sábado-6.30 a 8.00 pm-45682"/>
    <s v="Conócete a ti mismo"/>
    <x v="1"/>
    <x v="0"/>
  </r>
  <r>
    <x v="0"/>
    <x v="0"/>
    <x v="1"/>
    <x v="1"/>
    <x v="1"/>
    <s v="Ricardo Rojas"/>
    <s v="42160412"/>
    <s v="Paola Estefanía "/>
    <s v="Bances Chavez"/>
    <n v="985742860"/>
    <s v="paola_bances@hotmail.com"/>
    <d v="1983-11-12T00:00:00"/>
    <n v="41"/>
    <s v="Anubis I"/>
    <x v="0"/>
    <m/>
    <m/>
    <m/>
    <m/>
    <d v="2025-02-08T00:00:00"/>
    <d v="2025-04-25T00:00:00"/>
    <x v="1"/>
    <x v="1"/>
    <s v="P"/>
    <s v="P"/>
    <s v="P"/>
    <s v="P"/>
    <s v="F"/>
    <m/>
    <m/>
    <m/>
    <m/>
    <m/>
    <m/>
    <m/>
    <m/>
    <m/>
    <m/>
    <m/>
    <m/>
    <s v="Asistió"/>
    <m/>
    <m/>
    <m/>
    <m/>
    <m/>
    <m/>
    <m/>
    <d v="2025-06-30T00:00:00"/>
    <m/>
    <d v="2025-07-31T00:00:00"/>
    <m/>
    <m/>
    <m/>
    <s v="PPP"/>
    <s v="Iquitos-Enero-Sábado-6.30 a 8.00 pm-45682"/>
    <s v="Conócete a ti mismo"/>
    <x v="1"/>
    <x v="0"/>
  </r>
  <r>
    <x v="0"/>
    <x v="0"/>
    <x v="1"/>
    <x v="1"/>
    <x v="1"/>
    <s v="Ricardo Rojas"/>
    <s v="05390823"/>
    <s v="MARÍA HILDA "/>
    <s v="VALLES LOMAS"/>
    <n v="926201670"/>
    <m/>
    <d v="1966-06-05T00:00:00"/>
    <n v="58"/>
    <s v="Anubis I"/>
    <x v="0"/>
    <m/>
    <m/>
    <m/>
    <m/>
    <d v="2025-02-08T00:00:00"/>
    <d v="2025-04-25T00:00:00"/>
    <x v="1"/>
    <x v="1"/>
    <s v="F"/>
    <s v="P"/>
    <s v="P"/>
    <s v="P"/>
    <s v="P"/>
    <m/>
    <m/>
    <m/>
    <m/>
    <m/>
    <m/>
    <m/>
    <m/>
    <m/>
    <m/>
    <m/>
    <m/>
    <s v="Asistió"/>
    <m/>
    <m/>
    <m/>
    <m/>
    <m/>
    <m/>
    <m/>
    <d v="2025-06-30T00:00:00"/>
    <m/>
    <d v="2025-07-31T00:00:00"/>
    <m/>
    <m/>
    <m/>
    <s v="FPP"/>
    <s v="Iquitos-Enero-Sábado-6.30 a 8.00 pm-45682"/>
    <s v="Conócete a ti mismo"/>
    <x v="1"/>
    <x v="0"/>
  </r>
  <r>
    <x v="0"/>
    <x v="1"/>
    <x v="1"/>
    <x v="1"/>
    <x v="2"/>
    <s v="Ricardo Rojas"/>
    <s v="73001648"/>
    <s v="Luz Priscila "/>
    <s v="Lopez Casternoque"/>
    <n v="997208852"/>
    <m/>
    <d v="1997-04-20T00:00:00"/>
    <n v="27"/>
    <s v="Xexostris I"/>
    <x v="0"/>
    <m/>
    <m/>
    <m/>
    <m/>
    <d v="2025-03-08T00:00:00"/>
    <d v="2025-05-22T00:00:00"/>
    <x v="0"/>
    <x v="2"/>
    <s v="P"/>
    <m/>
    <m/>
    <m/>
    <m/>
    <m/>
    <m/>
    <m/>
    <m/>
    <m/>
    <m/>
    <m/>
    <m/>
    <m/>
    <m/>
    <m/>
    <m/>
    <s v="Completar hasta 3ra sem. para evaluar a Probacionista"/>
    <m/>
    <m/>
    <m/>
    <m/>
    <m/>
    <m/>
    <m/>
    <d v="2025-07-31T00:00:00"/>
    <m/>
    <d v="2025-08-31T00:00:00"/>
    <m/>
    <m/>
    <m/>
    <s v="P"/>
    <s v="Iquitos-Febrero-Sábado-6.30 a 8.00 pm-45710"/>
    <s v="Conócete a ti mismo"/>
    <x v="2"/>
    <x v="0"/>
  </r>
  <r>
    <x v="0"/>
    <x v="1"/>
    <x v="1"/>
    <x v="1"/>
    <x v="2"/>
    <s v="Ricardo Rojas"/>
    <s v="09632834"/>
    <s v="Roberto Ricardo "/>
    <s v="Vite Peña"/>
    <n v="928529502"/>
    <s v="robertovite1@yahoo.com"/>
    <d v="1955-12-12T00:00:00"/>
    <n v="69"/>
    <s v="Xexostris I"/>
    <x v="0"/>
    <m/>
    <m/>
    <m/>
    <m/>
    <d v="2025-03-08T00:00:00"/>
    <d v="2025-05-22T00:00:00"/>
    <x v="0"/>
    <x v="2"/>
    <s v="P"/>
    <m/>
    <m/>
    <m/>
    <m/>
    <m/>
    <m/>
    <m/>
    <m/>
    <m/>
    <m/>
    <m/>
    <m/>
    <m/>
    <m/>
    <m/>
    <m/>
    <s v="Completar hasta 3ra sem. para evaluar a Probacionista"/>
    <m/>
    <m/>
    <m/>
    <m/>
    <m/>
    <m/>
    <m/>
    <d v="2025-07-31T00:00:00"/>
    <m/>
    <d v="2025-08-31T00:00:00"/>
    <m/>
    <m/>
    <m/>
    <s v="P"/>
    <s v="Iquitos-Febrero-Sábado-6.30 a 8.00 pm-45710"/>
    <s v="Conócete a ti mismo"/>
    <x v="2"/>
    <x v="0"/>
  </r>
  <r>
    <x v="0"/>
    <x v="1"/>
    <x v="1"/>
    <x v="1"/>
    <x v="2"/>
    <s v="Ricardo Rojas"/>
    <s v="40889565"/>
    <s v="Gazely "/>
    <s v="Guerrero Flores"/>
    <n v="945301306"/>
    <s v="gazely19@hotmail.com"/>
    <d v="1980-05-19T00:00:00"/>
    <n v="44"/>
    <s v="Xexostris I"/>
    <x v="0"/>
    <m/>
    <m/>
    <m/>
    <m/>
    <d v="2025-03-08T00:00:00"/>
    <d v="2025-05-22T00:00:00"/>
    <x v="0"/>
    <x v="2"/>
    <s v="P"/>
    <m/>
    <m/>
    <m/>
    <m/>
    <m/>
    <m/>
    <m/>
    <m/>
    <m/>
    <m/>
    <m/>
    <m/>
    <m/>
    <m/>
    <m/>
    <m/>
    <s v="Completar hasta 3ra sem. para evaluar a Probacionista"/>
    <m/>
    <m/>
    <m/>
    <m/>
    <m/>
    <m/>
    <m/>
    <d v="2025-07-31T00:00:00"/>
    <m/>
    <d v="2025-08-31T00:00:00"/>
    <m/>
    <m/>
    <m/>
    <s v="P"/>
    <s v="Iquitos-Febrero-Sábado-6.30 a 8.00 pm-45710"/>
    <s v="Conócete a ti mismo"/>
    <x v="2"/>
    <x v="0"/>
  </r>
  <r>
    <x v="0"/>
    <x v="1"/>
    <x v="1"/>
    <x v="1"/>
    <x v="2"/>
    <s v="Ricardo Rojas"/>
    <s v="07462657"/>
    <s v="Rocio del  Pilar"/>
    <s v=" Valcarcel Aching "/>
    <n v="949121542"/>
    <s v="valcarcelachngr@gmail.com"/>
    <m/>
    <s v=""/>
    <s v="Xexostris I"/>
    <x v="0"/>
    <m/>
    <m/>
    <m/>
    <m/>
    <d v="2025-03-08T00:00:00"/>
    <d v="2025-05-22T00:00:00"/>
    <x v="0"/>
    <x v="2"/>
    <s v="P"/>
    <m/>
    <m/>
    <m/>
    <m/>
    <m/>
    <m/>
    <m/>
    <m/>
    <m/>
    <m/>
    <m/>
    <m/>
    <m/>
    <m/>
    <m/>
    <m/>
    <s v="Completar hasta 3ra sem. para evaluar a Probacionista"/>
    <m/>
    <m/>
    <m/>
    <m/>
    <m/>
    <m/>
    <m/>
    <d v="2025-07-31T00:00:00"/>
    <m/>
    <d v="2025-08-31T00:00:00"/>
    <m/>
    <m/>
    <m/>
    <s v="P"/>
    <s v="Iquitos-Febrero-Sábado-6.30 a 8.00 pm-45710"/>
    <s v="Conócete a ti mismo"/>
    <x v="2"/>
    <x v="0"/>
  </r>
  <r>
    <x v="0"/>
    <x v="1"/>
    <x v="1"/>
    <x v="1"/>
    <x v="2"/>
    <s v="Ricardo Rojas"/>
    <s v="10693109"/>
    <s v="Oscar Eduardo "/>
    <s v="Chang Pillsca"/>
    <n v="950859504"/>
    <s v="oscarchang106@gmail.com"/>
    <d v="1977-10-17T00:00:00"/>
    <n v="47"/>
    <s v="Xexostris I"/>
    <x v="0"/>
    <m/>
    <m/>
    <m/>
    <m/>
    <d v="2025-03-08T00:00:00"/>
    <d v="2025-05-22T00:00:00"/>
    <x v="0"/>
    <x v="2"/>
    <s v="P"/>
    <m/>
    <m/>
    <m/>
    <m/>
    <m/>
    <m/>
    <m/>
    <m/>
    <m/>
    <m/>
    <m/>
    <m/>
    <m/>
    <m/>
    <m/>
    <m/>
    <s v="Completar hasta 3ra sem. para evaluar a Probacionista"/>
    <m/>
    <m/>
    <m/>
    <m/>
    <m/>
    <m/>
    <m/>
    <d v="2025-07-31T00:00:00"/>
    <m/>
    <d v="2025-08-31T00:00:00"/>
    <m/>
    <m/>
    <m/>
    <s v="P"/>
    <s v="Iquitos-Febrero-Sábado-6.30 a 8.00 pm-45710"/>
    <s v="Conócete a ti mismo"/>
    <x v="2"/>
    <x v="0"/>
  </r>
  <r>
    <x v="0"/>
    <x v="1"/>
    <x v="1"/>
    <x v="1"/>
    <x v="2"/>
    <s v="Ricardo Rojas"/>
    <m/>
    <s v="Alessandra "/>
    <s v="Ramirez"/>
    <n v="916092988"/>
    <m/>
    <m/>
    <s v=""/>
    <s v="Xexostris I"/>
    <x v="0"/>
    <m/>
    <m/>
    <m/>
    <m/>
    <d v="2025-03-08T00:00:00"/>
    <d v="2025-05-22T00:00:00"/>
    <x v="0"/>
    <x v="2"/>
    <s v="P"/>
    <m/>
    <m/>
    <m/>
    <m/>
    <m/>
    <m/>
    <m/>
    <m/>
    <m/>
    <m/>
    <m/>
    <m/>
    <m/>
    <m/>
    <m/>
    <m/>
    <s v="Completar hasta 3ra sem. para evaluar a Probacionista"/>
    <m/>
    <m/>
    <m/>
    <m/>
    <m/>
    <m/>
    <m/>
    <d v="2025-07-31T00:00:00"/>
    <m/>
    <d v="2025-08-31T00:00:00"/>
    <m/>
    <m/>
    <m/>
    <s v="P"/>
    <s v="Iquitos-Febrero-Sábado-6.30 a 8.00 pm-45710"/>
    <s v="Conócete a ti mismo"/>
    <x v="2"/>
    <x v="0"/>
  </r>
  <r>
    <x v="0"/>
    <x v="1"/>
    <x v="1"/>
    <x v="1"/>
    <x v="2"/>
    <s v="Ricardo Rojas"/>
    <s v="61120641"/>
    <s v="Sarita"/>
    <s v="Ushiñahua Rengifo"/>
    <n v="957910961"/>
    <s v="saritaushiñahuarengifo@gmail.com"/>
    <d v="2007-09-25T00:00:00"/>
    <n v="17"/>
    <s v="Xexostris I"/>
    <x v="0"/>
    <m/>
    <m/>
    <m/>
    <m/>
    <d v="2025-03-08T00:00:00"/>
    <d v="2025-05-22T00:00:00"/>
    <x v="0"/>
    <x v="2"/>
    <s v="P"/>
    <m/>
    <m/>
    <m/>
    <m/>
    <m/>
    <m/>
    <m/>
    <m/>
    <m/>
    <m/>
    <m/>
    <m/>
    <m/>
    <m/>
    <m/>
    <m/>
    <s v="Completar hasta 3ra sem. para evaluar a Probacionista"/>
    <m/>
    <m/>
    <m/>
    <m/>
    <m/>
    <m/>
    <m/>
    <d v="2025-07-31T00:00:00"/>
    <m/>
    <d v="2025-08-31T00:00:00"/>
    <m/>
    <m/>
    <m/>
    <s v="P"/>
    <s v="Iquitos-Febrero-Sábado-6.30 a 8.00 pm-45710"/>
    <s v="Conócete a ti mismo"/>
    <x v="2"/>
    <x v="0"/>
  </r>
  <r>
    <x v="0"/>
    <x v="1"/>
    <x v="1"/>
    <x v="1"/>
    <x v="2"/>
    <s v="Ricardo Rojas"/>
    <m/>
    <s v="Lucero"/>
    <s v="Aguila Sanchez"/>
    <n v="949572295"/>
    <m/>
    <m/>
    <s v=""/>
    <s v="Xexostris I"/>
    <x v="0"/>
    <m/>
    <m/>
    <m/>
    <m/>
    <d v="2025-03-08T00:00:00"/>
    <d v="2025-05-22T00:00:00"/>
    <x v="0"/>
    <x v="2"/>
    <s v="P"/>
    <m/>
    <m/>
    <m/>
    <m/>
    <m/>
    <m/>
    <m/>
    <m/>
    <m/>
    <m/>
    <m/>
    <m/>
    <m/>
    <m/>
    <m/>
    <m/>
    <s v="Completar hasta 3ra sem. para evaluar a Probacionista"/>
    <m/>
    <m/>
    <m/>
    <m/>
    <m/>
    <m/>
    <m/>
    <d v="2025-07-31T00:00:00"/>
    <m/>
    <d v="2025-08-31T00:00:00"/>
    <m/>
    <m/>
    <m/>
    <s v="P"/>
    <s v="Iquitos-Febrero-Sábado-6.30 a 8.00 pm-45710"/>
    <s v="Conócete a ti mismo"/>
    <x v="2"/>
    <x v="0"/>
  </r>
  <r>
    <x v="0"/>
    <x v="1"/>
    <x v="1"/>
    <x v="1"/>
    <x v="2"/>
    <s v="Ricardo Rojas"/>
    <s v="45486666"/>
    <s v="Iris "/>
    <s v="Cordova  Reategui"/>
    <n v="913278797"/>
    <s v="iris.cordova.reategui88@gmail.com"/>
    <d v="1980-07-06T00:00:00"/>
    <n v="44"/>
    <s v="Xexostris I"/>
    <x v="0"/>
    <m/>
    <m/>
    <m/>
    <m/>
    <d v="2025-03-08T00:00:00"/>
    <d v="2025-05-22T00:00:00"/>
    <x v="0"/>
    <x v="2"/>
    <s v="P"/>
    <m/>
    <m/>
    <m/>
    <m/>
    <m/>
    <m/>
    <m/>
    <m/>
    <m/>
    <m/>
    <m/>
    <m/>
    <m/>
    <m/>
    <m/>
    <m/>
    <s v="Completar hasta 3ra sem. para evaluar a Probacionista"/>
    <m/>
    <m/>
    <m/>
    <m/>
    <m/>
    <m/>
    <m/>
    <d v="2025-07-31T00:00:00"/>
    <m/>
    <d v="2025-08-31T00:00:00"/>
    <m/>
    <m/>
    <m/>
    <s v="P"/>
    <s v="Iquitos-Febrero-Sábado-6.30 a 8.00 pm-45710"/>
    <s v="Conócete a ti mismo"/>
    <x v="2"/>
    <x v="0"/>
  </r>
  <r>
    <x v="0"/>
    <x v="1"/>
    <x v="1"/>
    <x v="1"/>
    <x v="2"/>
    <s v="Ricardo Rojas"/>
    <m/>
    <s v="Azaf Haziel"/>
    <s v="Peña Grandez"/>
    <n v="978051979"/>
    <s v="azabhazielpeña@gmail.com"/>
    <d v="2008-10-05T00:00:00"/>
    <n v="16"/>
    <s v="Xexostris I"/>
    <x v="0"/>
    <m/>
    <m/>
    <m/>
    <m/>
    <d v="2025-03-08T00:00:00"/>
    <d v="2025-05-22T00:00:00"/>
    <x v="0"/>
    <x v="2"/>
    <s v="P"/>
    <m/>
    <m/>
    <m/>
    <m/>
    <m/>
    <m/>
    <m/>
    <m/>
    <m/>
    <m/>
    <m/>
    <m/>
    <m/>
    <m/>
    <m/>
    <m/>
    <s v="Completar hasta 3ra sem. para evaluar a Probacionista"/>
    <m/>
    <m/>
    <m/>
    <m/>
    <m/>
    <m/>
    <m/>
    <d v="2025-07-31T00:00:00"/>
    <m/>
    <d v="2025-08-31T00:00:00"/>
    <m/>
    <m/>
    <m/>
    <s v="P"/>
    <s v="Iquitos-Febrero-Sábado-6.30 a 8.00 pm-45710"/>
    <s v="Conócete a ti mismo"/>
    <x v="2"/>
    <x v="0"/>
  </r>
  <r>
    <x v="0"/>
    <x v="1"/>
    <x v="1"/>
    <x v="1"/>
    <x v="2"/>
    <s v="Ricardo Rojas"/>
    <s v="73001649"/>
    <s v="Lesly  Belinda "/>
    <s v="Fasabi  Casternoque "/>
    <n v="939301405"/>
    <s v="belinda.fasabi@gmail.com"/>
    <d v="2005-04-20T00:00:00"/>
    <n v="19"/>
    <s v="Xexostris I"/>
    <x v="0"/>
    <m/>
    <m/>
    <m/>
    <m/>
    <d v="2025-03-08T00:00:00"/>
    <d v="2025-05-22T00:00:00"/>
    <x v="0"/>
    <x v="2"/>
    <s v="P"/>
    <m/>
    <m/>
    <m/>
    <m/>
    <m/>
    <m/>
    <m/>
    <m/>
    <m/>
    <m/>
    <m/>
    <m/>
    <m/>
    <m/>
    <m/>
    <m/>
    <s v="Completar hasta 3ra sem. para evaluar a Probacionista"/>
    <m/>
    <m/>
    <m/>
    <m/>
    <m/>
    <m/>
    <m/>
    <d v="2025-07-31T00:00:00"/>
    <m/>
    <d v="2025-08-31T00:00:00"/>
    <m/>
    <m/>
    <m/>
    <s v="P"/>
    <s v="Iquitos-Febrero-Sábado-6.30 a 8.00 pm-45710"/>
    <s v="Conócete a ti mismo"/>
    <x v="2"/>
    <x v="0"/>
  </r>
  <r>
    <x v="0"/>
    <x v="1"/>
    <x v="1"/>
    <x v="1"/>
    <x v="2"/>
    <s v="Ricardo Rojas"/>
    <m/>
    <m/>
    <m/>
    <m/>
    <m/>
    <m/>
    <s v=""/>
    <s v="Xexostris I"/>
    <x v="0"/>
    <m/>
    <m/>
    <m/>
    <m/>
    <d v="2025-03-08T00:00:00"/>
    <d v="2025-05-22T00:00:00"/>
    <x v="2"/>
    <x v="3"/>
    <m/>
    <m/>
    <m/>
    <m/>
    <m/>
    <m/>
    <m/>
    <m/>
    <m/>
    <m/>
    <m/>
    <m/>
    <m/>
    <m/>
    <m/>
    <m/>
    <m/>
    <s v="Completar hasta 3ra sem. para evaluar a Probacionista"/>
    <m/>
    <m/>
    <m/>
    <m/>
    <m/>
    <m/>
    <m/>
    <d v="2025-07-31T00:00:00"/>
    <m/>
    <d v="2025-08-31T00:00:00"/>
    <m/>
    <m/>
    <m/>
    <s v=""/>
    <s v="Iquitos-Febrero-Sábado-6.30 a 8.00 pm-45710"/>
    <s v="Conócete a ti mismo"/>
    <x v="2"/>
    <x v="0"/>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m/>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r>
    <x v="1"/>
    <x v="2"/>
    <x v="2"/>
    <x v="2"/>
    <x v="3"/>
    <m/>
    <m/>
    <m/>
    <m/>
    <m/>
    <m/>
    <m/>
    <s v=""/>
    <m/>
    <x v="1"/>
    <m/>
    <m/>
    <m/>
    <m/>
    <s v=""/>
    <s v=""/>
    <x v="2"/>
    <x v="3"/>
    <m/>
    <m/>
    <m/>
    <m/>
    <m/>
    <m/>
    <m/>
    <m/>
    <m/>
    <m/>
    <m/>
    <m/>
    <m/>
    <m/>
    <m/>
    <m/>
    <m/>
    <s v=""/>
    <m/>
    <m/>
    <m/>
    <m/>
    <s v=""/>
    <m/>
    <m/>
    <s v=""/>
    <m/>
    <s v=""/>
    <m/>
    <m/>
    <m/>
    <s v=""/>
    <s v=""/>
    <s v=""/>
    <x v="3"/>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s v="Conócete a ti mismo"/>
    <s v="Enero"/>
    <s v="Miércoles"/>
    <x v="0"/>
    <x v="0"/>
    <s v="Lourent Marin"/>
    <s v="73194017"/>
    <s v="CAROLINA "/>
    <s v="MOZOMBITE MORI"/>
    <n v="958963310"/>
    <s v="carito971922@gmail.com"/>
    <d v="1997-02-25T00:00:00"/>
    <n v="28"/>
    <s v="Amon I"/>
    <s v="Inscrito Nuevo"/>
    <m/>
    <m/>
    <m/>
    <m/>
    <d v="2025-02-05T00:00:00"/>
    <d v="2025-04-22T00:00:00"/>
    <s v="Magno"/>
    <s v="Ricardo"/>
    <s v="P"/>
    <s v="F"/>
    <s v="F"/>
    <s v="P"/>
    <s v="F"/>
    <s v="F"/>
    <m/>
    <m/>
    <m/>
    <m/>
    <m/>
    <m/>
    <m/>
    <m/>
    <m/>
    <m/>
    <m/>
    <s v="No Asistió"/>
    <m/>
    <m/>
    <m/>
    <m/>
    <m/>
    <m/>
    <m/>
    <d v="2025-06-30T00:00:00"/>
    <m/>
    <d v="2025-07-31T00:00:00"/>
    <m/>
    <m/>
    <m/>
    <s v="PFF"/>
    <s v="Iquitos-Enero-Miércoles-8.00 a 9.30 pm-45679"/>
    <s v="Conócete a ti mismo"/>
    <s v="Iquitos-Enero-Miércoles-8.00 a 9.30 pm-45679-Inscrito Nuevo"/>
    <b v="0"/>
    <d v="2025-02-12T00:00:00"/>
    <s v="ALTA"/>
    <s v="01/01/1900"/>
  </r>
  <r>
    <s v="Conócete a ti mismo"/>
    <s v="Enero"/>
    <s v="Miércoles"/>
    <x v="0"/>
    <x v="0"/>
    <s v="Lourent Marin"/>
    <s v="47071714"/>
    <s v="SANDRA JESSENIA "/>
    <s v="CARDOSO TIBURCIO"/>
    <n v="928833781"/>
    <s v="SJESSENIA20@GMAIL.COM"/>
    <d v="1991-06-20T00:00:00"/>
    <n v="33"/>
    <s v="Amon I"/>
    <s v="Inscrito Nuevo"/>
    <m/>
    <m/>
    <m/>
    <m/>
    <d v="2025-02-05T00:00:00"/>
    <d v="2025-04-22T00:00:00"/>
    <s v="Magno"/>
    <s v="Ricardo"/>
    <s v="P"/>
    <s v="F"/>
    <s v="P"/>
    <s v="F"/>
    <s v="F"/>
    <s v="F"/>
    <m/>
    <m/>
    <m/>
    <m/>
    <m/>
    <m/>
    <m/>
    <m/>
    <m/>
    <m/>
    <m/>
    <s v="Asistió"/>
    <m/>
    <m/>
    <m/>
    <m/>
    <m/>
    <m/>
    <m/>
    <d v="2025-06-30T00:00:00"/>
    <m/>
    <d v="2025-07-31T00:00:00"/>
    <m/>
    <m/>
    <m/>
    <s v="PFP"/>
    <s v="Iquitos-Enero-Miércoles-8.00 a 9.30 pm-45679"/>
    <s v="Conócete a ti mismo"/>
    <s v="Iquitos-Enero-Miércoles-8.00 a 9.30 pm-45679-Inscrito Nuevo"/>
    <b v="0"/>
    <d v="2025-02-12T00:00:00"/>
    <s v="ALTA"/>
    <s v="01/01/1900"/>
  </r>
  <r>
    <s v="Conócete a ti mismo"/>
    <s v="Enero"/>
    <s v="Miércoles"/>
    <x v="0"/>
    <x v="0"/>
    <s v="Lourent Marin"/>
    <s v="05294053"/>
    <s v="LUIS ENRIQUE"/>
    <s v="RIOS LOPEZ"/>
    <n v="956634977"/>
    <s v="LUKE_RIOS007@YAHOO.ES"/>
    <d v="1964-05-09T00:00:00"/>
    <n v="60"/>
    <s v="Amon I"/>
    <s v="Inscrito Nuevo"/>
    <m/>
    <m/>
    <m/>
    <m/>
    <d v="2025-02-05T00:00:00"/>
    <d v="2025-04-22T00:00:00"/>
    <s v="Magno"/>
    <s v="Ricardo"/>
    <s v="P"/>
    <s v="P"/>
    <s v="P"/>
    <s v="P"/>
    <s v="P"/>
    <s v="P"/>
    <m/>
    <m/>
    <m/>
    <m/>
    <m/>
    <m/>
    <m/>
    <m/>
    <m/>
    <m/>
    <m/>
    <s v="Asistió"/>
    <m/>
    <m/>
    <m/>
    <m/>
    <m/>
    <m/>
    <m/>
    <d v="2025-06-30T00:00:00"/>
    <m/>
    <d v="2025-07-31T00:00:00"/>
    <m/>
    <m/>
    <m/>
    <s v="PPP"/>
    <s v="Iquitos-Enero-Miércoles-8.00 a 9.30 pm-45679"/>
    <s v="Conócete a ti mismo"/>
    <s v="Iquitos-Enero-Miércoles-8.00 a 9.30 pm-45679-Inscrito Nuevo"/>
    <b v="0"/>
    <d v="2025-02-12T00:00:00"/>
    <s v="ALTA"/>
    <s v="01/01/1900"/>
  </r>
  <r>
    <s v="Conócete a ti mismo"/>
    <s v="Enero"/>
    <s v="Miércoles"/>
    <x v="0"/>
    <x v="0"/>
    <s v="Lourent Marin"/>
    <s v="61067012"/>
    <s v="ASHLEY FIORELA "/>
    <s v="CASTRO ROJAS"/>
    <n v="966662918"/>
    <s v="castrorojasashley37@gmail.com"/>
    <d v="2007-06-27T00:00:00"/>
    <n v="17"/>
    <s v="Amon I"/>
    <s v="Inscrito Nuevo"/>
    <m/>
    <m/>
    <m/>
    <m/>
    <d v="2025-02-05T00:00:00"/>
    <d v="2025-04-22T00:00:00"/>
    <s v="Magno"/>
    <s v="Ricardo"/>
    <s v="P"/>
    <s v="P"/>
    <s v="P"/>
    <s v="P"/>
    <s v="P"/>
    <s v="P"/>
    <m/>
    <m/>
    <m/>
    <m/>
    <m/>
    <m/>
    <m/>
    <m/>
    <m/>
    <m/>
    <m/>
    <s v="Asistió"/>
    <m/>
    <m/>
    <m/>
    <m/>
    <m/>
    <m/>
    <m/>
    <d v="2025-06-30T00:00:00"/>
    <m/>
    <d v="2025-07-31T00:00:00"/>
    <m/>
    <m/>
    <m/>
    <s v="PPP"/>
    <s v="Iquitos-Enero-Miércoles-8.00 a 9.30 pm-45679"/>
    <s v="Conócete a ti mismo"/>
    <s v="Iquitos-Enero-Miércoles-8.00 a 9.30 pm-45679-Inscrito Nuevo"/>
    <b v="0"/>
    <d v="2025-02-12T00:00:00"/>
    <s v="ALTA"/>
    <s v="01/01/1900"/>
  </r>
  <r>
    <s v="Conócete a ti mismo"/>
    <s v="Enero"/>
    <s v="Miércoles"/>
    <x v="0"/>
    <x v="0"/>
    <s v="Lourent Marin"/>
    <s v="05242533"/>
    <s v="GABRIEL "/>
    <s v="ROJAS ROJAS"/>
    <n v="965968468"/>
    <s v="GROJASCV@GMAIL.COM"/>
    <d v="1961-01-31T00:00:00"/>
    <n v="64"/>
    <s v="Amon I"/>
    <s v="Inscrito Nuevo"/>
    <m/>
    <m/>
    <m/>
    <m/>
    <d v="2025-02-05T00:00:00"/>
    <d v="2025-04-22T00:00:00"/>
    <s v="Magno"/>
    <s v="Ricardo"/>
    <s v="P"/>
    <s v="P"/>
    <s v="P"/>
    <s v="P"/>
    <s v="P"/>
    <s v="P"/>
    <m/>
    <m/>
    <m/>
    <m/>
    <m/>
    <m/>
    <m/>
    <m/>
    <m/>
    <m/>
    <m/>
    <s v="Asistió"/>
    <m/>
    <m/>
    <m/>
    <m/>
    <m/>
    <m/>
    <m/>
    <d v="2025-06-30T00:00:00"/>
    <m/>
    <d v="2025-07-31T00:00:00"/>
    <m/>
    <m/>
    <m/>
    <s v="PPP"/>
    <s v="Iquitos-Enero-Miércoles-8.00 a 9.30 pm-45679"/>
    <s v="Conócete a ti mismo"/>
    <s v="Iquitos-Enero-Miércoles-8.00 a 9.30 pm-45679-Inscrito Nuevo"/>
    <b v="0"/>
    <d v="2025-02-12T00:00:00"/>
    <s v="ALTA"/>
    <s v="01/01/1900"/>
  </r>
  <r>
    <s v="Conócete a ti mismo"/>
    <s v="Enero"/>
    <s v="Miércoles"/>
    <x v="0"/>
    <x v="0"/>
    <s v="Lourent Marin"/>
    <s v="40384606"/>
    <s v="CLAYDER "/>
    <s v="CARRION TELLO"/>
    <n v="901562995"/>
    <s v="CARRIONTELLOCLAYDER"/>
    <d v="1977-07-24T00:00:00"/>
    <n v="47"/>
    <s v="Amon I"/>
    <s v="Inscrito Nuevo"/>
    <m/>
    <m/>
    <m/>
    <m/>
    <d v="2025-02-05T00:00:00"/>
    <d v="2025-04-22T00:00:00"/>
    <s v="Magno"/>
    <s v="Ricardo"/>
    <s v="P"/>
    <s v="P"/>
    <s v="P"/>
    <s v="P"/>
    <s v="P"/>
    <s v="P"/>
    <m/>
    <m/>
    <m/>
    <m/>
    <m/>
    <m/>
    <m/>
    <m/>
    <m/>
    <m/>
    <m/>
    <s v="Asistió"/>
    <m/>
    <m/>
    <m/>
    <m/>
    <m/>
    <m/>
    <m/>
    <d v="2025-06-30T00:00:00"/>
    <m/>
    <d v="2025-07-31T00:00:00"/>
    <m/>
    <m/>
    <m/>
    <s v="PPP"/>
    <s v="Iquitos-Enero-Miércoles-8.00 a 9.30 pm-45679"/>
    <s v="Conócete a ti mismo"/>
    <s v="Iquitos-Enero-Miércoles-8.00 a 9.30 pm-45679-Inscrito Nuevo"/>
    <b v="0"/>
    <d v="2025-02-12T00:00:00"/>
    <s v="ALTA"/>
    <s v="01/01/1900"/>
  </r>
  <r>
    <s v="Conócete a ti mismo"/>
    <s v="Enero"/>
    <s v="Miércoles"/>
    <x v="0"/>
    <x v="0"/>
    <s v="Lourent Marin"/>
    <s v="05361047"/>
    <s v="CARLOS "/>
    <s v="RAMIREZ YAHUARCANI"/>
    <n v="925346692"/>
    <s v="CARLOSRAMIREZYAHUARCANI2311@GMAIL.COM"/>
    <d v="1972-11-23T00:00:00"/>
    <n v="52"/>
    <s v="Amon I"/>
    <s v="Inscrito Nuevo"/>
    <m/>
    <m/>
    <m/>
    <m/>
    <d v="2025-02-05T00:00:00"/>
    <d v="2025-04-22T00:00:00"/>
    <s v="Magno"/>
    <s v="Ricardo"/>
    <s v="P"/>
    <s v="P"/>
    <s v="P"/>
    <s v="P"/>
    <s v="P"/>
    <s v="F"/>
    <m/>
    <m/>
    <m/>
    <m/>
    <m/>
    <m/>
    <m/>
    <m/>
    <m/>
    <m/>
    <m/>
    <s v="Asistió"/>
    <m/>
    <m/>
    <m/>
    <m/>
    <m/>
    <m/>
    <m/>
    <d v="2025-06-30T00:00:00"/>
    <m/>
    <d v="2025-07-31T00:00:00"/>
    <m/>
    <m/>
    <m/>
    <s v="PPP"/>
    <s v="Iquitos-Enero-Miércoles-8.00 a 9.30 pm-45679"/>
    <s v="Conócete a ti mismo"/>
    <s v="Iquitos-Enero-Miércoles-8.00 a 9.30 pm-45679-Inscrito Nuevo"/>
    <b v="0"/>
    <d v="2025-02-12T00:00:00"/>
    <s v="ALTA"/>
    <s v="01/01/1900"/>
  </r>
  <r>
    <s v="Conócete a ti mismo"/>
    <s v="Enero"/>
    <s v="Miércoles"/>
    <x v="0"/>
    <x v="0"/>
    <s v="Lourent Marin"/>
    <s v="09913153"/>
    <s v="LENIN OMAR "/>
    <s v="LOPEZ FUENTES"/>
    <n v="971329201"/>
    <s v="KNIGHTEMPLAY@GMAIL.COM"/>
    <d v="1975-12-12T00:00:00"/>
    <n v="49"/>
    <s v="Amon I"/>
    <s v="Inscrito Nuevo"/>
    <m/>
    <m/>
    <m/>
    <m/>
    <d v="2025-02-05T00:00:00"/>
    <d v="2025-04-22T00:00:00"/>
    <s v="Magno"/>
    <s v="Ricardo"/>
    <s v="P"/>
    <s v="P"/>
    <s v="P"/>
    <s v="P"/>
    <s v="F"/>
    <s v="F"/>
    <m/>
    <m/>
    <m/>
    <m/>
    <m/>
    <m/>
    <m/>
    <m/>
    <m/>
    <m/>
    <m/>
    <s v="Asistió"/>
    <m/>
    <m/>
    <m/>
    <m/>
    <m/>
    <m/>
    <m/>
    <d v="2025-06-30T00:00:00"/>
    <m/>
    <d v="2025-07-31T00:00:00"/>
    <m/>
    <m/>
    <m/>
    <s v="PPP"/>
    <s v="Iquitos-Enero-Miércoles-8.00 a 9.30 pm-45679"/>
    <s v="Conócete a ti mismo"/>
    <s v="Iquitos-Enero-Miércoles-8.00 a 9.30 pm-45679-Inscrito Nuevo"/>
    <b v="0"/>
    <d v="2025-02-12T00:00:00"/>
    <s v="ALTA"/>
    <s v="01/01/1900"/>
  </r>
  <r>
    <s v="Conócete a ti mismo"/>
    <s v="Enero"/>
    <s v="Miércoles"/>
    <x v="0"/>
    <x v="0"/>
    <s v="Lourent Marin"/>
    <s v="41854479"/>
    <s v="ELSA JANETH"/>
    <s v="ACUÑA SOTO"/>
    <n v="953861789"/>
    <s v="ELSAACUNA2012@GMAIL.COM"/>
    <d v="1983-07-22T00:00:00"/>
    <n v="41"/>
    <s v="Amon I"/>
    <s v="Inscrito Nuevo"/>
    <m/>
    <m/>
    <m/>
    <m/>
    <d v="2025-02-05T00:00:00"/>
    <d v="2025-04-22T00:00:00"/>
    <s v="Magno"/>
    <s v="Ricardo"/>
    <s v="P"/>
    <s v="P"/>
    <s v="P"/>
    <s v="P"/>
    <s v="P"/>
    <s v="F"/>
    <m/>
    <m/>
    <m/>
    <m/>
    <m/>
    <m/>
    <m/>
    <m/>
    <m/>
    <m/>
    <m/>
    <s v="Asistió"/>
    <m/>
    <m/>
    <m/>
    <m/>
    <m/>
    <m/>
    <m/>
    <d v="2025-06-30T00:00:00"/>
    <m/>
    <d v="2025-07-31T00:00:00"/>
    <m/>
    <m/>
    <m/>
    <s v="PPP"/>
    <s v="Iquitos-Enero-Miércoles-8.00 a 9.30 pm-45679"/>
    <s v="Conócete a ti mismo"/>
    <s v="Iquitos-Enero-Miércoles-8.00 a 9.30 pm-45679-Inscrito Nuevo"/>
    <b v="0"/>
    <d v="2025-02-12T00:00:00"/>
    <s v="ALTA"/>
    <s v="01/01/1900"/>
  </r>
  <r>
    <s v="Conócete a ti mismo"/>
    <s v="Enero"/>
    <s v="Miércoles"/>
    <x v="0"/>
    <x v="0"/>
    <s v="Lourent Marin"/>
    <s v="60704332"/>
    <s v="JUAN MAGICO THIAGO "/>
    <s v="GOMEZ SHUPINGAHUA"/>
    <n v="916691304"/>
    <m/>
    <d v="2008-10-28T00:00:00"/>
    <n v="16"/>
    <s v="Amon I"/>
    <s v="Inscrito Nuevo"/>
    <m/>
    <m/>
    <m/>
    <m/>
    <d v="2025-02-05T00:00:00"/>
    <d v="2025-04-22T00:00:00"/>
    <s v="Magno"/>
    <s v="Ricardo"/>
    <s v="F"/>
    <s v="P"/>
    <s v="P"/>
    <s v="P"/>
    <s v="P"/>
    <s v="F"/>
    <m/>
    <m/>
    <m/>
    <m/>
    <m/>
    <m/>
    <m/>
    <m/>
    <m/>
    <m/>
    <m/>
    <s v="Asistió"/>
    <m/>
    <m/>
    <m/>
    <m/>
    <m/>
    <m/>
    <m/>
    <d v="2025-06-30T00:00:00"/>
    <m/>
    <d v="2025-07-31T00:00:00"/>
    <m/>
    <m/>
    <m/>
    <s v="FPP"/>
    <s v="Iquitos-Enero-Miércoles-8.00 a 9.30 pm-45679"/>
    <s v="Conócete a ti mismo"/>
    <s v="Iquitos-Enero-Miércoles-8.00 a 9.30 pm-45679-Inscrito Nuevo"/>
    <b v="0"/>
    <d v="2025-02-12T00:00:00"/>
    <s v="ALTA"/>
    <s v="01/01/1900"/>
  </r>
  <r>
    <s v="Conócete a ti mismo"/>
    <s v="Enero"/>
    <s v="Sábado"/>
    <x v="1"/>
    <x v="1"/>
    <s v="Ricardo Rojas"/>
    <s v="05391577"/>
    <s v="JESSY P. "/>
    <s v="VASQUEZ CHUMBE"/>
    <n v="965600202"/>
    <s v="JESSY.P.VASQUEZ.CH@GMAIL.COM"/>
    <d v="1970-09-25T00:00:00"/>
    <n v="54"/>
    <s v="Anubis I"/>
    <s v="Inscrito Nuevo"/>
    <m/>
    <m/>
    <m/>
    <m/>
    <d v="2025-02-08T00:00:00"/>
    <d v="2025-04-25T00:00:00"/>
    <s v="Ricardo"/>
    <s v="Edgar"/>
    <s v="P"/>
    <s v="P"/>
    <s v="P"/>
    <s v="F"/>
    <s v="P"/>
    <m/>
    <m/>
    <m/>
    <m/>
    <m/>
    <m/>
    <m/>
    <m/>
    <m/>
    <m/>
    <m/>
    <m/>
    <s v="Asistió"/>
    <m/>
    <m/>
    <m/>
    <m/>
    <m/>
    <m/>
    <m/>
    <d v="2025-06-30T00:00:00"/>
    <m/>
    <d v="2025-07-31T00:00:00"/>
    <m/>
    <m/>
    <m/>
    <s v="PPP"/>
    <s v="Iquitos-Enero-Sábado-6.30 a 8.00 pm-45682"/>
    <s v="Conócete a ti mismo"/>
    <s v="Iquitos-Enero-Sábado-6.30 a 8.00 pm-45682-Inscrito Nuevo"/>
    <b v="0"/>
    <d v="2025-02-15T00:00:00"/>
    <s v="ALTA"/>
    <s v="01/01/1900"/>
  </r>
  <r>
    <s v="Conócete a ti mismo"/>
    <s v="Enero"/>
    <s v="Sábado"/>
    <x v="1"/>
    <x v="1"/>
    <s v="Ricardo Rojas"/>
    <s v="10227257"/>
    <s v="MANUEL RICARDO "/>
    <s v="PERICHE PURIZACA"/>
    <n v="990449677"/>
    <s v="MANUELPERICHE@HOTMAIL.COM"/>
    <d v="1974-04-03T00:00:00"/>
    <n v="50"/>
    <s v="Anubis I"/>
    <s v="Inscrito Nuevo"/>
    <m/>
    <m/>
    <m/>
    <m/>
    <d v="2025-02-08T00:00:00"/>
    <d v="2025-04-25T00:00:00"/>
    <s v="Ricardo"/>
    <s v="Edgar"/>
    <s v="P"/>
    <s v="P"/>
    <s v="P"/>
    <s v="P"/>
    <s v="P"/>
    <m/>
    <m/>
    <m/>
    <m/>
    <m/>
    <m/>
    <m/>
    <m/>
    <m/>
    <m/>
    <m/>
    <m/>
    <s v="Asistió"/>
    <m/>
    <m/>
    <m/>
    <m/>
    <m/>
    <m/>
    <m/>
    <d v="2025-06-30T00:00:00"/>
    <m/>
    <d v="2025-07-31T00:00:00"/>
    <m/>
    <m/>
    <m/>
    <s v="PPP"/>
    <s v="Iquitos-Enero-Sábado-6.30 a 8.00 pm-45682"/>
    <s v="Conócete a ti mismo"/>
    <s v="Iquitos-Enero-Sábado-6.30 a 8.00 pm-45682-Inscrito Nuevo"/>
    <b v="0"/>
    <d v="2025-02-15T00:00:00"/>
    <s v="ALTA"/>
    <s v="01/01/1900"/>
  </r>
  <r>
    <s v="Conócete a ti mismo"/>
    <s v="Enero"/>
    <s v="Sábado"/>
    <x v="1"/>
    <x v="1"/>
    <s v="Ricardo Rojas"/>
    <s v="63546071"/>
    <s v="LUKE "/>
    <s v="PEREZ LINARES"/>
    <n v="901409097"/>
    <s v="LUKEPEREZLINARES@GMAIL.COM"/>
    <m/>
    <s v=""/>
    <s v="Anubis I"/>
    <s v="Inscrito Nuevo"/>
    <m/>
    <m/>
    <m/>
    <m/>
    <d v="2025-02-08T00:00:00"/>
    <d v="2025-04-25T00:00:00"/>
    <s v="Ricardo"/>
    <s v="Edgar"/>
    <s v="P"/>
    <s v="P"/>
    <s v="P"/>
    <s v="P"/>
    <s v="F"/>
    <m/>
    <m/>
    <m/>
    <m/>
    <m/>
    <m/>
    <m/>
    <m/>
    <m/>
    <m/>
    <m/>
    <m/>
    <s v="Asistió"/>
    <m/>
    <m/>
    <m/>
    <m/>
    <m/>
    <m/>
    <m/>
    <d v="2025-06-30T00:00:00"/>
    <m/>
    <d v="2025-07-31T00:00:00"/>
    <m/>
    <m/>
    <m/>
    <s v="PPP"/>
    <s v="Iquitos-Enero-Sábado-6.30 a 8.00 pm-45682"/>
    <s v="Conócete a ti mismo"/>
    <s v="Iquitos-Enero-Sábado-6.30 a 8.00 pm-45682-Inscrito Nuevo"/>
    <b v="0"/>
    <d v="2025-02-15T00:00:00"/>
    <s v="ALTA"/>
    <s v="01/01/1900"/>
  </r>
  <r>
    <s v="Conócete a ti mismo"/>
    <s v="Enero"/>
    <s v="Sábado"/>
    <x v="1"/>
    <x v="1"/>
    <s v="Ricardo Rojas"/>
    <s v="05340998"/>
    <s v="CESAR "/>
    <s v="ARMAS MACHOA "/>
    <n v="910214745"/>
    <s v="ARMASMACHOAC1969@GMAIL.COM"/>
    <d v="1969-09-07T00:00:00"/>
    <n v="55"/>
    <s v="Anubis I"/>
    <s v="Inscrito Nuevo"/>
    <m/>
    <m/>
    <m/>
    <m/>
    <d v="2025-02-08T00:00:00"/>
    <d v="2025-04-25T00:00:00"/>
    <s v="Ricardo"/>
    <s v="Edgar"/>
    <s v="F"/>
    <s v="P"/>
    <s v="P"/>
    <s v="P"/>
    <s v="P"/>
    <m/>
    <m/>
    <m/>
    <m/>
    <m/>
    <m/>
    <m/>
    <m/>
    <m/>
    <m/>
    <m/>
    <m/>
    <s v="Asistió"/>
    <m/>
    <m/>
    <m/>
    <m/>
    <m/>
    <m/>
    <m/>
    <d v="2025-06-30T00:00:00"/>
    <m/>
    <d v="2025-07-31T00:00:00"/>
    <m/>
    <m/>
    <m/>
    <s v="FPP"/>
    <s v="Iquitos-Enero-Sábado-6.30 a 8.00 pm-45682"/>
    <s v="Conócete a ti mismo"/>
    <s v="Iquitos-Enero-Sábado-6.30 a 8.00 pm-45682-Inscrito Nuevo"/>
    <b v="0"/>
    <d v="2025-02-15T00:00:00"/>
    <s v="ALTA"/>
    <s v="01/01/1900"/>
  </r>
  <r>
    <s v="Conócete a ti mismo"/>
    <s v="Enero"/>
    <s v="Sábado"/>
    <x v="1"/>
    <x v="1"/>
    <s v="Ricardo Rojas"/>
    <s v="45593079"/>
    <s v="NORBERTO "/>
    <s v="RAMIREZ LAVI"/>
    <n v="965761279"/>
    <s v="NOBI1988ZK@GMAIL.COM"/>
    <d v="1988-12-28T00:00:00"/>
    <n v="36"/>
    <s v="Anubis I"/>
    <s v="Inscrito Nuevo"/>
    <m/>
    <m/>
    <m/>
    <m/>
    <d v="2025-02-08T00:00:00"/>
    <d v="2025-04-25T00:00:00"/>
    <s v="Ricardo"/>
    <s v="Edgar"/>
    <s v="F"/>
    <s v="P"/>
    <s v="P"/>
    <s v="P"/>
    <s v="P"/>
    <m/>
    <m/>
    <m/>
    <m/>
    <m/>
    <m/>
    <m/>
    <m/>
    <m/>
    <m/>
    <m/>
    <m/>
    <s v="Asistió"/>
    <m/>
    <m/>
    <m/>
    <m/>
    <m/>
    <m/>
    <m/>
    <d v="2025-06-30T00:00:00"/>
    <m/>
    <d v="2025-07-31T00:00:00"/>
    <m/>
    <m/>
    <m/>
    <s v="FPP"/>
    <s v="Iquitos-Enero-Sábado-6.30 a 8.00 pm-45682"/>
    <s v="Conócete a ti mismo"/>
    <s v="Iquitos-Enero-Sábado-6.30 a 8.00 pm-45682-Inscrito Nuevo"/>
    <b v="0"/>
    <d v="2025-02-15T00:00:00"/>
    <s v="ALTA"/>
    <s v="01/01/1900"/>
  </r>
  <r>
    <s v="Conócete a ti mismo"/>
    <s v="Enero"/>
    <s v="Sábado"/>
    <x v="1"/>
    <x v="1"/>
    <s v="Ricardo Rojas"/>
    <s v="25860445"/>
    <s v="CHRISTINA "/>
    <s v="TORRES LARA GUERRERO"/>
    <n v="938674411"/>
    <s v="TORRESLARAGUERREROCHRISTINA@GMAIL.COM"/>
    <d v="1977-08-16T00:00:00"/>
    <n v="47"/>
    <s v="Anubis I"/>
    <s v="Inscrito Nuevo"/>
    <m/>
    <m/>
    <m/>
    <m/>
    <d v="2025-02-08T00:00:00"/>
    <d v="2025-04-25T00:00:00"/>
    <s v="Ricardo"/>
    <s v="Edgar"/>
    <s v="P"/>
    <s v="P"/>
    <s v="P"/>
    <s v="P"/>
    <s v="P"/>
    <m/>
    <m/>
    <m/>
    <m/>
    <m/>
    <m/>
    <m/>
    <m/>
    <m/>
    <m/>
    <m/>
    <m/>
    <s v="Asistió"/>
    <m/>
    <m/>
    <m/>
    <m/>
    <m/>
    <m/>
    <m/>
    <d v="2025-06-30T00:00:00"/>
    <m/>
    <d v="2025-07-31T00:00:00"/>
    <m/>
    <m/>
    <m/>
    <s v="PPP"/>
    <s v="Iquitos-Enero-Sábado-6.30 a 8.00 pm-45682"/>
    <s v="Conócete a ti mismo"/>
    <s v="Iquitos-Enero-Sábado-6.30 a 8.00 pm-45682-Inscrito Nuevo"/>
    <b v="0"/>
    <d v="2025-02-15T00:00:00"/>
    <s v="ALTA"/>
    <s v="01/01/1900"/>
  </r>
  <r>
    <s v="Conócete a ti mismo"/>
    <s v="Enero"/>
    <s v="Sábado"/>
    <x v="1"/>
    <x v="1"/>
    <s v="Ricardo Rojas"/>
    <s v="05314212"/>
    <s v="LUIS ALBERTO "/>
    <s v="LOPEZ VINATEA"/>
    <n v="926093964"/>
    <m/>
    <d v="1964-12-08T00:00:00"/>
    <n v="60"/>
    <s v="Anubis I"/>
    <s v="Inscrito Nuevo"/>
    <m/>
    <m/>
    <m/>
    <m/>
    <d v="2025-02-08T00:00:00"/>
    <d v="2025-04-25T00:00:00"/>
    <s v="Ricardo"/>
    <s v="Edgar"/>
    <s v="P"/>
    <s v="P"/>
    <s v="P"/>
    <s v="P"/>
    <s v="P"/>
    <m/>
    <m/>
    <m/>
    <m/>
    <m/>
    <m/>
    <m/>
    <m/>
    <m/>
    <m/>
    <m/>
    <m/>
    <s v="Asistió"/>
    <m/>
    <m/>
    <m/>
    <m/>
    <m/>
    <m/>
    <m/>
    <d v="2025-06-30T00:00:00"/>
    <m/>
    <d v="2025-07-31T00:00:00"/>
    <m/>
    <m/>
    <m/>
    <s v="PPP"/>
    <s v="Iquitos-Enero-Sábado-6.30 a 8.00 pm-45682"/>
    <s v="Conócete a ti mismo"/>
    <s v="Iquitos-Enero-Sábado-6.30 a 8.00 pm-45682-Inscrito Nuevo"/>
    <b v="0"/>
    <d v="2025-02-15T00:00:00"/>
    <s v="ALTA"/>
    <s v="01/01/1900"/>
  </r>
  <r>
    <s v="Conócete a ti mismo"/>
    <s v="Enero"/>
    <s v="Sábado"/>
    <x v="1"/>
    <x v="1"/>
    <s v="Ricardo Rojas"/>
    <s v="73766855"/>
    <s v="FRANCESCO NICARDINHO"/>
    <s v="PALACIOS URQUIZA"/>
    <n v="916519465"/>
    <s v="palaciosurquizo@gmail.com"/>
    <m/>
    <s v=""/>
    <s v="Anubis I"/>
    <s v="Inscrito Nuevo"/>
    <m/>
    <m/>
    <m/>
    <m/>
    <d v="2025-02-08T00:00:00"/>
    <d v="2025-04-25T00:00:00"/>
    <s v="Ricardo"/>
    <s v="Edgar"/>
    <s v="P"/>
    <s v="P"/>
    <s v="P"/>
    <s v="P"/>
    <s v="P"/>
    <s v="F"/>
    <m/>
    <m/>
    <m/>
    <m/>
    <m/>
    <m/>
    <m/>
    <m/>
    <m/>
    <m/>
    <m/>
    <s v="Asistió"/>
    <m/>
    <m/>
    <m/>
    <m/>
    <m/>
    <m/>
    <m/>
    <d v="2025-06-30T00:00:00"/>
    <m/>
    <d v="2025-07-31T00:00:00"/>
    <m/>
    <m/>
    <m/>
    <s v="PPP"/>
    <s v="Iquitos-Enero-Sábado-6.30 a 8.00 pm-45682"/>
    <s v="Conócete a ti mismo"/>
    <s v="Iquitos-Enero-Sábado-6.30 a 8.00 pm-45682-Inscrito Nuevo"/>
    <b v="0"/>
    <d v="2025-02-15T00:00:00"/>
    <s v="ALTA"/>
    <s v="01/01/1900"/>
  </r>
  <r>
    <s v="Conócete a ti mismo"/>
    <s v="Enero"/>
    <s v="Sábado"/>
    <x v="1"/>
    <x v="1"/>
    <s v="Ricardo Rojas"/>
    <s v="72714553"/>
    <s v="ANGGIE VANESA "/>
    <s v="RODRIGUEZ MURAYARI"/>
    <n v="921694271"/>
    <s v="anggievanesarodriguezmurayari@gmail.com"/>
    <d v="2004-12-29T00:00:00"/>
    <n v="20"/>
    <s v="Anubis I"/>
    <s v="Inscrito Nuevo"/>
    <m/>
    <m/>
    <m/>
    <m/>
    <d v="2025-02-08T00:00:00"/>
    <d v="2025-04-25T00:00:00"/>
    <s v="Ricardo"/>
    <s v="Edgar"/>
    <s v="P"/>
    <s v="P"/>
    <s v="P"/>
    <s v="P"/>
    <s v="F"/>
    <m/>
    <m/>
    <m/>
    <m/>
    <m/>
    <m/>
    <m/>
    <m/>
    <m/>
    <m/>
    <m/>
    <m/>
    <s v="Asistió"/>
    <m/>
    <m/>
    <m/>
    <m/>
    <m/>
    <m/>
    <m/>
    <d v="2025-06-30T00:00:00"/>
    <m/>
    <d v="2025-07-31T00:00:00"/>
    <m/>
    <m/>
    <m/>
    <s v="PPP"/>
    <s v="Iquitos-Enero-Sábado-6.30 a 8.00 pm-45682"/>
    <s v="Conócete a ti mismo"/>
    <s v="Iquitos-Enero-Sábado-6.30 a 8.00 pm-45682-Inscrito Nuevo"/>
    <b v="0"/>
    <d v="2025-02-15T00:00:00"/>
    <s v="ALTA"/>
    <s v="01/01/1900"/>
  </r>
  <r>
    <s v="Conócete a ti mismo"/>
    <s v="Enero"/>
    <s v="Sábado"/>
    <x v="1"/>
    <x v="1"/>
    <s v="Ricardo Rojas"/>
    <s v="42160412"/>
    <s v="Paola Estefanía "/>
    <s v="Bances Chavez"/>
    <n v="985742860"/>
    <s v="paola_bances@hotmail.com"/>
    <d v="1983-11-12T00:00:00"/>
    <n v="41"/>
    <s v="Anubis I"/>
    <s v="Inscrito Nuevo"/>
    <m/>
    <m/>
    <m/>
    <m/>
    <d v="2025-02-08T00:00:00"/>
    <d v="2025-04-25T00:00:00"/>
    <s v="Ricardo"/>
    <s v="Edgar"/>
    <s v="P"/>
    <s v="P"/>
    <s v="P"/>
    <s v="P"/>
    <s v="F"/>
    <m/>
    <m/>
    <m/>
    <m/>
    <m/>
    <m/>
    <m/>
    <m/>
    <m/>
    <m/>
    <m/>
    <m/>
    <s v="Asistió"/>
    <m/>
    <m/>
    <m/>
    <m/>
    <m/>
    <m/>
    <m/>
    <d v="2025-06-30T00:00:00"/>
    <m/>
    <d v="2025-07-31T00:00:00"/>
    <m/>
    <m/>
    <m/>
    <s v="PPP"/>
    <s v="Iquitos-Enero-Sábado-6.30 a 8.00 pm-45682"/>
    <s v="Conócete a ti mismo"/>
    <s v="Iquitos-Enero-Sábado-6.30 a 8.00 pm-45682-Inscrito Nuevo"/>
    <b v="0"/>
    <d v="2025-02-15T00:00:00"/>
    <s v="ALTA"/>
    <s v="01/01/1900"/>
  </r>
  <r>
    <s v="Conócete a ti mismo"/>
    <s v="Enero"/>
    <s v="Sábado"/>
    <x v="1"/>
    <x v="1"/>
    <s v="Ricardo Rojas"/>
    <s v="05390823"/>
    <s v="MARÍA HILDA "/>
    <s v="VALLES LOMAS"/>
    <n v="926201670"/>
    <m/>
    <d v="1966-06-05T00:00:00"/>
    <n v="58"/>
    <s v="Anubis I"/>
    <s v="Inscrito Nuevo"/>
    <m/>
    <m/>
    <m/>
    <m/>
    <d v="2025-02-08T00:00:00"/>
    <d v="2025-04-25T00:00:00"/>
    <s v="Ricardo"/>
    <s v="Edgar"/>
    <s v="F"/>
    <s v="P"/>
    <s v="P"/>
    <s v="P"/>
    <s v="P"/>
    <m/>
    <m/>
    <m/>
    <m/>
    <m/>
    <m/>
    <m/>
    <m/>
    <m/>
    <m/>
    <m/>
    <m/>
    <s v="Asistió"/>
    <m/>
    <m/>
    <m/>
    <m/>
    <m/>
    <m/>
    <m/>
    <d v="2025-06-30T00:00:00"/>
    <m/>
    <d v="2025-07-31T00:00:00"/>
    <m/>
    <m/>
    <m/>
    <s v="FPP"/>
    <s v="Iquitos-Enero-Sábado-6.30 a 8.00 pm-45682"/>
    <s v="Conócete a ti mismo"/>
    <s v="Iquitos-Enero-Sábado-6.30 a 8.00 pm-45682-Inscrito Nuevo"/>
    <b v="0"/>
    <d v="2025-02-15T00:00:00"/>
    <s v="ALTA"/>
    <s v="01/01/1900"/>
  </r>
  <r>
    <s v="Conócete a ti mismo"/>
    <s v="Febrero"/>
    <s v="Sábado"/>
    <x v="1"/>
    <x v="2"/>
    <s v="Ricardo Rojas"/>
    <s v="73001648"/>
    <s v="Luz Priscila "/>
    <s v="Lopez Casternoque"/>
    <n v="997208852"/>
    <m/>
    <d v="1997-04-20T00:00:00"/>
    <n v="27"/>
    <s v="Xexostris I"/>
    <s v="Inscrito Nuevo"/>
    <m/>
    <m/>
    <m/>
    <m/>
    <d v="2025-03-08T00:00:00"/>
    <d v="2025-05-22T00:00:00"/>
    <s v="Magno"/>
    <s v="Mirco"/>
    <s v="P"/>
    <m/>
    <m/>
    <m/>
    <m/>
    <m/>
    <m/>
    <m/>
    <m/>
    <m/>
    <m/>
    <m/>
    <m/>
    <m/>
    <m/>
    <m/>
    <m/>
    <s v="Completar hasta 3ra sem. para evaluar a Probacionista"/>
    <m/>
    <m/>
    <m/>
    <m/>
    <m/>
    <m/>
    <m/>
    <d v="2025-07-31T00:00:00"/>
    <m/>
    <d v="2025-08-31T00:00:00"/>
    <m/>
    <m/>
    <m/>
    <s v="P"/>
    <s v="Iquitos-Febrero-Sábado-6.30 a 8.00 pm-45710"/>
    <s v="Conócete a ti mismo"/>
    <s v="Iquitos-Febrero-Sábado-6.30 a 8.00 pm-45710-Inscrito Nuevo"/>
    <b v="0"/>
    <d v="2025-03-15T00:00:00"/>
    <s v="ALTA"/>
    <s v="01/01/1900"/>
  </r>
  <r>
    <s v="Conócete a ti mismo"/>
    <s v="Febrero"/>
    <s v="Sábado"/>
    <x v="1"/>
    <x v="2"/>
    <s v="Ricardo Rojas"/>
    <s v="09632834"/>
    <s v="Roberto Ricardo "/>
    <s v="Vite Peña"/>
    <n v="928529502"/>
    <s v="robertovite1@yahoo.com"/>
    <d v="1955-12-12T00:00:00"/>
    <n v="69"/>
    <s v="Xexostris I"/>
    <s v="Inscrito Nuevo"/>
    <m/>
    <m/>
    <m/>
    <m/>
    <d v="2025-03-08T00:00:00"/>
    <d v="2025-05-22T00:00:00"/>
    <s v="Magno"/>
    <s v="Mirco"/>
    <s v="P"/>
    <m/>
    <m/>
    <m/>
    <m/>
    <m/>
    <m/>
    <m/>
    <m/>
    <m/>
    <m/>
    <m/>
    <m/>
    <m/>
    <m/>
    <m/>
    <m/>
    <s v="Completar hasta 3ra sem. para evaluar a Probacionista"/>
    <m/>
    <m/>
    <m/>
    <m/>
    <m/>
    <m/>
    <m/>
    <d v="2025-07-31T00:00:00"/>
    <m/>
    <d v="2025-08-31T00:00:00"/>
    <m/>
    <m/>
    <m/>
    <s v="P"/>
    <s v="Iquitos-Febrero-Sábado-6.30 a 8.00 pm-45710"/>
    <s v="Conócete a ti mismo"/>
    <s v="Iquitos-Febrero-Sábado-6.30 a 8.00 pm-45710-Inscrito Nuevo"/>
    <b v="0"/>
    <d v="2025-03-15T00:00:00"/>
    <s v="ALTA"/>
    <s v="01/01/1900"/>
  </r>
  <r>
    <s v="Conócete a ti mismo"/>
    <s v="Febrero"/>
    <s v="Sábado"/>
    <x v="1"/>
    <x v="2"/>
    <s v="Ricardo Rojas"/>
    <s v="40889565"/>
    <s v="Gazely "/>
    <s v="Guerrero Flores"/>
    <n v="945301306"/>
    <s v="gazely19@hotmail.com"/>
    <d v="1980-05-19T00:00:00"/>
    <n v="44"/>
    <s v="Xexostris I"/>
    <s v="Inscrito Nuevo"/>
    <m/>
    <m/>
    <m/>
    <m/>
    <d v="2025-03-08T00:00:00"/>
    <d v="2025-05-22T00:00:00"/>
    <s v="Magno"/>
    <s v="Mirco"/>
    <s v="P"/>
    <m/>
    <m/>
    <m/>
    <m/>
    <m/>
    <m/>
    <m/>
    <m/>
    <m/>
    <m/>
    <m/>
    <m/>
    <m/>
    <m/>
    <m/>
    <m/>
    <s v="Completar hasta 3ra sem. para evaluar a Probacionista"/>
    <m/>
    <m/>
    <m/>
    <m/>
    <m/>
    <m/>
    <m/>
    <d v="2025-07-31T00:00:00"/>
    <m/>
    <d v="2025-08-31T00:00:00"/>
    <m/>
    <m/>
    <m/>
    <s v="P"/>
    <s v="Iquitos-Febrero-Sábado-6.30 a 8.00 pm-45710"/>
    <s v="Conócete a ti mismo"/>
    <s v="Iquitos-Febrero-Sábado-6.30 a 8.00 pm-45710-Inscrito Nuevo"/>
    <b v="0"/>
    <d v="2025-03-15T00:00:00"/>
    <s v="ALTA"/>
    <s v="01/01/1900"/>
  </r>
  <r>
    <s v="Conócete a ti mismo"/>
    <s v="Febrero"/>
    <s v="Sábado"/>
    <x v="1"/>
    <x v="2"/>
    <s v="Ricardo Rojas"/>
    <s v="07462657"/>
    <s v="Rocio del  Pilar"/>
    <s v=" Valcarcel Aching "/>
    <n v="949121542"/>
    <s v="valcarcelachngr@gmail.com"/>
    <m/>
    <s v=""/>
    <s v="Xexostris I"/>
    <s v="Inscrito Nuevo"/>
    <m/>
    <m/>
    <m/>
    <m/>
    <d v="2025-03-08T00:00:00"/>
    <d v="2025-05-22T00:00:00"/>
    <s v="Magno"/>
    <s v="Mirco"/>
    <s v="P"/>
    <m/>
    <m/>
    <m/>
    <m/>
    <m/>
    <m/>
    <m/>
    <m/>
    <m/>
    <m/>
    <m/>
    <m/>
    <m/>
    <m/>
    <m/>
    <m/>
    <s v="Completar hasta 3ra sem. para evaluar a Probacionista"/>
    <m/>
    <m/>
    <m/>
    <m/>
    <m/>
    <m/>
    <m/>
    <d v="2025-07-31T00:00:00"/>
    <m/>
    <d v="2025-08-31T00:00:00"/>
    <m/>
    <m/>
    <m/>
    <s v="P"/>
    <s v="Iquitos-Febrero-Sábado-6.30 a 8.00 pm-45710"/>
    <s v="Conócete a ti mismo"/>
    <s v="Iquitos-Febrero-Sábado-6.30 a 8.00 pm-45710-Inscrito Nuevo"/>
    <b v="0"/>
    <d v="2025-03-15T00:00:00"/>
    <s v="ALTA"/>
    <s v="01/01/1900"/>
  </r>
  <r>
    <s v="Conócete a ti mismo"/>
    <s v="Febrero"/>
    <s v="Sábado"/>
    <x v="1"/>
    <x v="2"/>
    <s v="Ricardo Rojas"/>
    <s v="10693109"/>
    <s v="Oscar Eduardo "/>
    <s v="Chang Pillsca"/>
    <n v="950859504"/>
    <s v="oscarchang106@gmail.com"/>
    <d v="1977-10-17T00:00:00"/>
    <n v="47"/>
    <s v="Xexostris I"/>
    <s v="Inscrito Nuevo"/>
    <m/>
    <m/>
    <m/>
    <m/>
    <d v="2025-03-08T00:00:00"/>
    <d v="2025-05-22T00:00:00"/>
    <s v="Magno"/>
    <s v="Mirco"/>
    <s v="P"/>
    <m/>
    <m/>
    <m/>
    <m/>
    <m/>
    <m/>
    <m/>
    <m/>
    <m/>
    <m/>
    <m/>
    <m/>
    <m/>
    <m/>
    <m/>
    <m/>
    <s v="Completar hasta 3ra sem. para evaluar a Probacionista"/>
    <m/>
    <m/>
    <m/>
    <m/>
    <m/>
    <m/>
    <m/>
    <d v="2025-07-31T00:00:00"/>
    <m/>
    <d v="2025-08-31T00:00:00"/>
    <m/>
    <m/>
    <m/>
    <s v="P"/>
    <s v="Iquitos-Febrero-Sábado-6.30 a 8.00 pm-45710"/>
    <s v="Conócete a ti mismo"/>
    <s v="Iquitos-Febrero-Sábado-6.30 a 8.00 pm-45710-Inscrito Nuevo"/>
    <b v="0"/>
    <d v="2025-03-15T00:00:00"/>
    <s v="ALTA"/>
    <s v="01/01/1900"/>
  </r>
  <r>
    <s v="Conócete a ti mismo"/>
    <s v="Febrero"/>
    <s v="Sábado"/>
    <x v="1"/>
    <x v="2"/>
    <s v="Ricardo Rojas"/>
    <m/>
    <s v="Alessandra "/>
    <s v="Ramirez"/>
    <n v="916092988"/>
    <m/>
    <m/>
    <s v=""/>
    <s v="Xexostris I"/>
    <s v="Inscrito Nuevo"/>
    <m/>
    <m/>
    <m/>
    <m/>
    <d v="2025-03-08T00:00:00"/>
    <d v="2025-05-22T00:00:00"/>
    <s v="Magno"/>
    <s v="Mirco"/>
    <s v="P"/>
    <m/>
    <m/>
    <m/>
    <m/>
    <m/>
    <m/>
    <m/>
    <m/>
    <m/>
    <m/>
    <m/>
    <m/>
    <m/>
    <m/>
    <m/>
    <m/>
    <s v="Completar hasta 3ra sem. para evaluar a Probacionista"/>
    <m/>
    <m/>
    <m/>
    <m/>
    <m/>
    <m/>
    <m/>
    <d v="2025-07-31T00:00:00"/>
    <m/>
    <d v="2025-08-31T00:00:00"/>
    <m/>
    <m/>
    <m/>
    <s v="P"/>
    <s v="Iquitos-Febrero-Sábado-6.30 a 8.00 pm-45710"/>
    <s v="Conócete a ti mismo"/>
    <s v="Iquitos-Febrero-Sábado-6.30 a 8.00 pm-45710-Inscrito Nuevo"/>
    <b v="0"/>
    <d v="2025-03-15T00:00:00"/>
    <s v="ALTA"/>
    <s v="01/01/1900"/>
  </r>
  <r>
    <s v="Conócete a ti mismo"/>
    <s v="Febrero"/>
    <s v="Sábado"/>
    <x v="1"/>
    <x v="2"/>
    <s v="Ricardo Rojas"/>
    <s v="61120641"/>
    <s v="Sarita"/>
    <s v="Ushiñahua Rengifo"/>
    <n v="957910961"/>
    <s v="saritaushiñahuarengifo@gmail.com"/>
    <d v="2007-09-25T00:00:00"/>
    <n v="17"/>
    <s v="Xexostris I"/>
    <s v="Inscrito Nuevo"/>
    <m/>
    <m/>
    <m/>
    <m/>
    <d v="2025-03-08T00:00:00"/>
    <d v="2025-05-22T00:00:00"/>
    <s v="Magno"/>
    <s v="Mirco"/>
    <s v="P"/>
    <m/>
    <m/>
    <m/>
    <m/>
    <m/>
    <m/>
    <m/>
    <m/>
    <m/>
    <m/>
    <m/>
    <m/>
    <m/>
    <m/>
    <m/>
    <m/>
    <s v="Completar hasta 3ra sem. para evaluar a Probacionista"/>
    <m/>
    <m/>
    <m/>
    <m/>
    <m/>
    <m/>
    <m/>
    <d v="2025-07-31T00:00:00"/>
    <m/>
    <d v="2025-08-31T00:00:00"/>
    <m/>
    <m/>
    <m/>
    <s v="P"/>
    <s v="Iquitos-Febrero-Sábado-6.30 a 8.00 pm-45710"/>
    <s v="Conócete a ti mismo"/>
    <s v="Iquitos-Febrero-Sábado-6.30 a 8.00 pm-45710-Inscrito Nuevo"/>
    <b v="0"/>
    <d v="2025-03-15T00:00:00"/>
    <s v="ALTA"/>
    <s v="01/01/1900"/>
  </r>
  <r>
    <s v="Conócete a ti mismo"/>
    <s v="Febrero"/>
    <s v="Sábado"/>
    <x v="1"/>
    <x v="2"/>
    <s v="Ricardo Rojas"/>
    <m/>
    <s v="Lucero"/>
    <s v="Aguila Sanchez"/>
    <n v="949572295"/>
    <m/>
    <m/>
    <s v=""/>
    <s v="Xexostris I"/>
    <s v="Inscrito Nuevo"/>
    <m/>
    <m/>
    <m/>
    <m/>
    <d v="2025-03-08T00:00:00"/>
    <d v="2025-05-22T00:00:00"/>
    <s v="Magno"/>
    <s v="Mirco"/>
    <s v="P"/>
    <m/>
    <m/>
    <m/>
    <m/>
    <m/>
    <m/>
    <m/>
    <m/>
    <m/>
    <m/>
    <m/>
    <m/>
    <m/>
    <m/>
    <m/>
    <m/>
    <s v="Completar hasta 3ra sem. para evaluar a Probacionista"/>
    <m/>
    <m/>
    <m/>
    <m/>
    <m/>
    <m/>
    <m/>
    <d v="2025-07-31T00:00:00"/>
    <m/>
    <d v="2025-08-31T00:00:00"/>
    <m/>
    <m/>
    <m/>
    <s v="P"/>
    <s v="Iquitos-Febrero-Sábado-6.30 a 8.00 pm-45710"/>
    <s v="Conócete a ti mismo"/>
    <s v="Iquitos-Febrero-Sábado-6.30 a 8.00 pm-45710-Inscrito Nuevo"/>
    <b v="0"/>
    <d v="2025-03-15T00:00:00"/>
    <s v="ALTA"/>
    <s v="01/01/1900"/>
  </r>
  <r>
    <s v="Conócete a ti mismo"/>
    <s v="Febrero"/>
    <s v="Sábado"/>
    <x v="1"/>
    <x v="2"/>
    <s v="Ricardo Rojas"/>
    <s v="45486666"/>
    <s v="Iris "/>
    <s v="Cordova  Reategui"/>
    <n v="913278797"/>
    <s v="iris.cordova.reategui88@gmail.com"/>
    <d v="1980-07-06T00:00:00"/>
    <n v="44"/>
    <s v="Xexostris I"/>
    <s v="Inscrito Nuevo"/>
    <m/>
    <m/>
    <m/>
    <m/>
    <d v="2025-03-08T00:00:00"/>
    <d v="2025-05-22T00:00:00"/>
    <s v="Magno"/>
    <s v="Mirco"/>
    <s v="P"/>
    <m/>
    <m/>
    <m/>
    <m/>
    <m/>
    <m/>
    <m/>
    <m/>
    <m/>
    <m/>
    <m/>
    <m/>
    <m/>
    <m/>
    <m/>
    <m/>
    <s v="Completar hasta 3ra sem. para evaluar a Probacionista"/>
    <m/>
    <m/>
    <m/>
    <m/>
    <m/>
    <m/>
    <m/>
    <d v="2025-07-31T00:00:00"/>
    <m/>
    <d v="2025-08-31T00:00:00"/>
    <m/>
    <m/>
    <m/>
    <s v="P"/>
    <s v="Iquitos-Febrero-Sábado-6.30 a 8.00 pm-45710"/>
    <s v="Conócete a ti mismo"/>
    <s v="Iquitos-Febrero-Sábado-6.30 a 8.00 pm-45710-Inscrito Nuevo"/>
    <b v="0"/>
    <d v="2025-03-15T00:00:00"/>
    <s v="ALTA"/>
    <s v="01/01/1900"/>
  </r>
  <r>
    <s v="Conócete a ti mismo"/>
    <s v="Febrero"/>
    <s v="Sábado"/>
    <x v="1"/>
    <x v="2"/>
    <s v="Ricardo Rojas"/>
    <m/>
    <s v="Azaf Haziel"/>
    <s v="Peña Grandez"/>
    <n v="978051979"/>
    <s v="azabhazielpeña@gmail.com"/>
    <d v="2008-10-05T00:00:00"/>
    <n v="16"/>
    <s v="Xexostris I"/>
    <s v="Inscrito Nuevo"/>
    <m/>
    <m/>
    <m/>
    <m/>
    <d v="2025-03-08T00:00:00"/>
    <d v="2025-05-22T00:00:00"/>
    <s v="Magno"/>
    <s v="Mirco"/>
    <s v="P"/>
    <m/>
    <m/>
    <m/>
    <m/>
    <m/>
    <m/>
    <m/>
    <m/>
    <m/>
    <m/>
    <m/>
    <m/>
    <m/>
    <m/>
    <m/>
    <m/>
    <s v="Completar hasta 3ra sem. para evaluar a Probacionista"/>
    <m/>
    <m/>
    <m/>
    <m/>
    <m/>
    <m/>
    <m/>
    <d v="2025-07-31T00:00:00"/>
    <m/>
    <d v="2025-08-31T00:00:00"/>
    <m/>
    <m/>
    <m/>
    <s v="P"/>
    <s v="Iquitos-Febrero-Sábado-6.30 a 8.00 pm-45710"/>
    <s v="Conócete a ti mismo"/>
    <s v="Iquitos-Febrero-Sábado-6.30 a 8.00 pm-45710-Inscrito Nuevo"/>
    <b v="0"/>
    <d v="2025-03-15T00:00:00"/>
    <s v="ALTA"/>
    <s v="01/01/1900"/>
  </r>
  <r>
    <s v="Conócete a ti mismo"/>
    <s v="Febrero"/>
    <s v="Sábado"/>
    <x v="1"/>
    <x v="2"/>
    <s v="Ricardo Rojas"/>
    <s v="73001649"/>
    <s v="Lesly  Belinda "/>
    <s v="Fasabi  Casternoque "/>
    <n v="939301405"/>
    <s v="belinda.fasabi@gmail.com"/>
    <d v="2005-04-20T00:00:00"/>
    <n v="19"/>
    <s v="Xexostris I"/>
    <s v="Inscrito Nuevo"/>
    <m/>
    <m/>
    <m/>
    <m/>
    <d v="2025-03-08T00:00:00"/>
    <d v="2025-05-22T00:00:00"/>
    <s v="Magno"/>
    <s v="Mirco"/>
    <s v="P"/>
    <m/>
    <m/>
    <m/>
    <m/>
    <m/>
    <m/>
    <m/>
    <m/>
    <m/>
    <m/>
    <m/>
    <m/>
    <m/>
    <m/>
    <m/>
    <m/>
    <s v="Completar hasta 3ra sem. para evaluar a Probacionista"/>
    <m/>
    <m/>
    <m/>
    <m/>
    <m/>
    <m/>
    <m/>
    <d v="2025-07-31T00:00:00"/>
    <m/>
    <d v="2025-08-31T00:00:00"/>
    <m/>
    <m/>
    <m/>
    <s v="P"/>
    <s v="Iquitos-Febrero-Sábado-6.30 a 8.00 pm-45710"/>
    <s v="Conócete a ti mismo"/>
    <s v="Iquitos-Febrero-Sábado-6.30 a 8.00 pm-45710-Inscrito Nuevo"/>
    <b v="0"/>
    <d v="2025-03-15T00:00:00"/>
    <s v="ALTA"/>
    <s v="01/01/1900"/>
  </r>
  <r>
    <s v="Conócete a ti mismo"/>
    <s v="Febrero"/>
    <s v="Sábado"/>
    <x v="1"/>
    <x v="2"/>
    <s v="Ricardo Rojas"/>
    <m/>
    <m/>
    <m/>
    <m/>
    <m/>
    <m/>
    <s v=""/>
    <s v="Xexostris I"/>
    <s v="Inscrito Nuevo"/>
    <m/>
    <m/>
    <m/>
    <m/>
    <d v="2025-03-08T00:00:00"/>
    <d v="2025-05-22T00:00:00"/>
    <m/>
    <m/>
    <m/>
    <m/>
    <m/>
    <m/>
    <m/>
    <m/>
    <m/>
    <m/>
    <m/>
    <m/>
    <m/>
    <m/>
    <m/>
    <m/>
    <m/>
    <m/>
    <m/>
    <s v="Completar hasta 3ra sem. para evaluar a Probacionista"/>
    <m/>
    <m/>
    <m/>
    <m/>
    <m/>
    <m/>
    <m/>
    <d v="2025-07-31T00:00:00"/>
    <m/>
    <d v="2025-08-31T00:00:00"/>
    <m/>
    <m/>
    <m/>
    <s v=""/>
    <s v="Iquitos-Febrero-Sábado-6.30 a 8.00 pm-45710"/>
    <s v="Conócete a ti mismo"/>
    <s v="Iquitos-Febrero-Sábado-6.30 a 8.00 pm-45710-Inscrito Nuevo"/>
    <b v="0"/>
    <s v="01/01/1900"/>
    <s v="No asistió 1er mes"/>
    <s v="01/01/1900"/>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m/>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r>
    <m/>
    <m/>
    <m/>
    <x v="2"/>
    <x v="3"/>
    <m/>
    <m/>
    <m/>
    <m/>
    <m/>
    <m/>
    <m/>
    <s v=""/>
    <m/>
    <m/>
    <m/>
    <m/>
    <m/>
    <m/>
    <s v=""/>
    <s v=""/>
    <m/>
    <m/>
    <m/>
    <m/>
    <m/>
    <m/>
    <m/>
    <m/>
    <m/>
    <m/>
    <m/>
    <m/>
    <m/>
    <m/>
    <m/>
    <m/>
    <m/>
    <m/>
    <m/>
    <s v=""/>
    <m/>
    <m/>
    <m/>
    <m/>
    <s v=""/>
    <m/>
    <m/>
    <s v=""/>
    <m/>
    <s v=""/>
    <m/>
    <m/>
    <m/>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1FD263-DD70-46D4-BEC5-D134B4EA3652}" name="TablaDinámica3" cacheId="227"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H5:I9" firstHeaderRow="1" firstDataRow="1" firstDataCol="2"/>
  <pivotFields count="6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2"/>
        <item x="0"/>
        <item x="1"/>
        <item t="default"/>
      </items>
      <extLst>
        <ext xmlns:x14="http://schemas.microsoft.com/office/spreadsheetml/2009/9/main" uri="{2946ED86-A175-432a-8AC1-64E0C546D7DE}">
          <x14:pivotField fillDownLabels="1"/>
        </ext>
      </extLst>
    </pivotField>
    <pivotField name="sem 01" axis="axisRow" compact="0" numFmtId="14" outline="0" showAll="0" sortType="ascending" defaultSubtotal="0">
      <items count="4">
        <item x="0"/>
        <item x="1"/>
        <item x="2"/>
        <item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sem 012"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2">
    <field x="4"/>
    <field x="3"/>
  </rowFields>
  <rowItems count="4">
    <i>
      <x/>
      <x v="1"/>
    </i>
    <i>
      <x v="1"/>
      <x v="2"/>
    </i>
    <i>
      <x v="2"/>
      <x v="2"/>
    </i>
    <i>
      <x v="3"/>
      <x/>
    </i>
  </rowItems>
  <colItems count="1">
    <i/>
  </colItems>
  <formats count="9">
    <format dxfId="93">
      <pivotArea field="4" type="button" dataOnly="0" labelOnly="1" outline="0" axis="axisRow" fieldPosition="0"/>
    </format>
    <format dxfId="94">
      <pivotArea field="4" type="button" dataOnly="0" labelOnly="1" outline="0" axis="axisRow" fieldPosition="0"/>
    </format>
    <format dxfId="95">
      <pivotArea type="all" dataOnly="0" outline="0" fieldPosition="0"/>
    </format>
    <format dxfId="96">
      <pivotArea field="4" type="button" dataOnly="0" labelOnly="1" outline="0" axis="axisRow" fieldPosition="0"/>
    </format>
    <format dxfId="97">
      <pivotArea field="3" type="button" dataOnly="0" labelOnly="1" outline="0" axis="axisRow" fieldPosition="1"/>
    </format>
    <format dxfId="98">
      <pivotArea dataOnly="0" labelOnly="1" outline="0" fieldPosition="0">
        <references count="1">
          <reference field="4" count="0"/>
        </references>
      </pivotArea>
    </format>
    <format dxfId="99">
      <pivotArea dataOnly="0" labelOnly="1" outline="0" fieldPosition="0">
        <references count="2">
          <reference field="3" count="1">
            <x v="1"/>
          </reference>
          <reference field="4" count="1" selected="0">
            <x v="0"/>
          </reference>
        </references>
      </pivotArea>
    </format>
    <format dxfId="100">
      <pivotArea dataOnly="0" labelOnly="1" outline="0" fieldPosition="0">
        <references count="2">
          <reference field="3" count="1">
            <x v="2"/>
          </reference>
          <reference field="4" count="1" selected="0">
            <x v="1"/>
          </reference>
        </references>
      </pivotArea>
    </format>
    <format dxfId="101">
      <pivotArea dataOnly="0" labelOnly="1" outline="0" fieldPosition="0">
        <references count="2">
          <reference field="3" count="1">
            <x v="0"/>
          </reference>
          <reference field="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7B2F95-8E90-46C1-B434-4F377B9D8CF6}" name="TablaDinámica34" cacheId="200" applyNumberFormats="0" applyBorderFormats="0" applyFontFormats="0" applyPatternFormats="0" applyAlignmentFormats="0" applyWidthHeightFormats="1" dataCaption="Valores" updatedVersion="8" minRefreshableVersion="3" itemPrintTitles="1" createdVersion="8" indent="0" compact="0" compactData="0" multipleFieldFilters="0" chartFormat="27">
  <location ref="CM44:CR50" firstHeaderRow="0" firstDataRow="1" firstDataCol="3"/>
  <pivotFields count="28">
    <pivotField name="Grupo" axis="axisRow" compact="0" outline="0" showAll="0" defaultSubtotal="0">
      <items count="35">
        <item x="3"/>
        <item m="1" x="20"/>
        <item m="1" x="21"/>
        <item m="1" x="22"/>
        <item m="1" x="23"/>
        <item m="1" x="24"/>
        <item m="1" x="30"/>
        <item m="1" x="25"/>
        <item m="1" x="26"/>
        <item m="1" x="31"/>
        <item m="1" x="32"/>
        <item m="1" x="33"/>
        <item m="1" x="34"/>
        <item x="4"/>
        <item m="1" x="27"/>
        <item m="1" x="28"/>
        <item m="1" x="29"/>
        <item m="1" x="6"/>
        <item m="1" x="7"/>
        <item m="1" x="8"/>
        <item m="1" x="9"/>
        <item m="1" x="10"/>
        <item m="1" x="11"/>
        <item m="1" x="12"/>
        <item m="1" x="13"/>
        <item m="1" x="14"/>
        <item m="1" x="17"/>
        <item m="1" x="15"/>
        <item m="1" x="16"/>
        <item m="1" x="18"/>
        <item m="1" x="19"/>
        <item m="1" x="5"/>
        <item x="0"/>
        <item x="1"/>
        <item x="2"/>
      </items>
      <extLst>
        <ext xmlns:x14="http://schemas.microsoft.com/office/spreadsheetml/2009/9/main" uri="{2946ED86-A175-432a-8AC1-64E0C546D7DE}">
          <x14:pivotField fillDownLabels="1"/>
        </ext>
      </extLst>
    </pivotField>
    <pivotField compact="0" outline="0" showAll="0">
      <items count="7">
        <item x="1"/>
        <item m="1" x="5"/>
        <item x="0"/>
        <item m="1" x="4"/>
        <item m="1" x="3"/>
        <item x="2"/>
        <item t="default"/>
      </items>
      <extLst>
        <ext xmlns:x14="http://schemas.microsoft.com/office/spreadsheetml/2009/9/main" uri="{2946ED86-A175-432a-8AC1-64E0C546D7DE}">
          <x14:pivotField fillDownLabels="1"/>
        </ext>
      </extLst>
    </pivotField>
    <pivotField axis="axisRow" compact="0" outline="0" showAll="0" sortType="ascending" defaultSubtotal="0">
      <items count="20">
        <item x="3"/>
        <item m="1" x="18"/>
        <item m="1" x="6"/>
        <item m="1" x="7"/>
        <item m="1" x="8"/>
        <item m="1" x="9"/>
        <item m="1" x="10"/>
        <item m="1" x="19"/>
        <item m="1" x="11"/>
        <item m="1" x="12"/>
        <item m="1" x="13"/>
        <item m="1" x="14"/>
        <item m="1" x="15"/>
        <item m="1" x="16"/>
        <item m="1" x="5"/>
        <item m="1" x="17"/>
        <item x="0"/>
        <item x="1"/>
        <item x="2"/>
        <item x="4"/>
      </items>
      <extLst>
        <ext xmlns:x14="http://schemas.microsoft.com/office/spreadsheetml/2009/9/main" uri="{2946ED86-A175-432a-8AC1-64E0C546D7DE}">
          <x14:pivotField fillDownLabels="1"/>
        </ext>
      </extLst>
    </pivotField>
    <pivotField compact="0" outline="0" showAll="0">
      <items count="23">
        <item m="1" x="4"/>
        <item m="1" x="14"/>
        <item m="1" x="15"/>
        <item m="1" x="16"/>
        <item m="1" x="17"/>
        <item m="1" x="18"/>
        <item m="1" x="19"/>
        <item m="1" x="20"/>
        <item m="1" x="21"/>
        <item x="0"/>
        <item x="1"/>
        <item m="1" x="5"/>
        <item m="1" x="6"/>
        <item m="1" x="7"/>
        <item m="1" x="8"/>
        <item m="1" x="13"/>
        <item m="1" x="10"/>
        <item m="1" x="11"/>
        <item x="2"/>
        <item m="1" x="12"/>
        <item m="1" x="9"/>
        <item x="3"/>
        <item t="default"/>
      </items>
      <extLst>
        <ext xmlns:x14="http://schemas.microsoft.com/office/spreadsheetml/2009/9/main" uri="{2946ED86-A175-432a-8AC1-64E0C546D7DE}">
          <x14:pivotField fillDownLabels="1"/>
        </ext>
      </extLst>
    </pivotField>
    <pivotField compact="0" outline="0" showAll="0">
      <items count="5">
        <item x="1"/>
        <item m="1" x="3"/>
        <item x="0"/>
        <item x="2"/>
        <item t="default"/>
      </items>
      <extLst>
        <ext xmlns:x14="http://schemas.microsoft.com/office/spreadsheetml/2009/9/main" uri="{2946ED86-A175-432a-8AC1-64E0C546D7DE}">
          <x14:pivotField fillDownLabels="1"/>
        </ext>
      </extLst>
    </pivotField>
    <pivotField axis="axisRow" compact="0" outline="0" showAll="0">
      <items count="7">
        <item x="1"/>
        <item x="0"/>
        <item x="2"/>
        <item m="1" x="5"/>
        <item m="1" x="3"/>
        <item m="1"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3">
    <field x="2"/>
    <field x="0"/>
    <field x="5"/>
  </rowFields>
  <rowItems count="6">
    <i>
      <x/>
      <x/>
      <x/>
    </i>
    <i>
      <x v="16"/>
      <x v="32"/>
      <x v="1"/>
    </i>
    <i>
      <x v="17"/>
      <x v="33"/>
      <x v="1"/>
    </i>
    <i>
      <x v="18"/>
      <x v="34"/>
      <x v="1"/>
    </i>
    <i>
      <x v="19"/>
      <x v="13"/>
      <x v="2"/>
    </i>
    <i t="grand">
      <x/>
    </i>
  </rowItems>
  <colFields count="1">
    <field x="-2"/>
  </colFields>
  <colItems count="3">
    <i>
      <x/>
    </i>
    <i i="1">
      <x v="1"/>
    </i>
    <i i="2">
      <x v="2"/>
    </i>
  </colItems>
  <dataFields count="3">
    <dataField name=" Cant. Inscritos" fld="8" baseField="0" baseItem="3"/>
    <dataField name=" Pasaron a miembro" fld="26" baseField="0" baseItem="0"/>
    <dataField name=" % pasaron a miembros" fld="27" baseField="0" baseItem="0" numFmtId="9"/>
  </dataFields>
  <formats count="1">
    <format dxfId="92">
      <pivotArea outline="0" fieldPosition="0">
        <references count="1">
          <reference field="4294967294" count="1" selected="0">
            <x v="2"/>
          </reference>
        </references>
      </pivotArea>
    </format>
  </formats>
  <chartFormats count="6">
    <chartFormat chart="0" format="1"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2"/>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29A283-1350-4A4B-A6A5-74E6B21145E0}" name="TablaDinámica4" cacheId="222" applyNumberFormats="0" applyBorderFormats="0" applyFontFormats="0" applyPatternFormats="0" applyAlignmentFormats="0" applyWidthHeightFormats="1" dataCaption="Valores" updatedVersion="8" minRefreshableVersion="3" rowGrandTotals="0" colGrandTotals="0" itemPrintTitles="1" createdVersion="8" indent="0" compact="0" compactData="0" multipleFieldFilters="0" chartFormat="10">
  <location ref="BB7:BG11" firstHeaderRow="1" firstDataRow="1" firstDataCol="5" rowPageCount="2" colPageCount="1"/>
  <pivotFields count="61">
    <pivotField axis="axisRow" compact="0" outline="0" showAll="0" defaultSubtotal="0">
      <items count="4">
        <item m="1" x="2"/>
        <item x="0"/>
        <item m="1" x="3"/>
        <item x="1"/>
      </items>
      <extLst>
        <ext xmlns:x14="http://schemas.microsoft.com/office/spreadsheetml/2009/9/main" uri="{2946ED86-A175-432a-8AC1-64E0C546D7DE}">
          <x14:pivotField fillDownLabels="1"/>
        </ext>
      </extLst>
    </pivotField>
    <pivotField axis="axisPage" compact="0" outline="0" multipleItemSelectionAllowed="1" showAll="0">
      <items count="11">
        <item x="0"/>
        <item x="1"/>
        <item m="1" x="3"/>
        <item m="1" x="4"/>
        <item m="1" x="5"/>
        <item m="1" x="6"/>
        <item m="1" x="7"/>
        <item m="1" x="8"/>
        <item m="1" x="9"/>
        <item x="2"/>
        <item t="default"/>
      </items>
      <extLst>
        <ext xmlns:x14="http://schemas.microsoft.com/office/spreadsheetml/2009/9/main" uri="{2946ED86-A175-432a-8AC1-64E0C546D7DE}">
          <x14:pivotField fillDownLabels="1"/>
        </ext>
      </extLst>
    </pivotField>
    <pivotField compact="0" outline="0" showAll="0">
      <items count="9">
        <item m="1" x="3"/>
        <item m="1" x="6"/>
        <item x="0"/>
        <item m="1" x="7"/>
        <item x="1"/>
        <item m="1" x="4"/>
        <item m="1" x="5"/>
        <item x="2"/>
        <item t="default"/>
      </items>
      <extLst>
        <ext xmlns:x14="http://schemas.microsoft.com/office/spreadsheetml/2009/9/main" uri="{2946ED86-A175-432a-8AC1-64E0C546D7DE}">
          <x14:pivotField fillDownLabels="1"/>
        </ext>
      </extLst>
    </pivotField>
    <pivotField compact="0" outline="0" showAll="0">
      <items count="8">
        <item m="1" x="5"/>
        <item x="1"/>
        <item m="1" x="4"/>
        <item m="1" x="6"/>
        <item m="1" x="3"/>
        <item x="0"/>
        <item x="2"/>
        <item t="default"/>
      </items>
      <extLst>
        <ext xmlns:x14="http://schemas.microsoft.com/office/spreadsheetml/2009/9/main" uri="{2946ED86-A175-432a-8AC1-64E0C546D7DE}">
          <x14:pivotField fillDownLabels="1"/>
        </ext>
      </extLst>
    </pivotField>
    <pivotField axis="axisRow" compact="0" outline="0" showAll="0" sortType="ascending" defaultSubtotal="0">
      <items count="18">
        <item m="1" x="5"/>
        <item m="1" x="6"/>
        <item m="1" x="7"/>
        <item m="1" x="8"/>
        <item m="1" x="9"/>
        <item m="1" x="10"/>
        <item m="1" x="11"/>
        <item m="1" x="12"/>
        <item m="1" x="13"/>
        <item m="1" x="15"/>
        <item m="1" x="14"/>
        <item m="1" x="4"/>
        <item m="1" x="16"/>
        <item m="1" x="17"/>
        <item x="0"/>
        <item x="1"/>
        <item x="2"/>
        <item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4">
        <item x="0"/>
        <item x="1"/>
        <item m="1" x="2"/>
        <item m="1"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9">
        <item m="1" x="4"/>
        <item m="1" x="5"/>
        <item m="1" x="6"/>
        <item m="1" x="7"/>
        <item x="2"/>
        <item m="1" x="8"/>
        <item m="1" x="3"/>
        <item x="0"/>
        <item x="1"/>
      </items>
      <extLst>
        <ext xmlns:x14="http://schemas.microsoft.com/office/spreadsheetml/2009/9/main" uri="{2946ED86-A175-432a-8AC1-64E0C546D7DE}">
          <x14:pivotField fillDownLabels="1"/>
        </ext>
      </extLst>
    </pivotField>
    <pivotField axis="axisRow" compact="0" outline="0" showAll="0">
      <items count="11">
        <item m="1" x="5"/>
        <item m="1" x="6"/>
        <item m="1" x="7"/>
        <item m="1" x="8"/>
        <item x="3"/>
        <item m="1" x="9"/>
        <item m="1" x="4"/>
        <item x="0"/>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4">
        <item x="1"/>
        <item x="0"/>
        <item m="1"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5">
    <field x="4"/>
    <field x="0"/>
    <field x="14"/>
    <field x="21"/>
    <field x="22"/>
  </rowFields>
  <rowItems count="4">
    <i>
      <x v="14"/>
      <x v="1"/>
      <x/>
      <x v="7"/>
      <x v="7"/>
    </i>
    <i>
      <x v="15"/>
      <x v="1"/>
      <x/>
      <x v="8"/>
      <x v="8"/>
    </i>
    <i>
      <x v="16"/>
      <x v="1"/>
      <x/>
      <x v="4"/>
      <x v="4"/>
    </i>
    <i r="3">
      <x v="7"/>
      <x v="9"/>
    </i>
  </rowItems>
  <colItems count="1">
    <i/>
  </colItems>
  <pageFields count="2">
    <pageField fld="1" hier="-1"/>
    <pageField fld="58" item="1" hier="-1"/>
  </pageFields>
  <dataFields count="1">
    <dataField name="Cant. Inscritos " fld="8" subtotal="count" baseField="0" baseItem="0"/>
  </dataFields>
  <chartFormats count="6">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93D26B-025A-4924-A9C1-E4E1E9800E36}" name="TablaDinámica3" cacheId="209" applyNumberFormats="0" applyBorderFormats="0" applyFontFormats="0" applyPatternFormats="0" applyAlignmentFormats="0" applyWidthHeightFormats="1" dataCaption="Valores" updatedVersion="8" minRefreshableVersion="3" itemPrintTitles="1" createdVersion="5" indent="0" compact="0" compactData="0" multipleFieldFilters="0" chartFormat="24">
  <location ref="BK103:CA109" firstHeaderRow="0" firstDataRow="1" firstDataCol="5" rowPageCount="1" colPageCount="1"/>
  <pivotFields count="27">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items count="5">
        <item x="1"/>
        <item m="1" x="2"/>
        <item x="0"/>
        <item m="1" x="3"/>
        <item t="default"/>
      </items>
      <extLst>
        <ext xmlns:x14="http://schemas.microsoft.com/office/spreadsheetml/2009/9/main" uri="{2946ED86-A175-432a-8AC1-64E0C546D7DE}">
          <x14:pivotField fillDownLabels="1"/>
        </ext>
      </extLst>
    </pivotField>
    <pivotField axis="axisRow" compact="0" outline="0" showAll="0" sortType="ascending" defaultSubtotal="0">
      <items count="17">
        <item x="3"/>
        <item m="1" x="5"/>
        <item m="1" x="6"/>
        <item m="1" x="7"/>
        <item m="1" x="8"/>
        <item m="1" x="9"/>
        <item m="1" x="10"/>
        <item m="1" x="11"/>
        <item m="1" x="12"/>
        <item m="1" x="13"/>
        <item m="1" x="14"/>
        <item m="1" x="15"/>
        <item m="1" x="4"/>
        <item m="1" x="16"/>
        <item x="0"/>
        <item x="1"/>
        <item x="2"/>
      </items>
      <extLst>
        <ext xmlns:x14="http://schemas.microsoft.com/office/spreadsheetml/2009/9/main" uri="{2946ED86-A175-432a-8AC1-64E0C546D7DE}">
          <x14:pivotField fillDownLabels="1"/>
        </ext>
      </extLst>
    </pivotField>
    <pivotField axis="axisRow" compact="0" outline="0" showAll="0" defaultSubtotal="0">
      <items count="11">
        <item x="2"/>
        <item x="1"/>
        <item x="0"/>
        <item m="1" x="4"/>
        <item m="1" x="5"/>
        <item m="1" x="6"/>
        <item m="1" x="7"/>
        <item m="1" x="8"/>
        <item m="1" x="9"/>
        <item m="1" x="10"/>
        <item m="1"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4">
        <item x="1"/>
        <item x="0"/>
        <item m="1" x="2"/>
        <item m="1" x="3"/>
      </items>
      <extLst>
        <ext xmlns:x14="http://schemas.microsoft.com/office/spreadsheetml/2009/9/main" uri="{2946ED86-A175-432a-8AC1-64E0C546D7DE}">
          <x14:pivotField fillDownLabels="1"/>
        </ext>
      </extLst>
    </pivotField>
    <pivotField axis="axisRow" compact="0" outline="0" showAll="0" defaultSubtotal="0">
      <items count="9">
        <item x="2"/>
        <item m="1" x="4"/>
        <item m="1" x="5"/>
        <item m="1" x="6"/>
        <item m="1" x="7"/>
        <item m="1" x="8"/>
        <item m="1" x="3"/>
        <item x="0"/>
        <item x="1"/>
      </items>
      <extLst>
        <ext xmlns:x14="http://schemas.microsoft.com/office/spreadsheetml/2009/9/main" uri="{2946ED86-A175-432a-8AC1-64E0C546D7DE}">
          <x14:pivotField fillDownLabels="1"/>
        </ext>
      </extLst>
    </pivotField>
    <pivotField axis="axisRow" compact="0" outline="0" showAll="0">
      <items count="11">
        <item x="2"/>
        <item m="1" x="5"/>
        <item m="1" x="6"/>
        <item m="1" x="7"/>
        <item m="1" x="8"/>
        <item m="1" x="9"/>
        <item m="1" x="4"/>
        <item x="0"/>
        <item x="1"/>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5">
    <field x="2"/>
    <field x="3"/>
    <field x="5"/>
    <field x="6"/>
    <field x="7"/>
  </rowFields>
  <rowItems count="6">
    <i>
      <x/>
      <x/>
      <x/>
      <x/>
      <x/>
    </i>
    <i>
      <x v="14"/>
      <x v="2"/>
      <x v="1"/>
      <x v="7"/>
      <x v="7"/>
    </i>
    <i>
      <x v="15"/>
      <x v="2"/>
      <x v="1"/>
      <x v="8"/>
      <x v="8"/>
    </i>
    <i>
      <x v="16"/>
      <x v="1"/>
      <x v="1"/>
      <x/>
      <x/>
    </i>
    <i r="3">
      <x v="7"/>
      <x v="9"/>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 Sem. 01" fld="10" baseField="0" baseItem="3"/>
    <dataField name=" Sem. 02" fld="11" baseField="0" baseItem="3"/>
    <dataField name=" Sem. 03" fld="12" baseField="0" baseItem="3"/>
    <dataField name=" Sem. 04" fld="13" baseField="0" baseItem="3"/>
    <dataField name=" Sem. 05" fld="14" baseField="0" baseItem="1"/>
    <dataField name=" Sem. 06" fld="15" baseField="0" baseItem="1"/>
    <dataField name=" Sem. 07" fld="16" baseField="0" baseItem="1"/>
    <dataField name=" Sem. 08" fld="17" baseField="0" baseItem="1"/>
    <dataField name=" Sem. 09" fld="18" baseField="0" baseItem="1"/>
    <dataField name=" Sem. 10" fld="19" baseField="0" baseItem="1"/>
    <dataField name=" Sem. 11" fld="20" baseField="0" baseItem="1"/>
    <dataField name=" Sem. 12" fld="21" baseField="0" baseItem="1"/>
  </dataField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3" format="18" series="1">
      <pivotArea type="data" outline="0" fieldPosition="0">
        <references count="1">
          <reference field="4294967294" count="1" selected="0">
            <x v="6"/>
          </reference>
        </references>
      </pivotArea>
    </chartFormat>
    <chartFormat chart="3" format="19" series="1">
      <pivotArea type="data" outline="0" fieldPosition="0">
        <references count="1">
          <reference field="4294967294" count="1" selected="0">
            <x v="7"/>
          </reference>
        </references>
      </pivotArea>
    </chartFormat>
    <chartFormat chart="3" format="20" series="1">
      <pivotArea type="data" outline="0" fieldPosition="0">
        <references count="1">
          <reference field="4294967294" count="1" selected="0">
            <x v="8"/>
          </reference>
        </references>
      </pivotArea>
    </chartFormat>
    <chartFormat chart="3" format="21" series="1">
      <pivotArea type="data" outline="0" fieldPosition="0">
        <references count="1">
          <reference field="4294967294" count="1" selected="0">
            <x v="9"/>
          </reference>
        </references>
      </pivotArea>
    </chartFormat>
    <chartFormat chart="3" format="22" series="1">
      <pivotArea type="data" outline="0" fieldPosition="0">
        <references count="1">
          <reference field="4294967294" count="1" selected="0">
            <x v="10"/>
          </reference>
        </references>
      </pivotArea>
    </chartFormat>
    <chartFormat chart="3" format="23" series="1">
      <pivotArea type="data" outline="0" fieldPosition="0">
        <references count="1">
          <reference field="4294967294" count="1" selected="0">
            <x v="11"/>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 chart="4" format="27" series="1">
      <pivotArea type="data" outline="0" fieldPosition="0">
        <references count="1">
          <reference field="4294967294" count="1" selected="0">
            <x v="3"/>
          </reference>
        </references>
      </pivotArea>
    </chartFormat>
    <chartFormat chart="4" format="28" series="1">
      <pivotArea type="data" outline="0" fieldPosition="0">
        <references count="1">
          <reference field="4294967294" count="1" selected="0">
            <x v="4"/>
          </reference>
        </references>
      </pivotArea>
    </chartFormat>
    <chartFormat chart="4" format="29" series="1">
      <pivotArea type="data" outline="0" fieldPosition="0">
        <references count="1">
          <reference field="4294967294" count="1" selected="0">
            <x v="5"/>
          </reference>
        </references>
      </pivotArea>
    </chartFormat>
    <chartFormat chart="4" format="30" series="1">
      <pivotArea type="data" outline="0" fieldPosition="0">
        <references count="1">
          <reference field="4294967294" count="1" selected="0">
            <x v="6"/>
          </reference>
        </references>
      </pivotArea>
    </chartFormat>
    <chartFormat chart="4" format="31" series="1">
      <pivotArea type="data" outline="0" fieldPosition="0">
        <references count="1">
          <reference field="4294967294" count="1" selected="0">
            <x v="7"/>
          </reference>
        </references>
      </pivotArea>
    </chartFormat>
    <chartFormat chart="4" format="32" series="1">
      <pivotArea type="data" outline="0" fieldPosition="0">
        <references count="1">
          <reference field="4294967294" count="1" selected="0">
            <x v="8"/>
          </reference>
        </references>
      </pivotArea>
    </chartFormat>
    <chartFormat chart="4" format="33" series="1">
      <pivotArea type="data" outline="0" fieldPosition="0">
        <references count="1">
          <reference field="4294967294" count="1" selected="0">
            <x v="9"/>
          </reference>
        </references>
      </pivotArea>
    </chartFormat>
    <chartFormat chart="4" format="34" series="1">
      <pivotArea type="data" outline="0" fieldPosition="0">
        <references count="1">
          <reference field="4294967294" count="1" selected="0">
            <x v="10"/>
          </reference>
        </references>
      </pivotArea>
    </chartFormat>
    <chartFormat chart="4" format="35" series="1">
      <pivotArea type="data" outline="0" fieldPosition="0">
        <references count="1">
          <reference field="4294967294" count="1" selected="0">
            <x v="11"/>
          </reference>
        </references>
      </pivotArea>
    </chartFormat>
    <chartFormat chart="5" format="36" series="1">
      <pivotArea type="data" outline="0" fieldPosition="0">
        <references count="1">
          <reference field="4294967294" count="1" selected="0">
            <x v="0"/>
          </reference>
        </references>
      </pivotArea>
    </chartFormat>
    <chartFormat chart="5" format="37" series="1">
      <pivotArea type="data" outline="0" fieldPosition="0">
        <references count="1">
          <reference field="4294967294" count="1" selected="0">
            <x v="1"/>
          </reference>
        </references>
      </pivotArea>
    </chartFormat>
    <chartFormat chart="5" format="38" series="1">
      <pivotArea type="data" outline="0" fieldPosition="0">
        <references count="1">
          <reference field="4294967294" count="1" selected="0">
            <x v="2"/>
          </reference>
        </references>
      </pivotArea>
    </chartFormat>
    <chartFormat chart="5" format="39" series="1">
      <pivotArea type="data" outline="0" fieldPosition="0">
        <references count="1">
          <reference field="4294967294" count="1" selected="0">
            <x v="3"/>
          </reference>
        </references>
      </pivotArea>
    </chartFormat>
    <chartFormat chart="5" format="40" series="1">
      <pivotArea type="data" outline="0" fieldPosition="0">
        <references count="1">
          <reference field="4294967294" count="1" selected="0">
            <x v="4"/>
          </reference>
        </references>
      </pivotArea>
    </chartFormat>
    <chartFormat chart="5" format="41" series="1">
      <pivotArea type="data" outline="0" fieldPosition="0">
        <references count="1">
          <reference field="4294967294" count="1" selected="0">
            <x v="5"/>
          </reference>
        </references>
      </pivotArea>
    </chartFormat>
    <chartFormat chart="5" format="42" series="1">
      <pivotArea type="data" outline="0" fieldPosition="0">
        <references count="1">
          <reference field="4294967294" count="1" selected="0">
            <x v="6"/>
          </reference>
        </references>
      </pivotArea>
    </chartFormat>
    <chartFormat chart="5" format="43" series="1">
      <pivotArea type="data" outline="0" fieldPosition="0">
        <references count="1">
          <reference field="4294967294" count="1" selected="0">
            <x v="7"/>
          </reference>
        </references>
      </pivotArea>
    </chartFormat>
    <chartFormat chart="5" format="44" series="1">
      <pivotArea type="data" outline="0" fieldPosition="0">
        <references count="1">
          <reference field="4294967294" count="1" selected="0">
            <x v="8"/>
          </reference>
        </references>
      </pivotArea>
    </chartFormat>
    <chartFormat chart="5" format="45" series="1">
      <pivotArea type="data" outline="0" fieldPosition="0">
        <references count="1">
          <reference field="4294967294" count="1" selected="0">
            <x v="9"/>
          </reference>
        </references>
      </pivotArea>
    </chartFormat>
    <chartFormat chart="5" format="46" series="1">
      <pivotArea type="data" outline="0" fieldPosition="0">
        <references count="1">
          <reference field="4294967294" count="1" selected="0">
            <x v="10"/>
          </reference>
        </references>
      </pivotArea>
    </chartFormat>
    <chartFormat chart="5" format="47" series="1">
      <pivotArea type="data" outline="0" fieldPosition="0">
        <references count="1">
          <reference field="4294967294" count="1" selected="0">
            <x v="11"/>
          </reference>
        </references>
      </pivotArea>
    </chartFormat>
    <chartFormat chart="6" format="48" series="1">
      <pivotArea type="data" outline="0" fieldPosition="0">
        <references count="1">
          <reference field="4294967294" count="1" selected="0">
            <x v="0"/>
          </reference>
        </references>
      </pivotArea>
    </chartFormat>
    <chartFormat chart="6" format="49" series="1">
      <pivotArea type="data" outline="0" fieldPosition="0">
        <references count="1">
          <reference field="4294967294" count="1" selected="0">
            <x v="1"/>
          </reference>
        </references>
      </pivotArea>
    </chartFormat>
    <chartFormat chart="6" format="50" series="1">
      <pivotArea type="data" outline="0" fieldPosition="0">
        <references count="1">
          <reference field="4294967294" count="1" selected="0">
            <x v="2"/>
          </reference>
        </references>
      </pivotArea>
    </chartFormat>
    <chartFormat chart="6" format="51" series="1">
      <pivotArea type="data" outline="0" fieldPosition="0">
        <references count="1">
          <reference field="4294967294" count="1" selected="0">
            <x v="3"/>
          </reference>
        </references>
      </pivotArea>
    </chartFormat>
    <chartFormat chart="6" format="52" series="1">
      <pivotArea type="data" outline="0" fieldPosition="0">
        <references count="1">
          <reference field="4294967294" count="1" selected="0">
            <x v="4"/>
          </reference>
        </references>
      </pivotArea>
    </chartFormat>
    <chartFormat chart="6" format="53" series="1">
      <pivotArea type="data" outline="0" fieldPosition="0">
        <references count="1">
          <reference field="4294967294" count="1" selected="0">
            <x v="5"/>
          </reference>
        </references>
      </pivotArea>
    </chartFormat>
    <chartFormat chart="6" format="54" series="1">
      <pivotArea type="data" outline="0" fieldPosition="0">
        <references count="1">
          <reference field="4294967294" count="1" selected="0">
            <x v="6"/>
          </reference>
        </references>
      </pivotArea>
    </chartFormat>
    <chartFormat chart="6" format="55" series="1">
      <pivotArea type="data" outline="0" fieldPosition="0">
        <references count="1">
          <reference field="4294967294" count="1" selected="0">
            <x v="7"/>
          </reference>
        </references>
      </pivotArea>
    </chartFormat>
    <chartFormat chart="6" format="56" series="1">
      <pivotArea type="data" outline="0" fieldPosition="0">
        <references count="1">
          <reference field="4294967294" count="1" selected="0">
            <x v="8"/>
          </reference>
        </references>
      </pivotArea>
    </chartFormat>
    <chartFormat chart="6" format="57" series="1">
      <pivotArea type="data" outline="0" fieldPosition="0">
        <references count="1">
          <reference field="4294967294" count="1" selected="0">
            <x v="9"/>
          </reference>
        </references>
      </pivotArea>
    </chartFormat>
    <chartFormat chart="6" format="58" series="1">
      <pivotArea type="data" outline="0" fieldPosition="0">
        <references count="1">
          <reference field="4294967294" count="1" selected="0">
            <x v="10"/>
          </reference>
        </references>
      </pivotArea>
    </chartFormat>
    <chartFormat chart="6" format="59" series="1">
      <pivotArea type="data" outline="0" fieldPosition="0">
        <references count="1">
          <reference field="4294967294" count="1" selected="0">
            <x v="11"/>
          </reference>
        </references>
      </pivotArea>
    </chartFormat>
    <chartFormat chart="8" format="60" series="1">
      <pivotArea type="data" outline="0" fieldPosition="0">
        <references count="1">
          <reference field="4294967294" count="1" selected="0">
            <x v="0"/>
          </reference>
        </references>
      </pivotArea>
    </chartFormat>
    <chartFormat chart="8" format="61" series="1">
      <pivotArea type="data" outline="0" fieldPosition="0">
        <references count="1">
          <reference field="4294967294" count="1" selected="0">
            <x v="1"/>
          </reference>
        </references>
      </pivotArea>
    </chartFormat>
    <chartFormat chart="8" format="62" series="1">
      <pivotArea type="data" outline="0" fieldPosition="0">
        <references count="1">
          <reference field="4294967294" count="1" selected="0">
            <x v="2"/>
          </reference>
        </references>
      </pivotArea>
    </chartFormat>
    <chartFormat chart="8" format="63" series="1">
      <pivotArea type="data" outline="0" fieldPosition="0">
        <references count="1">
          <reference field="4294967294" count="1" selected="0">
            <x v="3"/>
          </reference>
        </references>
      </pivotArea>
    </chartFormat>
    <chartFormat chart="8" format="64" series="1">
      <pivotArea type="data" outline="0" fieldPosition="0">
        <references count="1">
          <reference field="4294967294" count="1" selected="0">
            <x v="4"/>
          </reference>
        </references>
      </pivotArea>
    </chartFormat>
    <chartFormat chart="8" format="65" series="1">
      <pivotArea type="data" outline="0" fieldPosition="0">
        <references count="1">
          <reference field="4294967294" count="1" selected="0">
            <x v="5"/>
          </reference>
        </references>
      </pivotArea>
    </chartFormat>
    <chartFormat chart="8" format="66" series="1">
      <pivotArea type="data" outline="0" fieldPosition="0">
        <references count="1">
          <reference field="4294967294" count="1" selected="0">
            <x v="6"/>
          </reference>
        </references>
      </pivotArea>
    </chartFormat>
    <chartFormat chart="8" format="67" series="1">
      <pivotArea type="data" outline="0" fieldPosition="0">
        <references count="1">
          <reference field="4294967294" count="1" selected="0">
            <x v="7"/>
          </reference>
        </references>
      </pivotArea>
    </chartFormat>
    <chartFormat chart="8" format="68" series="1">
      <pivotArea type="data" outline="0" fieldPosition="0">
        <references count="1">
          <reference field="4294967294" count="1" selected="0">
            <x v="8"/>
          </reference>
        </references>
      </pivotArea>
    </chartFormat>
    <chartFormat chart="8" format="69" series="1">
      <pivotArea type="data" outline="0" fieldPosition="0">
        <references count="1">
          <reference field="4294967294" count="1" selected="0">
            <x v="9"/>
          </reference>
        </references>
      </pivotArea>
    </chartFormat>
    <chartFormat chart="8" format="70" series="1">
      <pivotArea type="data" outline="0" fieldPosition="0">
        <references count="1">
          <reference field="4294967294" count="1" selected="0">
            <x v="10"/>
          </reference>
        </references>
      </pivotArea>
    </chartFormat>
    <chartFormat chart="8" format="71" series="1">
      <pivotArea type="data" outline="0" fieldPosition="0">
        <references count="1">
          <reference field="4294967294" count="1" selected="0">
            <x v="11"/>
          </reference>
        </references>
      </pivotArea>
    </chartFormat>
    <chartFormat chart="10" format="84" series="1">
      <pivotArea type="data" outline="0" fieldPosition="0">
        <references count="1">
          <reference field="4294967294" count="1" selected="0">
            <x v="0"/>
          </reference>
        </references>
      </pivotArea>
    </chartFormat>
    <chartFormat chart="10" format="85" series="1">
      <pivotArea type="data" outline="0" fieldPosition="0">
        <references count="1">
          <reference field="4294967294" count="1" selected="0">
            <x v="1"/>
          </reference>
        </references>
      </pivotArea>
    </chartFormat>
    <chartFormat chart="10" format="86" series="1">
      <pivotArea type="data" outline="0" fieldPosition="0">
        <references count="1">
          <reference field="4294967294" count="1" selected="0">
            <x v="2"/>
          </reference>
        </references>
      </pivotArea>
    </chartFormat>
    <chartFormat chart="10" format="87" series="1">
      <pivotArea type="data" outline="0" fieldPosition="0">
        <references count="1">
          <reference field="4294967294" count="1" selected="0">
            <x v="3"/>
          </reference>
        </references>
      </pivotArea>
    </chartFormat>
    <chartFormat chart="10" format="88" series="1">
      <pivotArea type="data" outline="0" fieldPosition="0">
        <references count="1">
          <reference field="4294967294" count="1" selected="0">
            <x v="4"/>
          </reference>
        </references>
      </pivotArea>
    </chartFormat>
    <chartFormat chart="10" format="89" series="1">
      <pivotArea type="data" outline="0" fieldPosition="0">
        <references count="1">
          <reference field="4294967294" count="1" selected="0">
            <x v="5"/>
          </reference>
        </references>
      </pivotArea>
    </chartFormat>
    <chartFormat chart="10" format="90" series="1">
      <pivotArea type="data" outline="0" fieldPosition="0">
        <references count="1">
          <reference field="4294967294" count="1" selected="0">
            <x v="6"/>
          </reference>
        </references>
      </pivotArea>
    </chartFormat>
    <chartFormat chart="10" format="91" series="1">
      <pivotArea type="data" outline="0" fieldPosition="0">
        <references count="1">
          <reference field="4294967294" count="1" selected="0">
            <x v="7"/>
          </reference>
        </references>
      </pivotArea>
    </chartFormat>
    <chartFormat chart="10" format="92" series="1">
      <pivotArea type="data" outline="0" fieldPosition="0">
        <references count="1">
          <reference field="4294967294" count="1" selected="0">
            <x v="8"/>
          </reference>
        </references>
      </pivotArea>
    </chartFormat>
    <chartFormat chart="10" format="93" series="1">
      <pivotArea type="data" outline="0" fieldPosition="0">
        <references count="1">
          <reference field="4294967294" count="1" selected="0">
            <x v="9"/>
          </reference>
        </references>
      </pivotArea>
    </chartFormat>
    <chartFormat chart="10" format="94" series="1">
      <pivotArea type="data" outline="0" fieldPosition="0">
        <references count="1">
          <reference field="4294967294" count="1" selected="0">
            <x v="10"/>
          </reference>
        </references>
      </pivotArea>
    </chartFormat>
    <chartFormat chart="10" format="95" series="1">
      <pivotArea type="data" outline="0" fieldPosition="0">
        <references count="1">
          <reference field="4294967294" count="1" selected="0">
            <x v="1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5"/>
          </reference>
        </references>
      </pivotArea>
    </chartFormat>
    <chartFormat chart="11" format="6" series="1">
      <pivotArea type="data" outline="0" fieldPosition="0">
        <references count="1">
          <reference field="4294967294" count="1" selected="0">
            <x v="6"/>
          </reference>
        </references>
      </pivotArea>
    </chartFormat>
    <chartFormat chart="11" format="7" series="1">
      <pivotArea type="data" outline="0" fieldPosition="0">
        <references count="1">
          <reference field="4294967294" count="1" selected="0">
            <x v="7"/>
          </reference>
        </references>
      </pivotArea>
    </chartFormat>
    <chartFormat chart="11" format="8" series="1">
      <pivotArea type="data" outline="0" fieldPosition="0">
        <references count="1">
          <reference field="4294967294" count="1" selected="0">
            <x v="8"/>
          </reference>
        </references>
      </pivotArea>
    </chartFormat>
    <chartFormat chart="11" format="9" series="1">
      <pivotArea type="data" outline="0" fieldPosition="0">
        <references count="1">
          <reference field="4294967294" count="1" selected="0">
            <x v="9"/>
          </reference>
        </references>
      </pivotArea>
    </chartFormat>
    <chartFormat chart="11" format="10" series="1">
      <pivotArea type="data" outline="0" fieldPosition="0">
        <references count="1">
          <reference field="4294967294" count="1" selected="0">
            <x v="10"/>
          </reference>
        </references>
      </pivotArea>
    </chartFormat>
    <chartFormat chart="11" format="11" series="1">
      <pivotArea type="data" outline="0" fieldPosition="0">
        <references count="1">
          <reference field="4294967294" count="1" selected="0">
            <x v="1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2"/>
          </reference>
        </references>
      </pivotArea>
    </chartFormat>
    <chartFormat chart="17" format="15" series="1">
      <pivotArea type="data" outline="0" fieldPosition="0">
        <references count="1">
          <reference field="4294967294" count="1" selected="0">
            <x v="3"/>
          </reference>
        </references>
      </pivotArea>
    </chartFormat>
    <chartFormat chart="17" format="16" series="1">
      <pivotArea type="data" outline="0" fieldPosition="0">
        <references count="1">
          <reference field="4294967294" count="1" selected="0">
            <x v="4"/>
          </reference>
        </references>
      </pivotArea>
    </chartFormat>
    <chartFormat chart="17" format="17" series="1">
      <pivotArea type="data" outline="0" fieldPosition="0">
        <references count="1">
          <reference field="4294967294" count="1" selected="0">
            <x v="5"/>
          </reference>
        </references>
      </pivotArea>
    </chartFormat>
    <chartFormat chart="17" format="18" series="1">
      <pivotArea type="data" outline="0" fieldPosition="0">
        <references count="1">
          <reference field="4294967294" count="1" selected="0">
            <x v="6"/>
          </reference>
        </references>
      </pivotArea>
    </chartFormat>
    <chartFormat chart="17" format="19" series="1">
      <pivotArea type="data" outline="0" fieldPosition="0">
        <references count="1">
          <reference field="4294967294" count="1" selected="0">
            <x v="7"/>
          </reference>
        </references>
      </pivotArea>
    </chartFormat>
    <chartFormat chart="17" format="20" series="1">
      <pivotArea type="data" outline="0" fieldPosition="0">
        <references count="1">
          <reference field="4294967294" count="1" selected="0">
            <x v="8"/>
          </reference>
        </references>
      </pivotArea>
    </chartFormat>
    <chartFormat chart="17" format="21" series="1">
      <pivotArea type="data" outline="0" fieldPosition="0">
        <references count="1">
          <reference field="4294967294" count="1" selected="0">
            <x v="9"/>
          </reference>
        </references>
      </pivotArea>
    </chartFormat>
    <chartFormat chart="17" format="22" series="1">
      <pivotArea type="data" outline="0" fieldPosition="0">
        <references count="1">
          <reference field="4294967294" count="1" selected="0">
            <x v="10"/>
          </reference>
        </references>
      </pivotArea>
    </chartFormat>
    <chartFormat chart="17" format="23" series="1">
      <pivotArea type="data" outline="0" fieldPosition="0">
        <references count="1">
          <reference field="4294967294" count="1" selected="0">
            <x v="11"/>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 chart="18" format="26" series="1">
      <pivotArea type="data" outline="0" fieldPosition="0">
        <references count="1">
          <reference field="4294967294" count="1" selected="0">
            <x v="2"/>
          </reference>
        </references>
      </pivotArea>
    </chartFormat>
    <chartFormat chart="18" format="27" series="1">
      <pivotArea type="data" outline="0" fieldPosition="0">
        <references count="1">
          <reference field="4294967294" count="1" selected="0">
            <x v="3"/>
          </reference>
        </references>
      </pivotArea>
    </chartFormat>
    <chartFormat chart="18" format="28" series="1">
      <pivotArea type="data" outline="0" fieldPosition="0">
        <references count="1">
          <reference field="4294967294" count="1" selected="0">
            <x v="4"/>
          </reference>
        </references>
      </pivotArea>
    </chartFormat>
    <chartFormat chart="18" format="29" series="1">
      <pivotArea type="data" outline="0" fieldPosition="0">
        <references count="1">
          <reference field="4294967294" count="1" selected="0">
            <x v="5"/>
          </reference>
        </references>
      </pivotArea>
    </chartFormat>
    <chartFormat chart="18" format="30" series="1">
      <pivotArea type="data" outline="0" fieldPosition="0">
        <references count="1">
          <reference field="4294967294" count="1" selected="0">
            <x v="6"/>
          </reference>
        </references>
      </pivotArea>
    </chartFormat>
    <chartFormat chart="18" format="31" series="1">
      <pivotArea type="data" outline="0" fieldPosition="0">
        <references count="1">
          <reference field="4294967294" count="1" selected="0">
            <x v="7"/>
          </reference>
        </references>
      </pivotArea>
    </chartFormat>
    <chartFormat chart="18" format="32" series="1">
      <pivotArea type="data" outline="0" fieldPosition="0">
        <references count="1">
          <reference field="4294967294" count="1" selected="0">
            <x v="8"/>
          </reference>
        </references>
      </pivotArea>
    </chartFormat>
    <chartFormat chart="18" format="33" series="1">
      <pivotArea type="data" outline="0" fieldPosition="0">
        <references count="1">
          <reference field="4294967294" count="1" selected="0">
            <x v="9"/>
          </reference>
        </references>
      </pivotArea>
    </chartFormat>
    <chartFormat chart="18" format="34" series="1">
      <pivotArea type="data" outline="0" fieldPosition="0">
        <references count="1">
          <reference field="4294967294" count="1" selected="0">
            <x v="10"/>
          </reference>
        </references>
      </pivotArea>
    </chartFormat>
    <chartFormat chart="18" format="35" series="1">
      <pivotArea type="data" outline="0" fieldPosition="0">
        <references count="1">
          <reference field="4294967294" count="1" selected="0">
            <x v="11"/>
          </reference>
        </references>
      </pivotArea>
    </chartFormat>
    <chartFormat chart="19" format="36" series="1">
      <pivotArea type="data" outline="0" fieldPosition="0">
        <references count="1">
          <reference field="4294967294" count="1" selected="0">
            <x v="0"/>
          </reference>
        </references>
      </pivotArea>
    </chartFormat>
    <chartFormat chart="19" format="37" series="1">
      <pivotArea type="data" outline="0" fieldPosition="0">
        <references count="1">
          <reference field="4294967294" count="1" selected="0">
            <x v="1"/>
          </reference>
        </references>
      </pivotArea>
    </chartFormat>
    <chartFormat chart="19" format="38" series="1">
      <pivotArea type="data" outline="0" fieldPosition="0">
        <references count="1">
          <reference field="4294967294" count="1" selected="0">
            <x v="2"/>
          </reference>
        </references>
      </pivotArea>
    </chartFormat>
    <chartFormat chart="19" format="39" series="1">
      <pivotArea type="data" outline="0" fieldPosition="0">
        <references count="1">
          <reference field="4294967294" count="1" selected="0">
            <x v="3"/>
          </reference>
        </references>
      </pivotArea>
    </chartFormat>
    <chartFormat chart="19" format="40" series="1">
      <pivotArea type="data" outline="0" fieldPosition="0">
        <references count="1">
          <reference field="4294967294" count="1" selected="0">
            <x v="4"/>
          </reference>
        </references>
      </pivotArea>
    </chartFormat>
    <chartFormat chart="19" format="41" series="1">
      <pivotArea type="data" outline="0" fieldPosition="0">
        <references count="1">
          <reference field="4294967294" count="1" selected="0">
            <x v="5"/>
          </reference>
        </references>
      </pivotArea>
    </chartFormat>
    <chartFormat chart="19" format="42" series="1">
      <pivotArea type="data" outline="0" fieldPosition="0">
        <references count="1">
          <reference field="4294967294" count="1" selected="0">
            <x v="6"/>
          </reference>
        </references>
      </pivotArea>
    </chartFormat>
    <chartFormat chart="19" format="43" series="1">
      <pivotArea type="data" outline="0" fieldPosition="0">
        <references count="1">
          <reference field="4294967294" count="1" selected="0">
            <x v="7"/>
          </reference>
        </references>
      </pivotArea>
    </chartFormat>
    <chartFormat chart="19" format="44" series="1">
      <pivotArea type="data" outline="0" fieldPosition="0">
        <references count="1">
          <reference field="4294967294" count="1" selected="0">
            <x v="8"/>
          </reference>
        </references>
      </pivotArea>
    </chartFormat>
    <chartFormat chart="19" format="45" series="1">
      <pivotArea type="data" outline="0" fieldPosition="0">
        <references count="1">
          <reference field="4294967294" count="1" selected="0">
            <x v="9"/>
          </reference>
        </references>
      </pivotArea>
    </chartFormat>
    <chartFormat chart="19" format="46" series="1">
      <pivotArea type="data" outline="0" fieldPosition="0">
        <references count="1">
          <reference field="4294967294" count="1" selected="0">
            <x v="10"/>
          </reference>
        </references>
      </pivotArea>
    </chartFormat>
    <chartFormat chart="19" format="47" series="1">
      <pivotArea type="data" outline="0" fieldPosition="0">
        <references count="1">
          <reference field="4294967294" count="1" selected="0">
            <x v="11"/>
          </reference>
        </references>
      </pivotArea>
    </chartFormat>
    <chartFormat chart="20" format="48" series="1">
      <pivotArea type="data" outline="0" fieldPosition="0">
        <references count="1">
          <reference field="4294967294" count="1" selected="0">
            <x v="0"/>
          </reference>
        </references>
      </pivotArea>
    </chartFormat>
    <chartFormat chart="20" format="49" series="1">
      <pivotArea type="data" outline="0" fieldPosition="0">
        <references count="1">
          <reference field="4294967294" count="1" selected="0">
            <x v="1"/>
          </reference>
        </references>
      </pivotArea>
    </chartFormat>
    <chartFormat chart="20" format="50" series="1">
      <pivotArea type="data" outline="0" fieldPosition="0">
        <references count="1">
          <reference field="4294967294" count="1" selected="0">
            <x v="2"/>
          </reference>
        </references>
      </pivotArea>
    </chartFormat>
    <chartFormat chart="20" format="51" series="1">
      <pivotArea type="data" outline="0" fieldPosition="0">
        <references count="1">
          <reference field="4294967294" count="1" selected="0">
            <x v="3"/>
          </reference>
        </references>
      </pivotArea>
    </chartFormat>
    <chartFormat chart="20" format="52" series="1">
      <pivotArea type="data" outline="0" fieldPosition="0">
        <references count="1">
          <reference field="4294967294" count="1" selected="0">
            <x v="4"/>
          </reference>
        </references>
      </pivotArea>
    </chartFormat>
    <chartFormat chart="20" format="53" series="1">
      <pivotArea type="data" outline="0" fieldPosition="0">
        <references count="1">
          <reference field="4294967294" count="1" selected="0">
            <x v="5"/>
          </reference>
        </references>
      </pivotArea>
    </chartFormat>
    <chartFormat chart="20" format="54" series="1">
      <pivotArea type="data" outline="0" fieldPosition="0">
        <references count="1">
          <reference field="4294967294" count="1" selected="0">
            <x v="6"/>
          </reference>
        </references>
      </pivotArea>
    </chartFormat>
    <chartFormat chart="20" format="55" series="1">
      <pivotArea type="data" outline="0" fieldPosition="0">
        <references count="1">
          <reference field="4294967294" count="1" selected="0">
            <x v="7"/>
          </reference>
        </references>
      </pivotArea>
    </chartFormat>
    <chartFormat chart="20" format="56" series="1">
      <pivotArea type="data" outline="0" fieldPosition="0">
        <references count="1">
          <reference field="4294967294" count="1" selected="0">
            <x v="8"/>
          </reference>
        </references>
      </pivotArea>
    </chartFormat>
    <chartFormat chart="20" format="57" series="1">
      <pivotArea type="data" outline="0" fieldPosition="0">
        <references count="1">
          <reference field="4294967294" count="1" selected="0">
            <x v="9"/>
          </reference>
        </references>
      </pivotArea>
    </chartFormat>
    <chartFormat chart="20" format="58" series="1">
      <pivotArea type="data" outline="0" fieldPosition="0">
        <references count="1">
          <reference field="4294967294" count="1" selected="0">
            <x v="10"/>
          </reference>
        </references>
      </pivotArea>
    </chartFormat>
    <chartFormat chart="20" format="59" series="1">
      <pivotArea type="data" outline="0" fieldPosition="0">
        <references count="1">
          <reference field="4294967294" count="1" selected="0">
            <x v="11"/>
          </reference>
        </references>
      </pivotArea>
    </chartFormat>
    <chartFormat chart="21" format="60" series="1">
      <pivotArea type="data" outline="0" fieldPosition="0">
        <references count="1">
          <reference field="4294967294" count="1" selected="0">
            <x v="0"/>
          </reference>
        </references>
      </pivotArea>
    </chartFormat>
    <chartFormat chart="21" format="61" series="1">
      <pivotArea type="data" outline="0" fieldPosition="0">
        <references count="1">
          <reference field="4294967294" count="1" selected="0">
            <x v="1"/>
          </reference>
        </references>
      </pivotArea>
    </chartFormat>
    <chartFormat chart="21" format="62" series="1">
      <pivotArea type="data" outline="0" fieldPosition="0">
        <references count="1">
          <reference field="4294967294" count="1" selected="0">
            <x v="2"/>
          </reference>
        </references>
      </pivotArea>
    </chartFormat>
    <chartFormat chart="21" format="63" series="1">
      <pivotArea type="data" outline="0" fieldPosition="0">
        <references count="1">
          <reference field="4294967294" count="1" selected="0">
            <x v="3"/>
          </reference>
        </references>
      </pivotArea>
    </chartFormat>
    <chartFormat chart="21" format="64" series="1">
      <pivotArea type="data" outline="0" fieldPosition="0">
        <references count="1">
          <reference field="4294967294" count="1" selected="0">
            <x v="4"/>
          </reference>
        </references>
      </pivotArea>
    </chartFormat>
    <chartFormat chart="21" format="65" series="1">
      <pivotArea type="data" outline="0" fieldPosition="0">
        <references count="1">
          <reference field="4294967294" count="1" selected="0">
            <x v="5"/>
          </reference>
        </references>
      </pivotArea>
    </chartFormat>
    <chartFormat chart="21" format="66" series="1">
      <pivotArea type="data" outline="0" fieldPosition="0">
        <references count="1">
          <reference field="4294967294" count="1" selected="0">
            <x v="6"/>
          </reference>
        </references>
      </pivotArea>
    </chartFormat>
    <chartFormat chart="21" format="67" series="1">
      <pivotArea type="data" outline="0" fieldPosition="0">
        <references count="1">
          <reference field="4294967294" count="1" selected="0">
            <x v="7"/>
          </reference>
        </references>
      </pivotArea>
    </chartFormat>
    <chartFormat chart="21" format="68" series="1">
      <pivotArea type="data" outline="0" fieldPosition="0">
        <references count="1">
          <reference field="4294967294" count="1" selected="0">
            <x v="8"/>
          </reference>
        </references>
      </pivotArea>
    </chartFormat>
    <chartFormat chart="21" format="69" series="1">
      <pivotArea type="data" outline="0" fieldPosition="0">
        <references count="1">
          <reference field="4294967294" count="1" selected="0">
            <x v="9"/>
          </reference>
        </references>
      </pivotArea>
    </chartFormat>
    <chartFormat chart="21" format="70" series="1">
      <pivotArea type="data" outline="0" fieldPosition="0">
        <references count="1">
          <reference field="4294967294" count="1" selected="0">
            <x v="10"/>
          </reference>
        </references>
      </pivotArea>
    </chartFormat>
    <chartFormat chart="21" format="71" series="1">
      <pivotArea type="data" outline="0" fieldPosition="0">
        <references count="1">
          <reference field="4294967294" count="1" selected="0">
            <x v="11"/>
          </reference>
        </references>
      </pivotArea>
    </chartFormat>
    <chartFormat chart="22" format="72" series="1">
      <pivotArea type="data" outline="0" fieldPosition="0">
        <references count="1">
          <reference field="4294967294" count="1" selected="0">
            <x v="0"/>
          </reference>
        </references>
      </pivotArea>
    </chartFormat>
    <chartFormat chart="22" format="73" series="1">
      <pivotArea type="data" outline="0" fieldPosition="0">
        <references count="1">
          <reference field="4294967294" count="1" selected="0">
            <x v="1"/>
          </reference>
        </references>
      </pivotArea>
    </chartFormat>
    <chartFormat chart="22" format="74" series="1">
      <pivotArea type="data" outline="0" fieldPosition="0">
        <references count="1">
          <reference field="4294967294" count="1" selected="0">
            <x v="2"/>
          </reference>
        </references>
      </pivotArea>
    </chartFormat>
    <chartFormat chart="22" format="75" series="1">
      <pivotArea type="data" outline="0" fieldPosition="0">
        <references count="1">
          <reference field="4294967294" count="1" selected="0">
            <x v="3"/>
          </reference>
        </references>
      </pivotArea>
    </chartFormat>
    <chartFormat chart="22" format="76" series="1">
      <pivotArea type="data" outline="0" fieldPosition="0">
        <references count="1">
          <reference field="4294967294" count="1" selected="0">
            <x v="4"/>
          </reference>
        </references>
      </pivotArea>
    </chartFormat>
    <chartFormat chart="22" format="77" series="1">
      <pivotArea type="data" outline="0" fieldPosition="0">
        <references count="1">
          <reference field="4294967294" count="1" selected="0">
            <x v="5"/>
          </reference>
        </references>
      </pivotArea>
    </chartFormat>
    <chartFormat chart="22" format="78" series="1">
      <pivotArea type="data" outline="0" fieldPosition="0">
        <references count="1">
          <reference field="4294967294" count="1" selected="0">
            <x v="6"/>
          </reference>
        </references>
      </pivotArea>
    </chartFormat>
    <chartFormat chart="22" format="79" series="1">
      <pivotArea type="data" outline="0" fieldPosition="0">
        <references count="1">
          <reference field="4294967294" count="1" selected="0">
            <x v="7"/>
          </reference>
        </references>
      </pivotArea>
    </chartFormat>
    <chartFormat chart="22" format="80" series="1">
      <pivotArea type="data" outline="0" fieldPosition="0">
        <references count="1">
          <reference field="4294967294" count="1" selected="0">
            <x v="8"/>
          </reference>
        </references>
      </pivotArea>
    </chartFormat>
    <chartFormat chart="22" format="81" series="1">
      <pivotArea type="data" outline="0" fieldPosition="0">
        <references count="1">
          <reference field="4294967294" count="1" selected="0">
            <x v="9"/>
          </reference>
        </references>
      </pivotArea>
    </chartFormat>
    <chartFormat chart="22" format="82" series="1">
      <pivotArea type="data" outline="0" fieldPosition="0">
        <references count="1">
          <reference field="4294967294" count="1" selected="0">
            <x v="10"/>
          </reference>
        </references>
      </pivotArea>
    </chartFormat>
    <chartFormat chart="22" format="83" series="1">
      <pivotArea type="data" outline="0" fieldPosition="0">
        <references count="1">
          <reference field="4294967294" count="1" selected="0">
            <x v="11"/>
          </reference>
        </references>
      </pivotArea>
    </chartFormat>
    <chartFormat chart="23" format="84" series="1">
      <pivotArea type="data" outline="0" fieldPosition="0">
        <references count="1">
          <reference field="4294967294" count="1" selected="0">
            <x v="0"/>
          </reference>
        </references>
      </pivotArea>
    </chartFormat>
    <chartFormat chart="23" format="85" series="1">
      <pivotArea type="data" outline="0" fieldPosition="0">
        <references count="1">
          <reference field="4294967294" count="1" selected="0">
            <x v="1"/>
          </reference>
        </references>
      </pivotArea>
    </chartFormat>
    <chartFormat chart="23" format="86" series="1">
      <pivotArea type="data" outline="0" fieldPosition="0">
        <references count="1">
          <reference field="4294967294" count="1" selected="0">
            <x v="2"/>
          </reference>
        </references>
      </pivotArea>
    </chartFormat>
    <chartFormat chart="23" format="87" series="1">
      <pivotArea type="data" outline="0" fieldPosition="0">
        <references count="1">
          <reference field="4294967294" count="1" selected="0">
            <x v="3"/>
          </reference>
        </references>
      </pivotArea>
    </chartFormat>
    <chartFormat chart="23" format="88" series="1">
      <pivotArea type="data" outline="0" fieldPosition="0">
        <references count="1">
          <reference field="4294967294" count="1" selected="0">
            <x v="4"/>
          </reference>
        </references>
      </pivotArea>
    </chartFormat>
    <chartFormat chart="23" format="89" series="1">
      <pivotArea type="data" outline="0" fieldPosition="0">
        <references count="1">
          <reference field="4294967294" count="1" selected="0">
            <x v="5"/>
          </reference>
        </references>
      </pivotArea>
    </chartFormat>
    <chartFormat chart="23" format="90" series="1">
      <pivotArea type="data" outline="0" fieldPosition="0">
        <references count="1">
          <reference field="4294967294" count="1" selected="0">
            <x v="6"/>
          </reference>
        </references>
      </pivotArea>
    </chartFormat>
    <chartFormat chart="23" format="91" series="1">
      <pivotArea type="data" outline="0" fieldPosition="0">
        <references count="1">
          <reference field="4294967294" count="1" selected="0">
            <x v="7"/>
          </reference>
        </references>
      </pivotArea>
    </chartFormat>
    <chartFormat chart="23" format="92" series="1">
      <pivotArea type="data" outline="0" fieldPosition="0">
        <references count="1">
          <reference field="4294967294" count="1" selected="0">
            <x v="8"/>
          </reference>
        </references>
      </pivotArea>
    </chartFormat>
    <chartFormat chart="23" format="93" series="1">
      <pivotArea type="data" outline="0" fieldPosition="0">
        <references count="1">
          <reference field="4294967294" count="1" selected="0">
            <x v="9"/>
          </reference>
        </references>
      </pivotArea>
    </chartFormat>
    <chartFormat chart="23" format="94" series="1">
      <pivotArea type="data" outline="0" fieldPosition="0">
        <references count="1">
          <reference field="4294967294" count="1" selected="0">
            <x v="10"/>
          </reference>
        </references>
      </pivotArea>
    </chartFormat>
    <chartFormat chart="23" format="95" series="1">
      <pivotArea type="data" outline="0" fieldPosition="0">
        <references count="1">
          <reference field="4294967294"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D788D1-C1DA-408B-B5E0-73061F82A92F}" name="TablaDinámica2" cacheId="222"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B6:H10" firstHeaderRow="1" firstDataRow="1" firstDataCol="6" rowPageCount="2" colPageCount="1"/>
  <pivotFields count="61">
    <pivotField axis="axisRow" compact="0" outline="0" showAll="0" defaultSubtotal="0">
      <items count="4">
        <item x="1"/>
        <item m="1" x="2"/>
        <item x="0"/>
        <item m="1" x="3"/>
      </items>
      <extLst>
        <ext xmlns:x14="http://schemas.microsoft.com/office/spreadsheetml/2009/9/main" uri="{2946ED86-A175-432a-8AC1-64E0C546D7DE}">
          <x14:pivotField fillDownLabels="1"/>
        </ext>
      </extLst>
    </pivotField>
    <pivotField axis="axisPage" compact="0" outline="0" showAll="0">
      <items count="11">
        <item x="0"/>
        <item x="1"/>
        <item m="1" x="3"/>
        <item x="2"/>
        <item m="1" x="4"/>
        <item m="1" x="5"/>
        <item m="1" x="6"/>
        <item m="1" x="7"/>
        <item m="1" x="8"/>
        <item m="1" x="9"/>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18">
        <item m="1" x="5"/>
        <item m="1" x="6"/>
        <item m="1" x="7"/>
        <item m="1" x="8"/>
        <item m="1" x="9"/>
        <item m="1" x="10"/>
        <item m="1" x="11"/>
        <item m="1" x="12"/>
        <item m="1" x="13"/>
        <item m="1" x="15"/>
        <item m="1" x="14"/>
        <item m="1" x="4"/>
        <item m="1" x="16"/>
        <item m="1" x="17"/>
        <item x="0"/>
        <item x="1"/>
        <item x="2"/>
        <item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4">
        <item x="0"/>
        <item x="1"/>
        <item m="1" x="2"/>
        <item m="1"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9">
        <item x="2"/>
        <item m="1" x="4"/>
        <item m="1" x="5"/>
        <item m="1" x="6"/>
        <item m="1" x="7"/>
        <item m="1" x="8"/>
        <item m="1" x="3"/>
        <item x="0"/>
        <item x="1"/>
      </items>
      <extLst>
        <ext xmlns:x14="http://schemas.microsoft.com/office/spreadsheetml/2009/9/main" uri="{2946ED86-A175-432a-8AC1-64E0C546D7DE}">
          <x14:pivotField fillDownLabels="1"/>
        </ext>
      </extLst>
    </pivotField>
    <pivotField axis="axisRow" compact="0" outline="0" showAll="0" defaultSubtotal="0">
      <items count="10">
        <item x="3"/>
        <item m="1" x="5"/>
        <item m="1" x="6"/>
        <item m="1" x="7"/>
        <item m="1" x="8"/>
        <item m="1" x="9"/>
        <item m="1" x="4"/>
        <item x="0"/>
        <item x="1"/>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20">
        <item x="3"/>
        <item m="1" x="5"/>
        <item m="1" x="6"/>
        <item m="1" x="7"/>
        <item m="1" x="8"/>
        <item m="1" x="9"/>
        <item m="1" x="10"/>
        <item m="1" x="11"/>
        <item m="1" x="12"/>
        <item m="1" x="13"/>
        <item m="1" x="14"/>
        <item m="1" x="15"/>
        <item m="1" x="16"/>
        <item m="1" x="17"/>
        <item m="1" x="19"/>
        <item m="1" x="18"/>
        <item m="1" x="4"/>
        <item x="0"/>
        <item x="1"/>
        <item x="2"/>
      </items>
      <extLst>
        <ext xmlns:x14="http://schemas.microsoft.com/office/spreadsheetml/2009/9/main" uri="{2946ED86-A175-432a-8AC1-64E0C546D7DE}">
          <x14:pivotField fillDownLabels="1"/>
        </ext>
      </extLst>
    </pivotField>
    <pivotField axis="axisPage" compact="0" outline="0" multipleItemSelectionAllowed="1" showAll="0">
      <items count="4">
        <item h="1" x="1"/>
        <item x="0"/>
        <item h="1" m="1" x="2"/>
        <item t="default"/>
      </items>
      <extLst>
        <ext xmlns:x14="http://schemas.microsoft.com/office/spreadsheetml/2009/9/main" uri="{2946ED86-A175-432a-8AC1-64E0C546D7DE}">
          <x14:pivotField fillDownLabels="1"/>
        </ext>
      </extLst>
    </pivotField>
    <pivotField compact="0" outline="0" showAll="0">
      <items count="369">
        <item sd="0" x="41"/>
        <item sd="0" x="42"/>
        <item sd="0" x="43"/>
        <item sd="0" x="44"/>
        <item sd="0" x="45"/>
        <item sd="0" x="46"/>
        <item sd="0" x="47"/>
        <item sd="0" x="48"/>
        <item sd="0" x="49"/>
        <item sd="0" x="50"/>
        <item sd="0" x="51"/>
        <item sd="0" x="52"/>
        <item sd="0" x="53"/>
        <item sd="0" x="54"/>
        <item sd="0" x="55"/>
        <item sd="0" x="56"/>
        <item sd="0" x="57"/>
        <item sd="0" x="58"/>
        <item sd="0" x="59"/>
        <item sd="0" x="60"/>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x="32"/>
        <item x="33"/>
        <item x="34"/>
        <item x="35"/>
        <item x="36"/>
        <item x="37"/>
        <item x="38"/>
        <item x="39"/>
        <item x="40"/>
        <item x="61"/>
        <item x="62"/>
        <item x="63"/>
        <item x="64"/>
        <item x="65"/>
        <item x="66"/>
        <item x="67"/>
        <item x="68"/>
        <item x="69"/>
        <item x="122"/>
        <item x="123"/>
        <item x="124"/>
        <item x="125"/>
        <item x="126"/>
        <item x="127"/>
        <item x="128"/>
        <item x="129"/>
        <item x="130"/>
        <item x="153"/>
        <item x="154"/>
        <item x="155"/>
        <item x="156"/>
        <item x="157"/>
        <item x="158"/>
        <item x="159"/>
        <item x="160"/>
        <item x="161"/>
        <item x="183"/>
        <item x="184"/>
        <item x="185"/>
        <item x="186"/>
        <item x="187"/>
        <item x="188"/>
        <item x="189"/>
        <item x="190"/>
        <item x="191"/>
        <item x="275"/>
        <item x="276"/>
        <item x="277"/>
        <item x="278"/>
        <item x="279"/>
        <item x="280"/>
        <item x="281"/>
        <item x="282"/>
        <item x="283"/>
        <item x="306"/>
        <item x="307"/>
        <item x="308"/>
        <item x="309"/>
        <item x="310"/>
        <item x="311"/>
        <item x="312"/>
        <item x="313"/>
        <item x="314"/>
        <item x="1"/>
        <item x="2"/>
        <item x="3"/>
        <item x="4"/>
        <item x="5"/>
        <item x="6"/>
        <item x="7"/>
        <item x="8"/>
        <item x="9"/>
        <item x="10"/>
        <item x="11"/>
        <item x="12"/>
        <item x="13"/>
        <item x="14"/>
        <item x="15"/>
        <item x="16"/>
        <item x="17"/>
        <item x="18"/>
        <item x="19"/>
        <item x="20"/>
        <item x="21"/>
        <item x="22"/>
        <item x="23"/>
        <item x="24"/>
        <item x="25"/>
        <item x="26"/>
        <item x="27"/>
        <item x="28"/>
        <item x="29"/>
        <item x="30"/>
        <item x="3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367"/>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s>
  <rowFields count="6">
    <field x="4"/>
    <field x="57"/>
    <field x="0"/>
    <field x="14"/>
    <field x="21"/>
    <field x="22"/>
  </rowFields>
  <rowItems count="4">
    <i>
      <x v="14"/>
      <x v="17"/>
      <x v="2"/>
      <x/>
      <x v="7"/>
      <x v="7"/>
    </i>
    <i>
      <x v="15"/>
      <x v="18"/>
      <x v="2"/>
      <x/>
      <x v="8"/>
      <x v="8"/>
    </i>
    <i>
      <x v="16"/>
      <x v="19"/>
      <x v="2"/>
      <x/>
      <x/>
      <x/>
    </i>
    <i r="4">
      <x v="7"/>
      <x v="9"/>
    </i>
  </rowItems>
  <colItems count="1">
    <i/>
  </colItems>
  <pageFields count="2">
    <pageField fld="1" hier="-1"/>
    <pageField fld="58" hier="-1"/>
  </pageFields>
  <dataFields count="1">
    <dataField name="Cant. Inscritos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11" xr10:uid="{D23CFD43-03A7-44EA-9CD4-D1008F938962}" sourceName="Fecha Inicio grupo">
  <pivotTables>
    <pivotTable tabId="7" name="TablaDinámica3"/>
  </pivotTables>
  <data>
    <tabular pivotCacheId="696074493">
      <items count="17">
        <i x="3" s="1"/>
        <i x="0" s="1"/>
        <i x="1" s="1"/>
        <i x="2" s="1"/>
        <i x="5" s="1" nd="1"/>
        <i x="6" s="1" nd="1"/>
        <i x="7" s="1" nd="1"/>
        <i x="8" s="1" nd="1"/>
        <i x="9" s="1" nd="1"/>
        <i x="10" s="1" nd="1"/>
        <i x="11" s="1" nd="1"/>
        <i x="12" s="1" nd="1"/>
        <i x="13" s="1" nd="1"/>
        <i x="14" s="1" nd="1"/>
        <i x="15" s="1" nd="1"/>
        <i x="4" s="1" nd="1"/>
        <i x="16"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1111" xr10:uid="{154D4940-AF69-4F62-83E6-195F5A095836}" sourceName="Mes Inscrito">
  <pivotTables>
    <pivotTable tabId="7" name="TablaDinámica3"/>
  </pivotTables>
  <data>
    <tabular pivotCacheId="696074493">
      <items count="11">
        <i x="0" s="1"/>
        <i x="1" s="1"/>
        <i x="2" s="1"/>
        <i x="3" s="1" nd="1"/>
        <i x="4" s="1" nd="1"/>
        <i x="5" s="1" nd="1"/>
        <i x="6" s="1" nd="1"/>
        <i x="7" s="1" nd="1"/>
        <i x="9" s="1" nd="1"/>
        <i x="10" s="1" nd="1"/>
        <i x="8"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11" xr10:uid="{3F500457-8153-451D-A69E-74B0B28E7DF1}" sourceName="Tipo Incrito">
  <pivotTables>
    <pivotTable tabId="7" name="TablaDinámica3"/>
  </pivotTables>
  <data>
    <tabular pivotCacheId="696074493">
      <items count="4">
        <i x="1" s="1"/>
        <i x="0" s="1"/>
        <i x="2"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2" xr10:uid="{2984F877-3D09-4B48-889C-91125A9BA951}" sourceName="Curso">
  <pivotTables>
    <pivotTable tabId="7" name="TablaDinámica3"/>
  </pivotTables>
  <data>
    <tabular pivotCacheId="696074493">
      <items count="4">
        <i x="1" s="1"/>
        <i x="0" s="1"/>
        <i x="3" s="1" nd="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1" xr10:uid="{2E04F32F-86FA-411F-A8F5-ED2859D00E67}" sourceName="Mes Inscrito">
  <pivotTables>
    <pivotTable tabId="7" name="TablaDinámica4"/>
  </pivotTables>
  <data>
    <tabular pivotCacheId="1954286075">
      <items count="10">
        <i x="0" s="1"/>
        <i x="1" s="1"/>
        <i x="3" s="1" nd="1"/>
        <i x="4" s="1" nd="1"/>
        <i x="5" s="1" nd="1"/>
        <i x="6" s="1" nd="1"/>
        <i x="7" s="1" nd="1"/>
        <i x="8" s="1" nd="1"/>
        <i x="9" s="1" nd="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a_de_clases_Inscrito11" xr10:uid="{018F9A73-0177-464B-B7CA-24FABEBDEF25}" sourceName="Dia de clases Inscrito">
  <pivotTables>
    <pivotTable tabId="7" name="TablaDinámica4"/>
  </pivotTables>
  <data>
    <tabular pivotCacheId="1954286075">
      <items count="8">
        <i x="0" s="1"/>
        <i x="1" s="1"/>
        <i x="3" s="1" nd="1"/>
        <i x="6" s="1" nd="1"/>
        <i x="7" s="1" nd="1"/>
        <i x="4" s="1" nd="1"/>
        <i x="5" s="1" nd="1"/>
        <i x="2"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Horario_Inscrito11" xr10:uid="{F3C25DD9-312A-46AF-98A4-9A9E432EEBE4}" sourceName="Horario Inscrito">
  <pivotTables>
    <pivotTable tabId="7" name="TablaDinámica4"/>
  </pivotTables>
  <data>
    <tabular pivotCacheId="1954286075">
      <items count="7">
        <i x="1" s="1"/>
        <i x="0" s="1"/>
        <i x="5" s="1" nd="1"/>
        <i x="4" s="1" nd="1"/>
        <i x="6" s="1" nd="1"/>
        <i x="3" s="1" nd="1"/>
        <i x="2"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2" xr10:uid="{2D0D6A85-AC44-4983-A304-FA28672D3593}" sourceName="Fecha Inicio grupo">
  <pivotTables>
    <pivotTable tabId="7" name="TablaDinámica4"/>
  </pivotTables>
  <data>
    <tabular pivotCacheId="1954286075">
      <items count="18">
        <i x="0" s="1"/>
        <i x="1" s="1"/>
        <i x="2" s="1"/>
        <i x="5" s="1" nd="1"/>
        <i x="6" s="1" nd="1"/>
        <i x="7" s="1" nd="1"/>
        <i x="8" s="1" nd="1"/>
        <i x="9" s="1" nd="1"/>
        <i x="10" s="1" nd="1"/>
        <i x="11" s="1" nd="1"/>
        <i x="12" s="1" nd="1"/>
        <i x="13" s="1" nd="1"/>
        <i x="15" s="1" nd="1"/>
        <i x="14" s="1" nd="1"/>
        <i x="4" s="1" nd="1"/>
        <i x="16" s="1" nd="1"/>
        <i x="17" s="1" nd="1"/>
        <i x="3"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11" xr10:uid="{1BDCDC25-D7DF-488C-9393-126BFA644444}" sourceName="Tipo Incrito">
  <pivotTables>
    <pivotTable tabId="7" name="TablaDinámica4"/>
  </pivotTables>
  <data>
    <tabular pivotCacheId="1954286075">
      <items count="4">
        <i x="0" s="1"/>
        <i x="2" s="1" nd="1"/>
        <i x="3" s="1" nd="1"/>
        <i x="1"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11" xr10:uid="{C2F01C95-97AE-4633-A75F-1EB28F39076C}" sourceName="Curso">
  <pivotTables>
    <pivotTable tabId="7" name="TablaDinámica4"/>
  </pivotTables>
  <data>
    <tabular pivotCacheId="1954286075">
      <items count="4">
        <i x="0" s="1"/>
        <i x="3" s="1" nd="1"/>
        <i x="2" s="1" nd="1"/>
        <i x="1"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 xr10:uid="{9833C0AA-C073-4EC6-A945-CBD95C7DBBDE}" sourceName="Fecha Inicio grupo">
  <pivotTables>
    <pivotTable tabId="7" name="TablaDinámica34"/>
  </pivotTables>
  <data>
    <tabular pivotCacheId="1019063283">
      <items count="20">
        <i x="3" s="1"/>
        <i x="0" s="1"/>
        <i x="1" s="1"/>
        <i x="2" s="1"/>
        <i x="4" s="1"/>
        <i x="18" s="1" nd="1"/>
        <i x="6" s="1" nd="1"/>
        <i x="7" s="1" nd="1"/>
        <i x="8" s="1" nd="1"/>
        <i x="9" s="1" nd="1"/>
        <i x="10" s="1" nd="1"/>
        <i x="19" s="1" nd="1"/>
        <i x="11" s="1" nd="1"/>
        <i x="12" s="1" nd="1"/>
        <i x="13" s="1" nd="1"/>
        <i x="14" s="1" nd="1"/>
        <i x="15" s="1" nd="1"/>
        <i x="16" s="1" nd="1"/>
        <i x="5" s="1" nd="1"/>
        <i x="17"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 xr10:uid="{3063EC68-930F-4080-9D3E-A79279545F73}" sourceName="Tipo Incrito">
  <pivotTables>
    <pivotTable tabId="7" name="TablaDinámica34"/>
  </pivotTables>
  <data>
    <tabular pivotCacheId="1019063283">
      <items count="6">
        <i x="1" s="1"/>
        <i x="0" s="1"/>
        <i x="2" s="1"/>
        <i x="5" s="1" nd="1"/>
        <i x="3" s="1" nd="1"/>
        <i x="4"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 xr10:uid="{F776DE4E-1AC4-42F1-8DF7-AA6654075DE5}" sourceName="Mes Inscrito">
  <pivotTables>
    <pivotTable tabId="7" name="TablaDinámica34"/>
  </pivotTables>
  <data>
    <tabular pivotCacheId="1019063283">
      <items count="22">
        <i x="0" s="1"/>
        <i x="1" s="1"/>
        <i x="2" s="1"/>
        <i x="3" s="1"/>
        <i x="4" s="1" nd="1"/>
        <i x="14" s="1" nd="1"/>
        <i x="15" s="1" nd="1"/>
        <i x="19" s="1" nd="1"/>
        <i x="20" s="1" nd="1"/>
        <i x="5" s="1" nd="1"/>
        <i x="18" s="1" nd="1"/>
        <i x="6" s="1" nd="1"/>
        <i x="7" s="1" nd="1"/>
        <i x="17" s="1" nd="1"/>
        <i x="8" s="1" nd="1"/>
        <i x="16" s="1" nd="1"/>
        <i x="13" s="1" nd="1"/>
        <i x="10" s="1" nd="1"/>
        <i x="11" s="1" nd="1"/>
        <i x="21" s="1" nd="1"/>
        <i x="12" s="1" nd="1"/>
        <i x="9"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2" xr10:uid="{723A5DCA-489C-4AA9-81AA-1632FF25DC4E}" sourceName="Curso">
  <pivotTables>
    <pivotTable tabId="7" name="TablaDinámica34"/>
  </pivotTables>
  <data>
    <tabular pivotCacheId="1019063283">
      <items count="6">
        <i x="1" s="1"/>
        <i x="0" s="1"/>
        <i x="2" s="1"/>
        <i x="5" s="1" nd="1"/>
        <i x="4" s="1" nd="1"/>
        <i x="3"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Inscrito" xr10:uid="{5544D40F-16A7-42BB-BFA5-C87294C47053}" sourceName="Año Inscrito">
  <pivotTables>
    <pivotTable tabId="7" name="TablaDinámica34"/>
  </pivotTables>
  <data>
    <tabular pivotCacheId="1019063283">
      <items count="4">
        <i x="1" s="1"/>
        <i x="0"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Inicio grupo 3" xr10:uid="{1D37BCEA-5965-4D99-9BB7-590E6053648B}" cache="SegmentaciónDeDatos_Fecha_Inicio_grupo111" caption="Fecha Inicio grupo" columnCount="4" style="SlicerStyleDark6" rowHeight="234950"/>
  <slicer name="Mes Inscrito 5" xr10:uid="{FAFBEA89-A836-4634-8E3C-7FC9D3610F7A}" cache="SegmentaciónDeDatos_Mes_Inscrito1111" caption="Mes Inscrito" columnCount="3" style="SlicerStyleDark6" rowHeight="234950"/>
  <slicer name="Tipo Incrito 2" xr10:uid="{41136AFA-65E1-489D-BB7B-7E57EBDEA992}" cache="SegmentaciónDeDatos_Tipo_Incrito211" caption="Tipo Inscrito " columnCount="2" style="SlicerStyleDark6" rowHeight="234950"/>
  <slicer name="Curso 3" xr10:uid="{F86EC215-537B-4703-B1FF-E6DE214292BC}" cache="SegmentaciónDeDatos_Curso12" caption="Curso" style="SlicerStyleDark6" rowHeight="234950"/>
  <slicer name="Mes Inscrito 3" xr10:uid="{B0FD5053-862D-45B1-B637-19453E9ADE06}" cache="SegmentaciónDeDatos_Mes_Inscrito21" caption="Mes Inscrito" columnCount="3" style="SlicerStyleDark6" rowHeight="234950"/>
  <slicer name="Dia de clases Inscrito 2" xr10:uid="{6A41F48F-74F8-4FE6-B0A7-FECD099F2673}" cache="SegmentaciónDeDatos_Dia_de_clases_Inscrito11" caption="Dia de clases Inscrito" columnCount="2" style="SlicerStyleDark6" rowHeight="234950"/>
  <slicer name="Horario Inscrito 2" xr10:uid="{1E4512B6-759B-4ADA-9F21-2C1EDED24631}" cache="SegmentaciónDeDatos_Horario_Inscrito11" caption="Horario Inscrito" columnCount="2" style="SlicerStyleDark6" rowHeight="234950"/>
  <slicer name="Fecha Inicio grupo 4" xr10:uid="{400C5315-F663-49EE-A93D-B6F0D4B5BF1D}" cache="SegmentaciónDeDatos_Fecha_Inicio_grupo12" caption="Fecha Inicio grupo" columnCount="4" style="SlicerStyleDark6" rowHeight="234950"/>
  <slicer name="Tipo Inscrito  2" xr10:uid="{A15DC784-EEE3-4078-81B5-639D48F81B4D}" cache="SegmentaciónDeDatos_Tipo_Incrito11" caption="Tipo Inscrito " columnCount="3" style="SlicerStyleDark6" rowHeight="234950"/>
  <slicer name="Curso 4" xr10:uid="{EB8D350A-8581-4724-93C4-23CCFCF1F18E}" cache="SegmentaciónDeDatos_Curso111" caption="Curso" style="SlicerStyleDark6" rowHeight="234950"/>
  <slicer name="Fecha Inicio grupo 1" xr10:uid="{FE730A65-6CC9-459E-8C93-FF3CC0C12EC5}" cache="SegmentaciónDeDatos_Fecha_Inicio_grupo1" caption="Fecha Inicio grupo" columnCount="3" style="SlicerStyleDark6" rowHeight="234950"/>
  <slicer name="Tipo Incrito" xr10:uid="{CB94294F-786F-4295-9D4E-505BED9DB692}" cache="SegmentaciónDeDatos_Tipo_Incrito2" caption="Tipo Inscrito" style="SlicerStyleDark6" rowHeight="234950"/>
  <slicer name="Mes Inscrito 2" xr10:uid="{605DDC08-5FCE-4CFD-A9CD-71CB9BE00772}" cache="SegmentaciónDeDatos_Mes_Inscrito2" caption="Mes Inscrito" columnCount="3" style="SlicerStyleDark6" rowHeight="234950"/>
  <slicer name="Curso 5" xr10:uid="{644F6967-DAB3-4167-8E44-A1F1EB62117D}" cache="SegmentaciónDeDatos_Curso2" caption="Curso" style="SlicerStyleDark6" rowHeight="234950"/>
  <slicer name="Año Inscrito" xr10:uid="{41F2F954-1BAF-4BB0-9B32-32E060AF88E7}" cache="SegmentaciónDeDatos_Año_Inscrito" caption="Año Inscrito"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3:BK1099" totalsRowShown="0" headerRowDxfId="68" dataDxfId="67" tableBorderDxfId="66">
  <autoFilter ref="A3:BK1099" xr:uid="{00000000-0009-0000-0100-000001000000}">
    <filterColumn colId="2">
      <filters>
        <filter val="Enero"/>
      </filters>
    </filterColumn>
    <filterColumn colId="3">
      <filters>
        <filter val="Sábado"/>
      </filters>
    </filterColumn>
  </autoFilter>
  <tableColumns count="63">
    <tableColumn id="1" xr3:uid="{00000000-0010-0000-0000-000001000000}" name="Nro." dataDxfId="65"/>
    <tableColumn id="8" xr3:uid="{00000000-0010-0000-0000-000008000000}" name="Curso" dataDxfId="64"/>
    <tableColumn id="2" xr3:uid="{00000000-0010-0000-0000-000002000000}" name="Mes Inscrito" dataDxfId="63"/>
    <tableColumn id="37" xr3:uid="{00000000-0010-0000-0000-000025000000}" name="Dia de clases Inscrito" dataDxfId="62"/>
    <tableColumn id="38" xr3:uid="{00000000-0010-0000-0000-000026000000}" name="Horario Inscrito" dataDxfId="61"/>
    <tableColumn id="31" xr3:uid="{00000000-0010-0000-0000-00001F000000}" name="Fecha Inicio grupo" dataDxfId="60"/>
    <tableColumn id="58" xr3:uid="{698D8CEB-6FF4-431C-8DD6-3D7D5D311E12}" name="Asistente del Grupo" dataDxfId="59"/>
    <tableColumn id="3" xr3:uid="{00000000-0010-0000-0000-000003000000}" name="DNI / CE" dataDxfId="58"/>
    <tableColumn id="36" xr3:uid="{00000000-0010-0000-0000-000024000000}" name="Nombres" dataDxfId="57"/>
    <tableColumn id="4" xr3:uid="{00000000-0010-0000-0000-000004000000}" name="Apellidos" dataDxfId="56"/>
    <tableColumn id="41" xr3:uid="{00000000-0010-0000-0000-000029000000}" name="Celular" dataDxfId="55"/>
    <tableColumn id="46" xr3:uid="{3F3FD406-1DEC-4DAC-8028-AC57065A9653}" name="Correo" dataDxfId="54"/>
    <tableColumn id="5" xr3:uid="{00000000-0010-0000-0000-000005000000}" name="Fecha de nac" dataDxfId="53"/>
    <tableColumn id="6" xr3:uid="{00000000-0010-0000-0000-000006000000}" name="Edad" dataDxfId="52">
      <calculatedColumnFormula>IF(Tabla1[[#This Row],[Fecha de nac]]="","",IF(Tabla1[[#This Row],[Fecha Finalización]] &gt;=TODAY(), DATEDIF(Tabla1[[#This Row],[Fecha de nac]],TODAY(),"y"), ROUNDDOWN((Tabla1[[#This Row],[Fecha Finalización]] -Tabla1[[#This Row],[Fecha de nac]])/365,0)))</calculatedColumnFormula>
    </tableColumn>
    <tableColumn id="7" xr3:uid="{00000000-0010-0000-0000-000007000000}" name="Grupo" dataDxfId="51"/>
    <tableColumn id="45" xr3:uid="{00000000-0010-0000-0000-00002D000000}" name="Tipo Incrito" dataDxfId="50"/>
    <tableColumn id="44" xr3:uid="{00000000-0010-0000-0000-00002C000000}" name="Fecha Cambio Grupo" dataDxfId="49"/>
    <tableColumn id="50" xr3:uid="{00000000-0010-0000-0000-000032000000}" name="Mes  _x000a_(1er grupo inscrito)" dataDxfId="48"/>
    <tableColumn id="51" xr3:uid="{00000000-0010-0000-0000-000033000000}" name="Dia Clases_x000a_(1er grupo inscrito)" dataDxfId="47"/>
    <tableColumn id="52" xr3:uid="{00000000-0010-0000-0000-000034000000}" name="Horario_x000a_(1er grupo inscrito)" dataDxfId="46"/>
    <tableColumn id="30" xr3:uid="{00000000-0010-0000-0000-00001E000000}" name="Fecha 3ra clase" dataDxfId="45">
      <calculatedColumnFormula>IF(F4="","",Tabla1[[#This Row],[Fecha Inicio grupo]]+3*7-7)</calculatedColumnFormula>
    </tableColumn>
    <tableColumn id="32" xr3:uid="{00000000-0010-0000-0000-000020000000}" name="Fecha Finalización" dataDxfId="44">
      <calculatedColumnFormula>IF(F4="","",EDATE(Tabla1[[#This Row],[Fecha Inicio grupo]],3))</calculatedColumnFormula>
    </tableColumn>
    <tableColumn id="9" xr3:uid="{00000000-0010-0000-0000-000009000000}" name="Ética" dataDxfId="43"/>
    <tableColumn id="10" xr3:uid="{00000000-0010-0000-0000-00000A000000}" name="Soc - FH" dataDxfId="42"/>
    <tableColumn id="11" xr3:uid="{00000000-0010-0000-0000-00000B000000}" name="sem 01" dataDxfId="41"/>
    <tableColumn id="12" xr3:uid="{00000000-0010-0000-0000-00000C000000}" name="sem 02" dataDxfId="40"/>
    <tableColumn id="13" xr3:uid="{00000000-0010-0000-0000-00000D000000}" name="sem 03" dataDxfId="39"/>
    <tableColumn id="14" xr3:uid="{00000000-0010-0000-0000-00000E000000}" name="sem 04" dataDxfId="38"/>
    <tableColumn id="15" xr3:uid="{00000000-0010-0000-0000-00000F000000}" name="sem 05" dataDxfId="37"/>
    <tableColumn id="16" xr3:uid="{00000000-0010-0000-0000-000010000000}" name="sem 06" dataDxfId="36"/>
    <tableColumn id="17" xr3:uid="{00000000-0010-0000-0000-000011000000}" name="sem 07" dataDxfId="35"/>
    <tableColumn id="18" xr3:uid="{00000000-0010-0000-0000-000012000000}" name="sem 08" dataDxfId="34"/>
    <tableColumn id="19" xr3:uid="{00000000-0010-0000-0000-000013000000}" name="sem 09" dataDxfId="33"/>
    <tableColumn id="20" xr3:uid="{00000000-0010-0000-0000-000014000000}" name="sem 10" dataDxfId="32"/>
    <tableColumn id="21" xr3:uid="{00000000-0010-0000-0000-000015000000}" name="sem 11" dataDxfId="31"/>
    <tableColumn id="22" xr3:uid="{00000000-0010-0000-0000-000016000000}" name="sem 12" dataDxfId="30"/>
    <tableColumn id="57" xr3:uid="{2860B882-BC83-494C-8F3C-073EC98A9062}" name="sem 13" dataDxfId="29"/>
    <tableColumn id="56" xr3:uid="{33307C01-FDB7-4B13-A7A7-4C9C504E1816}" name="sem 14" dataDxfId="28"/>
    <tableColumn id="55" xr3:uid="{23871656-D363-4D54-B209-20E79A541335}" name="sem 15" dataDxfId="27"/>
    <tableColumn id="54" xr3:uid="{FD78D315-3F8F-48DD-9FA1-DE0ED3E15EB3}" name="sem 16" dataDxfId="26"/>
    <tableColumn id="60" xr3:uid="{6742346C-2EAC-49B0-9559-20523D2BF939}" name="Fecha Baja Probacionista" dataDxfId="25"/>
    <tableColumn id="29" xr3:uid="{00000000-0010-0000-0000-00001D000000}" name="Considerado en 3ra clase _x000a_(regla automática)" dataDxfId="24">
      <calculatedColumnFormula>+IF(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calculatedColumnFormula>
    </tableColumn>
    <tableColumn id="23" xr3:uid="{00000000-0010-0000-0000-000017000000}" name="¿Finalizó el Curso?" dataDxfId="23"/>
    <tableColumn id="24" xr3:uid="{00000000-0010-0000-0000-000018000000}" name="¿Pasó a miembro?" dataDxfId="22"/>
    <tableColumn id="47" xr3:uid="{5C673C8D-1AEC-4DCA-9138-7C135CAD101D}" name="Mes de Alta como miembro" dataDxfId="21"/>
    <tableColumn id="27" xr3:uid="{00000000-0010-0000-0000-00001B000000}" name="Motivo, en caso no pase a miembro o no concluya el curso" dataDxfId="20"/>
    <tableColumn id="26" xr3:uid="{00000000-0010-0000-0000-00001A000000}" name="Comentario adicional" dataDxfId="19">
      <calculatedColumnFormula>CONCATENATE(Tabla1[[#This Row],[sem 01]],Tabla1[[#This Row],[sem 02]],Tabla1[[#This Row],[sem 03]])</calculatedColumnFormula>
    </tableColumn>
    <tableColumn id="49" xr3:uid="{0D2367E4-7F82-442B-A8C4-CD2635401EC6}" name="Fecha 1er mes como miembro" dataDxfId="18"/>
    <tableColumn id="48" xr3:uid="{5D8F2618-676E-4F32-9EC1-8D8005E5B73E}" name="¿Continúa como miembro al finalizar 1er mes?" dataDxfId="17"/>
    <tableColumn id="39" xr3:uid="{00000000-0010-0000-0000-000027000000}" name="Fecha 2do mes como miembro" dataDxfId="16">
      <calculatedColumnFormula>IF(V4="","",EOMONTH(EDATE(Tabla1[[#This Row],[Fecha Finalización]],2),0))</calculatedColumnFormula>
    </tableColumn>
    <tableColumn id="25" xr3:uid="{00000000-0010-0000-0000-000019000000}" name="¿Continúa como miembro al finalizar 2do mes?" dataDxfId="15"/>
    <tableColumn id="43" xr3:uid="{00000000-0010-0000-0000-00002B000000}" name="Fecha 3er fin mes" dataDxfId="14">
      <calculatedColumnFormula>IF(V4="","",EOMONTH(EDATE(Tabla1[[#This Row],[Fecha Finalización]],3),0))</calculatedColumnFormula>
    </tableColumn>
    <tableColumn id="42" xr3:uid="{00000000-0010-0000-0000-00002A000000}" name="¿Continúa como miembro al finalizar 3er mes?" dataDxfId="13"/>
    <tableColumn id="40" xr3:uid="{00000000-0010-0000-0000-000028000000}" name="Expectativa" dataDxfId="12"/>
    <tableColumn id="28" xr3:uid="{00000000-0010-0000-0000-00001C000000}" name="Medio por el que se inscribio" dataDxfId="11"/>
    <tableColumn id="33" xr3:uid="{00000000-0010-0000-0000-000021000000}" name="Uso Sistemas" dataDxfId="10">
      <calculatedColumnFormula>IF(F4="","",Tabla1[[#This Row],[sem 01]]&amp;Tabla1[[#This Row],[sem 02]]&amp;Tabla1[[#This Row],[sem 03]])</calculatedColumnFormula>
    </tableColumn>
    <tableColumn id="34" xr3:uid="{00000000-0010-0000-0000-000022000000}" name="Llave grupo" dataDxfId="9">
      <calculatedColumnFormula>+IF(TRIM(F4)="","",$B$1&amp;"-"&amp;Tabla1[[#This Row],[Mes Inscrito]]&amp;"-"&amp;Tabla1[[#This Row],[Dia de clases Inscrito]]&amp;"-"&amp;Tabla1[[#This Row],[Horario Inscrito]]&amp;"-"&amp;Tabla1[[#This Row],[Fecha Inicio grupo]])</calculatedColumnFormula>
    </tableColumn>
    <tableColumn id="35" xr3:uid="{00000000-0010-0000-0000-000023000000}" name="Curso2" dataDxfId="8">
      <calculatedColumnFormula>IF(F4="","",Tabla1[[#This Row],[Curso]])</calculatedColumnFormula>
    </tableColumn>
    <tableColumn id="53" xr3:uid="{0D4F93CB-E41D-4F84-8D68-C7DD48C37F0B}" name="llave2" dataDxfId="7">
      <calculatedColumnFormula>+IF(TRIM(F4)="","",$B$1&amp;"-"&amp;TRIM(Tabla1[[#This Row],[Mes Inscrito]])&amp;"-"&amp;TRIM(Tabla1[[#This Row],[Dia de clases Inscrito]])&amp;"-"&amp;TRIM(Tabla1[[#This Row],[Horario Inscrito]])&amp;"-"&amp;TRIM(Tabla1[[#This Row],[Fecha Inicio grupo]])&amp;"-"&amp;TRIM(Tabla1[[#This Row],[Tipo Incrito]]))</calculatedColumnFormula>
    </tableColumn>
    <tableColumn id="59" xr3:uid="{A8046726-F381-4D4F-AC5E-EC211205FB5A}" name="¿Cambió de Grupo/Local?" dataDxfId="6">
      <calculatedColumnFormula>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calculatedColumnFormula>
    </tableColumn>
    <tableColumn id="61" xr3:uid="{01D7803D-D6C1-468D-AE4F-37F213575B2B}" name="Fecha Alta 4ta o 8va sem." dataDxfId="5">
      <calculatedColumnFormula>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calculatedColumnFormula>
    </tableColumn>
    <tableColumn id="62" xr3:uid="{5EE5B33C-004C-48E3-B560-0D15BDFC9CF8}" name="Es Alta a 4ta o 8va semana?" dataDxfId="4">
      <calculatedColumnFormula>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calculatedColumnFormula>
    </tableColumn>
    <tableColumn id="63" xr3:uid="{71563E8C-1CF9-4CF3-9870-8C473B45B717}" name="Fecha Alta como miembro" dataDxfId="3">
      <calculatedColumnFormula>IF(Tabla1[[#This Row],[Fecha Inicio grupo]]="","",IFERROR(VLOOKUP(Tabla1[[#This Row],[Mes de Alta como miembro]],Parámetros!$AM$2:$AN$16,2,0),"01/01/1900"))</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3F1850A-05DF-40F1-A352-E729FF85F923}" name="Tabla2" displayName="Tabla2" ref="B5:C102" totalsRowShown="0" headerRowDxfId="2">
  <autoFilter ref="B5:C102" xr:uid="{C4FD57D3-6F2A-447A-8FCE-3E92FAF779C7}"/>
  <tableColumns count="2">
    <tableColumn id="1" xr3:uid="{D5B6E395-C3EF-4CAB-AFC6-0A7900AAED69}" name="FERIADOS" dataDxfId="1"/>
    <tableColumn id="2" xr3:uid="{AC478058-BDE9-4D88-97F6-75C82BED5170}" name="Descripción"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D4" dT="2025-02-27T15:48:39.31" personId="{E64FCAFE-054A-4259-893E-50EBEB4C4C44}" id="{05C736F0-E3F4-48A8-830A-E74B6129D49C}">
    <text>su madre estaba enferma</text>
  </threadedComment>
  <threadedComment ref="AD5" dT="2025-02-27T15:49:11.95" personId="{E64FCAFE-054A-4259-893E-50EBEB4C4C44}" id="{46881338-2AFC-4F29-A96F-94EAC458F336}">
    <text>se encuentra de viaje</text>
  </threadedComment>
  <threadedComment ref="AC11" dT="2025-02-20T14:02:28.31" personId="{E64FCAFE-054A-4259-893E-50EBEB4C4C44}" id="{77EFAF86-1911-469B-BF19-2BE4A2338F8F}">
    <text>Se encuentra de viaje</text>
  </threadedComment>
  <threadedComment ref="AC11" dT="2025-02-20T14:02:33.95" personId="{E64FCAFE-054A-4259-893E-50EBEB4C4C44}" id="{E77821E0-51A2-40BD-87AF-924ED9D5E60D}" parentId="{77EFAF86-1911-469B-BF19-2BE4A2338F8F}">
    <text>a informado</text>
  </threadedComment>
  <threadedComment ref="AB14" dT="2025-02-23T17:39:32.64" personId="{E64FCAFE-054A-4259-893E-50EBEB4C4C44}" id="{F3C9D020-D464-48E9-8286-4D59E04F6891}">
    <text>Justificó su falta, está pendiente su recuperación</text>
  </threadedComment>
  <threadedComment ref="AC16" dT="2025-02-23T17:46:36.20" personId="{E64FCAFE-054A-4259-893E-50EBEB4C4C44}" id="{96CF5657-AF03-4979-B9C7-1677B4C5CDA8}">
    <text>No avisó el motivo de su ausencia</text>
  </threadedComment>
  <threadedComment ref="AC17" dT="2025-02-23T17:46:57.59" personId="{E64FCAFE-054A-4259-893E-50EBEB4C4C44}" id="{FB54C27D-BCC2-43CD-B456-9A59242FF578}">
    <text>no pudo venir, va a recuerpar su clase mañana lunes</text>
  </threadedComment>
  <threadedComment ref="AC22" dT="2025-02-23T17:47:18.57" personId="{E64FCAFE-054A-4259-893E-50EBEB4C4C44}" id="{23F0DC15-D07C-43A0-897F-53547190A702}">
    <text>delicada de salud</text>
  </threadedComment>
  <threadedComment ref="AC23" dT="2025-02-23T17:47:26.46" personId="{E64FCAFE-054A-4259-893E-50EBEB4C4C44}" id="{3C1D949E-F2AA-4EDD-8AB0-6592F546B5D7}">
    <text>de viaje</text>
  </threadedComment>
  <threadedComment ref="AC24" dT="2025-02-23T17:47:34.09" personId="{E64FCAFE-054A-4259-893E-50EBEB4C4C44}" id="{EEA263FC-6158-466B-98AE-69009FFAA714}">
    <text>recuperará su clase</text>
  </threadedComment>
  <threadedComment ref="I27" dT="2025-03-01T16:17:17.22" personId="{E64FCAFE-054A-4259-893E-50EBEB4C4C44}" id="{30ED0329-C014-4FA8-AF01-19F2F7212B5F}">
    <text>no contesta</text>
  </threadedComment>
  <threadedComment ref="I28" dT="2025-03-01T16:17:23.51" personId="{E64FCAFE-054A-4259-893E-50EBEB4C4C44}" id="{2D8A0E68-3E84-411E-8967-68DE7219A30F}">
    <text>apagado</text>
  </threadedComment>
  <threadedComment ref="I30" dT="2025-03-01T16:23:10.14" personId="{E64FCAFE-054A-4259-893E-50EBEB4C4C44}" id="{418ADEC7-77A9-4EF0-AF02-EDAAA8B7B266}">
    <text>no contesta</text>
  </threadedComment>
  <threadedComment ref="I31" dT="2025-03-01T16:24:34.89" personId="{E64FCAFE-054A-4259-893E-50EBEB4C4C44}" id="{22CF4068-960F-4D5F-B975-4E7511F7B973}">
    <text>no contesta</text>
  </threadedComment>
  <threadedComment ref="I32" dT="2025-03-01T16:25:44.60" personId="{E64FCAFE-054A-4259-893E-50EBEB4C4C44}" id="{8007DB53-17B9-4294-9AE4-A3E5FC8D9B1A}">
    <text>no me contesta</text>
  </threadedComment>
  <threadedComment ref="I34" dT="2025-03-01T16:34:49.78" personId="{E64FCAFE-054A-4259-893E-50EBEB4C4C44}" id="{23CD978E-6356-45AB-90AF-14CFC5E9917B}">
    <text>no contesta</text>
  </threadedComment>
</ThreadedComments>
</file>

<file path=xl/threadedComments/threadedComment2.xml><?xml version="1.0" encoding="utf-8"?>
<ThreadedComments xmlns="http://schemas.microsoft.com/office/spreadsheetml/2018/threadedcomments" xmlns:x="http://schemas.openxmlformats.org/spreadsheetml/2006/main">
  <threadedComment ref="D17" dT="2025-03-01T16:17:17.22" personId="{E64FCAFE-054A-4259-893E-50EBEB4C4C44}" id="{F7F6736A-C7F2-44F9-9503-1B9F1A0A1C87}">
    <text>no contesta</text>
  </threadedComment>
  <threadedComment ref="D18" dT="2025-03-01T16:17:23.51" personId="{E64FCAFE-054A-4259-893E-50EBEB4C4C44}" id="{7607A91B-A090-422E-930A-57AE3211188B}">
    <text>apagado</text>
  </threadedComment>
  <threadedComment ref="D20" dT="2025-03-01T16:23:10.14" personId="{E64FCAFE-054A-4259-893E-50EBEB4C4C44}" id="{C9789B1D-FBBD-4224-ABC2-F50235230CED}">
    <text>no contesta</text>
  </threadedComment>
  <threadedComment ref="D21" dT="2025-03-01T16:24:34.89" personId="{E64FCAFE-054A-4259-893E-50EBEB4C4C44}" id="{50C573EC-60AA-44D4-8520-4172C1F43214}">
    <text>no contesta</text>
  </threadedComment>
  <threadedComment ref="D22" dT="2025-03-01T16:25:44.60" personId="{E64FCAFE-054A-4259-893E-50EBEB4C4C44}" id="{75D85D7E-A2EB-4054-87AE-B430625A8F76}">
    <text>no me contesta</text>
  </threadedComment>
  <threadedComment ref="D24" dT="2025-03-01T16:34:49.78" personId="{E64FCAFE-054A-4259-893E-50EBEB4C4C44}" id="{A1E328BB-A876-465C-9880-3BC3E7289976}">
    <text>no contesta</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6" Type="http://schemas.microsoft.com/office/2019/04/relationships/namedSheetView" Target="../namedSheetViews/namedSheetView1.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8" Type="http://schemas.microsoft.com/office/2019/04/relationships/namedSheetView" Target="../namedSheetViews/namedSheetView2.xml"/><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9" tint="-0.499984740745262"/>
  </sheetPr>
  <dimension ref="A1:CA1105"/>
  <sheetViews>
    <sheetView tabSelected="1" zoomScale="90" zoomScaleNormal="90" workbookViewId="0">
      <pane xSplit="3" topLeftCell="H1" activePane="topRight" state="frozen"/>
      <selection pane="topRight" activeCell="A16" sqref="A16:XFD16"/>
    </sheetView>
  </sheetViews>
  <sheetFormatPr defaultColWidth="11.42578125" defaultRowHeight="15" customHeight="1"/>
  <cols>
    <col min="1" max="1" width="5.42578125" style="81" customWidth="1"/>
    <col min="2" max="2" width="20" customWidth="1"/>
    <col min="3" max="3" width="9.28515625" style="24" customWidth="1"/>
    <col min="4" max="4" width="13.85546875" style="63" customWidth="1"/>
    <col min="5" max="5" width="12.28515625" style="63" customWidth="1"/>
    <col min="6" max="6" width="14.5703125" style="44" customWidth="1"/>
    <col min="7" max="7" width="13.7109375" style="44" customWidth="1"/>
    <col min="8" max="8" width="9.42578125" style="44" customWidth="1"/>
    <col min="9" max="9" width="16" style="33" customWidth="1"/>
    <col min="10" max="10" width="17.140625" style="33" customWidth="1"/>
    <col min="12" max="12" width="20.140625" style="316" customWidth="1"/>
    <col min="13" max="13" width="10.5703125" style="24" customWidth="1"/>
    <col min="14" max="14" width="8.28515625" style="24" customWidth="1"/>
    <col min="15" max="15" width="9.7109375" style="24" customWidth="1"/>
    <col min="16" max="16" width="15.5703125" style="40" bestFit="1" customWidth="1"/>
    <col min="17" max="17" width="12.7109375" style="24" customWidth="1"/>
    <col min="18" max="18" width="15.7109375" customWidth="1"/>
    <col min="19" max="19" width="10.28515625" customWidth="1"/>
    <col min="20" max="20" width="11" customWidth="1"/>
    <col min="21" max="21" width="11.28515625" customWidth="1"/>
    <col min="22" max="22" width="10.28515625" customWidth="1"/>
    <col min="23" max="23" width="17.85546875" style="44" bestFit="1" customWidth="1"/>
    <col min="24" max="24" width="19.28515625" style="1" customWidth="1"/>
    <col min="25" max="25" width="9" style="312" customWidth="1"/>
    <col min="26" max="26" width="9" style="311" customWidth="1"/>
    <col min="27" max="29" width="9" style="308" customWidth="1"/>
    <col min="30" max="40" width="8.7109375" style="308" customWidth="1"/>
    <col min="41" max="41" width="10.7109375" style="1" customWidth="1"/>
    <col min="42" max="42" width="8.7109375" style="1" customWidth="1"/>
    <col min="43" max="43" width="7.42578125" style="1" customWidth="1"/>
    <col min="44" max="44" width="12.5703125" style="1" customWidth="1"/>
    <col min="45" max="45" width="17" style="1" customWidth="1"/>
    <col min="48" max="48" width="19.140625" style="62" customWidth="1"/>
    <col min="49" max="51" width="18.140625" style="30" customWidth="1"/>
    <col min="52" max="52" width="13" style="38" customWidth="1"/>
    <col min="53" max="53" width="16.7109375" style="38" customWidth="1"/>
    <col min="54" max="54" width="11.28515625" style="44" customWidth="1"/>
    <col min="55" max="55" width="16.7109375" customWidth="1"/>
    <col min="56" max="56" width="8.7109375" style="62" customWidth="1"/>
    <col min="57" max="57" width="19.28515625" customWidth="1"/>
    <col min="58" max="58" width="14.7109375" style="62" customWidth="1"/>
    <col min="59" max="59" width="30.28515625" customWidth="1"/>
    <col min="60" max="60" width="13.42578125" customWidth="1"/>
    <col min="61" max="61" width="23.7109375" style="27" bestFit="1" customWidth="1"/>
    <col min="62" max="62" width="14.140625" customWidth="1"/>
    <col min="63" max="63" width="30.42578125" customWidth="1"/>
    <col min="64" max="64" width="18.5703125" bestFit="1" customWidth="1"/>
  </cols>
  <sheetData>
    <row r="1" spans="1:79" ht="15.75">
      <c r="A1" s="211" t="s">
        <v>0</v>
      </c>
      <c r="B1" s="263" t="s">
        <v>1</v>
      </c>
      <c r="C1" s="23"/>
      <c r="H1" s="160"/>
      <c r="J1" s="24"/>
      <c r="K1" s="24"/>
      <c r="L1" s="313"/>
      <c r="M1" s="40"/>
      <c r="O1"/>
      <c r="P1"/>
      <c r="Q1" s="66"/>
      <c r="R1" s="66"/>
      <c r="S1" s="66"/>
      <c r="T1" s="66"/>
      <c r="U1" s="43"/>
      <c r="V1" s="44"/>
      <c r="W1"/>
      <c r="X1"/>
      <c r="Y1" s="308"/>
      <c r="Z1" s="308"/>
      <c r="AP1" s="30"/>
      <c r="AQ1" s="60"/>
      <c r="AR1" s="38"/>
      <c r="AS1" s="38"/>
      <c r="AV1"/>
      <c r="AW1"/>
      <c r="AX1" s="66"/>
      <c r="AY1"/>
      <c r="AZ1" s="66"/>
      <c r="BA1"/>
      <c r="BB1"/>
      <c r="BC1" s="27"/>
      <c r="BD1"/>
      <c r="BF1"/>
      <c r="BI1"/>
    </row>
    <row r="2" spans="1:79">
      <c r="C2" s="326" t="s">
        <v>2</v>
      </c>
      <c r="D2" s="326"/>
      <c r="E2" s="326"/>
      <c r="F2" s="326"/>
      <c r="G2" s="209"/>
      <c r="H2" s="328" t="s">
        <v>3</v>
      </c>
      <c r="I2" s="329"/>
      <c r="J2" s="329"/>
      <c r="K2" s="329"/>
      <c r="L2" s="330"/>
      <c r="M2" s="329"/>
      <c r="N2" s="252" t="s">
        <v>4</v>
      </c>
      <c r="O2"/>
      <c r="P2"/>
      <c r="Q2" s="66"/>
      <c r="R2" s="327" t="s">
        <v>5</v>
      </c>
      <c r="S2" s="327"/>
      <c r="T2" s="327"/>
      <c r="U2" s="253" t="s">
        <v>6</v>
      </c>
      <c r="V2" s="253" t="s">
        <v>6</v>
      </c>
      <c r="W2" s="323" t="s">
        <v>7</v>
      </c>
      <c r="X2" s="324"/>
      <c r="Y2" s="308"/>
      <c r="Z2" s="308"/>
      <c r="AP2" s="254" t="s">
        <v>4</v>
      </c>
      <c r="AQ2"/>
      <c r="AR2"/>
      <c r="AS2" s="194" t="s">
        <v>8</v>
      </c>
      <c r="AV2" s="194" t="s">
        <v>8</v>
      </c>
      <c r="AW2" s="194" t="s">
        <v>8</v>
      </c>
      <c r="AX2" s="253" t="s">
        <v>6</v>
      </c>
      <c r="AY2"/>
      <c r="AZ2" s="253" t="s">
        <v>6</v>
      </c>
      <c r="BA2"/>
      <c r="BB2" s="325"/>
      <c r="BC2" s="325"/>
      <c r="BD2" s="255" t="s">
        <v>4</v>
      </c>
      <c r="BE2" s="255" t="s">
        <v>4</v>
      </c>
      <c r="BF2" s="255" t="s">
        <v>4</v>
      </c>
      <c r="BG2" s="255" t="s">
        <v>4</v>
      </c>
      <c r="BH2" s="255" t="s">
        <v>4</v>
      </c>
      <c r="BI2"/>
    </row>
    <row r="3" spans="1:79" s="31" customFormat="1" ht="55.5" customHeight="1">
      <c r="A3" s="74" t="s">
        <v>9</v>
      </c>
      <c r="B3" s="74" t="s">
        <v>10</v>
      </c>
      <c r="C3" s="74" t="s">
        <v>11</v>
      </c>
      <c r="D3" s="75" t="s">
        <v>12</v>
      </c>
      <c r="E3" s="75" t="s">
        <v>13</v>
      </c>
      <c r="F3" s="75" t="s">
        <v>14</v>
      </c>
      <c r="G3" s="210" t="s">
        <v>15</v>
      </c>
      <c r="H3" s="47" t="s">
        <v>16</v>
      </c>
      <c r="I3" s="48" t="s">
        <v>17</v>
      </c>
      <c r="J3" s="48" t="s">
        <v>18</v>
      </c>
      <c r="K3" s="208" t="s">
        <v>19</v>
      </c>
      <c r="L3" s="314" t="s">
        <v>20</v>
      </c>
      <c r="M3" s="208" t="s">
        <v>21</v>
      </c>
      <c r="N3" s="208" t="s">
        <v>22</v>
      </c>
      <c r="O3" s="75" t="s">
        <v>23</v>
      </c>
      <c r="P3" s="75" t="s">
        <v>24</v>
      </c>
      <c r="Q3" s="74" t="s">
        <v>25</v>
      </c>
      <c r="R3" s="74" t="s">
        <v>26</v>
      </c>
      <c r="S3" s="74" t="s">
        <v>27</v>
      </c>
      <c r="T3" s="74" t="s">
        <v>28</v>
      </c>
      <c r="U3" s="74" t="s">
        <v>29</v>
      </c>
      <c r="V3" s="74" t="s">
        <v>30</v>
      </c>
      <c r="W3" s="74" t="s">
        <v>31</v>
      </c>
      <c r="X3" s="74" t="s">
        <v>32</v>
      </c>
      <c r="Y3" s="306" t="s">
        <v>33</v>
      </c>
      <c r="Z3" s="306" t="s">
        <v>34</v>
      </c>
      <c r="AA3" s="306" t="s">
        <v>35</v>
      </c>
      <c r="AB3" s="306" t="s">
        <v>36</v>
      </c>
      <c r="AC3" s="306" t="s">
        <v>37</v>
      </c>
      <c r="AD3" s="307" t="s">
        <v>38</v>
      </c>
      <c r="AE3" s="306" t="s">
        <v>39</v>
      </c>
      <c r="AF3" s="306" t="s">
        <v>40</v>
      </c>
      <c r="AG3" s="306" t="s">
        <v>41</v>
      </c>
      <c r="AH3" s="306" t="s">
        <v>42</v>
      </c>
      <c r="AI3" s="306" t="s">
        <v>43</v>
      </c>
      <c r="AJ3" s="306" t="s">
        <v>44</v>
      </c>
      <c r="AK3" s="306" t="s">
        <v>45</v>
      </c>
      <c r="AL3" s="306" t="s">
        <v>46</v>
      </c>
      <c r="AM3" s="306" t="s">
        <v>47</v>
      </c>
      <c r="AN3" s="306" t="s">
        <v>48</v>
      </c>
      <c r="AO3" s="75" t="s">
        <v>49</v>
      </c>
      <c r="AP3" s="75" t="s">
        <v>50</v>
      </c>
      <c r="AQ3" s="75" t="s">
        <v>51</v>
      </c>
      <c r="AR3" s="195" t="s">
        <v>52</v>
      </c>
      <c r="AS3" s="196" t="s">
        <v>53</v>
      </c>
      <c r="AT3" s="197" t="s">
        <v>54</v>
      </c>
      <c r="AU3" s="75" t="s">
        <v>55</v>
      </c>
      <c r="AV3" s="196" t="s">
        <v>56</v>
      </c>
      <c r="AW3" s="196" t="s">
        <v>57</v>
      </c>
      <c r="AX3" s="199" t="s">
        <v>58</v>
      </c>
      <c r="AY3" s="193" t="s">
        <v>59</v>
      </c>
      <c r="AZ3" s="74" t="s">
        <v>60</v>
      </c>
      <c r="BA3" s="193" t="s">
        <v>61</v>
      </c>
      <c r="BB3" s="74" t="s">
        <v>62</v>
      </c>
      <c r="BC3" s="74" t="s">
        <v>63</v>
      </c>
      <c r="BD3" s="41" t="s">
        <v>64</v>
      </c>
      <c r="BE3" s="53" t="s">
        <v>65</v>
      </c>
      <c r="BF3" s="53" t="s">
        <v>66</v>
      </c>
      <c r="BG3" s="201" t="s">
        <v>67</v>
      </c>
      <c r="BH3" s="201" t="s">
        <v>68</v>
      </c>
      <c r="BI3" s="201" t="s">
        <v>69</v>
      </c>
      <c r="BJ3" s="201" t="s">
        <v>70</v>
      </c>
      <c r="BK3" s="201" t="s">
        <v>71</v>
      </c>
      <c r="BL3" s="65"/>
      <c r="BM3" s="65"/>
      <c r="BN3" s="65"/>
      <c r="BO3" s="65"/>
      <c r="BP3" s="65"/>
      <c r="BQ3" s="65"/>
      <c r="BR3" s="65"/>
      <c r="BS3" s="65"/>
      <c r="BT3" s="65"/>
      <c r="BU3" s="65"/>
      <c r="BV3" s="65"/>
      <c r="BW3" s="65"/>
      <c r="BX3" s="65"/>
      <c r="BY3" s="65"/>
      <c r="BZ3" s="65"/>
      <c r="CA3" s="65"/>
    </row>
    <row r="4" spans="1:79" s="24" customFormat="1" ht="13.9" hidden="1">
      <c r="A4" s="68">
        <v>1</v>
      </c>
      <c r="B4" s="34" t="s">
        <v>72</v>
      </c>
      <c r="C4" s="34" t="s">
        <v>73</v>
      </c>
      <c r="D4" s="42" t="s">
        <v>74</v>
      </c>
      <c r="E4" s="42" t="s">
        <v>75</v>
      </c>
      <c r="F4" s="45">
        <v>45679</v>
      </c>
      <c r="G4" s="45" t="s">
        <v>76</v>
      </c>
      <c r="H4" s="161" t="s">
        <v>77</v>
      </c>
      <c r="I4" s="42" t="s">
        <v>78</v>
      </c>
      <c r="J4" s="28" t="s">
        <v>79</v>
      </c>
      <c r="K4" s="256">
        <v>958963310</v>
      </c>
      <c r="L4" s="68" t="s">
        <v>80</v>
      </c>
      <c r="M4" s="257">
        <v>35486</v>
      </c>
      <c r="N4" s="236">
        <f ca="1">IF(Tabla1[[#This Row],[Fecha de nac]]="","",IF(Tabla1[[#This Row],[Fecha Finalización]] &gt;=TODAY(), DATEDIF(Tabla1[[#This Row],[Fecha de nac]],TODAY(),"y"), ROUNDDOWN((Tabla1[[#This Row],[Fecha Finalización]] -Tabla1[[#This Row],[Fecha de nac]])/365,0)))</f>
        <v>28</v>
      </c>
      <c r="O4" s="166" t="s">
        <v>81</v>
      </c>
      <c r="P4" s="72" t="s">
        <v>82</v>
      </c>
      <c r="Q4" s="73"/>
      <c r="R4" s="77"/>
      <c r="S4" s="77"/>
      <c r="T4" s="77"/>
      <c r="U4" s="238">
        <f>IF(F4="","",Tabla1[[#This Row],[Fecha Inicio grupo]]+3*7-7)</f>
        <v>45693</v>
      </c>
      <c r="V4" s="239">
        <f>IF(F4="","",EDATE(Tabla1[[#This Row],[Fecha Inicio grupo]],3))</f>
        <v>45769</v>
      </c>
      <c r="W4" s="34" t="s">
        <v>83</v>
      </c>
      <c r="X4" s="34" t="s">
        <v>84</v>
      </c>
      <c r="Y4" s="76" t="s">
        <v>85</v>
      </c>
      <c r="Z4" s="76" t="s">
        <v>86</v>
      </c>
      <c r="AA4" s="76" t="s">
        <v>86</v>
      </c>
      <c r="AB4" s="76" t="s">
        <v>85</v>
      </c>
      <c r="AC4" s="76" t="s">
        <v>86</v>
      </c>
      <c r="AD4" s="76" t="s">
        <v>86</v>
      </c>
      <c r="AE4" s="76"/>
      <c r="AF4" s="76"/>
      <c r="AG4" s="76"/>
      <c r="AH4" s="76"/>
      <c r="AI4" s="76"/>
      <c r="AJ4" s="76"/>
      <c r="AK4" s="76"/>
      <c r="AL4" s="76"/>
      <c r="AM4" s="76"/>
      <c r="AN4" s="76"/>
      <c r="AO4" s="143"/>
      <c r="AP4" s="244" t="str">
        <f>IF(F4="","",IFERROR(VLOOKUP(SUBSTITUTE(SUBSTITUTE(Tabla1[[#This Row],[Uso Sistemas]],"T","P"),"N","F"),Parámetros!$M$2:$N$17,2,0),"Completar hasta 3ra sem. para evaluar a Probacionista"))</f>
        <v>No Asistió</v>
      </c>
      <c r="AQ4" s="39"/>
      <c r="AR4" s="198"/>
      <c r="AS4" s="198"/>
      <c r="AT4" s="28"/>
      <c r="AU4" s="28"/>
      <c r="AV4" s="200"/>
      <c r="AW4" s="200"/>
      <c r="AX4" s="242">
        <f>IF(V4="","",EOMONTH(EDATE(Tabla1[[#This Row],[Fecha Finalización]],2),0))</f>
        <v>45838</v>
      </c>
      <c r="AY4" s="39"/>
      <c r="AZ4" s="247">
        <f>IF(V4="","",EOMONTH(EDATE(Tabla1[[#This Row],[Fecha Finalización]],3),0))</f>
        <v>45869</v>
      </c>
      <c r="BA4" s="39"/>
      <c r="BB4" s="39"/>
      <c r="BC4" s="233"/>
      <c r="BD4" s="231" t="str">
        <f>IF(F4="","",Tabla1[[#This Row],[sem 01]]&amp;Tabla1[[#This Row],[sem 02]]&amp;Tabla1[[#This Row],[sem 03]])</f>
        <v>PFF</v>
      </c>
      <c r="BE4" s="232" t="str">
        <f>+IF(TRIM(F4)="","",$B$1&amp;"-"&amp;Tabla1[[#This Row],[Mes Inscrito]]&amp;"-"&amp;Tabla1[[#This Row],[Dia de clases Inscrito]]&amp;"-"&amp;Tabla1[[#This Row],[Horario Inscrito]]&amp;"-"&amp;Tabla1[[#This Row],[Fecha Inicio grupo]])</f>
        <v>Iquitos-Enero-Miércoles-8.00 a 9.30 pm-45679</v>
      </c>
      <c r="BF4" s="249" t="str">
        <f>IF(F4="","",Tabla1[[#This Row],[Curso]])</f>
        <v>Conócete a ti mismo</v>
      </c>
      <c r="BG4" s="250" t="str">
        <f>+IF(TRIM(F4)="","",$B$1&amp;"-"&amp;TRIM(Tabla1[[#This Row],[Mes Inscrito]])&amp;"-"&amp;TRIM(Tabla1[[#This Row],[Dia de clases Inscrito]])&amp;"-"&amp;TRIM(Tabla1[[#This Row],[Horario Inscrito]])&amp;"-"&amp;TRIM(Tabla1[[#This Row],[Fecha Inicio grupo]])&amp;"-"&amp;TRIM(Tabla1[[#This Row],[Tipo Incrito]]))</f>
        <v>Iquitos-Enero-Miércoles-8.00 a 9.30 pm-45679-Inscrito Nuevo</v>
      </c>
      <c r="BH4" s="251" t="b">
        <f>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 s="305">
        <f>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4" s="305" t="str">
        <f>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 s="305" t="str">
        <f>IF(Tabla1[[#This Row],[Fecha Inicio grupo]]="","",IFERROR(VLOOKUP(Tabla1[[#This Row],[Mes de Alta como miembro]],Parámetros!$AM$2:$AN$16,2,0),"01/01/1900"))</f>
        <v>01/01/1900</v>
      </c>
    </row>
    <row r="5" spans="1:79" s="24" customFormat="1" ht="13.9" hidden="1">
      <c r="A5" s="68">
        <v>2</v>
      </c>
      <c r="B5" s="34" t="s">
        <v>72</v>
      </c>
      <c r="C5" s="34" t="s">
        <v>73</v>
      </c>
      <c r="D5" s="42" t="s">
        <v>74</v>
      </c>
      <c r="E5" s="42" t="s">
        <v>75</v>
      </c>
      <c r="F5" s="45">
        <v>45679</v>
      </c>
      <c r="G5" s="45" t="s">
        <v>76</v>
      </c>
      <c r="H5" s="161" t="s">
        <v>87</v>
      </c>
      <c r="I5" s="28" t="s">
        <v>88</v>
      </c>
      <c r="J5" s="28" t="s">
        <v>89</v>
      </c>
      <c r="K5" s="69">
        <v>928833781</v>
      </c>
      <c r="L5" s="68" t="s">
        <v>90</v>
      </c>
      <c r="M5" s="46">
        <v>33409</v>
      </c>
      <c r="N5" s="236">
        <f ca="1">IF(Tabla1[[#This Row],[Fecha de nac]]="","",IF(Tabla1[[#This Row],[Fecha Finalización]] &gt;=TODAY(), DATEDIF(Tabla1[[#This Row],[Fecha de nac]],TODAY(),"y"), ROUNDDOWN((Tabla1[[#This Row],[Fecha Finalización]] -Tabla1[[#This Row],[Fecha de nac]])/365,0)))</f>
        <v>33</v>
      </c>
      <c r="O5" s="166" t="s">
        <v>81</v>
      </c>
      <c r="P5" s="72" t="s">
        <v>82</v>
      </c>
      <c r="Q5" s="73"/>
      <c r="R5" s="77"/>
      <c r="S5" s="77"/>
      <c r="T5" s="77"/>
      <c r="U5" s="238">
        <f>IF(F5="","",Tabla1[[#This Row],[Fecha Inicio grupo]]+3*7-7)</f>
        <v>45693</v>
      </c>
      <c r="V5" s="239">
        <f>IF(F5="","",EDATE(Tabla1[[#This Row],[Fecha Inicio grupo]],3))</f>
        <v>45769</v>
      </c>
      <c r="W5" s="34" t="s">
        <v>83</v>
      </c>
      <c r="X5" s="34" t="s">
        <v>84</v>
      </c>
      <c r="Y5" s="76" t="s">
        <v>85</v>
      </c>
      <c r="Z5" s="76" t="s">
        <v>86</v>
      </c>
      <c r="AA5" s="76" t="s">
        <v>85</v>
      </c>
      <c r="AB5" s="76" t="s">
        <v>86</v>
      </c>
      <c r="AC5" s="76" t="s">
        <v>86</v>
      </c>
      <c r="AD5" s="76" t="s">
        <v>86</v>
      </c>
      <c r="AE5" s="76"/>
      <c r="AF5" s="76"/>
      <c r="AG5" s="76"/>
      <c r="AH5" s="76"/>
      <c r="AI5" s="76"/>
      <c r="AJ5" s="76"/>
      <c r="AK5" s="76"/>
      <c r="AL5" s="76"/>
      <c r="AM5" s="76"/>
      <c r="AN5" s="76"/>
      <c r="AO5" s="143"/>
      <c r="AP5" s="244" t="str">
        <f>IF(F5="","",IFERROR(VLOOKUP(SUBSTITUTE(SUBSTITUTE(Tabla1[[#This Row],[Uso Sistemas]],"T","P"),"N","F"),Parámetros!$M$2:$N$17,2,0),"Completar hasta 3ra sem. para evaluar a Probacionista"))</f>
        <v>Asistió</v>
      </c>
      <c r="AQ5" s="39"/>
      <c r="AR5" s="198"/>
      <c r="AS5" s="39"/>
      <c r="AT5" s="28"/>
      <c r="AU5" s="28"/>
      <c r="AV5" s="28"/>
      <c r="AW5" s="28"/>
      <c r="AX5" s="242">
        <f>IF(V5="","",EOMONTH(EDATE(Tabla1[[#This Row],[Fecha Finalización]],2),0))</f>
        <v>45838</v>
      </c>
      <c r="AY5" s="39"/>
      <c r="AZ5" s="247">
        <f>IF(V5="","",EOMONTH(EDATE(Tabla1[[#This Row],[Fecha Finalización]],3),0))</f>
        <v>45869</v>
      </c>
      <c r="BA5" s="39"/>
      <c r="BB5" s="39"/>
      <c r="BC5" s="233"/>
      <c r="BD5" s="231" t="str">
        <f>IF(F5="","",Tabla1[[#This Row],[sem 01]]&amp;Tabla1[[#This Row],[sem 02]]&amp;Tabla1[[#This Row],[sem 03]])</f>
        <v>PFP</v>
      </c>
      <c r="BE5" s="232" t="str">
        <f>+IF(TRIM(F5)="","",$B$1&amp;"-"&amp;Tabla1[[#This Row],[Mes Inscrito]]&amp;"-"&amp;Tabla1[[#This Row],[Dia de clases Inscrito]]&amp;"-"&amp;Tabla1[[#This Row],[Horario Inscrito]]&amp;"-"&amp;Tabla1[[#This Row],[Fecha Inicio grupo]])</f>
        <v>Iquitos-Enero-Miércoles-8.00 a 9.30 pm-45679</v>
      </c>
      <c r="BF5" s="249" t="str">
        <f>IF(F5="","",Tabla1[[#This Row],[Curso]])</f>
        <v>Conócete a ti mismo</v>
      </c>
      <c r="BG5" s="250" t="str">
        <f>+IF(TRIM(F5)="","",$B$1&amp;"-"&amp;TRIM(Tabla1[[#This Row],[Mes Inscrito]])&amp;"-"&amp;TRIM(Tabla1[[#This Row],[Dia de clases Inscrito]])&amp;"-"&amp;TRIM(Tabla1[[#This Row],[Horario Inscrito]])&amp;"-"&amp;TRIM(Tabla1[[#This Row],[Fecha Inicio grupo]])&amp;"-"&amp;TRIM(Tabla1[[#This Row],[Tipo Incrito]]))</f>
        <v>Iquitos-Enero-Miércoles-8.00 a 9.30 pm-45679-Inscrito Nuevo</v>
      </c>
      <c r="BH5" s="251" t="b">
        <f>IF(F5="","",OR(IFERROR(SEARCH("CG",Tabla1[[#This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 s="305">
        <f>IF(F5&lt;&gt;"",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 s="305" t="str">
        <f>IF(F5&lt;&gt;"",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 s="305" t="str">
        <f>IF(Tabla1[[#This Row],[Fecha Inicio grupo]]="","",IFERROR(VLOOKUP(Tabla1[[#This Row],[Mes de Alta como miembro]],Parámetros!$AM$2:$AN$16,2,0),"01/01/1900"))</f>
        <v>01/01/1900</v>
      </c>
    </row>
    <row r="6" spans="1:79" s="24" customFormat="1" ht="13.9" hidden="1">
      <c r="A6" s="68">
        <v>3</v>
      </c>
      <c r="B6" s="34" t="s">
        <v>72</v>
      </c>
      <c r="C6" s="34" t="s">
        <v>73</v>
      </c>
      <c r="D6" s="42" t="s">
        <v>74</v>
      </c>
      <c r="E6" s="42" t="s">
        <v>75</v>
      </c>
      <c r="F6" s="45">
        <v>45679</v>
      </c>
      <c r="G6" s="45" t="s">
        <v>76</v>
      </c>
      <c r="H6" s="161" t="s">
        <v>91</v>
      </c>
      <c r="I6" s="28" t="s">
        <v>92</v>
      </c>
      <c r="J6" s="28" t="s">
        <v>93</v>
      </c>
      <c r="K6" s="69">
        <v>956634977</v>
      </c>
      <c r="L6" s="68" t="s">
        <v>94</v>
      </c>
      <c r="M6" s="46">
        <v>23506</v>
      </c>
      <c r="N6" s="236">
        <f ca="1">IF(Tabla1[[#This Row],[Fecha de nac]]="","",IF(Tabla1[[#This Row],[Fecha Finalización]] &gt;=TODAY(), DATEDIF(Tabla1[[#This Row],[Fecha de nac]],TODAY(),"y"), ROUNDDOWN((Tabla1[[#This Row],[Fecha Finalización]] -Tabla1[[#This Row],[Fecha de nac]])/365,0)))</f>
        <v>60</v>
      </c>
      <c r="O6" s="166" t="s">
        <v>81</v>
      </c>
      <c r="P6" s="72" t="s">
        <v>82</v>
      </c>
      <c r="Q6" s="73"/>
      <c r="R6" s="72"/>
      <c r="S6" s="78"/>
      <c r="T6" s="78"/>
      <c r="U6" s="238">
        <f>IF(F6="","",Tabla1[[#This Row],[Fecha Inicio grupo]]+3*7-7)</f>
        <v>45693</v>
      </c>
      <c r="V6" s="239">
        <f>IF(F6="","",EDATE(Tabla1[[#This Row],[Fecha Inicio grupo]],3))</f>
        <v>45769</v>
      </c>
      <c r="W6" s="34" t="s">
        <v>83</v>
      </c>
      <c r="X6" s="34" t="s">
        <v>84</v>
      </c>
      <c r="Y6" s="76" t="s">
        <v>85</v>
      </c>
      <c r="Z6" s="76" t="s">
        <v>85</v>
      </c>
      <c r="AA6" s="76" t="s">
        <v>85</v>
      </c>
      <c r="AB6" s="76" t="s">
        <v>85</v>
      </c>
      <c r="AC6" s="76" t="s">
        <v>85</v>
      </c>
      <c r="AD6" s="76" t="s">
        <v>85</v>
      </c>
      <c r="AE6" s="76"/>
      <c r="AF6" s="76"/>
      <c r="AG6" s="76"/>
      <c r="AH6" s="76"/>
      <c r="AI6" s="76"/>
      <c r="AJ6" s="76"/>
      <c r="AK6" s="76"/>
      <c r="AL6" s="76"/>
      <c r="AM6" s="76"/>
      <c r="AN6" s="76"/>
      <c r="AO6" s="143"/>
      <c r="AP6" s="244" t="str">
        <f>IF(F6="","",IFERROR(VLOOKUP(SUBSTITUTE(SUBSTITUTE(Tabla1[[#This Row],[Uso Sistemas]],"T","P"),"N","F"),Parámetros!$M$2:$N$17,2,0),"Completar hasta 3ra sem. para evaluar a Probacionista"))</f>
        <v>Asistió</v>
      </c>
      <c r="AQ6" s="39"/>
      <c r="AR6" s="198"/>
      <c r="AS6" s="39"/>
      <c r="AT6" s="28"/>
      <c r="AU6" s="28"/>
      <c r="AV6" s="28"/>
      <c r="AW6" s="28"/>
      <c r="AX6" s="242">
        <f>IF(V6="","",EOMONTH(EDATE(Tabla1[[#This Row],[Fecha Finalización]],2),0))</f>
        <v>45838</v>
      </c>
      <c r="AY6" s="39"/>
      <c r="AZ6" s="247">
        <f>IF(V6="","",EOMONTH(EDATE(Tabla1[[#This Row],[Fecha Finalización]],3),0))</f>
        <v>45869</v>
      </c>
      <c r="BA6" s="39"/>
      <c r="BB6" s="39"/>
      <c r="BC6" s="233"/>
      <c r="BD6" s="231" t="str">
        <f>IF(F6="","",Tabla1[[#This Row],[sem 01]]&amp;Tabla1[[#This Row],[sem 02]]&amp;Tabla1[[#This Row],[sem 03]])</f>
        <v>PPP</v>
      </c>
      <c r="BE6" s="232" t="str">
        <f>+IF(TRIM(F6)="","",$B$1&amp;"-"&amp;Tabla1[[#This Row],[Mes Inscrito]]&amp;"-"&amp;Tabla1[[#This Row],[Dia de clases Inscrito]]&amp;"-"&amp;Tabla1[[#This Row],[Horario Inscrito]]&amp;"-"&amp;Tabla1[[#This Row],[Fecha Inicio grupo]])</f>
        <v>Iquitos-Enero-Miércoles-8.00 a 9.30 pm-45679</v>
      </c>
      <c r="BF6" s="249" t="str">
        <f>IF(F6="","",Tabla1[[#This Row],[Curso]])</f>
        <v>Conócete a ti mismo</v>
      </c>
      <c r="BG6" s="250" t="str">
        <f>+IF(TRIM(F6)="","",$B$1&amp;"-"&amp;TRIM(Tabla1[[#This Row],[Mes Inscrito]])&amp;"-"&amp;TRIM(Tabla1[[#This Row],[Dia de clases Inscrito]])&amp;"-"&amp;TRIM(Tabla1[[#This Row],[Horario Inscrito]])&amp;"-"&amp;TRIM(Tabla1[[#This Row],[Fecha Inicio grupo]])&amp;"-"&amp;TRIM(Tabla1[[#This Row],[Tipo Incrito]]))</f>
        <v>Iquitos-Enero-Miércoles-8.00 a 9.30 pm-45679-Inscrito Nuevo</v>
      </c>
      <c r="BH6" s="251" t="b">
        <f>IF(F6="","",OR(IFERROR(SEARCH("CG",Tabla1[[#This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 s="305">
        <f>IF(F6&lt;&gt;"",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 s="305" t="str">
        <f>IF(F6&lt;&gt;"",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 s="305" t="str">
        <f>IF(Tabla1[[#This Row],[Fecha Inicio grupo]]="","",IFERROR(VLOOKUP(Tabla1[[#This Row],[Mes de Alta como miembro]],Parámetros!$AM$2:$AN$16,2,0),"01/01/1900"))</f>
        <v>01/01/1900</v>
      </c>
    </row>
    <row r="7" spans="1:79" s="24" customFormat="1" ht="13.9" hidden="1">
      <c r="A7" s="68">
        <v>4</v>
      </c>
      <c r="B7" s="34" t="s">
        <v>72</v>
      </c>
      <c r="C7" s="34" t="s">
        <v>73</v>
      </c>
      <c r="D7" s="42" t="s">
        <v>74</v>
      </c>
      <c r="E7" s="42" t="s">
        <v>75</v>
      </c>
      <c r="F7" s="45">
        <v>45679</v>
      </c>
      <c r="G7" s="45" t="s">
        <v>76</v>
      </c>
      <c r="H7" s="161" t="s">
        <v>95</v>
      </c>
      <c r="I7" s="28" t="s">
        <v>96</v>
      </c>
      <c r="J7" s="28" t="s">
        <v>97</v>
      </c>
      <c r="K7" s="69">
        <v>966662918</v>
      </c>
      <c r="L7" s="68" t="s">
        <v>98</v>
      </c>
      <c r="M7" s="46">
        <v>39260</v>
      </c>
      <c r="N7" s="236">
        <f ca="1">IF(Tabla1[[#This Row],[Fecha de nac]]="","",IF(Tabla1[[#This Row],[Fecha Finalización]] &gt;=TODAY(), DATEDIF(Tabla1[[#This Row],[Fecha de nac]],TODAY(),"y"), ROUNDDOWN((Tabla1[[#This Row],[Fecha Finalización]] -Tabla1[[#This Row],[Fecha de nac]])/365,0)))</f>
        <v>17</v>
      </c>
      <c r="O7" s="166" t="s">
        <v>81</v>
      </c>
      <c r="P7" s="72" t="s">
        <v>82</v>
      </c>
      <c r="Q7" s="73"/>
      <c r="R7" s="77"/>
      <c r="S7" s="77"/>
      <c r="T7" s="77"/>
      <c r="U7" s="238">
        <f>IF(F7="","",Tabla1[[#This Row],[Fecha Inicio grupo]]+3*7-7)</f>
        <v>45693</v>
      </c>
      <c r="V7" s="239">
        <f>IF(F7="","",EDATE(Tabla1[[#This Row],[Fecha Inicio grupo]],3))</f>
        <v>45769</v>
      </c>
      <c r="W7" s="34" t="s">
        <v>83</v>
      </c>
      <c r="X7" s="34" t="s">
        <v>84</v>
      </c>
      <c r="Y7" s="76" t="s">
        <v>85</v>
      </c>
      <c r="Z7" s="76" t="s">
        <v>85</v>
      </c>
      <c r="AA7" s="76" t="s">
        <v>85</v>
      </c>
      <c r="AB7" s="76" t="s">
        <v>85</v>
      </c>
      <c r="AC7" s="76" t="s">
        <v>85</v>
      </c>
      <c r="AD7" s="76" t="s">
        <v>85</v>
      </c>
      <c r="AE7" s="76"/>
      <c r="AF7" s="76"/>
      <c r="AG7" s="76"/>
      <c r="AH7" s="76"/>
      <c r="AI7" s="76"/>
      <c r="AJ7" s="76"/>
      <c r="AK7" s="76"/>
      <c r="AL7" s="76"/>
      <c r="AM7" s="76"/>
      <c r="AN7" s="76"/>
      <c r="AO7" s="143"/>
      <c r="AP7" s="244" t="str">
        <f>IF(F7="","",IFERROR(VLOOKUP(SUBSTITUTE(SUBSTITUTE(Tabla1[[#This Row],[Uso Sistemas]],"T","P"),"N","F"),Parámetros!$M$2:$N$17,2,0),"Completar hasta 3ra sem. para evaluar a Probacionista"))</f>
        <v>Asistió</v>
      </c>
      <c r="AQ7" s="39"/>
      <c r="AR7" s="198"/>
      <c r="AS7" s="39"/>
      <c r="AT7" s="28"/>
      <c r="AU7" s="28"/>
      <c r="AV7" s="28"/>
      <c r="AW7" s="28"/>
      <c r="AX7" s="242">
        <f>IF(V7="","",EOMONTH(EDATE(Tabla1[[#This Row],[Fecha Finalización]],2),0))</f>
        <v>45838</v>
      </c>
      <c r="AY7" s="39"/>
      <c r="AZ7" s="247">
        <f>IF(V7="","",EOMONTH(EDATE(Tabla1[[#This Row],[Fecha Finalización]],3),0))</f>
        <v>45869</v>
      </c>
      <c r="BA7" s="39"/>
      <c r="BB7" s="39"/>
      <c r="BC7" s="233"/>
      <c r="BD7" s="231" t="str">
        <f>IF(F7="","",Tabla1[[#This Row],[sem 01]]&amp;Tabla1[[#This Row],[sem 02]]&amp;Tabla1[[#This Row],[sem 03]])</f>
        <v>PPP</v>
      </c>
      <c r="BE7" s="232" t="str">
        <f>+IF(TRIM(F7)="","",$B$1&amp;"-"&amp;Tabla1[[#This Row],[Mes Inscrito]]&amp;"-"&amp;Tabla1[[#This Row],[Dia de clases Inscrito]]&amp;"-"&amp;Tabla1[[#This Row],[Horario Inscrito]]&amp;"-"&amp;Tabla1[[#This Row],[Fecha Inicio grupo]])</f>
        <v>Iquitos-Enero-Miércoles-8.00 a 9.30 pm-45679</v>
      </c>
      <c r="BF7" s="249" t="str">
        <f>IF(F7="","",Tabla1[[#This Row],[Curso]])</f>
        <v>Conócete a ti mismo</v>
      </c>
      <c r="BG7" s="250" t="str">
        <f>+IF(TRIM(F7)="","",$B$1&amp;"-"&amp;TRIM(Tabla1[[#This Row],[Mes Inscrito]])&amp;"-"&amp;TRIM(Tabla1[[#This Row],[Dia de clases Inscrito]])&amp;"-"&amp;TRIM(Tabla1[[#This Row],[Horario Inscrito]])&amp;"-"&amp;TRIM(Tabla1[[#This Row],[Fecha Inicio grupo]])&amp;"-"&amp;TRIM(Tabla1[[#This Row],[Tipo Incrito]]))</f>
        <v>Iquitos-Enero-Miércoles-8.00 a 9.30 pm-45679-Inscrito Nuevo</v>
      </c>
      <c r="BH7" s="251" t="b">
        <f>IF(F7="","",OR(IFERROR(SEARCH("CG",Tabla1[[#This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 s="305">
        <f>IF(F7&lt;&gt;"",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7" s="305" t="str">
        <f>IF(F7&lt;&gt;"",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 s="305" t="str">
        <f>IF(Tabla1[[#This Row],[Fecha Inicio grupo]]="","",IFERROR(VLOOKUP(Tabla1[[#This Row],[Mes de Alta como miembro]],Parámetros!$AM$2:$AN$16,2,0),"01/01/1900"))</f>
        <v>01/01/1900</v>
      </c>
    </row>
    <row r="8" spans="1:79" s="24" customFormat="1" ht="13.9" hidden="1">
      <c r="A8" s="68">
        <v>5</v>
      </c>
      <c r="B8" s="34" t="s">
        <v>72</v>
      </c>
      <c r="C8" s="34" t="s">
        <v>73</v>
      </c>
      <c r="D8" s="42" t="s">
        <v>74</v>
      </c>
      <c r="E8" s="42" t="s">
        <v>75</v>
      </c>
      <c r="F8" s="45">
        <v>45679</v>
      </c>
      <c r="G8" s="45" t="s">
        <v>76</v>
      </c>
      <c r="H8" s="161" t="s">
        <v>99</v>
      </c>
      <c r="I8" s="28" t="s">
        <v>100</v>
      </c>
      <c r="J8" s="28" t="s">
        <v>101</v>
      </c>
      <c r="K8" s="69">
        <v>965968468</v>
      </c>
      <c r="L8" s="68" t="s">
        <v>102</v>
      </c>
      <c r="M8" s="46">
        <v>22312</v>
      </c>
      <c r="N8" s="236">
        <f ca="1">IF(Tabla1[[#This Row],[Fecha de nac]]="","",IF(Tabla1[[#This Row],[Fecha Finalización]] &gt;=TODAY(), DATEDIF(Tabla1[[#This Row],[Fecha de nac]],TODAY(),"y"), ROUNDDOWN((Tabla1[[#This Row],[Fecha Finalización]] -Tabla1[[#This Row],[Fecha de nac]])/365,0)))</f>
        <v>64</v>
      </c>
      <c r="O8" s="166" t="s">
        <v>81</v>
      </c>
      <c r="P8" s="72" t="s">
        <v>82</v>
      </c>
      <c r="Q8" s="73"/>
      <c r="R8" s="77"/>
      <c r="S8" s="77"/>
      <c r="T8" s="77"/>
      <c r="U8" s="238">
        <f>IF(F8="","",Tabla1[[#This Row],[Fecha Inicio grupo]]+3*7-7)</f>
        <v>45693</v>
      </c>
      <c r="V8" s="239">
        <f>IF(F8="","",EDATE(Tabla1[[#This Row],[Fecha Inicio grupo]],3))</f>
        <v>45769</v>
      </c>
      <c r="W8" s="34" t="s">
        <v>83</v>
      </c>
      <c r="X8" s="34" t="s">
        <v>84</v>
      </c>
      <c r="Y8" s="76" t="s">
        <v>85</v>
      </c>
      <c r="Z8" s="76" t="s">
        <v>85</v>
      </c>
      <c r="AA8" s="76" t="s">
        <v>85</v>
      </c>
      <c r="AB8" s="76" t="s">
        <v>85</v>
      </c>
      <c r="AC8" s="76" t="s">
        <v>85</v>
      </c>
      <c r="AD8" s="76" t="s">
        <v>85</v>
      </c>
      <c r="AE8" s="76"/>
      <c r="AF8" s="76"/>
      <c r="AG8" s="76"/>
      <c r="AH8" s="76"/>
      <c r="AI8" s="76"/>
      <c r="AJ8" s="76"/>
      <c r="AK8" s="76"/>
      <c r="AL8" s="76"/>
      <c r="AM8" s="76"/>
      <c r="AN8" s="76"/>
      <c r="AO8" s="143"/>
      <c r="AP8" s="244" t="str">
        <f>IF(F8="","",IFERROR(VLOOKUP(SUBSTITUTE(SUBSTITUTE(Tabla1[[#This Row],[Uso Sistemas]],"T","P"),"N","F"),Parámetros!$M$2:$N$17,2,0),"Completar hasta 3ra sem. para evaluar a Probacionista"))</f>
        <v>Asistió</v>
      </c>
      <c r="AQ8" s="39"/>
      <c r="AR8" s="198"/>
      <c r="AS8" s="39"/>
      <c r="AT8" s="28"/>
      <c r="AU8" s="28"/>
      <c r="AV8" s="28"/>
      <c r="AW8" s="28"/>
      <c r="AX8" s="242">
        <f>IF(V8="","",EOMONTH(EDATE(Tabla1[[#This Row],[Fecha Finalización]],2),0))</f>
        <v>45838</v>
      </c>
      <c r="AY8" s="39"/>
      <c r="AZ8" s="247">
        <f>IF(V8="","",EOMONTH(EDATE(Tabla1[[#This Row],[Fecha Finalización]],3),0))</f>
        <v>45869</v>
      </c>
      <c r="BA8" s="39"/>
      <c r="BB8" s="39"/>
      <c r="BC8" s="233"/>
      <c r="BD8" s="231" t="str">
        <f>IF(F8="","",Tabla1[[#This Row],[sem 01]]&amp;Tabla1[[#This Row],[sem 02]]&amp;Tabla1[[#This Row],[sem 03]])</f>
        <v>PPP</v>
      </c>
      <c r="BE8" s="232" t="str">
        <f>+IF(TRIM(F8)="","",$B$1&amp;"-"&amp;Tabla1[[#This Row],[Mes Inscrito]]&amp;"-"&amp;Tabla1[[#This Row],[Dia de clases Inscrito]]&amp;"-"&amp;Tabla1[[#This Row],[Horario Inscrito]]&amp;"-"&amp;Tabla1[[#This Row],[Fecha Inicio grupo]])</f>
        <v>Iquitos-Enero-Miércoles-8.00 a 9.30 pm-45679</v>
      </c>
      <c r="BF8" s="249" t="str">
        <f>IF(F8="","",Tabla1[[#This Row],[Curso]])</f>
        <v>Conócete a ti mismo</v>
      </c>
      <c r="BG8" s="250" t="str">
        <f>+IF(TRIM(F8)="","",$B$1&amp;"-"&amp;TRIM(Tabla1[[#This Row],[Mes Inscrito]])&amp;"-"&amp;TRIM(Tabla1[[#This Row],[Dia de clases Inscrito]])&amp;"-"&amp;TRIM(Tabla1[[#This Row],[Horario Inscrito]])&amp;"-"&amp;TRIM(Tabla1[[#This Row],[Fecha Inicio grupo]])&amp;"-"&amp;TRIM(Tabla1[[#This Row],[Tipo Incrito]]))</f>
        <v>Iquitos-Enero-Miércoles-8.00 a 9.30 pm-45679-Inscrito Nuevo</v>
      </c>
      <c r="BH8" s="251" t="b">
        <f>IF(F8="","",OR(IFERROR(SEARCH("CG",Tabla1[[#This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 s="305">
        <f>IF(F8&lt;&gt;"",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8" s="305" t="str">
        <f>IF(F8&lt;&gt;"",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 s="305" t="str">
        <f>IF(Tabla1[[#This Row],[Fecha Inicio grupo]]="","",IFERROR(VLOOKUP(Tabla1[[#This Row],[Mes de Alta como miembro]],Parámetros!$AM$2:$AN$16,2,0),"01/01/1900"))</f>
        <v>01/01/1900</v>
      </c>
    </row>
    <row r="9" spans="1:79" s="24" customFormat="1" ht="13.9" hidden="1">
      <c r="A9" s="68">
        <v>6</v>
      </c>
      <c r="B9" s="34" t="s">
        <v>72</v>
      </c>
      <c r="C9" s="34" t="s">
        <v>73</v>
      </c>
      <c r="D9" s="42" t="s">
        <v>74</v>
      </c>
      <c r="E9" s="42" t="s">
        <v>75</v>
      </c>
      <c r="F9" s="45">
        <v>45679</v>
      </c>
      <c r="G9" s="45" t="s">
        <v>76</v>
      </c>
      <c r="H9" s="161" t="s">
        <v>103</v>
      </c>
      <c r="I9" s="28" t="s">
        <v>104</v>
      </c>
      <c r="J9" s="28" t="s">
        <v>105</v>
      </c>
      <c r="K9" s="69">
        <v>901562995</v>
      </c>
      <c r="L9" s="68" t="s">
        <v>106</v>
      </c>
      <c r="M9" s="46">
        <v>28330</v>
      </c>
      <c r="N9" s="236">
        <f ca="1">IF(Tabla1[[#This Row],[Fecha de nac]]="","",IF(Tabla1[[#This Row],[Fecha Finalización]] &gt;=TODAY(), DATEDIF(Tabla1[[#This Row],[Fecha de nac]],TODAY(),"y"), ROUNDDOWN((Tabla1[[#This Row],[Fecha Finalización]] -Tabla1[[#This Row],[Fecha de nac]])/365,0)))</f>
        <v>47</v>
      </c>
      <c r="O9" s="166" t="s">
        <v>81</v>
      </c>
      <c r="P9" s="72" t="s">
        <v>82</v>
      </c>
      <c r="Q9" s="73"/>
      <c r="R9" s="77"/>
      <c r="S9" s="77"/>
      <c r="T9" s="77"/>
      <c r="U9" s="238">
        <f>IF(F9="","",Tabla1[[#This Row],[Fecha Inicio grupo]]+3*7-7)</f>
        <v>45693</v>
      </c>
      <c r="V9" s="239">
        <f>IF(F9="","",EDATE(Tabla1[[#This Row],[Fecha Inicio grupo]],3))</f>
        <v>45769</v>
      </c>
      <c r="W9" s="34" t="s">
        <v>83</v>
      </c>
      <c r="X9" s="34" t="s">
        <v>84</v>
      </c>
      <c r="Y9" s="76" t="s">
        <v>85</v>
      </c>
      <c r="Z9" s="76" t="s">
        <v>85</v>
      </c>
      <c r="AA9" s="76" t="s">
        <v>85</v>
      </c>
      <c r="AB9" s="76" t="s">
        <v>85</v>
      </c>
      <c r="AC9" s="76" t="s">
        <v>85</v>
      </c>
      <c r="AD9" s="76" t="s">
        <v>85</v>
      </c>
      <c r="AE9" s="76"/>
      <c r="AF9" s="76"/>
      <c r="AG9" s="76"/>
      <c r="AH9" s="76"/>
      <c r="AI9" s="76"/>
      <c r="AJ9" s="76"/>
      <c r="AK9" s="76"/>
      <c r="AL9" s="76"/>
      <c r="AM9" s="76"/>
      <c r="AN9" s="76"/>
      <c r="AO9" s="143"/>
      <c r="AP9" s="244" t="str">
        <f>IF(F9="","",IFERROR(VLOOKUP(SUBSTITUTE(SUBSTITUTE(Tabla1[[#This Row],[Uso Sistemas]],"T","P"),"N","F"),Parámetros!$M$2:$N$17,2,0),"Completar hasta 3ra sem. para evaluar a Probacionista"))</f>
        <v>Asistió</v>
      </c>
      <c r="AQ9" s="39"/>
      <c r="AR9" s="198"/>
      <c r="AS9" s="39"/>
      <c r="AT9" s="28"/>
      <c r="AU9" s="28"/>
      <c r="AV9" s="28"/>
      <c r="AW9" s="28"/>
      <c r="AX9" s="242">
        <f>IF(V9="","",EOMONTH(EDATE(Tabla1[[#This Row],[Fecha Finalización]],2),0))</f>
        <v>45838</v>
      </c>
      <c r="AY9" s="39"/>
      <c r="AZ9" s="247">
        <f>IF(V9="","",EOMONTH(EDATE(Tabla1[[#This Row],[Fecha Finalización]],3),0))</f>
        <v>45869</v>
      </c>
      <c r="BA9" s="39"/>
      <c r="BB9" s="39"/>
      <c r="BC9" s="233"/>
      <c r="BD9" s="231" t="str">
        <f>IF(F9="","",Tabla1[[#This Row],[sem 01]]&amp;Tabla1[[#This Row],[sem 02]]&amp;Tabla1[[#This Row],[sem 03]])</f>
        <v>PPP</v>
      </c>
      <c r="BE9" s="232" t="str">
        <f>+IF(TRIM(F9)="","",$B$1&amp;"-"&amp;Tabla1[[#This Row],[Mes Inscrito]]&amp;"-"&amp;Tabla1[[#This Row],[Dia de clases Inscrito]]&amp;"-"&amp;Tabla1[[#This Row],[Horario Inscrito]]&amp;"-"&amp;Tabla1[[#This Row],[Fecha Inicio grupo]])</f>
        <v>Iquitos-Enero-Miércoles-8.00 a 9.30 pm-45679</v>
      </c>
      <c r="BF9" s="249" t="str">
        <f>IF(F9="","",Tabla1[[#This Row],[Curso]])</f>
        <v>Conócete a ti mismo</v>
      </c>
      <c r="BG9" s="250" t="str">
        <f>+IF(TRIM(F9)="","",$B$1&amp;"-"&amp;TRIM(Tabla1[[#This Row],[Mes Inscrito]])&amp;"-"&amp;TRIM(Tabla1[[#This Row],[Dia de clases Inscrito]])&amp;"-"&amp;TRIM(Tabla1[[#This Row],[Horario Inscrito]])&amp;"-"&amp;TRIM(Tabla1[[#This Row],[Fecha Inicio grupo]])&amp;"-"&amp;TRIM(Tabla1[[#This Row],[Tipo Incrito]]))</f>
        <v>Iquitos-Enero-Miércoles-8.00 a 9.30 pm-45679-Inscrito Nuevo</v>
      </c>
      <c r="BH9" s="251" t="b">
        <f>IF(F9="","",OR(IFERROR(SEARCH("CG",Tabla1[[#This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 s="305">
        <f>IF(F9&lt;&gt;"",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9" s="305" t="str">
        <f>IF(F9&lt;&gt;"",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9" s="305" t="str">
        <f>IF(Tabla1[[#This Row],[Fecha Inicio grupo]]="","",IFERROR(VLOOKUP(Tabla1[[#This Row],[Mes de Alta como miembro]],Parámetros!$AM$2:$AN$16,2,0),"01/01/1900"))</f>
        <v>01/01/1900</v>
      </c>
    </row>
    <row r="10" spans="1:79" s="24" customFormat="1" ht="13.9" hidden="1">
      <c r="A10" s="68">
        <v>7</v>
      </c>
      <c r="B10" s="34" t="s">
        <v>72</v>
      </c>
      <c r="C10" s="34" t="s">
        <v>73</v>
      </c>
      <c r="D10" s="42" t="s">
        <v>74</v>
      </c>
      <c r="E10" s="42" t="s">
        <v>75</v>
      </c>
      <c r="F10" s="45">
        <v>45679</v>
      </c>
      <c r="G10" s="45" t="s">
        <v>76</v>
      </c>
      <c r="H10" s="161" t="s">
        <v>107</v>
      </c>
      <c r="I10" s="28" t="s">
        <v>108</v>
      </c>
      <c r="J10" s="28" t="s">
        <v>109</v>
      </c>
      <c r="K10" s="69">
        <v>925346692</v>
      </c>
      <c r="L10" s="68" t="s">
        <v>110</v>
      </c>
      <c r="M10" s="46">
        <v>26626</v>
      </c>
      <c r="N10" s="236">
        <f ca="1">IF(Tabla1[[#This Row],[Fecha de nac]]="","",IF(Tabla1[[#This Row],[Fecha Finalización]] &gt;=TODAY(), DATEDIF(Tabla1[[#This Row],[Fecha de nac]],TODAY(),"y"), ROUNDDOWN((Tabla1[[#This Row],[Fecha Finalización]] -Tabla1[[#This Row],[Fecha de nac]])/365,0)))</f>
        <v>52</v>
      </c>
      <c r="O10" s="166" t="s">
        <v>81</v>
      </c>
      <c r="P10" s="72" t="s">
        <v>82</v>
      </c>
      <c r="Q10" s="73"/>
      <c r="R10" s="77"/>
      <c r="S10" s="77"/>
      <c r="T10" s="77"/>
      <c r="U10" s="238">
        <f>IF(F10="","",Tabla1[[#This Row],[Fecha Inicio grupo]]+3*7-7)</f>
        <v>45693</v>
      </c>
      <c r="V10" s="239">
        <f>IF(F10="","",EDATE(Tabla1[[#This Row],[Fecha Inicio grupo]],3))</f>
        <v>45769</v>
      </c>
      <c r="W10" s="34" t="s">
        <v>83</v>
      </c>
      <c r="X10" s="34" t="s">
        <v>84</v>
      </c>
      <c r="Y10" s="76" t="s">
        <v>85</v>
      </c>
      <c r="Z10" s="76" t="s">
        <v>85</v>
      </c>
      <c r="AA10" s="76" t="s">
        <v>85</v>
      </c>
      <c r="AB10" s="76" t="s">
        <v>85</v>
      </c>
      <c r="AC10" s="76" t="s">
        <v>85</v>
      </c>
      <c r="AD10" s="76" t="s">
        <v>86</v>
      </c>
      <c r="AE10" s="76"/>
      <c r="AF10" s="76"/>
      <c r="AG10" s="76"/>
      <c r="AH10" s="76"/>
      <c r="AI10" s="76"/>
      <c r="AJ10" s="76"/>
      <c r="AK10" s="76"/>
      <c r="AL10" s="76"/>
      <c r="AM10" s="76"/>
      <c r="AN10" s="76"/>
      <c r="AO10" s="143"/>
      <c r="AP10" s="244" t="str">
        <f>IF(F10="","",IFERROR(VLOOKUP(SUBSTITUTE(SUBSTITUTE(Tabla1[[#This Row],[Uso Sistemas]],"T","P"),"N","F"),Parámetros!$M$2:$N$17,2,0),"Completar hasta 3ra sem. para evaluar a Probacionista"))</f>
        <v>Asistió</v>
      </c>
      <c r="AQ10" s="39"/>
      <c r="AR10" s="198"/>
      <c r="AS10" s="39"/>
      <c r="AT10" s="28"/>
      <c r="AU10" s="28"/>
      <c r="AV10" s="28"/>
      <c r="AW10" s="28"/>
      <c r="AX10" s="242">
        <f>IF(V10="","",EOMONTH(EDATE(Tabla1[[#This Row],[Fecha Finalización]],2),0))</f>
        <v>45838</v>
      </c>
      <c r="AY10" s="39"/>
      <c r="AZ10" s="247">
        <f>IF(V10="","",EOMONTH(EDATE(Tabla1[[#This Row],[Fecha Finalización]],3),0))</f>
        <v>45869</v>
      </c>
      <c r="BA10" s="39"/>
      <c r="BB10" s="39"/>
      <c r="BC10" s="233"/>
      <c r="BD10" s="231" t="str">
        <f>IF(F10="","",Tabla1[[#This Row],[sem 01]]&amp;Tabla1[[#This Row],[sem 02]]&amp;Tabla1[[#This Row],[sem 03]])</f>
        <v>PPP</v>
      </c>
      <c r="BE10" s="232" t="str">
        <f>+IF(TRIM(F10)="","",$B$1&amp;"-"&amp;Tabla1[[#This Row],[Mes Inscrito]]&amp;"-"&amp;Tabla1[[#This Row],[Dia de clases Inscrito]]&amp;"-"&amp;Tabla1[[#This Row],[Horario Inscrito]]&amp;"-"&amp;Tabla1[[#This Row],[Fecha Inicio grupo]])</f>
        <v>Iquitos-Enero-Miércoles-8.00 a 9.30 pm-45679</v>
      </c>
      <c r="BF10" s="249" t="str">
        <f>IF(F10="","",Tabla1[[#This Row],[Curso]])</f>
        <v>Conócete a ti mismo</v>
      </c>
      <c r="BG10" s="250" t="str">
        <f>+IF(TRIM(F10)="","",$B$1&amp;"-"&amp;TRIM(Tabla1[[#This Row],[Mes Inscrito]])&amp;"-"&amp;TRIM(Tabla1[[#This Row],[Dia de clases Inscrito]])&amp;"-"&amp;TRIM(Tabla1[[#This Row],[Horario Inscrito]])&amp;"-"&amp;TRIM(Tabla1[[#This Row],[Fecha Inicio grupo]])&amp;"-"&amp;TRIM(Tabla1[[#This Row],[Tipo Incrito]]))</f>
        <v>Iquitos-Enero-Miércoles-8.00 a 9.30 pm-45679-Inscrito Nuevo</v>
      </c>
      <c r="BH10" s="251" t="b">
        <f>IF(F10="","",OR(IFERROR(SEARCH("CG",Tabla1[[#This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0" s="305">
        <f>IF(F10&lt;&gt;"",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10" s="305" t="str">
        <f>IF(F10&lt;&gt;"",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0" s="305" t="str">
        <f>IF(Tabla1[[#This Row],[Fecha Inicio grupo]]="","",IFERROR(VLOOKUP(Tabla1[[#This Row],[Mes de Alta como miembro]],Parámetros!$AM$2:$AN$16,2,0),"01/01/1900"))</f>
        <v>01/01/1900</v>
      </c>
    </row>
    <row r="11" spans="1:79" s="24" customFormat="1" ht="13.9" hidden="1">
      <c r="A11" s="68">
        <v>8</v>
      </c>
      <c r="B11" s="34" t="s">
        <v>72</v>
      </c>
      <c r="C11" s="34" t="s">
        <v>73</v>
      </c>
      <c r="D11" s="42" t="s">
        <v>74</v>
      </c>
      <c r="E11" s="42" t="s">
        <v>75</v>
      </c>
      <c r="F11" s="45">
        <v>45679</v>
      </c>
      <c r="G11" s="45" t="s">
        <v>76</v>
      </c>
      <c r="H11" s="161" t="s">
        <v>111</v>
      </c>
      <c r="I11" s="28" t="s">
        <v>112</v>
      </c>
      <c r="J11" s="28" t="s">
        <v>113</v>
      </c>
      <c r="K11" s="69">
        <v>971329201</v>
      </c>
      <c r="L11" s="68" t="s">
        <v>114</v>
      </c>
      <c r="M11" s="46">
        <v>27740</v>
      </c>
      <c r="N11" s="236">
        <f ca="1">IF(Tabla1[[#This Row],[Fecha de nac]]="","",IF(Tabla1[[#This Row],[Fecha Finalización]] &gt;=TODAY(), DATEDIF(Tabla1[[#This Row],[Fecha de nac]],TODAY(),"y"), ROUNDDOWN((Tabla1[[#This Row],[Fecha Finalización]] -Tabla1[[#This Row],[Fecha de nac]])/365,0)))</f>
        <v>49</v>
      </c>
      <c r="O11" s="166" t="s">
        <v>81</v>
      </c>
      <c r="P11" s="72" t="s">
        <v>82</v>
      </c>
      <c r="Q11" s="73"/>
      <c r="R11" s="77"/>
      <c r="S11" s="77"/>
      <c r="T11" s="77"/>
      <c r="U11" s="238">
        <f>IF(F11="","",Tabla1[[#This Row],[Fecha Inicio grupo]]+3*7-7)</f>
        <v>45693</v>
      </c>
      <c r="V11" s="239">
        <f>IF(F11="","",EDATE(Tabla1[[#This Row],[Fecha Inicio grupo]],3))</f>
        <v>45769</v>
      </c>
      <c r="W11" s="34" t="s">
        <v>83</v>
      </c>
      <c r="X11" s="34" t="s">
        <v>84</v>
      </c>
      <c r="Y11" s="76" t="s">
        <v>85</v>
      </c>
      <c r="Z11" s="76" t="s">
        <v>85</v>
      </c>
      <c r="AA11" s="76" t="s">
        <v>85</v>
      </c>
      <c r="AB11" s="76" t="s">
        <v>85</v>
      </c>
      <c r="AC11" s="76" t="s">
        <v>86</v>
      </c>
      <c r="AD11" s="76" t="s">
        <v>86</v>
      </c>
      <c r="AE11" s="76"/>
      <c r="AF11" s="76"/>
      <c r="AG11" s="76"/>
      <c r="AH11" s="76"/>
      <c r="AI11" s="76"/>
      <c r="AJ11" s="76"/>
      <c r="AK11" s="76"/>
      <c r="AL11" s="76"/>
      <c r="AM11" s="76"/>
      <c r="AN11" s="76"/>
      <c r="AO11" s="143"/>
      <c r="AP11" s="244" t="str">
        <f>IF(F11="","",IFERROR(VLOOKUP(SUBSTITUTE(SUBSTITUTE(Tabla1[[#This Row],[Uso Sistemas]],"T","P"),"N","F"),Parámetros!$M$2:$N$17,2,0),"Completar hasta 3ra sem. para evaluar a Probacionista"))</f>
        <v>Asistió</v>
      </c>
      <c r="AQ11" s="39"/>
      <c r="AR11" s="198"/>
      <c r="AS11" s="39"/>
      <c r="AT11" s="28"/>
      <c r="AU11" s="28"/>
      <c r="AV11" s="28"/>
      <c r="AW11" s="28"/>
      <c r="AX11" s="242">
        <f>IF(V11="","",EOMONTH(EDATE(Tabla1[[#This Row],[Fecha Finalización]],2),0))</f>
        <v>45838</v>
      </c>
      <c r="AY11" s="39"/>
      <c r="AZ11" s="247">
        <f>IF(V11="","",EOMONTH(EDATE(Tabla1[[#This Row],[Fecha Finalización]],3),0))</f>
        <v>45869</v>
      </c>
      <c r="BA11" s="39"/>
      <c r="BB11" s="39"/>
      <c r="BC11" s="233"/>
      <c r="BD11" s="231" t="str">
        <f>IF(F11="","",Tabla1[[#This Row],[sem 01]]&amp;Tabla1[[#This Row],[sem 02]]&amp;Tabla1[[#This Row],[sem 03]])</f>
        <v>PPP</v>
      </c>
      <c r="BE11" s="232" t="str">
        <f>+IF(TRIM(F11)="","",$B$1&amp;"-"&amp;Tabla1[[#This Row],[Mes Inscrito]]&amp;"-"&amp;Tabla1[[#This Row],[Dia de clases Inscrito]]&amp;"-"&amp;Tabla1[[#This Row],[Horario Inscrito]]&amp;"-"&amp;Tabla1[[#This Row],[Fecha Inicio grupo]])</f>
        <v>Iquitos-Enero-Miércoles-8.00 a 9.30 pm-45679</v>
      </c>
      <c r="BF11" s="249" t="str">
        <f>IF(F11="","",Tabla1[[#This Row],[Curso]])</f>
        <v>Conócete a ti mismo</v>
      </c>
      <c r="BG11" s="250" t="str">
        <f>+IF(TRIM(F11)="","",$B$1&amp;"-"&amp;TRIM(Tabla1[[#This Row],[Mes Inscrito]])&amp;"-"&amp;TRIM(Tabla1[[#This Row],[Dia de clases Inscrito]])&amp;"-"&amp;TRIM(Tabla1[[#This Row],[Horario Inscrito]])&amp;"-"&amp;TRIM(Tabla1[[#This Row],[Fecha Inicio grupo]])&amp;"-"&amp;TRIM(Tabla1[[#This Row],[Tipo Incrito]]))</f>
        <v>Iquitos-Enero-Miércoles-8.00 a 9.30 pm-45679-Inscrito Nuevo</v>
      </c>
      <c r="BH11" s="251" t="b">
        <f>IF(F11="","",OR(IFERROR(SEARCH("CG",Tabla1[[#This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 s="305">
        <f>IF(F11&lt;&gt;"",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11" s="305" t="str">
        <f>IF(F11&lt;&gt;"",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1" s="305" t="str">
        <f>IF(Tabla1[[#This Row],[Fecha Inicio grupo]]="","",IFERROR(VLOOKUP(Tabla1[[#This Row],[Mes de Alta como miembro]],Parámetros!$AM$2:$AN$16,2,0),"01/01/1900"))</f>
        <v>01/01/1900</v>
      </c>
    </row>
    <row r="12" spans="1:79" s="24" customFormat="1" ht="13.9" hidden="1">
      <c r="A12" s="68">
        <v>9</v>
      </c>
      <c r="B12" s="34" t="s">
        <v>72</v>
      </c>
      <c r="C12" s="34" t="s">
        <v>73</v>
      </c>
      <c r="D12" s="42" t="s">
        <v>74</v>
      </c>
      <c r="E12" s="42" t="s">
        <v>75</v>
      </c>
      <c r="F12" s="45">
        <v>45679</v>
      </c>
      <c r="G12" s="45" t="s">
        <v>76</v>
      </c>
      <c r="H12" s="161" t="s">
        <v>115</v>
      </c>
      <c r="I12" s="28" t="s">
        <v>116</v>
      </c>
      <c r="J12" s="28" t="s">
        <v>117</v>
      </c>
      <c r="K12" s="69">
        <v>953861789</v>
      </c>
      <c r="L12" s="68" t="s">
        <v>118</v>
      </c>
      <c r="M12" s="46">
        <v>30519</v>
      </c>
      <c r="N12" s="236">
        <f ca="1">IF(Tabla1[[#This Row],[Fecha de nac]]="","",IF(Tabla1[[#This Row],[Fecha Finalización]] &gt;=TODAY(), DATEDIF(Tabla1[[#This Row],[Fecha de nac]],TODAY(),"y"), ROUNDDOWN((Tabla1[[#This Row],[Fecha Finalización]] -Tabla1[[#This Row],[Fecha de nac]])/365,0)))</f>
        <v>41</v>
      </c>
      <c r="O12" s="166" t="s">
        <v>81</v>
      </c>
      <c r="P12" s="72" t="s">
        <v>82</v>
      </c>
      <c r="Q12" s="73"/>
      <c r="R12" s="77"/>
      <c r="S12" s="77"/>
      <c r="T12" s="77"/>
      <c r="U12" s="238">
        <f>IF(F12="","",Tabla1[[#This Row],[Fecha Inicio grupo]]+3*7-7)</f>
        <v>45693</v>
      </c>
      <c r="V12" s="239">
        <f>IF(F12="","",EDATE(Tabla1[[#This Row],[Fecha Inicio grupo]],3))</f>
        <v>45769</v>
      </c>
      <c r="W12" s="34" t="s">
        <v>83</v>
      </c>
      <c r="X12" s="34" t="s">
        <v>84</v>
      </c>
      <c r="Y12" s="76" t="s">
        <v>85</v>
      </c>
      <c r="Z12" s="76" t="s">
        <v>85</v>
      </c>
      <c r="AA12" s="76" t="s">
        <v>85</v>
      </c>
      <c r="AB12" s="76" t="s">
        <v>85</v>
      </c>
      <c r="AC12" s="76" t="s">
        <v>85</v>
      </c>
      <c r="AD12" s="76" t="s">
        <v>86</v>
      </c>
      <c r="AE12" s="76"/>
      <c r="AF12" s="76"/>
      <c r="AG12" s="76"/>
      <c r="AH12" s="76"/>
      <c r="AI12" s="76"/>
      <c r="AJ12" s="76"/>
      <c r="AK12" s="76"/>
      <c r="AL12" s="76"/>
      <c r="AM12" s="76"/>
      <c r="AN12" s="76"/>
      <c r="AO12" s="143"/>
      <c r="AP12" s="244" t="str">
        <f>IF(F12="","",IFERROR(VLOOKUP(SUBSTITUTE(SUBSTITUTE(Tabla1[[#This Row],[Uso Sistemas]],"T","P"),"N","F"),Parámetros!$M$2:$N$17,2,0),"Completar hasta 3ra sem. para evaluar a Probacionista"))</f>
        <v>Asistió</v>
      </c>
      <c r="AQ12" s="39"/>
      <c r="AR12" s="198"/>
      <c r="AS12" s="39"/>
      <c r="AT12" s="28"/>
      <c r="AU12" s="28"/>
      <c r="AV12" s="28"/>
      <c r="AW12" s="28"/>
      <c r="AX12" s="242">
        <f>IF(V12="","",EOMONTH(EDATE(Tabla1[[#This Row],[Fecha Finalización]],2),0))</f>
        <v>45838</v>
      </c>
      <c r="AY12" s="39"/>
      <c r="AZ12" s="248">
        <f>IF(V12="","",EOMONTH(EDATE(Tabla1[[#This Row],[Fecha Finalización]],3),0))</f>
        <v>45869</v>
      </c>
      <c r="BA12" s="39"/>
      <c r="BB12" s="59"/>
      <c r="BC12" s="234"/>
      <c r="BD12" s="231" t="str">
        <f>IF(F12="","",Tabla1[[#This Row],[sem 01]]&amp;Tabla1[[#This Row],[sem 02]]&amp;Tabla1[[#This Row],[sem 03]])</f>
        <v>PPP</v>
      </c>
      <c r="BE12" s="232" t="str">
        <f>+IF(TRIM(F12)="","",$B$1&amp;"-"&amp;Tabla1[[#This Row],[Mes Inscrito]]&amp;"-"&amp;Tabla1[[#This Row],[Dia de clases Inscrito]]&amp;"-"&amp;Tabla1[[#This Row],[Horario Inscrito]]&amp;"-"&amp;Tabla1[[#This Row],[Fecha Inicio grupo]])</f>
        <v>Iquitos-Enero-Miércoles-8.00 a 9.30 pm-45679</v>
      </c>
      <c r="BF12" s="249" t="str">
        <f>IF(F12="","",Tabla1[[#This Row],[Curso]])</f>
        <v>Conócete a ti mismo</v>
      </c>
      <c r="BG12" s="250" t="str">
        <f>+IF(TRIM(F12)="","",$B$1&amp;"-"&amp;TRIM(Tabla1[[#This Row],[Mes Inscrito]])&amp;"-"&amp;TRIM(Tabla1[[#This Row],[Dia de clases Inscrito]])&amp;"-"&amp;TRIM(Tabla1[[#This Row],[Horario Inscrito]])&amp;"-"&amp;TRIM(Tabla1[[#This Row],[Fecha Inicio grupo]])&amp;"-"&amp;TRIM(Tabla1[[#This Row],[Tipo Incrito]]))</f>
        <v>Iquitos-Enero-Miércoles-8.00 a 9.30 pm-45679-Inscrito Nuevo</v>
      </c>
      <c r="BH12" s="251" t="b">
        <f>IF(F12="","",OR(IFERROR(SEARCH("CG",Tabla1[[#This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2" s="305">
        <f>IF(F12&lt;&gt;"",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12" s="305" t="str">
        <f>IF(F12&lt;&gt;"",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2" s="305" t="str">
        <f>IF(Tabla1[[#This Row],[Fecha Inicio grupo]]="","",IFERROR(VLOOKUP(Tabla1[[#This Row],[Mes de Alta como miembro]],Parámetros!$AM$2:$AN$16,2,0),"01/01/1900"))</f>
        <v>01/01/1900</v>
      </c>
    </row>
    <row r="13" spans="1:79" s="24" customFormat="1" ht="13.9" hidden="1">
      <c r="A13" s="68">
        <v>10</v>
      </c>
      <c r="B13" s="34" t="s">
        <v>72</v>
      </c>
      <c r="C13" s="34" t="s">
        <v>73</v>
      </c>
      <c r="D13" s="42" t="s">
        <v>74</v>
      </c>
      <c r="E13" s="42" t="s">
        <v>75</v>
      </c>
      <c r="F13" s="45">
        <v>45679</v>
      </c>
      <c r="G13" s="45" t="s">
        <v>76</v>
      </c>
      <c r="H13" s="161" t="s">
        <v>119</v>
      </c>
      <c r="I13" s="28" t="s">
        <v>120</v>
      </c>
      <c r="J13" s="28" t="s">
        <v>121</v>
      </c>
      <c r="K13" s="69">
        <v>916691304</v>
      </c>
      <c r="L13" s="68"/>
      <c r="M13" s="46">
        <v>39749</v>
      </c>
      <c r="N13" s="236">
        <f ca="1">IF(Tabla1[[#This Row],[Fecha de nac]]="","",IF(Tabla1[[#This Row],[Fecha Finalización]] &gt;=TODAY(), DATEDIF(Tabla1[[#This Row],[Fecha de nac]],TODAY(),"y"), ROUNDDOWN((Tabla1[[#This Row],[Fecha Finalización]] -Tabla1[[#This Row],[Fecha de nac]])/365,0)))</f>
        <v>16</v>
      </c>
      <c r="O13" s="166" t="s">
        <v>81</v>
      </c>
      <c r="P13" s="72" t="s">
        <v>82</v>
      </c>
      <c r="Q13" s="73"/>
      <c r="R13" s="77"/>
      <c r="S13" s="77"/>
      <c r="T13" s="77"/>
      <c r="U13" s="238">
        <f>IF(F13="","",Tabla1[[#This Row],[Fecha Inicio grupo]]+3*7-7)</f>
        <v>45693</v>
      </c>
      <c r="V13" s="239">
        <f>IF(F13="","",EDATE(Tabla1[[#This Row],[Fecha Inicio grupo]],3))</f>
        <v>45769</v>
      </c>
      <c r="W13" s="34" t="s">
        <v>83</v>
      </c>
      <c r="X13" s="34" t="s">
        <v>84</v>
      </c>
      <c r="Y13" s="76" t="s">
        <v>86</v>
      </c>
      <c r="Z13" s="76" t="s">
        <v>85</v>
      </c>
      <c r="AA13" s="76" t="s">
        <v>85</v>
      </c>
      <c r="AB13" s="76" t="s">
        <v>85</v>
      </c>
      <c r="AC13" s="76" t="s">
        <v>85</v>
      </c>
      <c r="AD13" s="76" t="s">
        <v>86</v>
      </c>
      <c r="AE13" s="76"/>
      <c r="AF13" s="76"/>
      <c r="AG13" s="76"/>
      <c r="AH13" s="76"/>
      <c r="AI13" s="76"/>
      <c r="AJ13" s="76"/>
      <c r="AK13" s="76"/>
      <c r="AL13" s="76"/>
      <c r="AM13" s="76"/>
      <c r="AN13" s="76"/>
      <c r="AO13" s="143"/>
      <c r="AP13" s="244" t="str">
        <f>IF(F13="","",IFERROR(VLOOKUP(SUBSTITUTE(SUBSTITUTE(Tabla1[[#This Row],[Uso Sistemas]],"T","P"),"N","F"),Parámetros!$M$2:$N$17,2,0),"Completar hasta 3ra sem. para evaluar a Probacionista"))</f>
        <v>Asistió</v>
      </c>
      <c r="AQ13" s="39"/>
      <c r="AR13" s="198"/>
      <c r="AS13" s="39"/>
      <c r="AT13" s="28"/>
      <c r="AU13" s="54"/>
      <c r="AV13" s="54"/>
      <c r="AW13" s="54"/>
      <c r="AX13" s="245">
        <f>IF(V13="","",EOMONTH(EDATE(Tabla1[[#This Row],[Fecha Finalización]],2),0))</f>
        <v>45838</v>
      </c>
      <c r="AY13" s="39"/>
      <c r="AZ13" s="247">
        <f>IF(V13="","",EOMONTH(EDATE(Tabla1[[#This Row],[Fecha Finalización]],3),0))</f>
        <v>45869</v>
      </c>
      <c r="BA13" s="39"/>
      <c r="BB13" s="39"/>
      <c r="BC13" s="233"/>
      <c r="BD13" s="231" t="str">
        <f>IF(F13="","",Tabla1[[#This Row],[sem 01]]&amp;Tabla1[[#This Row],[sem 02]]&amp;Tabla1[[#This Row],[sem 03]])</f>
        <v>FPP</v>
      </c>
      <c r="BE13" s="232" t="str">
        <f>+IF(TRIM(F13)="","",$B$1&amp;"-"&amp;Tabla1[[#This Row],[Mes Inscrito]]&amp;"-"&amp;Tabla1[[#This Row],[Dia de clases Inscrito]]&amp;"-"&amp;Tabla1[[#This Row],[Horario Inscrito]]&amp;"-"&amp;Tabla1[[#This Row],[Fecha Inicio grupo]])</f>
        <v>Iquitos-Enero-Miércoles-8.00 a 9.30 pm-45679</v>
      </c>
      <c r="BF13" s="249" t="str">
        <f>IF(F13="","",Tabla1[[#This Row],[Curso]])</f>
        <v>Conócete a ti mismo</v>
      </c>
      <c r="BG13" s="250" t="str">
        <f>+IF(TRIM(F13)="","",$B$1&amp;"-"&amp;TRIM(Tabla1[[#This Row],[Mes Inscrito]])&amp;"-"&amp;TRIM(Tabla1[[#This Row],[Dia de clases Inscrito]])&amp;"-"&amp;TRIM(Tabla1[[#This Row],[Horario Inscrito]])&amp;"-"&amp;TRIM(Tabla1[[#This Row],[Fecha Inicio grupo]])&amp;"-"&amp;TRIM(Tabla1[[#This Row],[Tipo Incrito]]))</f>
        <v>Iquitos-Enero-Miércoles-8.00 a 9.30 pm-45679-Inscrito Nuevo</v>
      </c>
      <c r="BH13" s="251" t="b">
        <f>IF(F13="","",OR(IFERROR(SEARCH("CG",Tabla1[[#This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3" s="305">
        <f>IF(F13&lt;&gt;"",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13" s="305" t="str">
        <f>IF(F13&lt;&gt;"",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3" s="305" t="str">
        <f>IF(Tabla1[[#This Row],[Fecha Inicio grupo]]="","",IFERROR(VLOOKUP(Tabla1[[#This Row],[Mes de Alta como miembro]],Parámetros!$AM$2:$AN$16,2,0),"01/01/1900"))</f>
        <v>01/01/1900</v>
      </c>
    </row>
    <row r="14" spans="1:79" s="24" customFormat="1" ht="12.75">
      <c r="A14" s="68">
        <v>11</v>
      </c>
      <c r="B14" s="34" t="s">
        <v>72</v>
      </c>
      <c r="C14" s="34" t="s">
        <v>73</v>
      </c>
      <c r="D14" s="42" t="s">
        <v>122</v>
      </c>
      <c r="E14" s="42" t="s">
        <v>123</v>
      </c>
      <c r="F14" s="45">
        <v>45682</v>
      </c>
      <c r="G14" s="45" t="s">
        <v>124</v>
      </c>
      <c r="H14" s="161" t="s">
        <v>125</v>
      </c>
      <c r="I14" s="28" t="s">
        <v>126</v>
      </c>
      <c r="J14" s="28" t="s">
        <v>127</v>
      </c>
      <c r="K14" s="69">
        <v>965600202</v>
      </c>
      <c r="L14" s="68" t="s">
        <v>128</v>
      </c>
      <c r="M14" s="258">
        <v>25836</v>
      </c>
      <c r="N14" s="236">
        <f ca="1">IF(Tabla1[[#This Row],[Fecha de nac]]="","",IF(Tabla1[[#This Row],[Fecha Finalización]] &gt;=TODAY(), DATEDIF(Tabla1[[#This Row],[Fecha de nac]],TODAY(),"y"), ROUNDDOWN((Tabla1[[#This Row],[Fecha Finalización]] -Tabla1[[#This Row],[Fecha de nac]])/365,0)))</f>
        <v>54</v>
      </c>
      <c r="O14" s="166" t="s">
        <v>129</v>
      </c>
      <c r="P14" s="72" t="s">
        <v>82</v>
      </c>
      <c r="Q14" s="73"/>
      <c r="R14" s="72"/>
      <c r="S14" s="78"/>
      <c r="T14" s="78"/>
      <c r="U14" s="238">
        <f>IF(F14="","",Tabla1[[#This Row],[Fecha Inicio grupo]]+3*7-7)</f>
        <v>45696</v>
      </c>
      <c r="V14" s="239">
        <f>IF(F14="","",EDATE(Tabla1[[#This Row],[Fecha Inicio grupo]],3))</f>
        <v>45772</v>
      </c>
      <c r="W14" s="34" t="s">
        <v>84</v>
      </c>
      <c r="X14" s="34" t="s">
        <v>130</v>
      </c>
      <c r="Y14" s="309" t="s">
        <v>85</v>
      </c>
      <c r="Z14" s="309" t="s">
        <v>85</v>
      </c>
      <c r="AA14" s="309" t="s">
        <v>85</v>
      </c>
      <c r="AB14" s="309" t="s">
        <v>86</v>
      </c>
      <c r="AC14" s="309" t="s">
        <v>85</v>
      </c>
      <c r="AD14" s="309"/>
      <c r="AE14" s="309"/>
      <c r="AF14" s="309"/>
      <c r="AG14" s="309"/>
      <c r="AH14" s="309"/>
      <c r="AI14" s="309"/>
      <c r="AJ14" s="309"/>
      <c r="AK14" s="309"/>
      <c r="AL14" s="309"/>
      <c r="AM14" s="309"/>
      <c r="AN14" s="309"/>
      <c r="AO14" s="143"/>
      <c r="AP14" s="244" t="str">
        <f>IF(F14="","",IFERROR(VLOOKUP(SUBSTITUTE(SUBSTITUTE(Tabla1[[#This Row],[Uso Sistemas]],"T","P"),"N","F"),Parámetros!$M$2:$N$17,2,0),"Completar hasta 3ra sem. para evaluar a Probacionista"))</f>
        <v>Asistió</v>
      </c>
      <c r="AQ14" s="39"/>
      <c r="AR14" s="198"/>
      <c r="AS14" s="39"/>
      <c r="AT14" s="28"/>
      <c r="AU14" s="54"/>
      <c r="AV14" s="54"/>
      <c r="AW14" s="54"/>
      <c r="AX14" s="245">
        <f>IF(V14="","",EOMONTH(EDATE(Tabla1[[#This Row],[Fecha Finalización]],2),0))</f>
        <v>45838</v>
      </c>
      <c r="AY14" s="39"/>
      <c r="AZ14" s="247">
        <f>IF(V14="","",EOMONTH(EDATE(Tabla1[[#This Row],[Fecha Finalización]],3),0))</f>
        <v>45869</v>
      </c>
      <c r="BA14" s="39"/>
      <c r="BB14" s="39"/>
      <c r="BC14" s="233"/>
      <c r="BD14" s="231" t="str">
        <f>IF(F14="","",Tabla1[[#This Row],[sem 01]]&amp;Tabla1[[#This Row],[sem 02]]&amp;Tabla1[[#This Row],[sem 03]])</f>
        <v>PPP</v>
      </c>
      <c r="BE14" s="232" t="str">
        <f>+IF(TRIM(F14)="","",$B$1&amp;"-"&amp;Tabla1[[#This Row],[Mes Inscrito]]&amp;"-"&amp;Tabla1[[#This Row],[Dia de clases Inscrito]]&amp;"-"&amp;Tabla1[[#This Row],[Horario Inscrito]]&amp;"-"&amp;Tabla1[[#This Row],[Fecha Inicio grupo]])</f>
        <v>Iquitos-Enero-Sábado-6.30 a 8.00 pm-45682</v>
      </c>
      <c r="BF14" s="249" t="str">
        <f>IF(F14="","",Tabla1[[#This Row],[Curso]])</f>
        <v>Conócete a ti mismo</v>
      </c>
      <c r="BG14" s="250" t="str">
        <f>+IF(TRIM(F14)="","",$B$1&amp;"-"&amp;TRIM(Tabla1[[#This Row],[Mes Inscrito]])&amp;"-"&amp;TRIM(Tabla1[[#This Row],[Dia de clases Inscrito]])&amp;"-"&amp;TRIM(Tabla1[[#This Row],[Horario Inscrito]])&amp;"-"&amp;TRIM(Tabla1[[#This Row],[Fecha Inicio grupo]])&amp;"-"&amp;TRIM(Tabla1[[#This Row],[Tipo Incrito]]))</f>
        <v>Iquitos-Enero-Sábado-6.30 a 8.00 pm-45682-Inscrito Nuevo</v>
      </c>
      <c r="BH14" s="251" t="b">
        <f>IF(F14="","",OR(IFERROR(SEARCH("CG",Tabla1[[#This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4" s="305">
        <f>IF(F14&lt;&gt;"",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45703</v>
      </c>
      <c r="BJ14" s="305" t="str">
        <f>IF(F14&lt;&gt;"",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4" s="305" t="str">
        <f>IF(Tabla1[[#This Row],[Fecha Inicio grupo]]="","",IFERROR(VLOOKUP(Tabla1[[#This Row],[Mes de Alta como miembro]],Parámetros!$AM$2:$AN$16,2,0),"01/01/1900"))</f>
        <v>01/01/1900</v>
      </c>
    </row>
    <row r="15" spans="1:79" s="24" customFormat="1" ht="12.75">
      <c r="A15" s="68">
        <v>12</v>
      </c>
      <c r="B15" s="34" t="s">
        <v>72</v>
      </c>
      <c r="C15" s="34" t="s">
        <v>73</v>
      </c>
      <c r="D15" s="42" t="s">
        <v>122</v>
      </c>
      <c r="E15" s="42" t="s">
        <v>123</v>
      </c>
      <c r="F15" s="45">
        <v>45682</v>
      </c>
      <c r="G15" s="45" t="s">
        <v>124</v>
      </c>
      <c r="H15" s="161" t="s">
        <v>131</v>
      </c>
      <c r="I15" s="28" t="s">
        <v>132</v>
      </c>
      <c r="J15" s="28" t="s">
        <v>133</v>
      </c>
      <c r="K15" s="69">
        <v>990449677</v>
      </c>
      <c r="L15" s="68" t="s">
        <v>134</v>
      </c>
      <c r="M15" s="46">
        <v>27122</v>
      </c>
      <c r="N15" s="236">
        <f ca="1">IF(Tabla1[[#This Row],[Fecha de nac]]="","",IF(Tabla1[[#This Row],[Fecha Finalización]] &gt;=TODAY(), DATEDIF(Tabla1[[#This Row],[Fecha de nac]],TODAY(),"y"), ROUNDDOWN((Tabla1[[#This Row],[Fecha Finalización]] -Tabla1[[#This Row],[Fecha de nac]])/365,0)))</f>
        <v>50</v>
      </c>
      <c r="O15" s="166" t="s">
        <v>129</v>
      </c>
      <c r="P15" s="72" t="s">
        <v>82</v>
      </c>
      <c r="Q15" s="73"/>
      <c r="R15" s="72"/>
      <c r="S15" s="78"/>
      <c r="T15" s="78"/>
      <c r="U15" s="238">
        <f>IF(F15="","",Tabla1[[#This Row],[Fecha Inicio grupo]]+3*7-7)</f>
        <v>45696</v>
      </c>
      <c r="V15" s="239">
        <f>IF(F15="","",EDATE(Tabla1[[#This Row],[Fecha Inicio grupo]],3))</f>
        <v>45772</v>
      </c>
      <c r="W15" s="34" t="s">
        <v>84</v>
      </c>
      <c r="X15" s="34" t="s">
        <v>130</v>
      </c>
      <c r="Y15" s="309" t="s">
        <v>85</v>
      </c>
      <c r="Z15" s="309" t="s">
        <v>85</v>
      </c>
      <c r="AA15" s="309" t="s">
        <v>85</v>
      </c>
      <c r="AB15" s="309" t="s">
        <v>85</v>
      </c>
      <c r="AC15" s="309" t="s">
        <v>85</v>
      </c>
      <c r="AD15" s="309"/>
      <c r="AE15" s="309"/>
      <c r="AF15" s="309"/>
      <c r="AG15" s="309"/>
      <c r="AH15" s="309"/>
      <c r="AI15" s="309"/>
      <c r="AJ15" s="309"/>
      <c r="AK15" s="309"/>
      <c r="AL15" s="309"/>
      <c r="AM15" s="309"/>
      <c r="AN15" s="309"/>
      <c r="AO15" s="143"/>
      <c r="AP15" s="244" t="str">
        <f>IF(F15="","",IFERROR(VLOOKUP(SUBSTITUTE(SUBSTITUTE(Tabla1[[#This Row],[Uso Sistemas]],"T","P"),"N","F"),Parámetros!$M$2:$N$17,2,0),"Completar hasta 3ra sem. para evaluar a Probacionista"))</f>
        <v>Asistió</v>
      </c>
      <c r="AQ15" s="39"/>
      <c r="AR15" s="198"/>
      <c r="AS15" s="39"/>
      <c r="AT15" s="28"/>
      <c r="AU15" s="54"/>
      <c r="AV15" s="54"/>
      <c r="AW15" s="54"/>
      <c r="AX15" s="245">
        <f>IF(V15="","",EOMONTH(EDATE(Tabla1[[#This Row],[Fecha Finalización]],2),0))</f>
        <v>45838</v>
      </c>
      <c r="AY15" s="39"/>
      <c r="AZ15" s="247">
        <f>IF(V15="","",EOMONTH(EDATE(Tabla1[[#This Row],[Fecha Finalización]],3),0))</f>
        <v>45869</v>
      </c>
      <c r="BA15" s="39"/>
      <c r="BB15" s="39"/>
      <c r="BC15" s="233"/>
      <c r="BD15" s="231" t="str">
        <f>IF(F15="","",Tabla1[[#This Row],[sem 01]]&amp;Tabla1[[#This Row],[sem 02]]&amp;Tabla1[[#This Row],[sem 03]])</f>
        <v>PPP</v>
      </c>
      <c r="BE15" s="232" t="str">
        <f>+IF(TRIM(F15)="","",$B$1&amp;"-"&amp;Tabla1[[#This Row],[Mes Inscrito]]&amp;"-"&amp;Tabla1[[#This Row],[Dia de clases Inscrito]]&amp;"-"&amp;Tabla1[[#This Row],[Horario Inscrito]]&amp;"-"&amp;Tabla1[[#This Row],[Fecha Inicio grupo]])</f>
        <v>Iquitos-Enero-Sábado-6.30 a 8.00 pm-45682</v>
      </c>
      <c r="BF15" s="249" t="str">
        <f>IF(F15="","",Tabla1[[#This Row],[Curso]])</f>
        <v>Conócete a ti mismo</v>
      </c>
      <c r="BG15" s="250" t="str">
        <f>+IF(TRIM(F15)="","",$B$1&amp;"-"&amp;TRIM(Tabla1[[#This Row],[Mes Inscrito]])&amp;"-"&amp;TRIM(Tabla1[[#This Row],[Dia de clases Inscrito]])&amp;"-"&amp;TRIM(Tabla1[[#This Row],[Horario Inscrito]])&amp;"-"&amp;TRIM(Tabla1[[#This Row],[Fecha Inicio grupo]])&amp;"-"&amp;TRIM(Tabla1[[#This Row],[Tipo Incrito]]))</f>
        <v>Iquitos-Enero-Sábado-6.30 a 8.00 pm-45682-Inscrito Nuevo</v>
      </c>
      <c r="BH15" s="251" t="b">
        <f>IF(F15="","",OR(IFERROR(SEARCH("CG",Tabla1[[#This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5" s="305">
        <f>IF(F15&lt;&gt;"",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45703</v>
      </c>
      <c r="BJ15" s="305" t="str">
        <f>IF(F15&lt;&gt;"",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5" s="305" t="str">
        <f>IF(Tabla1[[#This Row],[Fecha Inicio grupo]]="","",IFERROR(VLOOKUP(Tabla1[[#This Row],[Mes de Alta como miembro]],Parámetros!$AM$2:$AN$16,2,0),"01/01/1900"))</f>
        <v>01/01/1900</v>
      </c>
    </row>
    <row r="16" spans="1:79" s="24" customFormat="1" ht="12.75">
      <c r="A16" s="68">
        <v>13</v>
      </c>
      <c r="B16" s="34" t="s">
        <v>72</v>
      </c>
      <c r="C16" s="34" t="s">
        <v>73</v>
      </c>
      <c r="D16" s="42" t="s">
        <v>122</v>
      </c>
      <c r="E16" s="42" t="s">
        <v>123</v>
      </c>
      <c r="F16" s="45">
        <v>45682</v>
      </c>
      <c r="G16" s="45" t="s">
        <v>124</v>
      </c>
      <c r="H16" s="161" t="s">
        <v>135</v>
      </c>
      <c r="I16" s="317" t="s">
        <v>136</v>
      </c>
      <c r="J16" s="28" t="s">
        <v>137</v>
      </c>
      <c r="K16" s="69">
        <v>901409097</v>
      </c>
      <c r="L16" s="68" t="s">
        <v>138</v>
      </c>
      <c r="M16" s="46"/>
      <c r="N16" s="236" t="str">
        <f ca="1">IF(Tabla1[[#This Row],[Fecha de nac]]="","",IF(Tabla1[[#This Row],[Fecha Finalización]] &gt;=TODAY(), DATEDIF(Tabla1[[#This Row],[Fecha de nac]],TODAY(),"y"), ROUNDDOWN((Tabla1[[#This Row],[Fecha Finalización]] -Tabla1[[#This Row],[Fecha de nac]])/365,0)))</f>
        <v/>
      </c>
      <c r="O16" s="166" t="s">
        <v>129</v>
      </c>
      <c r="P16" s="72" t="s">
        <v>82</v>
      </c>
      <c r="Q16" s="73"/>
      <c r="R16" s="72"/>
      <c r="S16" s="78"/>
      <c r="T16" s="78"/>
      <c r="U16" s="238">
        <f>IF(F16="","",Tabla1[[#This Row],[Fecha Inicio grupo]]+3*7-7)</f>
        <v>45696</v>
      </c>
      <c r="V16" s="239">
        <f>IF(F16="","",EDATE(Tabla1[[#This Row],[Fecha Inicio grupo]],3))</f>
        <v>45772</v>
      </c>
      <c r="W16" s="34" t="s">
        <v>84</v>
      </c>
      <c r="X16" s="34" t="s">
        <v>130</v>
      </c>
      <c r="Y16" s="309" t="s">
        <v>85</v>
      </c>
      <c r="Z16" s="309" t="s">
        <v>85</v>
      </c>
      <c r="AA16" s="309" t="s">
        <v>85</v>
      </c>
      <c r="AB16" s="309" t="s">
        <v>85</v>
      </c>
      <c r="AC16" s="309" t="s">
        <v>86</v>
      </c>
      <c r="AD16" s="309"/>
      <c r="AE16" s="309"/>
      <c r="AF16" s="309"/>
      <c r="AG16" s="309"/>
      <c r="AH16" s="309"/>
      <c r="AI16" s="309"/>
      <c r="AJ16" s="309"/>
      <c r="AK16" s="309"/>
      <c r="AL16" s="309"/>
      <c r="AM16" s="309"/>
      <c r="AN16" s="309"/>
      <c r="AO16" s="143"/>
      <c r="AP16" s="244" t="str">
        <f>IF(F16="","",IFERROR(VLOOKUP(SUBSTITUTE(SUBSTITUTE(Tabla1[[#This Row],[Uso Sistemas]],"T","P"),"N","F"),Parámetros!$M$2:$N$17,2,0),"Completar hasta 3ra sem. para evaluar a Probacionista"))</f>
        <v>Asistió</v>
      </c>
      <c r="AQ16" s="39"/>
      <c r="AR16" s="198"/>
      <c r="AS16" s="39"/>
      <c r="AT16" s="28"/>
      <c r="AU16" s="54"/>
      <c r="AV16" s="54"/>
      <c r="AW16" s="54"/>
      <c r="AX16" s="245">
        <f>IF(V16="","",EOMONTH(EDATE(Tabla1[[#This Row],[Fecha Finalización]],2),0))</f>
        <v>45838</v>
      </c>
      <c r="AY16" s="39"/>
      <c r="AZ16" s="247">
        <f>IF(V16="","",EOMONTH(EDATE(Tabla1[[#This Row],[Fecha Finalización]],3),0))</f>
        <v>45869</v>
      </c>
      <c r="BA16" s="39"/>
      <c r="BB16" s="39"/>
      <c r="BC16" s="233"/>
      <c r="BD16" s="231" t="str">
        <f>IF(F16="","",Tabla1[[#This Row],[sem 01]]&amp;Tabla1[[#This Row],[sem 02]]&amp;Tabla1[[#This Row],[sem 03]])</f>
        <v>PPP</v>
      </c>
      <c r="BE16" s="232" t="str">
        <f>+IF(TRIM(F16)="","",$B$1&amp;"-"&amp;Tabla1[[#This Row],[Mes Inscrito]]&amp;"-"&amp;Tabla1[[#This Row],[Dia de clases Inscrito]]&amp;"-"&amp;Tabla1[[#This Row],[Horario Inscrito]]&amp;"-"&amp;Tabla1[[#This Row],[Fecha Inicio grupo]])</f>
        <v>Iquitos-Enero-Sábado-6.30 a 8.00 pm-45682</v>
      </c>
      <c r="BF16" s="249" t="str">
        <f>IF(F16="","",Tabla1[[#This Row],[Curso]])</f>
        <v>Conócete a ti mismo</v>
      </c>
      <c r="BG16" s="250" t="str">
        <f>+IF(TRIM(F16)="","",$B$1&amp;"-"&amp;TRIM(Tabla1[[#This Row],[Mes Inscrito]])&amp;"-"&amp;TRIM(Tabla1[[#This Row],[Dia de clases Inscrito]])&amp;"-"&amp;TRIM(Tabla1[[#This Row],[Horario Inscrito]])&amp;"-"&amp;TRIM(Tabla1[[#This Row],[Fecha Inicio grupo]])&amp;"-"&amp;TRIM(Tabla1[[#This Row],[Tipo Incrito]]))</f>
        <v>Iquitos-Enero-Sábado-6.30 a 8.00 pm-45682-Inscrito Nuevo</v>
      </c>
      <c r="BH16" s="251" t="b">
        <f>IF(F16="","",OR(IFERROR(SEARCH("CG",Tabla1[[#This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6" s="305">
        <f>IF(F16&lt;&gt;"",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45703</v>
      </c>
      <c r="BJ16" s="305" t="str">
        <f>IF(F16&lt;&gt;"",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6" s="305" t="str">
        <f>IF(Tabla1[[#This Row],[Fecha Inicio grupo]]="","",IFERROR(VLOOKUP(Tabla1[[#This Row],[Mes de Alta como miembro]],Parámetros!$AM$2:$AN$16,2,0),"01/01/1900"))</f>
        <v>01/01/1900</v>
      </c>
    </row>
    <row r="17" spans="1:63" s="24" customFormat="1" ht="12.75">
      <c r="A17" s="68">
        <v>14</v>
      </c>
      <c r="B17" s="34" t="s">
        <v>72</v>
      </c>
      <c r="C17" s="34" t="s">
        <v>73</v>
      </c>
      <c r="D17" s="42" t="s">
        <v>122</v>
      </c>
      <c r="E17" s="42" t="s">
        <v>123</v>
      </c>
      <c r="F17" s="45">
        <v>45682</v>
      </c>
      <c r="G17" s="45" t="s">
        <v>124</v>
      </c>
      <c r="H17" s="161" t="s">
        <v>139</v>
      </c>
      <c r="I17" s="28" t="s">
        <v>140</v>
      </c>
      <c r="J17" s="28" t="s">
        <v>141</v>
      </c>
      <c r="K17" s="69">
        <v>910214745</v>
      </c>
      <c r="L17" s="68" t="s">
        <v>142</v>
      </c>
      <c r="M17" s="46">
        <v>25453</v>
      </c>
      <c r="N17" s="236">
        <f ca="1">IF(Tabla1[[#This Row],[Fecha de nac]]="","",IF(Tabla1[[#This Row],[Fecha Finalización]] &gt;=TODAY(), DATEDIF(Tabla1[[#This Row],[Fecha de nac]],TODAY(),"y"), ROUNDDOWN((Tabla1[[#This Row],[Fecha Finalización]] -Tabla1[[#This Row],[Fecha de nac]])/365,0)))</f>
        <v>55</v>
      </c>
      <c r="O17" s="166" t="s">
        <v>129</v>
      </c>
      <c r="P17" s="72" t="s">
        <v>82</v>
      </c>
      <c r="Q17" s="73"/>
      <c r="R17" s="77"/>
      <c r="S17" s="77"/>
      <c r="T17" s="77"/>
      <c r="U17" s="238">
        <f>IF(F17="","",Tabla1[[#This Row],[Fecha Inicio grupo]]+3*7-7)</f>
        <v>45696</v>
      </c>
      <c r="V17" s="239">
        <f>IF(F17="","",EDATE(Tabla1[[#This Row],[Fecha Inicio grupo]],3))</f>
        <v>45772</v>
      </c>
      <c r="W17" s="34" t="s">
        <v>84</v>
      </c>
      <c r="X17" s="34" t="s">
        <v>130</v>
      </c>
      <c r="Y17" s="309" t="s">
        <v>86</v>
      </c>
      <c r="Z17" s="309" t="s">
        <v>85</v>
      </c>
      <c r="AA17" s="309" t="s">
        <v>85</v>
      </c>
      <c r="AB17" s="309" t="s">
        <v>85</v>
      </c>
      <c r="AC17" s="309" t="s">
        <v>85</v>
      </c>
      <c r="AD17" s="309"/>
      <c r="AE17" s="309"/>
      <c r="AF17" s="309"/>
      <c r="AG17" s="309"/>
      <c r="AH17" s="309"/>
      <c r="AI17" s="309"/>
      <c r="AJ17" s="309"/>
      <c r="AK17" s="309"/>
      <c r="AL17" s="309"/>
      <c r="AM17" s="309"/>
      <c r="AN17" s="309"/>
      <c r="AO17" s="143"/>
      <c r="AP17" s="244" t="str">
        <f>IF(F17="","",IFERROR(VLOOKUP(SUBSTITUTE(SUBSTITUTE(Tabla1[[#This Row],[Uso Sistemas]],"T","P"),"N","F"),Parámetros!$M$2:$N$17,2,0),"Completar hasta 3ra sem. para evaluar a Probacionista"))</f>
        <v>Asistió</v>
      </c>
      <c r="AQ17" s="39"/>
      <c r="AR17" s="198"/>
      <c r="AS17" s="39"/>
      <c r="AT17" s="28"/>
      <c r="AU17" s="54"/>
      <c r="AV17" s="54"/>
      <c r="AW17" s="54"/>
      <c r="AX17" s="245">
        <f>IF(V17="","",EOMONTH(EDATE(Tabla1[[#This Row],[Fecha Finalización]],2),0))</f>
        <v>45838</v>
      </c>
      <c r="AY17" s="39"/>
      <c r="AZ17" s="247">
        <f>IF(V17="","",EOMONTH(EDATE(Tabla1[[#This Row],[Fecha Finalización]],3),0))</f>
        <v>45869</v>
      </c>
      <c r="BA17" s="39"/>
      <c r="BB17" s="39"/>
      <c r="BC17" s="233"/>
      <c r="BD17" s="231" t="str">
        <f>IF(F17="","",Tabla1[[#This Row],[sem 01]]&amp;Tabla1[[#This Row],[sem 02]]&amp;Tabla1[[#This Row],[sem 03]])</f>
        <v>FPP</v>
      </c>
      <c r="BE17" s="232" t="str">
        <f>+IF(TRIM(F17)="","",$B$1&amp;"-"&amp;Tabla1[[#This Row],[Mes Inscrito]]&amp;"-"&amp;Tabla1[[#This Row],[Dia de clases Inscrito]]&amp;"-"&amp;Tabla1[[#This Row],[Horario Inscrito]]&amp;"-"&amp;Tabla1[[#This Row],[Fecha Inicio grupo]])</f>
        <v>Iquitos-Enero-Sábado-6.30 a 8.00 pm-45682</v>
      </c>
      <c r="BF17" s="249" t="str">
        <f>IF(F17="","",Tabla1[[#This Row],[Curso]])</f>
        <v>Conócete a ti mismo</v>
      </c>
      <c r="BG17" s="250" t="str">
        <f>+IF(TRIM(F17)="","",$B$1&amp;"-"&amp;TRIM(Tabla1[[#This Row],[Mes Inscrito]])&amp;"-"&amp;TRIM(Tabla1[[#This Row],[Dia de clases Inscrito]])&amp;"-"&amp;TRIM(Tabla1[[#This Row],[Horario Inscrito]])&amp;"-"&amp;TRIM(Tabla1[[#This Row],[Fecha Inicio grupo]])&amp;"-"&amp;TRIM(Tabla1[[#This Row],[Tipo Incrito]]))</f>
        <v>Iquitos-Enero-Sábado-6.30 a 8.00 pm-45682-Inscrito Nuevo</v>
      </c>
      <c r="BH17" s="251" t="b">
        <f>IF(F17="","",OR(IFERROR(SEARCH("CG",Tabla1[[#This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7" s="305">
        <f>IF(F17&lt;&gt;"",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45703</v>
      </c>
      <c r="BJ17" s="305" t="str">
        <f>IF(F17&lt;&gt;"",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7" s="305" t="str">
        <f>IF(Tabla1[[#This Row],[Fecha Inicio grupo]]="","",IFERROR(VLOOKUP(Tabla1[[#This Row],[Mes de Alta como miembro]],Parámetros!$AM$2:$AN$16,2,0),"01/01/1900"))</f>
        <v>01/01/1900</v>
      </c>
    </row>
    <row r="18" spans="1:63" s="24" customFormat="1" ht="12.75">
      <c r="A18" s="68">
        <v>15</v>
      </c>
      <c r="B18" s="28" t="s">
        <v>72</v>
      </c>
      <c r="C18" s="34" t="s">
        <v>73</v>
      </c>
      <c r="D18" s="42" t="s">
        <v>122</v>
      </c>
      <c r="E18" s="42" t="s">
        <v>123</v>
      </c>
      <c r="F18" s="45">
        <v>45682</v>
      </c>
      <c r="G18" s="45" t="s">
        <v>124</v>
      </c>
      <c r="H18" s="161" t="s">
        <v>143</v>
      </c>
      <c r="I18" s="28" t="s">
        <v>144</v>
      </c>
      <c r="J18" s="28" t="s">
        <v>145</v>
      </c>
      <c r="K18" s="69">
        <v>965761279</v>
      </c>
      <c r="L18" s="68" t="s">
        <v>146</v>
      </c>
      <c r="M18" s="46">
        <v>32505</v>
      </c>
      <c r="N18" s="236">
        <f ca="1">IF(Tabla1[[#This Row],[Fecha de nac]]="","",IF(Tabla1[[#This Row],[Fecha Finalización]] &gt;=TODAY(), DATEDIF(Tabla1[[#This Row],[Fecha de nac]],TODAY(),"y"), ROUNDDOWN((Tabla1[[#This Row],[Fecha Finalización]] -Tabla1[[#This Row],[Fecha de nac]])/365,0)))</f>
        <v>36</v>
      </c>
      <c r="O18" s="166" t="s">
        <v>129</v>
      </c>
      <c r="P18" s="72" t="s">
        <v>82</v>
      </c>
      <c r="Q18" s="73"/>
      <c r="R18" s="72"/>
      <c r="S18" s="78"/>
      <c r="T18" s="78"/>
      <c r="U18" s="238">
        <f>IF(F18="","",Tabla1[[#This Row],[Fecha Inicio grupo]]+3*7-7)</f>
        <v>45696</v>
      </c>
      <c r="V18" s="239">
        <f>IF(F18="","",EDATE(Tabla1[[#This Row],[Fecha Inicio grupo]],3))</f>
        <v>45772</v>
      </c>
      <c r="W18" s="28" t="s">
        <v>84</v>
      </c>
      <c r="X18" s="34" t="s">
        <v>130</v>
      </c>
      <c r="Y18" s="309" t="s">
        <v>86</v>
      </c>
      <c r="Z18" s="309" t="s">
        <v>85</v>
      </c>
      <c r="AA18" s="309" t="s">
        <v>85</v>
      </c>
      <c r="AB18" s="309" t="s">
        <v>85</v>
      </c>
      <c r="AC18" s="309" t="s">
        <v>85</v>
      </c>
      <c r="AD18" s="309"/>
      <c r="AE18" s="309"/>
      <c r="AF18" s="309"/>
      <c r="AG18" s="309"/>
      <c r="AH18" s="309"/>
      <c r="AI18" s="309"/>
      <c r="AJ18" s="309"/>
      <c r="AK18" s="309"/>
      <c r="AL18" s="309"/>
      <c r="AM18" s="309"/>
      <c r="AN18" s="309"/>
      <c r="AO18" s="143"/>
      <c r="AP18" s="244" t="str">
        <f>IF(F18="","",IFERROR(VLOOKUP(SUBSTITUTE(SUBSTITUTE(Tabla1[[#This Row],[Uso Sistemas]],"T","P"),"N","F"),Parámetros!$M$2:$N$17,2,0),"Completar hasta 3ra sem. para evaluar a Probacionista"))</f>
        <v>Asistió</v>
      </c>
      <c r="AQ18" s="39"/>
      <c r="AR18" s="198"/>
      <c r="AS18" s="39"/>
      <c r="AT18" s="28"/>
      <c r="AU18" s="54"/>
      <c r="AV18" s="54"/>
      <c r="AW18" s="54"/>
      <c r="AX18" s="245">
        <f>IF(V18="","",EOMONTH(EDATE(Tabla1[[#This Row],[Fecha Finalización]],2),0))</f>
        <v>45838</v>
      </c>
      <c r="AY18" s="39"/>
      <c r="AZ18" s="247">
        <f>IF(V18="","",EOMONTH(EDATE(Tabla1[[#This Row],[Fecha Finalización]],3),0))</f>
        <v>45869</v>
      </c>
      <c r="BA18" s="39"/>
      <c r="BB18" s="39"/>
      <c r="BC18" s="233"/>
      <c r="BD18" s="231" t="str">
        <f>IF(F18="","",Tabla1[[#This Row],[sem 01]]&amp;Tabla1[[#This Row],[sem 02]]&amp;Tabla1[[#This Row],[sem 03]])</f>
        <v>FPP</v>
      </c>
      <c r="BE18" s="232" t="str">
        <f>+IF(TRIM(F18)="","",$B$1&amp;"-"&amp;Tabla1[[#This Row],[Mes Inscrito]]&amp;"-"&amp;Tabla1[[#This Row],[Dia de clases Inscrito]]&amp;"-"&amp;Tabla1[[#This Row],[Horario Inscrito]]&amp;"-"&amp;Tabla1[[#This Row],[Fecha Inicio grupo]])</f>
        <v>Iquitos-Enero-Sábado-6.30 a 8.00 pm-45682</v>
      </c>
      <c r="BF18" s="249" t="str">
        <f>IF(F18="","",Tabla1[[#This Row],[Curso]])</f>
        <v>Conócete a ti mismo</v>
      </c>
      <c r="BG18" s="250" t="str">
        <f>+IF(TRIM(F18)="","",$B$1&amp;"-"&amp;TRIM(Tabla1[[#This Row],[Mes Inscrito]])&amp;"-"&amp;TRIM(Tabla1[[#This Row],[Dia de clases Inscrito]])&amp;"-"&amp;TRIM(Tabla1[[#This Row],[Horario Inscrito]])&amp;"-"&amp;TRIM(Tabla1[[#This Row],[Fecha Inicio grupo]])&amp;"-"&amp;TRIM(Tabla1[[#This Row],[Tipo Incrito]]))</f>
        <v>Iquitos-Enero-Sábado-6.30 a 8.00 pm-45682-Inscrito Nuevo</v>
      </c>
      <c r="BH18" s="251" t="b">
        <f>IF(F18="","",OR(IFERROR(SEARCH("CG",Tabla1[[#This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8" s="305">
        <f>IF(F18&lt;&gt;"",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45703</v>
      </c>
      <c r="BJ18" s="305" t="str">
        <f>IF(F18&lt;&gt;"",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8" s="305" t="str">
        <f>IF(Tabla1[[#This Row],[Fecha Inicio grupo]]="","",IFERROR(VLOOKUP(Tabla1[[#This Row],[Mes de Alta como miembro]],Parámetros!$AM$2:$AN$16,2,0),"01/01/1900"))</f>
        <v>01/01/1900</v>
      </c>
    </row>
    <row r="19" spans="1:63" s="24" customFormat="1" ht="12.75">
      <c r="A19" s="68">
        <v>16</v>
      </c>
      <c r="B19" s="28" t="s">
        <v>72</v>
      </c>
      <c r="C19" s="34" t="s">
        <v>73</v>
      </c>
      <c r="D19" s="42" t="s">
        <v>122</v>
      </c>
      <c r="E19" s="42" t="s">
        <v>123</v>
      </c>
      <c r="F19" s="45">
        <v>45682</v>
      </c>
      <c r="G19" s="45" t="s">
        <v>124</v>
      </c>
      <c r="H19" s="161" t="s">
        <v>147</v>
      </c>
      <c r="I19" s="317" t="s">
        <v>148</v>
      </c>
      <c r="J19" s="28" t="s">
        <v>149</v>
      </c>
      <c r="K19" s="69">
        <v>938674411</v>
      </c>
      <c r="L19" s="68" t="s">
        <v>150</v>
      </c>
      <c r="M19" s="46">
        <v>28353</v>
      </c>
      <c r="N19" s="236">
        <f ca="1">IF(Tabla1[[#This Row],[Fecha de nac]]="","",IF(Tabla1[[#This Row],[Fecha Finalización]] &gt;=TODAY(), DATEDIF(Tabla1[[#This Row],[Fecha de nac]],TODAY(),"y"), ROUNDDOWN((Tabla1[[#This Row],[Fecha Finalización]] -Tabla1[[#This Row],[Fecha de nac]])/365,0)))</f>
        <v>47</v>
      </c>
      <c r="O19" s="166" t="s">
        <v>129</v>
      </c>
      <c r="P19" s="72" t="s">
        <v>82</v>
      </c>
      <c r="Q19" s="73"/>
      <c r="R19" s="72"/>
      <c r="S19" s="78"/>
      <c r="T19" s="78"/>
      <c r="U19" s="240">
        <f>IF(F19="","",Tabla1[[#This Row],[Fecha Inicio grupo]]+3*7-7)</f>
        <v>45696</v>
      </c>
      <c r="V19" s="239">
        <f>IF(F19="","",EDATE(Tabla1[[#This Row],[Fecha Inicio grupo]],3))</f>
        <v>45772</v>
      </c>
      <c r="W19" s="28" t="s">
        <v>84</v>
      </c>
      <c r="X19" s="28" t="s">
        <v>130</v>
      </c>
      <c r="Y19" s="309" t="s">
        <v>85</v>
      </c>
      <c r="Z19" s="309" t="s">
        <v>85</v>
      </c>
      <c r="AA19" s="309" t="s">
        <v>85</v>
      </c>
      <c r="AB19" s="309" t="s">
        <v>85</v>
      </c>
      <c r="AC19" s="309" t="s">
        <v>85</v>
      </c>
      <c r="AD19" s="309"/>
      <c r="AE19" s="309"/>
      <c r="AF19" s="309"/>
      <c r="AG19" s="309"/>
      <c r="AH19" s="309"/>
      <c r="AI19" s="309"/>
      <c r="AJ19" s="309"/>
      <c r="AK19" s="309"/>
      <c r="AL19" s="309"/>
      <c r="AM19" s="309"/>
      <c r="AN19" s="309"/>
      <c r="AO19" s="143"/>
      <c r="AP19" s="244" t="str">
        <f>IF(F19="","",IFERROR(VLOOKUP(SUBSTITUTE(SUBSTITUTE(Tabla1[[#This Row],[Uso Sistemas]],"T","P"),"N","F"),Parámetros!$M$2:$N$17,2,0),"Completar hasta 3ra sem. para evaluar a Probacionista"))</f>
        <v>Asistió</v>
      </c>
      <c r="AQ19" s="39"/>
      <c r="AR19" s="198"/>
      <c r="AS19" s="39"/>
      <c r="AT19" s="28"/>
      <c r="AU19" s="55"/>
      <c r="AV19" s="55"/>
      <c r="AW19" s="55"/>
      <c r="AX19" s="246">
        <f>IF(V19="","",EOMONTH(EDATE(Tabla1[[#This Row],[Fecha Finalización]],2),0))</f>
        <v>45838</v>
      </c>
      <c r="AY19" s="39"/>
      <c r="AZ19" s="247">
        <f>IF(V19="","",EOMONTH(EDATE(Tabla1[[#This Row],[Fecha Finalización]],3),0))</f>
        <v>45869</v>
      </c>
      <c r="BA19" s="39"/>
      <c r="BB19" s="39"/>
      <c r="BC19" s="233"/>
      <c r="BD19" s="231" t="str">
        <f>IF(F19="","",Tabla1[[#This Row],[sem 01]]&amp;Tabla1[[#This Row],[sem 02]]&amp;Tabla1[[#This Row],[sem 03]])</f>
        <v>PPP</v>
      </c>
      <c r="BE19" s="232" t="str">
        <f>+IF(TRIM(F19)="","",$B$1&amp;"-"&amp;Tabla1[[#This Row],[Mes Inscrito]]&amp;"-"&amp;Tabla1[[#This Row],[Dia de clases Inscrito]]&amp;"-"&amp;Tabla1[[#This Row],[Horario Inscrito]]&amp;"-"&amp;Tabla1[[#This Row],[Fecha Inicio grupo]])</f>
        <v>Iquitos-Enero-Sábado-6.30 a 8.00 pm-45682</v>
      </c>
      <c r="BF19" s="249" t="str">
        <f>IF(F19="","",Tabla1[[#This Row],[Curso]])</f>
        <v>Conócete a ti mismo</v>
      </c>
      <c r="BG19" s="250" t="str">
        <f>+IF(TRIM(F19)="","",$B$1&amp;"-"&amp;TRIM(Tabla1[[#This Row],[Mes Inscrito]])&amp;"-"&amp;TRIM(Tabla1[[#This Row],[Dia de clases Inscrito]])&amp;"-"&amp;TRIM(Tabla1[[#This Row],[Horario Inscrito]])&amp;"-"&amp;TRIM(Tabla1[[#This Row],[Fecha Inicio grupo]])&amp;"-"&amp;TRIM(Tabla1[[#This Row],[Tipo Incrito]]))</f>
        <v>Iquitos-Enero-Sábado-6.30 a 8.00 pm-45682-Inscrito Nuevo</v>
      </c>
      <c r="BH19" s="251" t="b">
        <f>IF(F19="","",OR(IFERROR(SEARCH("CG",Tabla1[[#This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9" s="305">
        <f>IF(F19&lt;&gt;"",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45703</v>
      </c>
      <c r="BJ19" s="305" t="str">
        <f>IF(F19&lt;&gt;"",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9" s="305" t="str">
        <f>IF(Tabla1[[#This Row],[Fecha Inicio grupo]]="","",IFERROR(VLOOKUP(Tabla1[[#This Row],[Mes de Alta como miembro]],Parámetros!$AM$2:$AN$16,2,0),"01/01/1900"))</f>
        <v>01/01/1900</v>
      </c>
    </row>
    <row r="20" spans="1:63" s="24" customFormat="1" ht="12.75">
      <c r="A20" s="68">
        <v>17</v>
      </c>
      <c r="B20" s="28" t="s">
        <v>72</v>
      </c>
      <c r="C20" s="34" t="s">
        <v>73</v>
      </c>
      <c r="D20" s="42" t="s">
        <v>122</v>
      </c>
      <c r="E20" s="42" t="s">
        <v>123</v>
      </c>
      <c r="F20" s="45">
        <v>45682</v>
      </c>
      <c r="G20" s="45" t="s">
        <v>124</v>
      </c>
      <c r="H20" s="161" t="s">
        <v>151</v>
      </c>
      <c r="I20" s="28" t="s">
        <v>152</v>
      </c>
      <c r="J20" s="28" t="s">
        <v>153</v>
      </c>
      <c r="K20" s="69">
        <v>926093964</v>
      </c>
      <c r="L20" s="68"/>
      <c r="M20" s="46">
        <v>23719</v>
      </c>
      <c r="N20" s="236">
        <f ca="1">IF(Tabla1[[#This Row],[Fecha de nac]]="","",IF(Tabla1[[#This Row],[Fecha Finalización]] &gt;=TODAY(), DATEDIF(Tabla1[[#This Row],[Fecha de nac]],TODAY(),"y"), ROUNDDOWN((Tabla1[[#This Row],[Fecha Finalización]] -Tabla1[[#This Row],[Fecha de nac]])/365,0)))</f>
        <v>60</v>
      </c>
      <c r="O20" s="166" t="s">
        <v>129</v>
      </c>
      <c r="P20" s="72" t="s">
        <v>82</v>
      </c>
      <c r="Q20" s="73"/>
      <c r="R20" s="77"/>
      <c r="S20" s="77"/>
      <c r="T20" s="77"/>
      <c r="U20" s="240">
        <f>IF(F20="","",Tabla1[[#This Row],[Fecha Inicio grupo]]+3*7-7)</f>
        <v>45696</v>
      </c>
      <c r="V20" s="239">
        <f>IF(F20="","",EDATE(Tabla1[[#This Row],[Fecha Inicio grupo]],3))</f>
        <v>45772</v>
      </c>
      <c r="W20" s="29" t="s">
        <v>84</v>
      </c>
      <c r="X20" s="29" t="s">
        <v>130</v>
      </c>
      <c r="Y20" s="309" t="s">
        <v>85</v>
      </c>
      <c r="Z20" s="309" t="s">
        <v>85</v>
      </c>
      <c r="AA20" s="309" t="s">
        <v>85</v>
      </c>
      <c r="AB20" s="309" t="s">
        <v>85</v>
      </c>
      <c r="AC20" s="309" t="s">
        <v>85</v>
      </c>
      <c r="AD20" s="309"/>
      <c r="AE20" s="309"/>
      <c r="AF20" s="309"/>
      <c r="AG20" s="309"/>
      <c r="AH20" s="309"/>
      <c r="AI20" s="309"/>
      <c r="AJ20" s="309"/>
      <c r="AK20" s="309"/>
      <c r="AL20" s="309"/>
      <c r="AM20" s="309"/>
      <c r="AN20" s="309"/>
      <c r="AO20" s="143"/>
      <c r="AP20" s="244" t="str">
        <f>IF(F20="","",IFERROR(VLOOKUP(SUBSTITUTE(SUBSTITUTE(Tabla1[[#This Row],[Uso Sistemas]],"T","P"),"N","F"),Parámetros!$M$2:$N$17,2,0),"Completar hasta 3ra sem. para evaluar a Probacionista"))</f>
        <v>Asistió</v>
      </c>
      <c r="AQ20" s="39"/>
      <c r="AR20" s="198"/>
      <c r="AS20" s="39"/>
      <c r="AT20" s="28"/>
      <c r="AU20" s="55"/>
      <c r="AV20" s="55"/>
      <c r="AW20" s="55"/>
      <c r="AX20" s="246">
        <f>IF(V20="","",EOMONTH(EDATE(Tabla1[[#This Row],[Fecha Finalización]],2),0))</f>
        <v>45838</v>
      </c>
      <c r="AY20" s="39"/>
      <c r="AZ20" s="247">
        <f>IF(V20="","",EOMONTH(EDATE(Tabla1[[#This Row],[Fecha Finalización]],3),0))</f>
        <v>45869</v>
      </c>
      <c r="BA20" s="39"/>
      <c r="BB20" s="39"/>
      <c r="BC20" s="233"/>
      <c r="BD20" s="231" t="str">
        <f>IF(F20="","",Tabla1[[#This Row],[sem 01]]&amp;Tabla1[[#This Row],[sem 02]]&amp;Tabla1[[#This Row],[sem 03]])</f>
        <v>PPP</v>
      </c>
      <c r="BE20" s="232" t="str">
        <f>+IF(TRIM(F20)="","",$B$1&amp;"-"&amp;Tabla1[[#This Row],[Mes Inscrito]]&amp;"-"&amp;Tabla1[[#This Row],[Dia de clases Inscrito]]&amp;"-"&amp;Tabla1[[#This Row],[Horario Inscrito]]&amp;"-"&amp;Tabla1[[#This Row],[Fecha Inicio grupo]])</f>
        <v>Iquitos-Enero-Sábado-6.30 a 8.00 pm-45682</v>
      </c>
      <c r="BF20" s="249" t="str">
        <f>IF(F20="","",Tabla1[[#This Row],[Curso]])</f>
        <v>Conócete a ti mismo</v>
      </c>
      <c r="BG20" s="250" t="str">
        <f>+IF(TRIM(F20)="","",$B$1&amp;"-"&amp;TRIM(Tabla1[[#This Row],[Mes Inscrito]])&amp;"-"&amp;TRIM(Tabla1[[#This Row],[Dia de clases Inscrito]])&amp;"-"&amp;TRIM(Tabla1[[#This Row],[Horario Inscrito]])&amp;"-"&amp;TRIM(Tabla1[[#This Row],[Fecha Inicio grupo]])&amp;"-"&amp;TRIM(Tabla1[[#This Row],[Tipo Incrito]]))</f>
        <v>Iquitos-Enero-Sábado-6.30 a 8.00 pm-45682-Inscrito Nuevo</v>
      </c>
      <c r="BH20" s="251" t="b">
        <f>IF(F20="","",OR(IFERROR(SEARCH("CG",Tabla1[[#This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0" s="305">
        <f>IF(F20&lt;&gt;"",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45703</v>
      </c>
      <c r="BJ20" s="305" t="str">
        <f>IF(F20&lt;&gt;"",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0" s="305" t="str">
        <f>IF(Tabla1[[#This Row],[Fecha Inicio grupo]]="","",IFERROR(VLOOKUP(Tabla1[[#This Row],[Mes de Alta como miembro]],Parámetros!$AM$2:$AN$16,2,0),"01/01/1900"))</f>
        <v>01/01/1900</v>
      </c>
    </row>
    <row r="21" spans="1:63" s="24" customFormat="1" ht="12.75">
      <c r="A21" s="68">
        <v>18</v>
      </c>
      <c r="B21" s="29" t="s">
        <v>72</v>
      </c>
      <c r="C21" s="34" t="s">
        <v>73</v>
      </c>
      <c r="D21" s="42" t="s">
        <v>122</v>
      </c>
      <c r="E21" s="42" t="s">
        <v>123</v>
      </c>
      <c r="F21" s="45">
        <v>45682</v>
      </c>
      <c r="G21" s="45" t="s">
        <v>124</v>
      </c>
      <c r="H21" s="161" t="s">
        <v>154</v>
      </c>
      <c r="I21" s="318" t="s">
        <v>155</v>
      </c>
      <c r="J21" s="28" t="s">
        <v>156</v>
      </c>
      <c r="K21" s="69">
        <v>916519465</v>
      </c>
      <c r="L21" s="68" t="s">
        <v>157</v>
      </c>
      <c r="M21" s="46"/>
      <c r="N21" s="236" t="str">
        <f ca="1">IF(Tabla1[[#This Row],[Fecha de nac]]="","",IF(Tabla1[[#This Row],[Fecha Finalización]] &gt;=TODAY(), DATEDIF(Tabla1[[#This Row],[Fecha de nac]],TODAY(),"y"), ROUNDDOWN((Tabla1[[#This Row],[Fecha Finalización]] -Tabla1[[#This Row],[Fecha de nac]])/365,0)))</f>
        <v/>
      </c>
      <c r="O21" s="166" t="s">
        <v>129</v>
      </c>
      <c r="P21" s="34" t="s">
        <v>82</v>
      </c>
      <c r="Q21" s="67"/>
      <c r="R21" s="67"/>
      <c r="S21" s="67"/>
      <c r="T21" s="67"/>
      <c r="U21" s="241">
        <f>IF(F21="","",Tabla1[[#This Row],[Fecha Inicio grupo]]+3*7-7)</f>
        <v>45696</v>
      </c>
      <c r="V21" s="242">
        <f>IF(F21="","",EDATE(Tabla1[[#This Row],[Fecha Inicio grupo]],3))</f>
        <v>45772</v>
      </c>
      <c r="W21" s="29" t="s">
        <v>84</v>
      </c>
      <c r="X21" s="29" t="s">
        <v>130</v>
      </c>
      <c r="Y21" s="309" t="s">
        <v>85</v>
      </c>
      <c r="Z21" s="309" t="s">
        <v>85</v>
      </c>
      <c r="AA21" s="309" t="s">
        <v>85</v>
      </c>
      <c r="AB21" s="309" t="s">
        <v>85</v>
      </c>
      <c r="AC21" s="309" t="s">
        <v>85</v>
      </c>
      <c r="AD21" s="309" t="s">
        <v>86</v>
      </c>
      <c r="AE21" s="309"/>
      <c r="AF21" s="309"/>
      <c r="AG21" s="309"/>
      <c r="AH21" s="309"/>
      <c r="AI21" s="309"/>
      <c r="AJ21" s="309"/>
      <c r="AK21" s="309"/>
      <c r="AL21" s="309"/>
      <c r="AM21" s="309"/>
      <c r="AN21" s="309"/>
      <c r="AO21" s="143"/>
      <c r="AP21" s="244" t="str">
        <f>IF(F21="","",IFERROR(VLOOKUP(SUBSTITUTE(SUBSTITUTE(Tabla1[[#This Row],[Uso Sistemas]],"T","P"),"N","F"),Parámetros!$M$2:$N$17,2,0),"Completar hasta 3ra sem. para evaluar a Probacionista"))</f>
        <v>Asistió</v>
      </c>
      <c r="AQ21" s="39"/>
      <c r="AR21" s="198"/>
      <c r="AS21" s="39"/>
      <c r="AT21" s="28"/>
      <c r="AU21" s="55"/>
      <c r="AV21" s="55"/>
      <c r="AW21" s="55"/>
      <c r="AX21" s="246">
        <f>IF(V21="","",EOMONTH(EDATE(Tabla1[[#This Row],[Fecha Finalización]],2),0))</f>
        <v>45838</v>
      </c>
      <c r="AY21" s="39"/>
      <c r="AZ21" s="247">
        <f>IF(V21="","",EOMONTH(EDATE(Tabla1[[#This Row],[Fecha Finalización]],3),0))</f>
        <v>45869</v>
      </c>
      <c r="BA21" s="39"/>
      <c r="BB21" s="39"/>
      <c r="BC21" s="233"/>
      <c r="BD21" s="231" t="str">
        <f>IF(F21="","",Tabla1[[#This Row],[sem 01]]&amp;Tabla1[[#This Row],[sem 02]]&amp;Tabla1[[#This Row],[sem 03]])</f>
        <v>PPP</v>
      </c>
      <c r="BE21" s="232" t="str">
        <f>+IF(TRIM(F21)="","",$B$1&amp;"-"&amp;Tabla1[[#This Row],[Mes Inscrito]]&amp;"-"&amp;Tabla1[[#This Row],[Dia de clases Inscrito]]&amp;"-"&amp;Tabla1[[#This Row],[Horario Inscrito]]&amp;"-"&amp;Tabla1[[#This Row],[Fecha Inicio grupo]])</f>
        <v>Iquitos-Enero-Sábado-6.30 a 8.00 pm-45682</v>
      </c>
      <c r="BF21" s="249" t="str">
        <f>IF(F21="","",Tabla1[[#This Row],[Curso]])</f>
        <v>Conócete a ti mismo</v>
      </c>
      <c r="BG21" s="250" t="str">
        <f>+IF(TRIM(F21)="","",$B$1&amp;"-"&amp;TRIM(Tabla1[[#This Row],[Mes Inscrito]])&amp;"-"&amp;TRIM(Tabla1[[#This Row],[Dia de clases Inscrito]])&amp;"-"&amp;TRIM(Tabla1[[#This Row],[Horario Inscrito]])&amp;"-"&amp;TRIM(Tabla1[[#This Row],[Fecha Inicio grupo]])&amp;"-"&amp;TRIM(Tabla1[[#This Row],[Tipo Incrito]]))</f>
        <v>Iquitos-Enero-Sábado-6.30 a 8.00 pm-45682-Inscrito Nuevo</v>
      </c>
      <c r="BH21" s="251" t="b">
        <f>IF(F21="","",OR(IFERROR(SEARCH("CG",Tabla1[[#This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1" s="305">
        <f>IF(F21&lt;&gt;"",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45703</v>
      </c>
      <c r="BJ21" s="305" t="str">
        <f>IF(F21&lt;&gt;"",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1" s="305" t="str">
        <f>IF(Tabla1[[#This Row],[Fecha Inicio grupo]]="","",IFERROR(VLOOKUP(Tabla1[[#This Row],[Mes de Alta como miembro]],Parámetros!$AM$2:$AN$16,2,0),"01/01/1900"))</f>
        <v>01/01/1900</v>
      </c>
    </row>
    <row r="22" spans="1:63" s="24" customFormat="1" ht="12.75">
      <c r="A22" s="68">
        <v>19</v>
      </c>
      <c r="B22" s="28" t="s">
        <v>72</v>
      </c>
      <c r="C22" s="34" t="s">
        <v>73</v>
      </c>
      <c r="D22" s="42" t="s">
        <v>122</v>
      </c>
      <c r="E22" s="42" t="s">
        <v>123</v>
      </c>
      <c r="F22" s="45">
        <v>45682</v>
      </c>
      <c r="G22" s="45" t="s">
        <v>124</v>
      </c>
      <c r="H22" s="161" t="s">
        <v>158</v>
      </c>
      <c r="I22" s="28" t="s">
        <v>159</v>
      </c>
      <c r="J22" s="28" t="s">
        <v>160</v>
      </c>
      <c r="K22" s="69">
        <v>921694271</v>
      </c>
      <c r="L22" s="68" t="s">
        <v>161</v>
      </c>
      <c r="M22" s="46">
        <v>38350</v>
      </c>
      <c r="N22" s="236">
        <f ca="1">IF(Tabla1[[#This Row],[Fecha de nac]]="","",IF(Tabla1[[#This Row],[Fecha Finalización]] &gt;=TODAY(), DATEDIF(Tabla1[[#This Row],[Fecha de nac]],TODAY(),"y"), ROUNDDOWN((Tabla1[[#This Row],[Fecha Finalización]] -Tabla1[[#This Row],[Fecha de nac]])/365,0)))</f>
        <v>20</v>
      </c>
      <c r="O22" s="166" t="s">
        <v>129</v>
      </c>
      <c r="P22" s="70" t="s">
        <v>82</v>
      </c>
      <c r="Q22" s="71"/>
      <c r="R22" s="71"/>
      <c r="S22" s="71"/>
      <c r="T22" s="71"/>
      <c r="U22" s="243">
        <f>IF(F22="","",Tabla1[[#This Row],[Fecha Inicio grupo]]+3*7-7)</f>
        <v>45696</v>
      </c>
      <c r="V22" s="242">
        <f>IF(F22="","",EDATE(Tabla1[[#This Row],[Fecha Inicio grupo]],3))</f>
        <v>45772</v>
      </c>
      <c r="W22" s="29" t="s">
        <v>84</v>
      </c>
      <c r="X22" s="29" t="s">
        <v>130</v>
      </c>
      <c r="Y22" s="309" t="s">
        <v>85</v>
      </c>
      <c r="Z22" s="309" t="s">
        <v>85</v>
      </c>
      <c r="AA22" s="309" t="s">
        <v>85</v>
      </c>
      <c r="AB22" s="309" t="s">
        <v>85</v>
      </c>
      <c r="AC22" s="309" t="s">
        <v>86</v>
      </c>
      <c r="AD22" s="309"/>
      <c r="AE22" s="309"/>
      <c r="AF22" s="309"/>
      <c r="AG22" s="309"/>
      <c r="AH22" s="309"/>
      <c r="AI22" s="309"/>
      <c r="AJ22" s="309"/>
      <c r="AK22" s="309"/>
      <c r="AL22" s="309"/>
      <c r="AM22" s="309"/>
      <c r="AN22" s="309"/>
      <c r="AO22" s="143"/>
      <c r="AP22" s="244" t="str">
        <f>IF(F22="","",IFERROR(VLOOKUP(SUBSTITUTE(SUBSTITUTE(Tabla1[[#This Row],[Uso Sistemas]],"T","P"),"N","F"),Parámetros!$M$2:$N$17,2,0),"Completar hasta 3ra sem. para evaluar a Probacionista"))</f>
        <v>Asistió</v>
      </c>
      <c r="AQ22" s="39"/>
      <c r="AR22" s="198"/>
      <c r="AS22" s="39"/>
      <c r="AT22" s="28"/>
      <c r="AU22" s="55"/>
      <c r="AV22" s="55"/>
      <c r="AW22" s="55"/>
      <c r="AX22" s="246">
        <f>IF(V22="","",EOMONTH(EDATE(Tabla1[[#This Row],[Fecha Finalización]],2),0))</f>
        <v>45838</v>
      </c>
      <c r="AY22" s="39"/>
      <c r="AZ22" s="247">
        <f>IF(V22="","",EOMONTH(EDATE(Tabla1[[#This Row],[Fecha Finalización]],3),0))</f>
        <v>45869</v>
      </c>
      <c r="BA22" s="39"/>
      <c r="BB22" s="39"/>
      <c r="BC22" s="233"/>
      <c r="BD22" s="231" t="str">
        <f>IF(F22="","",Tabla1[[#This Row],[sem 01]]&amp;Tabla1[[#This Row],[sem 02]]&amp;Tabla1[[#This Row],[sem 03]])</f>
        <v>PPP</v>
      </c>
      <c r="BE22" s="232" t="str">
        <f>+IF(TRIM(F22)="","",$B$1&amp;"-"&amp;Tabla1[[#This Row],[Mes Inscrito]]&amp;"-"&amp;Tabla1[[#This Row],[Dia de clases Inscrito]]&amp;"-"&amp;Tabla1[[#This Row],[Horario Inscrito]]&amp;"-"&amp;Tabla1[[#This Row],[Fecha Inicio grupo]])</f>
        <v>Iquitos-Enero-Sábado-6.30 a 8.00 pm-45682</v>
      </c>
      <c r="BF22" s="249" t="str">
        <f>IF(F22="","",Tabla1[[#This Row],[Curso]])</f>
        <v>Conócete a ti mismo</v>
      </c>
      <c r="BG22" s="250" t="str">
        <f>+IF(TRIM(F22)="","",$B$1&amp;"-"&amp;TRIM(Tabla1[[#This Row],[Mes Inscrito]])&amp;"-"&amp;TRIM(Tabla1[[#This Row],[Dia de clases Inscrito]])&amp;"-"&amp;TRIM(Tabla1[[#This Row],[Horario Inscrito]])&amp;"-"&amp;TRIM(Tabla1[[#This Row],[Fecha Inicio grupo]])&amp;"-"&amp;TRIM(Tabla1[[#This Row],[Tipo Incrito]]))</f>
        <v>Iquitos-Enero-Sábado-6.30 a 8.00 pm-45682-Inscrito Nuevo</v>
      </c>
      <c r="BH22" s="251" t="b">
        <f>IF(F22="","",OR(IFERROR(SEARCH("CG",Tabla1[[#This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2" s="305">
        <f>IF(F22&lt;&gt;"",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45703</v>
      </c>
      <c r="BJ22" s="305" t="str">
        <f>IF(F22&lt;&gt;"",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2" s="305" t="str">
        <f>IF(Tabla1[[#This Row],[Fecha Inicio grupo]]="","",IFERROR(VLOOKUP(Tabla1[[#This Row],[Mes de Alta como miembro]],Parámetros!$AM$2:$AN$16,2,0),"01/01/1900"))</f>
        <v>01/01/1900</v>
      </c>
    </row>
    <row r="23" spans="1:63" s="24" customFormat="1" ht="12.75">
      <c r="A23" s="68">
        <v>20</v>
      </c>
      <c r="B23" s="29" t="s">
        <v>72</v>
      </c>
      <c r="C23" s="34" t="s">
        <v>73</v>
      </c>
      <c r="D23" s="42" t="s">
        <v>122</v>
      </c>
      <c r="E23" s="42" t="s">
        <v>123</v>
      </c>
      <c r="F23" s="45">
        <v>45682</v>
      </c>
      <c r="G23" s="45" t="s">
        <v>124</v>
      </c>
      <c r="H23" s="161" t="s">
        <v>162</v>
      </c>
      <c r="I23" s="42" t="s">
        <v>163</v>
      </c>
      <c r="J23" s="28" t="s">
        <v>164</v>
      </c>
      <c r="K23" s="69">
        <v>985742860</v>
      </c>
      <c r="L23" s="68" t="s">
        <v>165</v>
      </c>
      <c r="M23" s="46">
        <v>30632</v>
      </c>
      <c r="N23" s="236">
        <f ca="1">IF(Tabla1[[#This Row],[Fecha de nac]]="","",IF(Tabla1[[#This Row],[Fecha Finalización]] &gt;=TODAY(), DATEDIF(Tabla1[[#This Row],[Fecha de nac]],TODAY(),"y"), ROUNDDOWN((Tabla1[[#This Row],[Fecha Finalización]] -Tabla1[[#This Row],[Fecha de nac]])/365,0)))</f>
        <v>41</v>
      </c>
      <c r="O23" s="166" t="s">
        <v>129</v>
      </c>
      <c r="P23" s="34" t="s">
        <v>82</v>
      </c>
      <c r="Q23" s="67"/>
      <c r="R23" s="67"/>
      <c r="S23" s="67"/>
      <c r="T23" s="67"/>
      <c r="U23" s="241">
        <f>IF(F23="","",Tabla1[[#This Row],[Fecha Inicio grupo]]+3*7-7)</f>
        <v>45696</v>
      </c>
      <c r="V23" s="242">
        <f>IF(F23="","",EDATE(Tabla1[[#This Row],[Fecha Inicio grupo]],3))</f>
        <v>45772</v>
      </c>
      <c r="W23" s="29" t="s">
        <v>84</v>
      </c>
      <c r="X23" s="29" t="s">
        <v>130</v>
      </c>
      <c r="Y23" s="309" t="s">
        <v>85</v>
      </c>
      <c r="Z23" s="309" t="s">
        <v>85</v>
      </c>
      <c r="AA23" s="309" t="s">
        <v>85</v>
      </c>
      <c r="AB23" s="309" t="s">
        <v>85</v>
      </c>
      <c r="AC23" s="309" t="s">
        <v>86</v>
      </c>
      <c r="AD23" s="309"/>
      <c r="AE23" s="309"/>
      <c r="AF23" s="309"/>
      <c r="AG23" s="309"/>
      <c r="AH23" s="309"/>
      <c r="AI23" s="309"/>
      <c r="AJ23" s="309"/>
      <c r="AK23" s="309"/>
      <c r="AL23" s="309"/>
      <c r="AM23" s="309"/>
      <c r="AN23" s="309"/>
      <c r="AO23" s="143"/>
      <c r="AP23" s="244" t="str">
        <f>IF(F23="","",IFERROR(VLOOKUP(SUBSTITUTE(SUBSTITUTE(Tabla1[[#This Row],[Uso Sistemas]],"T","P"),"N","F"),Parámetros!$M$2:$N$17,2,0),"Completar hasta 3ra sem. para evaluar a Probacionista"))</f>
        <v>Asistió</v>
      </c>
      <c r="AQ23" s="39"/>
      <c r="AR23" s="198"/>
      <c r="AS23" s="39"/>
      <c r="AT23" s="28"/>
      <c r="AU23" s="55"/>
      <c r="AV23" s="55"/>
      <c r="AW23" s="55"/>
      <c r="AX23" s="246">
        <f>IF(V23="","",EOMONTH(EDATE(Tabla1[[#This Row],[Fecha Finalización]],2),0))</f>
        <v>45838</v>
      </c>
      <c r="AY23" s="39"/>
      <c r="AZ23" s="247">
        <f>IF(V23="","",EOMONTH(EDATE(Tabla1[[#This Row],[Fecha Finalización]],3),0))</f>
        <v>45869</v>
      </c>
      <c r="BA23" s="39"/>
      <c r="BB23" s="39"/>
      <c r="BC23" s="233"/>
      <c r="BD23" s="231" t="str">
        <f>IF(F23="","",Tabla1[[#This Row],[sem 01]]&amp;Tabla1[[#This Row],[sem 02]]&amp;Tabla1[[#This Row],[sem 03]])</f>
        <v>PPP</v>
      </c>
      <c r="BE23" s="232" t="str">
        <f>+IF(TRIM(F23)="","",$B$1&amp;"-"&amp;Tabla1[[#This Row],[Mes Inscrito]]&amp;"-"&amp;Tabla1[[#This Row],[Dia de clases Inscrito]]&amp;"-"&amp;Tabla1[[#This Row],[Horario Inscrito]]&amp;"-"&amp;Tabla1[[#This Row],[Fecha Inicio grupo]])</f>
        <v>Iquitos-Enero-Sábado-6.30 a 8.00 pm-45682</v>
      </c>
      <c r="BF23" s="249" t="str">
        <f>IF(F23="","",Tabla1[[#This Row],[Curso]])</f>
        <v>Conócete a ti mismo</v>
      </c>
      <c r="BG23" s="250" t="str">
        <f>+IF(TRIM(F23)="","",$B$1&amp;"-"&amp;TRIM(Tabla1[[#This Row],[Mes Inscrito]])&amp;"-"&amp;TRIM(Tabla1[[#This Row],[Dia de clases Inscrito]])&amp;"-"&amp;TRIM(Tabla1[[#This Row],[Horario Inscrito]])&amp;"-"&amp;TRIM(Tabla1[[#This Row],[Fecha Inicio grupo]])&amp;"-"&amp;TRIM(Tabla1[[#This Row],[Tipo Incrito]]))</f>
        <v>Iquitos-Enero-Sábado-6.30 a 8.00 pm-45682-Inscrito Nuevo</v>
      </c>
      <c r="BH23" s="251" t="b">
        <f>IF(F23="","",OR(IFERROR(SEARCH("CG",Tabla1[[#This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3" s="305">
        <f>IF(F23&lt;&gt;"",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45703</v>
      </c>
      <c r="BJ23" s="305" t="str">
        <f>IF(F23&lt;&gt;"",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3" s="305" t="str">
        <f>IF(Tabla1[[#This Row],[Fecha Inicio grupo]]="","",IFERROR(VLOOKUP(Tabla1[[#This Row],[Mes de Alta como miembro]],Parámetros!$AM$2:$AN$16,2,0),"01/01/1900"))</f>
        <v>01/01/1900</v>
      </c>
    </row>
    <row r="24" spans="1:63" s="24" customFormat="1" ht="12.75">
      <c r="A24" s="68">
        <v>21</v>
      </c>
      <c r="B24" s="29" t="s">
        <v>72</v>
      </c>
      <c r="C24" s="34" t="s">
        <v>73</v>
      </c>
      <c r="D24" s="42" t="s">
        <v>122</v>
      </c>
      <c r="E24" s="42" t="s">
        <v>123</v>
      </c>
      <c r="F24" s="45">
        <v>45682</v>
      </c>
      <c r="G24" s="45" t="s">
        <v>124</v>
      </c>
      <c r="H24" s="161" t="s">
        <v>166</v>
      </c>
      <c r="I24" s="42" t="s">
        <v>167</v>
      </c>
      <c r="J24" s="28" t="s">
        <v>168</v>
      </c>
      <c r="K24" s="69">
        <v>926201670</v>
      </c>
      <c r="L24" s="68"/>
      <c r="M24" s="46">
        <v>24263</v>
      </c>
      <c r="N24" s="236">
        <f ca="1">IF(Tabla1[[#This Row],[Fecha de nac]]="","",IF(Tabla1[[#This Row],[Fecha Finalización]] &gt;=TODAY(), DATEDIF(Tabla1[[#This Row],[Fecha de nac]],TODAY(),"y"), ROUNDDOWN((Tabla1[[#This Row],[Fecha Finalización]] -Tabla1[[#This Row],[Fecha de nac]])/365,0)))</f>
        <v>58</v>
      </c>
      <c r="O24" s="166" t="s">
        <v>129</v>
      </c>
      <c r="P24" s="34" t="s">
        <v>82</v>
      </c>
      <c r="Q24" s="67"/>
      <c r="R24" s="67"/>
      <c r="S24" s="67"/>
      <c r="T24" s="67"/>
      <c r="U24" s="241">
        <f>IF(F24="","",Tabla1[[#This Row],[Fecha Inicio grupo]]+3*7-7)</f>
        <v>45696</v>
      </c>
      <c r="V24" s="242">
        <f>IF(F24="","",EDATE(Tabla1[[#This Row],[Fecha Inicio grupo]],3))</f>
        <v>45772</v>
      </c>
      <c r="W24" s="29" t="s">
        <v>84</v>
      </c>
      <c r="X24" s="29" t="s">
        <v>130</v>
      </c>
      <c r="Y24" s="309" t="s">
        <v>86</v>
      </c>
      <c r="Z24" s="309" t="s">
        <v>85</v>
      </c>
      <c r="AA24" s="309" t="s">
        <v>85</v>
      </c>
      <c r="AB24" s="309" t="s">
        <v>85</v>
      </c>
      <c r="AC24" s="309" t="s">
        <v>85</v>
      </c>
      <c r="AD24" s="309"/>
      <c r="AE24" s="309"/>
      <c r="AF24" s="309"/>
      <c r="AG24" s="309"/>
      <c r="AH24" s="309"/>
      <c r="AI24" s="309"/>
      <c r="AJ24" s="309"/>
      <c r="AK24" s="309"/>
      <c r="AL24" s="309"/>
      <c r="AM24" s="309"/>
      <c r="AN24" s="309"/>
      <c r="AO24" s="143"/>
      <c r="AP24" s="244" t="str">
        <f>IF(F24="","",IFERROR(VLOOKUP(SUBSTITUTE(SUBSTITUTE(Tabla1[[#This Row],[Uso Sistemas]],"T","P"),"N","F"),Parámetros!$M$2:$N$17,2,0),"Completar hasta 3ra sem. para evaluar a Probacionista"))</f>
        <v>Asistió</v>
      </c>
      <c r="AQ24" s="39"/>
      <c r="AR24" s="198"/>
      <c r="AS24" s="39"/>
      <c r="AT24" s="28"/>
      <c r="AU24" s="55"/>
      <c r="AV24" s="55"/>
      <c r="AW24" s="55"/>
      <c r="AX24" s="246">
        <f>IF(V24="","",EOMONTH(EDATE(Tabla1[[#This Row],[Fecha Finalización]],2),0))</f>
        <v>45838</v>
      </c>
      <c r="AY24" s="39"/>
      <c r="AZ24" s="247">
        <f>IF(V24="","",EOMONTH(EDATE(Tabla1[[#This Row],[Fecha Finalización]],3),0))</f>
        <v>45869</v>
      </c>
      <c r="BA24" s="39"/>
      <c r="BB24" s="39"/>
      <c r="BC24" s="233"/>
      <c r="BD24" s="231" t="str">
        <f>IF(F24="","",Tabla1[[#This Row],[sem 01]]&amp;Tabla1[[#This Row],[sem 02]]&amp;Tabla1[[#This Row],[sem 03]])</f>
        <v>FPP</v>
      </c>
      <c r="BE24" s="232" t="str">
        <f>+IF(TRIM(F24)="","",$B$1&amp;"-"&amp;Tabla1[[#This Row],[Mes Inscrito]]&amp;"-"&amp;Tabla1[[#This Row],[Dia de clases Inscrito]]&amp;"-"&amp;Tabla1[[#This Row],[Horario Inscrito]]&amp;"-"&amp;Tabla1[[#This Row],[Fecha Inicio grupo]])</f>
        <v>Iquitos-Enero-Sábado-6.30 a 8.00 pm-45682</v>
      </c>
      <c r="BF24" s="249" t="str">
        <f>IF(F24="","",Tabla1[[#This Row],[Curso]])</f>
        <v>Conócete a ti mismo</v>
      </c>
      <c r="BG24" s="250" t="str">
        <f>+IF(TRIM(F24)="","",$B$1&amp;"-"&amp;TRIM(Tabla1[[#This Row],[Mes Inscrito]])&amp;"-"&amp;TRIM(Tabla1[[#This Row],[Dia de clases Inscrito]])&amp;"-"&amp;TRIM(Tabla1[[#This Row],[Horario Inscrito]])&amp;"-"&amp;TRIM(Tabla1[[#This Row],[Fecha Inicio grupo]])&amp;"-"&amp;TRIM(Tabla1[[#This Row],[Tipo Incrito]]))</f>
        <v>Iquitos-Enero-Sábado-6.30 a 8.00 pm-45682-Inscrito Nuevo</v>
      </c>
      <c r="BH24" s="251" t="b">
        <f>IF(F24="","",OR(IFERROR(SEARCH("CG",Tabla1[[#This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4" s="305">
        <f>IF(F24&lt;&gt;"",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45703</v>
      </c>
      <c r="BJ24" s="305" t="str">
        <f>IF(F24&lt;&gt;"",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4" s="305" t="str">
        <f>IF(Tabla1[[#This Row],[Fecha Inicio grupo]]="","",IFERROR(VLOOKUP(Tabla1[[#This Row],[Mes de Alta como miembro]],Parámetros!$AM$2:$AN$16,2,0),"01/01/1900"))</f>
        <v>01/01/1900</v>
      </c>
    </row>
    <row r="25" spans="1:63" s="24" customFormat="1" ht="12.75" hidden="1">
      <c r="A25" s="68">
        <v>22</v>
      </c>
      <c r="B25" s="29" t="s">
        <v>72</v>
      </c>
      <c r="C25" s="34" t="s">
        <v>169</v>
      </c>
      <c r="D25" s="42" t="s">
        <v>122</v>
      </c>
      <c r="E25" s="42" t="s">
        <v>123</v>
      </c>
      <c r="F25" s="45">
        <v>45710</v>
      </c>
      <c r="G25" s="45" t="s">
        <v>124</v>
      </c>
      <c r="H25" s="161" t="s">
        <v>170</v>
      </c>
      <c r="I25" s="42" t="s">
        <v>171</v>
      </c>
      <c r="J25" s="322" t="s">
        <v>172</v>
      </c>
      <c r="K25" s="69">
        <v>997208852</v>
      </c>
      <c r="L25" s="315"/>
      <c r="M25" s="46">
        <v>35540</v>
      </c>
      <c r="N25" s="236">
        <f ca="1">IF(Tabla1[[#This Row],[Fecha de nac]]="","",IF(Tabla1[[#This Row],[Fecha Finalización]] &gt;=TODAY(), DATEDIF(Tabla1[[#This Row],[Fecha de nac]],TODAY(),"y"), ROUNDDOWN((Tabla1[[#This Row],[Fecha Finalización]] -Tabla1[[#This Row],[Fecha de nac]])/365,0)))</f>
        <v>27</v>
      </c>
      <c r="O25" s="167" t="s">
        <v>173</v>
      </c>
      <c r="P25" s="34" t="s">
        <v>82</v>
      </c>
      <c r="Q25" s="67"/>
      <c r="R25" s="67"/>
      <c r="S25" s="67"/>
      <c r="T25" s="67"/>
      <c r="U25" s="241">
        <f>IF(F25="","",Tabla1[[#This Row],[Fecha Inicio grupo]]+3*7-7)</f>
        <v>45724</v>
      </c>
      <c r="V25" s="242">
        <f>IF(F25="","",EDATE(Tabla1[[#This Row],[Fecha Inicio grupo]],3))</f>
        <v>45799</v>
      </c>
      <c r="W25" s="29" t="s">
        <v>83</v>
      </c>
      <c r="X25" s="29" t="s">
        <v>174</v>
      </c>
      <c r="Y25" s="76" t="s">
        <v>85</v>
      </c>
      <c r="Z25" s="76"/>
      <c r="AA25" s="76"/>
      <c r="AB25" s="76"/>
      <c r="AC25" s="76"/>
      <c r="AD25" s="76"/>
      <c r="AE25" s="76"/>
      <c r="AF25" s="76"/>
      <c r="AG25" s="76"/>
      <c r="AH25" s="76"/>
      <c r="AI25" s="76"/>
      <c r="AJ25" s="76"/>
      <c r="AK25" s="76"/>
      <c r="AL25" s="76"/>
      <c r="AM25" s="76"/>
      <c r="AN25" s="76"/>
      <c r="AO25" s="143"/>
      <c r="AP25" s="244" t="str">
        <f>IF(F25="","",IFERROR(VLOOKUP(SUBSTITUTE(SUBSTITUTE(Tabla1[[#This Row],[Uso Sistemas]],"T","P"),"N","F"),Parámetros!$M$2:$N$17,2,0),"Completar hasta 3ra sem. para evaluar a Probacionista"))</f>
        <v>Completar hasta 3ra sem. para evaluar a Probacionista</v>
      </c>
      <c r="AQ25" s="39"/>
      <c r="AR25" s="198"/>
      <c r="AS25" s="39"/>
      <c r="AT25" s="28"/>
      <c r="AU25" s="55"/>
      <c r="AV25" s="55"/>
      <c r="AW25" s="55"/>
      <c r="AX25" s="246">
        <f>IF(V25="","",EOMONTH(EDATE(Tabla1[[#This Row],[Fecha Finalización]],2),0))</f>
        <v>45869</v>
      </c>
      <c r="AY25" s="39"/>
      <c r="AZ25" s="247">
        <f>IF(V25="","",EOMONTH(EDATE(Tabla1[[#This Row],[Fecha Finalización]],3),0))</f>
        <v>45900</v>
      </c>
      <c r="BA25" s="39"/>
      <c r="BB25" s="39"/>
      <c r="BC25" s="233"/>
      <c r="BD25" s="231" t="str">
        <f>IF(F25="","",Tabla1[[#This Row],[sem 01]]&amp;Tabla1[[#This Row],[sem 02]]&amp;Tabla1[[#This Row],[sem 03]])</f>
        <v>P</v>
      </c>
      <c r="BE25" s="232" t="str">
        <f>+IF(TRIM(F25)="","",$B$1&amp;"-"&amp;Tabla1[[#This Row],[Mes Inscrito]]&amp;"-"&amp;Tabla1[[#This Row],[Dia de clases Inscrito]]&amp;"-"&amp;Tabla1[[#This Row],[Horario Inscrito]]&amp;"-"&amp;Tabla1[[#This Row],[Fecha Inicio grupo]])</f>
        <v>Iquitos-Febrero-Sábado-6.30 a 8.00 pm-45710</v>
      </c>
      <c r="BF25" s="249" t="str">
        <f>IF(F25="","",Tabla1[[#This Row],[Curso]])</f>
        <v>Conócete a ti mismo</v>
      </c>
      <c r="BG25" s="250" t="str">
        <f>+IF(TRIM(F25)="","",$B$1&amp;"-"&amp;TRIM(Tabla1[[#This Row],[Mes Inscrito]])&amp;"-"&amp;TRIM(Tabla1[[#This Row],[Dia de clases Inscrito]])&amp;"-"&amp;TRIM(Tabla1[[#This Row],[Horario Inscrito]])&amp;"-"&amp;TRIM(Tabla1[[#This Row],[Fecha Inicio grupo]])&amp;"-"&amp;TRIM(Tabla1[[#This Row],[Tipo Incrito]]))</f>
        <v>Iquitos-Febrero-Sábado-6.30 a 8.00 pm-45710-Inscrito Nuevo</v>
      </c>
      <c r="BH25" s="251" t="b">
        <f>IF(F25="","",OR(IFERROR(SEARCH("CG",Tabla1[[#This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5" s="305">
        <f>IF(F25&lt;&gt;"",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45731</v>
      </c>
      <c r="BJ25" s="305" t="str">
        <f>IF(F25&lt;&gt;"",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5" s="305" t="str">
        <f>IF(Tabla1[[#This Row],[Fecha Inicio grupo]]="","",IFERROR(VLOOKUP(Tabla1[[#This Row],[Mes de Alta como miembro]],Parámetros!$AM$2:$AN$16,2,0),"01/01/1900"))</f>
        <v>01/01/1900</v>
      </c>
    </row>
    <row r="26" spans="1:63" s="24" customFormat="1" ht="12.75" hidden="1">
      <c r="A26" s="68">
        <v>23</v>
      </c>
      <c r="B26" s="29" t="s">
        <v>72</v>
      </c>
      <c r="C26" s="34" t="s">
        <v>169</v>
      </c>
      <c r="D26" s="42" t="s">
        <v>122</v>
      </c>
      <c r="E26" s="42" t="s">
        <v>123</v>
      </c>
      <c r="F26" s="45">
        <v>45710</v>
      </c>
      <c r="G26" s="45" t="s">
        <v>124</v>
      </c>
      <c r="H26" s="161" t="s">
        <v>175</v>
      </c>
      <c r="I26" s="42" t="s">
        <v>176</v>
      </c>
      <c r="J26" s="28" t="s">
        <v>177</v>
      </c>
      <c r="K26" s="69">
        <v>928529502</v>
      </c>
      <c r="L26" s="315" t="s">
        <v>178</v>
      </c>
      <c r="M26" s="46">
        <v>20435</v>
      </c>
      <c r="N26" s="236">
        <f ca="1">IF(Tabla1[[#This Row],[Fecha de nac]]="","",IF(Tabla1[[#This Row],[Fecha Finalización]] &gt;=TODAY(), DATEDIF(Tabla1[[#This Row],[Fecha de nac]],TODAY(),"y"), ROUNDDOWN((Tabla1[[#This Row],[Fecha Finalización]] -Tabla1[[#This Row],[Fecha de nac]])/365,0)))</f>
        <v>69</v>
      </c>
      <c r="O26" s="167" t="s">
        <v>173</v>
      </c>
      <c r="P26" s="34" t="s">
        <v>82</v>
      </c>
      <c r="Q26" s="67"/>
      <c r="R26" s="67"/>
      <c r="S26" s="67"/>
      <c r="T26" s="67"/>
      <c r="U26" s="241">
        <f>IF(F26="","",Tabla1[[#This Row],[Fecha Inicio grupo]]+3*7-7)</f>
        <v>45724</v>
      </c>
      <c r="V26" s="242">
        <f>IF(F26="","",EDATE(Tabla1[[#This Row],[Fecha Inicio grupo]],3))</f>
        <v>45799</v>
      </c>
      <c r="W26" s="29" t="s">
        <v>83</v>
      </c>
      <c r="X26" s="29" t="s">
        <v>174</v>
      </c>
      <c r="Y26" s="76" t="s">
        <v>85</v>
      </c>
      <c r="Z26" s="76"/>
      <c r="AA26" s="76"/>
      <c r="AB26" s="76"/>
      <c r="AC26" s="76"/>
      <c r="AD26" s="76"/>
      <c r="AE26" s="76"/>
      <c r="AF26" s="76"/>
      <c r="AG26" s="76"/>
      <c r="AH26" s="76"/>
      <c r="AI26" s="76"/>
      <c r="AJ26" s="76"/>
      <c r="AK26" s="76"/>
      <c r="AL26" s="76"/>
      <c r="AM26" s="76"/>
      <c r="AN26" s="76"/>
      <c r="AO26" s="143"/>
      <c r="AP26" s="244" t="str">
        <f>IF(F26="","",IFERROR(VLOOKUP(SUBSTITUTE(SUBSTITUTE(Tabla1[[#This Row],[Uso Sistemas]],"T","P"),"N","F"),Parámetros!$M$2:$N$17,2,0),"Completar hasta 3ra sem. para evaluar a Probacionista"))</f>
        <v>Completar hasta 3ra sem. para evaluar a Probacionista</v>
      </c>
      <c r="AQ26" s="39"/>
      <c r="AR26" s="198"/>
      <c r="AS26" s="39"/>
      <c r="AT26" s="28"/>
      <c r="AU26" s="55"/>
      <c r="AV26" s="55"/>
      <c r="AW26" s="55"/>
      <c r="AX26" s="246">
        <f>IF(V26="","",EOMONTH(EDATE(Tabla1[[#This Row],[Fecha Finalización]],2),0))</f>
        <v>45869</v>
      </c>
      <c r="AY26" s="39"/>
      <c r="AZ26" s="247">
        <f>IF(V26="","",EOMONTH(EDATE(Tabla1[[#This Row],[Fecha Finalización]],3),0))</f>
        <v>45900</v>
      </c>
      <c r="BA26" s="39"/>
      <c r="BB26" s="39"/>
      <c r="BC26" s="233"/>
      <c r="BD26" s="231" t="str">
        <f>IF(F26="","",Tabla1[[#This Row],[sem 01]]&amp;Tabla1[[#This Row],[sem 02]]&amp;Tabla1[[#This Row],[sem 03]])</f>
        <v>P</v>
      </c>
      <c r="BE26" s="232" t="str">
        <f>+IF(TRIM(F26)="","",$B$1&amp;"-"&amp;Tabla1[[#This Row],[Mes Inscrito]]&amp;"-"&amp;Tabla1[[#This Row],[Dia de clases Inscrito]]&amp;"-"&amp;Tabla1[[#This Row],[Horario Inscrito]]&amp;"-"&amp;Tabla1[[#This Row],[Fecha Inicio grupo]])</f>
        <v>Iquitos-Febrero-Sábado-6.30 a 8.00 pm-45710</v>
      </c>
      <c r="BF26" s="249" t="str">
        <f>IF(F26="","",Tabla1[[#This Row],[Curso]])</f>
        <v>Conócete a ti mismo</v>
      </c>
      <c r="BG26" s="250" t="str">
        <f>+IF(TRIM(F26)="","",$B$1&amp;"-"&amp;TRIM(Tabla1[[#This Row],[Mes Inscrito]])&amp;"-"&amp;TRIM(Tabla1[[#This Row],[Dia de clases Inscrito]])&amp;"-"&amp;TRIM(Tabla1[[#This Row],[Horario Inscrito]])&amp;"-"&amp;TRIM(Tabla1[[#This Row],[Fecha Inicio grupo]])&amp;"-"&amp;TRIM(Tabla1[[#This Row],[Tipo Incrito]]))</f>
        <v>Iquitos-Febrero-Sábado-6.30 a 8.00 pm-45710-Inscrito Nuevo</v>
      </c>
      <c r="BH26" s="251" t="b">
        <f>IF(F26="","",OR(IFERROR(SEARCH("CG",Tabla1[[#This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6" s="305">
        <f>IF(F26&lt;&gt;"",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45731</v>
      </c>
      <c r="BJ26" s="305" t="str">
        <f>IF(F26&lt;&gt;"",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6" s="305" t="str">
        <f>IF(Tabla1[[#This Row],[Fecha Inicio grupo]]="","",IFERROR(VLOOKUP(Tabla1[[#This Row],[Mes de Alta como miembro]],Parámetros!$AM$2:$AN$16,2,0),"01/01/1900"))</f>
        <v>01/01/1900</v>
      </c>
    </row>
    <row r="27" spans="1:63" s="24" customFormat="1" ht="12.75" hidden="1">
      <c r="A27" s="68">
        <v>24</v>
      </c>
      <c r="B27" s="29" t="s">
        <v>72</v>
      </c>
      <c r="C27" s="34" t="s">
        <v>169</v>
      </c>
      <c r="D27" s="42" t="s">
        <v>122</v>
      </c>
      <c r="E27" s="42" t="s">
        <v>123</v>
      </c>
      <c r="F27" s="45">
        <v>45710</v>
      </c>
      <c r="G27" s="45" t="s">
        <v>124</v>
      </c>
      <c r="H27" s="161" t="s">
        <v>179</v>
      </c>
      <c r="I27" s="320" t="s">
        <v>180</v>
      </c>
      <c r="J27" s="28" t="s">
        <v>181</v>
      </c>
      <c r="K27" s="69">
        <v>945301306</v>
      </c>
      <c r="L27" s="315" t="s">
        <v>182</v>
      </c>
      <c r="M27" s="46">
        <v>29360</v>
      </c>
      <c r="N27" s="236">
        <f ca="1">IF(Tabla1[[#This Row],[Fecha de nac]]="","",IF(Tabla1[[#This Row],[Fecha Finalización]] &gt;=TODAY(), DATEDIF(Tabla1[[#This Row],[Fecha de nac]],TODAY(),"y"), ROUNDDOWN((Tabla1[[#This Row],[Fecha Finalización]] -Tabla1[[#This Row],[Fecha de nac]])/365,0)))</f>
        <v>44</v>
      </c>
      <c r="O27" s="167" t="s">
        <v>173</v>
      </c>
      <c r="P27" s="34" t="s">
        <v>82</v>
      </c>
      <c r="Q27" s="67"/>
      <c r="R27" s="67"/>
      <c r="S27" s="67"/>
      <c r="T27" s="67"/>
      <c r="U27" s="241">
        <f>IF(F27="","",Tabla1[[#This Row],[Fecha Inicio grupo]]+3*7-7)</f>
        <v>45724</v>
      </c>
      <c r="V27" s="242">
        <f>IF(F27="","",EDATE(Tabla1[[#This Row],[Fecha Inicio grupo]],3))</f>
        <v>45799</v>
      </c>
      <c r="W27" s="29" t="s">
        <v>83</v>
      </c>
      <c r="X27" s="29" t="s">
        <v>174</v>
      </c>
      <c r="Y27" s="76" t="s">
        <v>85</v>
      </c>
      <c r="Z27" s="76"/>
      <c r="AA27" s="76"/>
      <c r="AB27" s="76"/>
      <c r="AC27" s="76"/>
      <c r="AD27" s="76"/>
      <c r="AE27" s="76"/>
      <c r="AF27" s="76"/>
      <c r="AG27" s="76"/>
      <c r="AH27" s="76"/>
      <c r="AI27" s="76"/>
      <c r="AJ27" s="76"/>
      <c r="AK27" s="76"/>
      <c r="AL27" s="76"/>
      <c r="AM27" s="76"/>
      <c r="AN27" s="76"/>
      <c r="AO27" s="143"/>
      <c r="AP27" s="244" t="str">
        <f>IF(F27="","",IFERROR(VLOOKUP(SUBSTITUTE(SUBSTITUTE(Tabla1[[#This Row],[Uso Sistemas]],"T","P"),"N","F"),Parámetros!$M$2:$N$17,2,0),"Completar hasta 3ra sem. para evaluar a Probacionista"))</f>
        <v>Completar hasta 3ra sem. para evaluar a Probacionista</v>
      </c>
      <c r="AQ27" s="39"/>
      <c r="AR27" s="198"/>
      <c r="AS27" s="39"/>
      <c r="AT27" s="28"/>
      <c r="AU27" s="55"/>
      <c r="AV27" s="55"/>
      <c r="AW27" s="55"/>
      <c r="AX27" s="246">
        <f>IF(V27="","",EOMONTH(EDATE(Tabla1[[#This Row],[Fecha Finalización]],2),0))</f>
        <v>45869</v>
      </c>
      <c r="AY27" s="39"/>
      <c r="AZ27" s="247">
        <f>IF(V27="","",EOMONTH(EDATE(Tabla1[[#This Row],[Fecha Finalización]],3),0))</f>
        <v>45900</v>
      </c>
      <c r="BA27" s="39"/>
      <c r="BB27" s="39"/>
      <c r="BC27" s="233"/>
      <c r="BD27" s="231" t="str">
        <f>IF(F27="","",Tabla1[[#This Row],[sem 01]]&amp;Tabla1[[#This Row],[sem 02]]&amp;Tabla1[[#This Row],[sem 03]])</f>
        <v>P</v>
      </c>
      <c r="BE27" s="232" t="str">
        <f>+IF(TRIM(F27)="","",$B$1&amp;"-"&amp;Tabla1[[#This Row],[Mes Inscrito]]&amp;"-"&amp;Tabla1[[#This Row],[Dia de clases Inscrito]]&amp;"-"&amp;Tabla1[[#This Row],[Horario Inscrito]]&amp;"-"&amp;Tabla1[[#This Row],[Fecha Inicio grupo]])</f>
        <v>Iquitos-Febrero-Sábado-6.30 a 8.00 pm-45710</v>
      </c>
      <c r="BF27" s="249" t="str">
        <f>IF(F27="","",Tabla1[[#This Row],[Curso]])</f>
        <v>Conócete a ti mismo</v>
      </c>
      <c r="BG27" s="250" t="str">
        <f>+IF(TRIM(F27)="","",$B$1&amp;"-"&amp;TRIM(Tabla1[[#This Row],[Mes Inscrito]])&amp;"-"&amp;TRIM(Tabla1[[#This Row],[Dia de clases Inscrito]])&amp;"-"&amp;TRIM(Tabla1[[#This Row],[Horario Inscrito]])&amp;"-"&amp;TRIM(Tabla1[[#This Row],[Fecha Inicio grupo]])&amp;"-"&amp;TRIM(Tabla1[[#This Row],[Tipo Incrito]]))</f>
        <v>Iquitos-Febrero-Sábado-6.30 a 8.00 pm-45710-Inscrito Nuevo</v>
      </c>
      <c r="BH27" s="251" t="b">
        <f>IF(F27="","",OR(IFERROR(SEARCH("CG",Tabla1[[#This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7" s="305">
        <f>IF(F27&lt;&gt;"",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45731</v>
      </c>
      <c r="BJ27" s="305" t="str">
        <f>IF(F27&lt;&gt;"",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7" s="305" t="str">
        <f>IF(Tabla1[[#This Row],[Fecha Inicio grupo]]="","",IFERROR(VLOOKUP(Tabla1[[#This Row],[Mes de Alta como miembro]],Parámetros!$AM$2:$AN$16,2,0),"01/01/1900"))</f>
        <v>01/01/1900</v>
      </c>
    </row>
    <row r="28" spans="1:63" s="24" customFormat="1" ht="12.75" hidden="1">
      <c r="A28" s="68">
        <v>25</v>
      </c>
      <c r="B28" s="29" t="s">
        <v>72</v>
      </c>
      <c r="C28" s="34" t="s">
        <v>169</v>
      </c>
      <c r="D28" s="42" t="s">
        <v>122</v>
      </c>
      <c r="E28" s="42" t="s">
        <v>123</v>
      </c>
      <c r="F28" s="45">
        <v>45710</v>
      </c>
      <c r="G28" s="45" t="s">
        <v>124</v>
      </c>
      <c r="H28" s="161" t="s">
        <v>183</v>
      </c>
      <c r="I28" s="321" t="s">
        <v>184</v>
      </c>
      <c r="J28" s="322" t="s">
        <v>185</v>
      </c>
      <c r="K28" s="69">
        <v>949121542</v>
      </c>
      <c r="L28" s="315" t="s">
        <v>186</v>
      </c>
      <c r="M28" s="46"/>
      <c r="N28" s="236" t="str">
        <f ca="1">IF(Tabla1[[#This Row],[Fecha de nac]]="","",IF(Tabla1[[#This Row],[Fecha Finalización]] &gt;=TODAY(), DATEDIF(Tabla1[[#This Row],[Fecha de nac]],TODAY(),"y"), ROUNDDOWN((Tabla1[[#This Row],[Fecha Finalización]] -Tabla1[[#This Row],[Fecha de nac]])/365,0)))</f>
        <v/>
      </c>
      <c r="O28" s="167" t="s">
        <v>173</v>
      </c>
      <c r="P28" s="34" t="s">
        <v>82</v>
      </c>
      <c r="Q28" s="67"/>
      <c r="R28" s="67"/>
      <c r="S28" s="67"/>
      <c r="T28" s="67"/>
      <c r="U28" s="241">
        <f>IF(F28="","",Tabla1[[#This Row],[Fecha Inicio grupo]]+3*7-7)</f>
        <v>45724</v>
      </c>
      <c r="V28" s="242">
        <f>IF(F28="","",EDATE(Tabla1[[#This Row],[Fecha Inicio grupo]],3))</f>
        <v>45799</v>
      </c>
      <c r="W28" s="29" t="s">
        <v>83</v>
      </c>
      <c r="X28" s="29" t="s">
        <v>174</v>
      </c>
      <c r="Y28" s="76" t="s">
        <v>85</v>
      </c>
      <c r="Z28" s="76"/>
      <c r="AA28" s="76"/>
      <c r="AB28" s="76"/>
      <c r="AC28" s="76"/>
      <c r="AD28" s="76"/>
      <c r="AE28" s="76"/>
      <c r="AF28" s="76"/>
      <c r="AG28" s="76"/>
      <c r="AH28" s="76"/>
      <c r="AI28" s="76"/>
      <c r="AJ28" s="76"/>
      <c r="AK28" s="76"/>
      <c r="AL28" s="76"/>
      <c r="AM28" s="76"/>
      <c r="AN28" s="76"/>
      <c r="AO28" s="143"/>
      <c r="AP28" s="244" t="str">
        <f>IF(F28="","",IFERROR(VLOOKUP(SUBSTITUTE(SUBSTITUTE(Tabla1[[#This Row],[Uso Sistemas]],"T","P"),"N","F"),Parámetros!$M$2:$N$17,2,0),"Completar hasta 3ra sem. para evaluar a Probacionista"))</f>
        <v>Completar hasta 3ra sem. para evaluar a Probacionista</v>
      </c>
      <c r="AQ28" s="39"/>
      <c r="AR28" s="198"/>
      <c r="AS28" s="39"/>
      <c r="AT28" s="28"/>
      <c r="AU28" s="55"/>
      <c r="AV28" s="55"/>
      <c r="AW28" s="55"/>
      <c r="AX28" s="246">
        <f>IF(V28="","",EOMONTH(EDATE(Tabla1[[#This Row],[Fecha Finalización]],2),0))</f>
        <v>45869</v>
      </c>
      <c r="AY28" s="39"/>
      <c r="AZ28" s="247">
        <f>IF(V28="","",EOMONTH(EDATE(Tabla1[[#This Row],[Fecha Finalización]],3),0))</f>
        <v>45900</v>
      </c>
      <c r="BA28" s="39"/>
      <c r="BB28" s="39"/>
      <c r="BC28" s="233"/>
      <c r="BD28" s="231" t="str">
        <f>IF(F28="","",Tabla1[[#This Row],[sem 01]]&amp;Tabla1[[#This Row],[sem 02]]&amp;Tabla1[[#This Row],[sem 03]])</f>
        <v>P</v>
      </c>
      <c r="BE28" s="232" t="str">
        <f>+IF(TRIM(F28)="","",$B$1&amp;"-"&amp;Tabla1[[#This Row],[Mes Inscrito]]&amp;"-"&amp;Tabla1[[#This Row],[Dia de clases Inscrito]]&amp;"-"&amp;Tabla1[[#This Row],[Horario Inscrito]]&amp;"-"&amp;Tabla1[[#This Row],[Fecha Inicio grupo]])</f>
        <v>Iquitos-Febrero-Sábado-6.30 a 8.00 pm-45710</v>
      </c>
      <c r="BF28" s="249" t="str">
        <f>IF(F28="","",Tabla1[[#This Row],[Curso]])</f>
        <v>Conócete a ti mismo</v>
      </c>
      <c r="BG28" s="250" t="str">
        <f>+IF(TRIM(F28)="","",$B$1&amp;"-"&amp;TRIM(Tabla1[[#This Row],[Mes Inscrito]])&amp;"-"&amp;TRIM(Tabla1[[#This Row],[Dia de clases Inscrito]])&amp;"-"&amp;TRIM(Tabla1[[#This Row],[Horario Inscrito]])&amp;"-"&amp;TRIM(Tabla1[[#This Row],[Fecha Inicio grupo]])&amp;"-"&amp;TRIM(Tabla1[[#This Row],[Tipo Incrito]]))</f>
        <v>Iquitos-Febrero-Sábado-6.30 a 8.00 pm-45710-Inscrito Nuevo</v>
      </c>
      <c r="BH28" s="251" t="b">
        <f>IF(F28="","",OR(IFERROR(SEARCH("CG",Tabla1[[#This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8" s="305">
        <f>IF(F28&lt;&gt;"",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45731</v>
      </c>
      <c r="BJ28" s="305" t="str">
        <f>IF(F28&lt;&gt;"",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8" s="305" t="str">
        <f>IF(Tabla1[[#This Row],[Fecha Inicio grupo]]="","",IFERROR(VLOOKUP(Tabla1[[#This Row],[Mes de Alta como miembro]],Parámetros!$AM$2:$AN$16,2,0),"01/01/1900"))</f>
        <v>01/01/1900</v>
      </c>
    </row>
    <row r="29" spans="1:63" s="24" customFormat="1" ht="12.75" hidden="1">
      <c r="A29" s="68">
        <v>26</v>
      </c>
      <c r="B29" s="29" t="s">
        <v>72</v>
      </c>
      <c r="C29" s="34" t="s">
        <v>169</v>
      </c>
      <c r="D29" s="42" t="s">
        <v>122</v>
      </c>
      <c r="E29" s="42" t="s">
        <v>123</v>
      </c>
      <c r="F29" s="45">
        <v>45710</v>
      </c>
      <c r="G29" s="45" t="s">
        <v>124</v>
      </c>
      <c r="H29" s="161" t="s">
        <v>187</v>
      </c>
      <c r="I29" s="42" t="s">
        <v>188</v>
      </c>
      <c r="J29" s="322" t="s">
        <v>189</v>
      </c>
      <c r="K29" s="69">
        <v>950859504</v>
      </c>
      <c r="L29" s="315" t="s">
        <v>190</v>
      </c>
      <c r="M29" s="46">
        <v>28415</v>
      </c>
      <c r="N29" s="236">
        <f ca="1">IF(Tabla1[[#This Row],[Fecha de nac]]="","",IF(Tabla1[[#This Row],[Fecha Finalización]] &gt;=TODAY(), DATEDIF(Tabla1[[#This Row],[Fecha de nac]],TODAY(),"y"), ROUNDDOWN((Tabla1[[#This Row],[Fecha Finalización]] -Tabla1[[#This Row],[Fecha de nac]])/365,0)))</f>
        <v>47</v>
      </c>
      <c r="O29" s="167" t="s">
        <v>173</v>
      </c>
      <c r="P29" s="34" t="s">
        <v>82</v>
      </c>
      <c r="Q29" s="67"/>
      <c r="R29" s="67"/>
      <c r="S29" s="67"/>
      <c r="T29" s="67"/>
      <c r="U29" s="241">
        <f>IF(F29="","",Tabla1[[#This Row],[Fecha Inicio grupo]]+3*7-7)</f>
        <v>45724</v>
      </c>
      <c r="V29" s="242">
        <f>IF(F29="","",EDATE(Tabla1[[#This Row],[Fecha Inicio grupo]],3))</f>
        <v>45799</v>
      </c>
      <c r="W29" s="29" t="s">
        <v>83</v>
      </c>
      <c r="X29" s="29" t="s">
        <v>174</v>
      </c>
      <c r="Y29" s="76" t="s">
        <v>85</v>
      </c>
      <c r="Z29" s="76"/>
      <c r="AA29" s="76"/>
      <c r="AB29" s="76"/>
      <c r="AC29" s="76"/>
      <c r="AD29" s="76"/>
      <c r="AE29" s="76"/>
      <c r="AF29" s="76"/>
      <c r="AG29" s="76"/>
      <c r="AH29" s="76"/>
      <c r="AI29" s="76"/>
      <c r="AJ29" s="76"/>
      <c r="AK29" s="76"/>
      <c r="AL29" s="76"/>
      <c r="AM29" s="76"/>
      <c r="AN29" s="76"/>
      <c r="AO29" s="143"/>
      <c r="AP29" s="244" t="str">
        <f>IF(F29="","",IFERROR(VLOOKUP(SUBSTITUTE(SUBSTITUTE(Tabla1[[#This Row],[Uso Sistemas]],"T","P"),"N","F"),Parámetros!$M$2:$N$17,2,0),"Completar hasta 3ra sem. para evaluar a Probacionista"))</f>
        <v>Completar hasta 3ra sem. para evaluar a Probacionista</v>
      </c>
      <c r="AQ29" s="39"/>
      <c r="AR29" s="198"/>
      <c r="AS29" s="39"/>
      <c r="AT29" s="28"/>
      <c r="AU29" s="55"/>
      <c r="AV29" s="55"/>
      <c r="AW29" s="55"/>
      <c r="AX29" s="246">
        <f>IF(V29="","",EOMONTH(EDATE(Tabla1[[#This Row],[Fecha Finalización]],2),0))</f>
        <v>45869</v>
      </c>
      <c r="AY29" s="39"/>
      <c r="AZ29" s="247">
        <f>IF(V29="","",EOMONTH(EDATE(Tabla1[[#This Row],[Fecha Finalización]],3),0))</f>
        <v>45900</v>
      </c>
      <c r="BA29" s="39"/>
      <c r="BB29" s="39"/>
      <c r="BC29" s="233"/>
      <c r="BD29" s="231" t="str">
        <f>IF(F29="","",Tabla1[[#This Row],[sem 01]]&amp;Tabla1[[#This Row],[sem 02]]&amp;Tabla1[[#This Row],[sem 03]])</f>
        <v>P</v>
      </c>
      <c r="BE29" s="232" t="str">
        <f>+IF(TRIM(F29)="","",$B$1&amp;"-"&amp;Tabla1[[#This Row],[Mes Inscrito]]&amp;"-"&amp;Tabla1[[#This Row],[Dia de clases Inscrito]]&amp;"-"&amp;Tabla1[[#This Row],[Horario Inscrito]]&amp;"-"&amp;Tabla1[[#This Row],[Fecha Inicio grupo]])</f>
        <v>Iquitos-Febrero-Sábado-6.30 a 8.00 pm-45710</v>
      </c>
      <c r="BF29" s="249" t="str">
        <f>IF(F29="","",Tabla1[[#This Row],[Curso]])</f>
        <v>Conócete a ti mismo</v>
      </c>
      <c r="BG29" s="250" t="str">
        <f>+IF(TRIM(F29)="","",$B$1&amp;"-"&amp;TRIM(Tabla1[[#This Row],[Mes Inscrito]])&amp;"-"&amp;TRIM(Tabla1[[#This Row],[Dia de clases Inscrito]])&amp;"-"&amp;TRIM(Tabla1[[#This Row],[Horario Inscrito]])&amp;"-"&amp;TRIM(Tabla1[[#This Row],[Fecha Inicio grupo]])&amp;"-"&amp;TRIM(Tabla1[[#This Row],[Tipo Incrito]]))</f>
        <v>Iquitos-Febrero-Sábado-6.30 a 8.00 pm-45710-Inscrito Nuevo</v>
      </c>
      <c r="BH29" s="251" t="b">
        <f>IF(F29="","",OR(IFERROR(SEARCH("CG",Tabla1[[#This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9" s="305">
        <f>IF(F29&lt;&gt;"",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45731</v>
      </c>
      <c r="BJ29" s="305" t="str">
        <f>IF(F29&lt;&gt;"",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9" s="305" t="str">
        <f>IF(Tabla1[[#This Row],[Fecha Inicio grupo]]="","",IFERROR(VLOOKUP(Tabla1[[#This Row],[Mes de Alta como miembro]],Parámetros!$AM$2:$AN$16,2,0),"01/01/1900"))</f>
        <v>01/01/1900</v>
      </c>
    </row>
    <row r="30" spans="1:63" s="24" customFormat="1" ht="12.75" hidden="1">
      <c r="A30" s="68">
        <v>27</v>
      </c>
      <c r="B30" s="29" t="s">
        <v>72</v>
      </c>
      <c r="C30" s="34" t="s">
        <v>169</v>
      </c>
      <c r="D30" s="42" t="s">
        <v>122</v>
      </c>
      <c r="E30" s="42" t="s">
        <v>123</v>
      </c>
      <c r="F30" s="45">
        <v>45710</v>
      </c>
      <c r="G30" s="45" t="s">
        <v>124</v>
      </c>
      <c r="H30" s="161"/>
      <c r="I30" s="321" t="s">
        <v>191</v>
      </c>
      <c r="J30" s="322" t="s">
        <v>192</v>
      </c>
      <c r="K30" s="69">
        <v>916092988</v>
      </c>
      <c r="L30" s="315"/>
      <c r="M30" s="46"/>
      <c r="N30" s="236" t="str">
        <f ca="1">IF(Tabla1[[#This Row],[Fecha de nac]]="","",IF(Tabla1[[#This Row],[Fecha Finalización]] &gt;=TODAY(), DATEDIF(Tabla1[[#This Row],[Fecha de nac]],TODAY(),"y"), ROUNDDOWN((Tabla1[[#This Row],[Fecha Finalización]] -Tabla1[[#This Row],[Fecha de nac]])/365,0)))</f>
        <v/>
      </c>
      <c r="O30" s="167" t="s">
        <v>173</v>
      </c>
      <c r="P30" s="34" t="s">
        <v>82</v>
      </c>
      <c r="Q30" s="67"/>
      <c r="R30" s="67"/>
      <c r="S30" s="67"/>
      <c r="T30" s="67"/>
      <c r="U30" s="241">
        <f>IF(F30="","",Tabla1[[#This Row],[Fecha Inicio grupo]]+3*7-7)</f>
        <v>45724</v>
      </c>
      <c r="V30" s="242">
        <f>IF(F30="","",EDATE(Tabla1[[#This Row],[Fecha Inicio grupo]],3))</f>
        <v>45799</v>
      </c>
      <c r="W30" s="29" t="s">
        <v>83</v>
      </c>
      <c r="X30" s="29" t="s">
        <v>174</v>
      </c>
      <c r="Y30" s="76" t="s">
        <v>85</v>
      </c>
      <c r="Z30" s="76"/>
      <c r="AA30" s="76"/>
      <c r="AB30" s="76"/>
      <c r="AC30" s="76"/>
      <c r="AD30" s="76"/>
      <c r="AE30" s="76"/>
      <c r="AF30" s="76"/>
      <c r="AG30" s="76"/>
      <c r="AH30" s="76"/>
      <c r="AI30" s="76"/>
      <c r="AJ30" s="76"/>
      <c r="AK30" s="76"/>
      <c r="AL30" s="76"/>
      <c r="AM30" s="76"/>
      <c r="AN30" s="76"/>
      <c r="AO30" s="143"/>
      <c r="AP30" s="244" t="str">
        <f>IF(F30="","",IFERROR(VLOOKUP(SUBSTITUTE(SUBSTITUTE(Tabla1[[#This Row],[Uso Sistemas]],"T","P"),"N","F"),Parámetros!$M$2:$N$17,2,0),"Completar hasta 3ra sem. para evaluar a Probacionista"))</f>
        <v>Completar hasta 3ra sem. para evaluar a Probacionista</v>
      </c>
      <c r="AQ30" s="39"/>
      <c r="AR30" s="198"/>
      <c r="AS30" s="39"/>
      <c r="AT30" s="28"/>
      <c r="AU30" s="55"/>
      <c r="AV30" s="55"/>
      <c r="AW30" s="55"/>
      <c r="AX30" s="246">
        <f>IF(V30="","",EOMONTH(EDATE(Tabla1[[#This Row],[Fecha Finalización]],2),0))</f>
        <v>45869</v>
      </c>
      <c r="AY30" s="39"/>
      <c r="AZ30" s="247">
        <f>IF(V30="","",EOMONTH(EDATE(Tabla1[[#This Row],[Fecha Finalización]],3),0))</f>
        <v>45900</v>
      </c>
      <c r="BA30" s="39"/>
      <c r="BB30" s="39"/>
      <c r="BC30" s="233"/>
      <c r="BD30" s="231" t="str">
        <f>IF(F30="","",Tabla1[[#This Row],[sem 01]]&amp;Tabla1[[#This Row],[sem 02]]&amp;Tabla1[[#This Row],[sem 03]])</f>
        <v>P</v>
      </c>
      <c r="BE30" s="232" t="str">
        <f>+IF(TRIM(F30)="","",$B$1&amp;"-"&amp;Tabla1[[#This Row],[Mes Inscrito]]&amp;"-"&amp;Tabla1[[#This Row],[Dia de clases Inscrito]]&amp;"-"&amp;Tabla1[[#This Row],[Horario Inscrito]]&amp;"-"&amp;Tabla1[[#This Row],[Fecha Inicio grupo]])</f>
        <v>Iquitos-Febrero-Sábado-6.30 a 8.00 pm-45710</v>
      </c>
      <c r="BF30" s="249" t="str">
        <f>IF(F30="","",Tabla1[[#This Row],[Curso]])</f>
        <v>Conócete a ti mismo</v>
      </c>
      <c r="BG30" s="250" t="str">
        <f>+IF(TRIM(F30)="","",$B$1&amp;"-"&amp;TRIM(Tabla1[[#This Row],[Mes Inscrito]])&amp;"-"&amp;TRIM(Tabla1[[#This Row],[Dia de clases Inscrito]])&amp;"-"&amp;TRIM(Tabla1[[#This Row],[Horario Inscrito]])&amp;"-"&amp;TRIM(Tabla1[[#This Row],[Fecha Inicio grupo]])&amp;"-"&amp;TRIM(Tabla1[[#This Row],[Tipo Incrito]]))</f>
        <v>Iquitos-Febrero-Sábado-6.30 a 8.00 pm-45710-Inscrito Nuevo</v>
      </c>
      <c r="BH30" s="251" t="b">
        <f>IF(F30="","",OR(IFERROR(SEARCH("CG",Tabla1[[#This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0" s="305">
        <f>IF(F30&lt;&gt;"",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45731</v>
      </c>
      <c r="BJ30" s="305" t="str">
        <f>IF(F30&lt;&gt;"",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0" s="305" t="str">
        <f>IF(Tabla1[[#This Row],[Fecha Inicio grupo]]="","",IFERROR(VLOOKUP(Tabla1[[#This Row],[Mes de Alta como miembro]],Parámetros!$AM$2:$AN$16,2,0),"01/01/1900"))</f>
        <v>01/01/1900</v>
      </c>
    </row>
    <row r="31" spans="1:63" s="24" customFormat="1" ht="12.75" hidden="1">
      <c r="A31" s="68">
        <v>28</v>
      </c>
      <c r="B31" s="29" t="s">
        <v>72</v>
      </c>
      <c r="C31" s="34" t="s">
        <v>169</v>
      </c>
      <c r="D31" s="42" t="s">
        <v>122</v>
      </c>
      <c r="E31" s="42" t="s">
        <v>123</v>
      </c>
      <c r="F31" s="45">
        <v>45710</v>
      </c>
      <c r="G31" s="45" t="s">
        <v>124</v>
      </c>
      <c r="H31" s="161" t="s">
        <v>193</v>
      </c>
      <c r="I31" s="42" t="s">
        <v>194</v>
      </c>
      <c r="J31" s="322" t="s">
        <v>195</v>
      </c>
      <c r="K31" s="69">
        <v>957910961</v>
      </c>
      <c r="L31" s="315" t="s">
        <v>196</v>
      </c>
      <c r="M31" s="46">
        <v>39350</v>
      </c>
      <c r="N31" s="236">
        <f ca="1">IF(Tabla1[[#This Row],[Fecha de nac]]="","",IF(Tabla1[[#This Row],[Fecha Finalización]] &gt;=TODAY(), DATEDIF(Tabla1[[#This Row],[Fecha de nac]],TODAY(),"y"), ROUNDDOWN((Tabla1[[#This Row],[Fecha Finalización]] -Tabla1[[#This Row],[Fecha de nac]])/365,0)))</f>
        <v>17</v>
      </c>
      <c r="O31" s="167" t="s">
        <v>173</v>
      </c>
      <c r="P31" s="34" t="s">
        <v>82</v>
      </c>
      <c r="Q31" s="67"/>
      <c r="R31" s="67"/>
      <c r="S31" s="67"/>
      <c r="T31" s="67"/>
      <c r="U31" s="241">
        <f>IF(F31="","",Tabla1[[#This Row],[Fecha Inicio grupo]]+3*7-7)</f>
        <v>45724</v>
      </c>
      <c r="V31" s="242">
        <f>IF(F31="","",EDATE(Tabla1[[#This Row],[Fecha Inicio grupo]],3))</f>
        <v>45799</v>
      </c>
      <c r="W31" s="29" t="s">
        <v>83</v>
      </c>
      <c r="X31" s="29" t="s">
        <v>174</v>
      </c>
      <c r="Y31" s="76" t="s">
        <v>85</v>
      </c>
      <c r="Z31" s="76"/>
      <c r="AA31" s="76"/>
      <c r="AB31" s="76"/>
      <c r="AC31" s="76"/>
      <c r="AD31" s="76"/>
      <c r="AE31" s="76"/>
      <c r="AF31" s="76"/>
      <c r="AG31" s="76"/>
      <c r="AH31" s="76"/>
      <c r="AI31" s="76"/>
      <c r="AJ31" s="76"/>
      <c r="AK31" s="76"/>
      <c r="AL31" s="76"/>
      <c r="AM31" s="76"/>
      <c r="AN31" s="76"/>
      <c r="AO31" s="143"/>
      <c r="AP31" s="244" t="str">
        <f>IF(F31="","",IFERROR(VLOOKUP(SUBSTITUTE(SUBSTITUTE(Tabla1[[#This Row],[Uso Sistemas]],"T","P"),"N","F"),Parámetros!$M$2:$N$17,2,0),"Completar hasta 3ra sem. para evaluar a Probacionista"))</f>
        <v>Completar hasta 3ra sem. para evaluar a Probacionista</v>
      </c>
      <c r="AQ31" s="39"/>
      <c r="AR31" s="198"/>
      <c r="AS31" s="39"/>
      <c r="AT31" s="28"/>
      <c r="AU31" s="55"/>
      <c r="AV31" s="55"/>
      <c r="AW31" s="55"/>
      <c r="AX31" s="246">
        <f>IF(V31="","",EOMONTH(EDATE(Tabla1[[#This Row],[Fecha Finalización]],2),0))</f>
        <v>45869</v>
      </c>
      <c r="AY31" s="39"/>
      <c r="AZ31" s="247">
        <f>IF(V31="","",EOMONTH(EDATE(Tabla1[[#This Row],[Fecha Finalización]],3),0))</f>
        <v>45900</v>
      </c>
      <c r="BA31" s="39"/>
      <c r="BB31" s="39"/>
      <c r="BC31" s="233"/>
      <c r="BD31" s="231" t="str">
        <f>IF(F31="","",Tabla1[[#This Row],[sem 01]]&amp;Tabla1[[#This Row],[sem 02]]&amp;Tabla1[[#This Row],[sem 03]])</f>
        <v>P</v>
      </c>
      <c r="BE31" s="232" t="str">
        <f>+IF(TRIM(F31)="","",$B$1&amp;"-"&amp;Tabla1[[#This Row],[Mes Inscrito]]&amp;"-"&amp;Tabla1[[#This Row],[Dia de clases Inscrito]]&amp;"-"&amp;Tabla1[[#This Row],[Horario Inscrito]]&amp;"-"&amp;Tabla1[[#This Row],[Fecha Inicio grupo]])</f>
        <v>Iquitos-Febrero-Sábado-6.30 a 8.00 pm-45710</v>
      </c>
      <c r="BF31" s="249" t="str">
        <f>IF(F31="","",Tabla1[[#This Row],[Curso]])</f>
        <v>Conócete a ti mismo</v>
      </c>
      <c r="BG31" s="250" t="str">
        <f>+IF(TRIM(F31)="","",$B$1&amp;"-"&amp;TRIM(Tabla1[[#This Row],[Mes Inscrito]])&amp;"-"&amp;TRIM(Tabla1[[#This Row],[Dia de clases Inscrito]])&amp;"-"&amp;TRIM(Tabla1[[#This Row],[Horario Inscrito]])&amp;"-"&amp;TRIM(Tabla1[[#This Row],[Fecha Inicio grupo]])&amp;"-"&amp;TRIM(Tabla1[[#This Row],[Tipo Incrito]]))</f>
        <v>Iquitos-Febrero-Sábado-6.30 a 8.00 pm-45710-Inscrito Nuevo</v>
      </c>
      <c r="BH31" s="251" t="b">
        <f>IF(F31="","",OR(IFERROR(SEARCH("CG",Tabla1[[#This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1" s="305">
        <f>IF(F31&lt;&gt;"",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45731</v>
      </c>
      <c r="BJ31" s="305" t="str">
        <f>IF(F31&lt;&gt;"",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1" s="305" t="str">
        <f>IF(Tabla1[[#This Row],[Fecha Inicio grupo]]="","",IFERROR(VLOOKUP(Tabla1[[#This Row],[Mes de Alta como miembro]],Parámetros!$AM$2:$AN$16,2,0),"01/01/1900"))</f>
        <v>01/01/1900</v>
      </c>
    </row>
    <row r="32" spans="1:63" s="24" customFormat="1" ht="12.75" hidden="1">
      <c r="A32" s="68">
        <v>29</v>
      </c>
      <c r="B32" s="29" t="s">
        <v>72</v>
      </c>
      <c r="C32" s="34" t="s">
        <v>169</v>
      </c>
      <c r="D32" s="42" t="s">
        <v>122</v>
      </c>
      <c r="E32" s="42" t="s">
        <v>123</v>
      </c>
      <c r="F32" s="45">
        <v>45710</v>
      </c>
      <c r="G32" s="45" t="s">
        <v>124</v>
      </c>
      <c r="H32" s="161"/>
      <c r="I32" s="319" t="s">
        <v>197</v>
      </c>
      <c r="J32" s="28" t="s">
        <v>198</v>
      </c>
      <c r="K32" s="69">
        <v>949572295</v>
      </c>
      <c r="L32" s="315"/>
      <c r="M32" s="46"/>
      <c r="N32" s="236" t="str">
        <f ca="1">IF(Tabla1[[#This Row],[Fecha de nac]]="","",IF(Tabla1[[#This Row],[Fecha Finalización]] &gt;=TODAY(), DATEDIF(Tabla1[[#This Row],[Fecha de nac]],TODAY(),"y"), ROUNDDOWN((Tabla1[[#This Row],[Fecha Finalización]] -Tabla1[[#This Row],[Fecha de nac]])/365,0)))</f>
        <v/>
      </c>
      <c r="O32" s="167" t="s">
        <v>173</v>
      </c>
      <c r="P32" s="34" t="s">
        <v>82</v>
      </c>
      <c r="Q32" s="67"/>
      <c r="R32" s="67"/>
      <c r="S32" s="67"/>
      <c r="T32" s="67"/>
      <c r="U32" s="241">
        <f>IF(F32="","",Tabla1[[#This Row],[Fecha Inicio grupo]]+3*7-7)</f>
        <v>45724</v>
      </c>
      <c r="V32" s="242">
        <f>IF(F32="","",EDATE(Tabla1[[#This Row],[Fecha Inicio grupo]],3))</f>
        <v>45799</v>
      </c>
      <c r="W32" s="29" t="s">
        <v>83</v>
      </c>
      <c r="X32" s="29" t="s">
        <v>174</v>
      </c>
      <c r="Y32" s="76" t="s">
        <v>85</v>
      </c>
      <c r="Z32" s="76"/>
      <c r="AA32" s="76"/>
      <c r="AB32" s="76"/>
      <c r="AC32" s="76"/>
      <c r="AD32" s="76"/>
      <c r="AE32" s="76"/>
      <c r="AF32" s="76"/>
      <c r="AG32" s="76"/>
      <c r="AH32" s="76"/>
      <c r="AI32" s="76"/>
      <c r="AJ32" s="76"/>
      <c r="AK32" s="76"/>
      <c r="AL32" s="76"/>
      <c r="AM32" s="76"/>
      <c r="AN32" s="76"/>
      <c r="AO32" s="143"/>
      <c r="AP32" s="244" t="str">
        <f>IF(F32="","",IFERROR(VLOOKUP(SUBSTITUTE(SUBSTITUTE(Tabla1[[#This Row],[Uso Sistemas]],"T","P"),"N","F"),Parámetros!$M$2:$N$17,2,0),"Completar hasta 3ra sem. para evaluar a Probacionista"))</f>
        <v>Completar hasta 3ra sem. para evaluar a Probacionista</v>
      </c>
      <c r="AQ32" s="39"/>
      <c r="AR32" s="198"/>
      <c r="AS32" s="39"/>
      <c r="AT32" s="28"/>
      <c r="AU32" s="55"/>
      <c r="AV32" s="55"/>
      <c r="AW32" s="55"/>
      <c r="AX32" s="246">
        <f>IF(V32="","",EOMONTH(EDATE(Tabla1[[#This Row],[Fecha Finalización]],2),0))</f>
        <v>45869</v>
      </c>
      <c r="AY32" s="39"/>
      <c r="AZ32" s="247">
        <f>IF(V32="","",EOMONTH(EDATE(Tabla1[[#This Row],[Fecha Finalización]],3),0))</f>
        <v>45900</v>
      </c>
      <c r="BA32" s="39"/>
      <c r="BB32" s="39"/>
      <c r="BC32" s="233"/>
      <c r="BD32" s="231" t="str">
        <f>IF(F32="","",Tabla1[[#This Row],[sem 01]]&amp;Tabla1[[#This Row],[sem 02]]&amp;Tabla1[[#This Row],[sem 03]])</f>
        <v>P</v>
      </c>
      <c r="BE32" s="232" t="str">
        <f>+IF(TRIM(F32)="","",$B$1&amp;"-"&amp;Tabla1[[#This Row],[Mes Inscrito]]&amp;"-"&amp;Tabla1[[#This Row],[Dia de clases Inscrito]]&amp;"-"&amp;Tabla1[[#This Row],[Horario Inscrito]]&amp;"-"&amp;Tabla1[[#This Row],[Fecha Inicio grupo]])</f>
        <v>Iquitos-Febrero-Sábado-6.30 a 8.00 pm-45710</v>
      </c>
      <c r="BF32" s="249" t="str">
        <f>IF(F32="","",Tabla1[[#This Row],[Curso]])</f>
        <v>Conócete a ti mismo</v>
      </c>
      <c r="BG32" s="250" t="str">
        <f>+IF(TRIM(F32)="","",$B$1&amp;"-"&amp;TRIM(Tabla1[[#This Row],[Mes Inscrito]])&amp;"-"&amp;TRIM(Tabla1[[#This Row],[Dia de clases Inscrito]])&amp;"-"&amp;TRIM(Tabla1[[#This Row],[Horario Inscrito]])&amp;"-"&amp;TRIM(Tabla1[[#This Row],[Fecha Inicio grupo]])&amp;"-"&amp;TRIM(Tabla1[[#This Row],[Tipo Incrito]]))</f>
        <v>Iquitos-Febrero-Sábado-6.30 a 8.00 pm-45710-Inscrito Nuevo</v>
      </c>
      <c r="BH32" s="251" t="b">
        <f>IF(F32="","",OR(IFERROR(SEARCH("CG",Tabla1[[#This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2" s="305">
        <f>IF(F32&lt;&gt;"",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45731</v>
      </c>
      <c r="BJ32" s="305" t="str">
        <f>IF(F32&lt;&gt;"",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2" s="305" t="str">
        <f>IF(Tabla1[[#This Row],[Fecha Inicio grupo]]="","",IFERROR(VLOOKUP(Tabla1[[#This Row],[Mes de Alta como miembro]],Parámetros!$AM$2:$AN$16,2,0),"01/01/1900"))</f>
        <v>01/01/1900</v>
      </c>
    </row>
    <row r="33" spans="1:63" s="24" customFormat="1" ht="12.75" hidden="1">
      <c r="A33" s="68">
        <v>30</v>
      </c>
      <c r="B33" s="29" t="s">
        <v>72</v>
      </c>
      <c r="C33" s="34" t="s">
        <v>169</v>
      </c>
      <c r="D33" s="42" t="s">
        <v>122</v>
      </c>
      <c r="E33" s="42" t="s">
        <v>123</v>
      </c>
      <c r="F33" s="45">
        <v>45710</v>
      </c>
      <c r="G33" s="45" t="s">
        <v>124</v>
      </c>
      <c r="H33" s="161" t="s">
        <v>199</v>
      </c>
      <c r="I33" s="319" t="s">
        <v>200</v>
      </c>
      <c r="J33" s="28" t="s">
        <v>201</v>
      </c>
      <c r="K33" s="69">
        <v>913278797</v>
      </c>
      <c r="L33" s="315" t="s">
        <v>202</v>
      </c>
      <c r="M33" s="46">
        <v>29408</v>
      </c>
      <c r="N33" s="236">
        <f ca="1">IF(Tabla1[[#This Row],[Fecha de nac]]="","",IF(Tabla1[[#This Row],[Fecha Finalización]] &gt;=TODAY(), DATEDIF(Tabla1[[#This Row],[Fecha de nac]],TODAY(),"y"), ROUNDDOWN((Tabla1[[#This Row],[Fecha Finalización]] -Tabla1[[#This Row],[Fecha de nac]])/365,0)))</f>
        <v>44</v>
      </c>
      <c r="O33" s="167" t="s">
        <v>173</v>
      </c>
      <c r="P33" s="34" t="s">
        <v>82</v>
      </c>
      <c r="Q33" s="67"/>
      <c r="R33" s="67"/>
      <c r="S33" s="67"/>
      <c r="T33" s="67"/>
      <c r="U33" s="241">
        <f>IF(F33="","",Tabla1[[#This Row],[Fecha Inicio grupo]]+3*7-7)</f>
        <v>45724</v>
      </c>
      <c r="V33" s="242">
        <f>IF(F33="","",EDATE(Tabla1[[#This Row],[Fecha Inicio grupo]],3))</f>
        <v>45799</v>
      </c>
      <c r="W33" s="29" t="s">
        <v>83</v>
      </c>
      <c r="X33" s="29" t="s">
        <v>174</v>
      </c>
      <c r="Y33" s="76" t="s">
        <v>85</v>
      </c>
      <c r="Z33" s="76"/>
      <c r="AA33" s="76"/>
      <c r="AB33" s="76"/>
      <c r="AC33" s="76"/>
      <c r="AD33" s="76"/>
      <c r="AE33" s="76"/>
      <c r="AF33" s="76"/>
      <c r="AG33" s="76"/>
      <c r="AH33" s="76"/>
      <c r="AI33" s="76"/>
      <c r="AJ33" s="76"/>
      <c r="AK33" s="76"/>
      <c r="AL33" s="76"/>
      <c r="AM33" s="76"/>
      <c r="AN33" s="76"/>
      <c r="AO33" s="143"/>
      <c r="AP33" s="244" t="str">
        <f>IF(F33="","",IFERROR(VLOOKUP(SUBSTITUTE(SUBSTITUTE(Tabla1[[#This Row],[Uso Sistemas]],"T","P"),"N","F"),Parámetros!$M$2:$N$17,2,0),"Completar hasta 3ra sem. para evaluar a Probacionista"))</f>
        <v>Completar hasta 3ra sem. para evaluar a Probacionista</v>
      </c>
      <c r="AQ33" s="39"/>
      <c r="AR33" s="198"/>
      <c r="AS33" s="39"/>
      <c r="AT33" s="28"/>
      <c r="AU33" s="55"/>
      <c r="AV33" s="55"/>
      <c r="AW33" s="55"/>
      <c r="AX33" s="246">
        <f>IF(V33="","",EOMONTH(EDATE(Tabla1[[#This Row],[Fecha Finalización]],2),0))</f>
        <v>45869</v>
      </c>
      <c r="AY33" s="39"/>
      <c r="AZ33" s="247">
        <f>IF(V33="","",EOMONTH(EDATE(Tabla1[[#This Row],[Fecha Finalización]],3),0))</f>
        <v>45900</v>
      </c>
      <c r="BA33" s="39"/>
      <c r="BB33" s="39"/>
      <c r="BC33" s="233"/>
      <c r="BD33" s="231" t="str">
        <f>IF(F33="","",Tabla1[[#This Row],[sem 01]]&amp;Tabla1[[#This Row],[sem 02]]&amp;Tabla1[[#This Row],[sem 03]])</f>
        <v>P</v>
      </c>
      <c r="BE33" s="232" t="str">
        <f>+IF(TRIM(F33)="","",$B$1&amp;"-"&amp;Tabla1[[#This Row],[Mes Inscrito]]&amp;"-"&amp;Tabla1[[#This Row],[Dia de clases Inscrito]]&amp;"-"&amp;Tabla1[[#This Row],[Horario Inscrito]]&amp;"-"&amp;Tabla1[[#This Row],[Fecha Inicio grupo]])</f>
        <v>Iquitos-Febrero-Sábado-6.30 a 8.00 pm-45710</v>
      </c>
      <c r="BF33" s="249" t="str">
        <f>IF(F33="","",Tabla1[[#This Row],[Curso]])</f>
        <v>Conócete a ti mismo</v>
      </c>
      <c r="BG33" s="250" t="str">
        <f>+IF(TRIM(F33)="","",$B$1&amp;"-"&amp;TRIM(Tabla1[[#This Row],[Mes Inscrito]])&amp;"-"&amp;TRIM(Tabla1[[#This Row],[Dia de clases Inscrito]])&amp;"-"&amp;TRIM(Tabla1[[#This Row],[Horario Inscrito]])&amp;"-"&amp;TRIM(Tabla1[[#This Row],[Fecha Inicio grupo]])&amp;"-"&amp;TRIM(Tabla1[[#This Row],[Tipo Incrito]]))</f>
        <v>Iquitos-Febrero-Sábado-6.30 a 8.00 pm-45710-Inscrito Nuevo</v>
      </c>
      <c r="BH33" s="251" t="b">
        <f>IF(F33="","",OR(IFERROR(SEARCH("CG",Tabla1[[#This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3" s="305">
        <f>IF(F33&lt;&gt;"",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45731</v>
      </c>
      <c r="BJ33" s="305" t="str">
        <f>IF(F33&lt;&gt;"",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3" s="305" t="str">
        <f>IF(Tabla1[[#This Row],[Fecha Inicio grupo]]="","",IFERROR(VLOOKUP(Tabla1[[#This Row],[Mes de Alta como miembro]],Parámetros!$AM$2:$AN$16,2,0),"01/01/1900"))</f>
        <v>01/01/1900</v>
      </c>
    </row>
    <row r="34" spans="1:63" s="24" customFormat="1" ht="12.75" hidden="1">
      <c r="A34" s="68">
        <v>31</v>
      </c>
      <c r="B34" s="29" t="s">
        <v>72</v>
      </c>
      <c r="C34" s="34" t="s">
        <v>169</v>
      </c>
      <c r="D34" s="42" t="s">
        <v>122</v>
      </c>
      <c r="E34" s="42" t="s">
        <v>123</v>
      </c>
      <c r="F34" s="45">
        <v>45710</v>
      </c>
      <c r="G34" s="45" t="s">
        <v>124</v>
      </c>
      <c r="H34" s="161"/>
      <c r="I34" s="320" t="s">
        <v>203</v>
      </c>
      <c r="J34" s="28" t="s">
        <v>204</v>
      </c>
      <c r="K34" s="69">
        <v>978051979</v>
      </c>
      <c r="L34" s="315" t="s">
        <v>205</v>
      </c>
      <c r="M34" s="46">
        <v>39726</v>
      </c>
      <c r="N34" s="236">
        <f ca="1">IF(Tabla1[[#This Row],[Fecha de nac]]="","",IF(Tabla1[[#This Row],[Fecha Finalización]] &gt;=TODAY(), DATEDIF(Tabla1[[#This Row],[Fecha de nac]],TODAY(),"y"), ROUNDDOWN((Tabla1[[#This Row],[Fecha Finalización]] -Tabla1[[#This Row],[Fecha de nac]])/365,0)))</f>
        <v>16</v>
      </c>
      <c r="O34" s="167" t="s">
        <v>173</v>
      </c>
      <c r="P34" s="34" t="s">
        <v>82</v>
      </c>
      <c r="Q34" s="67"/>
      <c r="R34" s="67"/>
      <c r="S34" s="67"/>
      <c r="T34" s="67"/>
      <c r="U34" s="241">
        <f>IF(F34="","",Tabla1[[#This Row],[Fecha Inicio grupo]]+3*7-7)</f>
        <v>45724</v>
      </c>
      <c r="V34" s="242">
        <f>IF(F34="","",EDATE(Tabla1[[#This Row],[Fecha Inicio grupo]],3))</f>
        <v>45799</v>
      </c>
      <c r="W34" s="29" t="s">
        <v>83</v>
      </c>
      <c r="X34" s="29" t="s">
        <v>174</v>
      </c>
      <c r="Y34" s="76" t="s">
        <v>85</v>
      </c>
      <c r="Z34" s="76"/>
      <c r="AA34" s="76"/>
      <c r="AB34" s="76"/>
      <c r="AC34" s="76"/>
      <c r="AD34" s="76"/>
      <c r="AE34" s="76"/>
      <c r="AF34" s="76"/>
      <c r="AG34" s="76"/>
      <c r="AH34" s="76"/>
      <c r="AI34" s="76"/>
      <c r="AJ34" s="76"/>
      <c r="AK34" s="76"/>
      <c r="AL34" s="76"/>
      <c r="AM34" s="76"/>
      <c r="AN34" s="76"/>
      <c r="AO34" s="143"/>
      <c r="AP34" s="244" t="str">
        <f>IF(F34="","",IFERROR(VLOOKUP(SUBSTITUTE(SUBSTITUTE(Tabla1[[#This Row],[Uso Sistemas]],"T","P"),"N","F"),Parámetros!$M$2:$N$17,2,0),"Completar hasta 3ra sem. para evaluar a Probacionista"))</f>
        <v>Completar hasta 3ra sem. para evaluar a Probacionista</v>
      </c>
      <c r="AQ34" s="39"/>
      <c r="AR34" s="198"/>
      <c r="AS34" s="39"/>
      <c r="AT34" s="28"/>
      <c r="AU34" s="55"/>
      <c r="AV34" s="55"/>
      <c r="AW34" s="55"/>
      <c r="AX34" s="246">
        <f>IF(V34="","",EOMONTH(EDATE(Tabla1[[#This Row],[Fecha Finalización]],2),0))</f>
        <v>45869</v>
      </c>
      <c r="AY34" s="39"/>
      <c r="AZ34" s="247">
        <f>IF(V34="","",EOMONTH(EDATE(Tabla1[[#This Row],[Fecha Finalización]],3),0))</f>
        <v>45900</v>
      </c>
      <c r="BA34" s="39"/>
      <c r="BB34" s="39"/>
      <c r="BC34" s="233"/>
      <c r="BD34" s="231" t="str">
        <f>IF(F34="","",Tabla1[[#This Row],[sem 01]]&amp;Tabla1[[#This Row],[sem 02]]&amp;Tabla1[[#This Row],[sem 03]])</f>
        <v>P</v>
      </c>
      <c r="BE34" s="232" t="str">
        <f>+IF(TRIM(F34)="","",$B$1&amp;"-"&amp;Tabla1[[#This Row],[Mes Inscrito]]&amp;"-"&amp;Tabla1[[#This Row],[Dia de clases Inscrito]]&amp;"-"&amp;Tabla1[[#This Row],[Horario Inscrito]]&amp;"-"&amp;Tabla1[[#This Row],[Fecha Inicio grupo]])</f>
        <v>Iquitos-Febrero-Sábado-6.30 a 8.00 pm-45710</v>
      </c>
      <c r="BF34" s="249" t="str">
        <f>IF(F34="","",Tabla1[[#This Row],[Curso]])</f>
        <v>Conócete a ti mismo</v>
      </c>
      <c r="BG34" s="250" t="str">
        <f>+IF(TRIM(F34)="","",$B$1&amp;"-"&amp;TRIM(Tabla1[[#This Row],[Mes Inscrito]])&amp;"-"&amp;TRIM(Tabla1[[#This Row],[Dia de clases Inscrito]])&amp;"-"&amp;TRIM(Tabla1[[#This Row],[Horario Inscrito]])&amp;"-"&amp;TRIM(Tabla1[[#This Row],[Fecha Inicio grupo]])&amp;"-"&amp;TRIM(Tabla1[[#This Row],[Tipo Incrito]]))</f>
        <v>Iquitos-Febrero-Sábado-6.30 a 8.00 pm-45710-Inscrito Nuevo</v>
      </c>
      <c r="BH34" s="251" t="b">
        <f>IF(F34="","",OR(IFERROR(SEARCH("CG",Tabla1[[#This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4" s="305">
        <f>IF(F34&lt;&gt;"",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45731</v>
      </c>
      <c r="BJ34" s="305" t="str">
        <f>IF(F34&lt;&gt;"",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4" s="305" t="str">
        <f>IF(Tabla1[[#This Row],[Fecha Inicio grupo]]="","",IFERROR(VLOOKUP(Tabla1[[#This Row],[Mes de Alta como miembro]],Parámetros!$AM$2:$AN$16,2,0),"01/01/1900"))</f>
        <v>01/01/1900</v>
      </c>
    </row>
    <row r="35" spans="1:63" s="24" customFormat="1" ht="12.75" hidden="1">
      <c r="A35" s="68">
        <v>32</v>
      </c>
      <c r="B35" s="29" t="s">
        <v>72</v>
      </c>
      <c r="C35" s="34" t="s">
        <v>169</v>
      </c>
      <c r="D35" s="42" t="s">
        <v>122</v>
      </c>
      <c r="E35" s="42" t="s">
        <v>123</v>
      </c>
      <c r="F35" s="45">
        <v>45710</v>
      </c>
      <c r="G35" s="45" t="s">
        <v>124</v>
      </c>
      <c r="H35" s="161" t="s">
        <v>206</v>
      </c>
      <c r="I35" s="320" t="s">
        <v>207</v>
      </c>
      <c r="J35" s="28" t="s">
        <v>208</v>
      </c>
      <c r="K35" s="69">
        <v>939301405</v>
      </c>
      <c r="L35" s="315" t="s">
        <v>209</v>
      </c>
      <c r="M35" s="46">
        <v>38462</v>
      </c>
      <c r="N35" s="236">
        <f ca="1">IF(Tabla1[[#This Row],[Fecha de nac]]="","",IF(Tabla1[[#This Row],[Fecha Finalización]] &gt;=TODAY(), DATEDIF(Tabla1[[#This Row],[Fecha de nac]],TODAY(),"y"), ROUNDDOWN((Tabla1[[#This Row],[Fecha Finalización]] -Tabla1[[#This Row],[Fecha de nac]])/365,0)))</f>
        <v>19</v>
      </c>
      <c r="O35" s="167" t="s">
        <v>173</v>
      </c>
      <c r="P35" s="34" t="s">
        <v>82</v>
      </c>
      <c r="Q35" s="67"/>
      <c r="R35" s="67"/>
      <c r="S35" s="67"/>
      <c r="T35" s="67"/>
      <c r="U35" s="241">
        <f>IF(F35="","",Tabla1[[#This Row],[Fecha Inicio grupo]]+3*7-7)</f>
        <v>45724</v>
      </c>
      <c r="V35" s="242">
        <f>IF(F35="","",EDATE(Tabla1[[#This Row],[Fecha Inicio grupo]],3))</f>
        <v>45799</v>
      </c>
      <c r="W35" s="29" t="s">
        <v>83</v>
      </c>
      <c r="X35" s="29" t="s">
        <v>174</v>
      </c>
      <c r="Y35" s="76" t="s">
        <v>85</v>
      </c>
      <c r="Z35" s="76"/>
      <c r="AA35" s="76"/>
      <c r="AB35" s="76"/>
      <c r="AC35" s="76"/>
      <c r="AD35" s="76"/>
      <c r="AE35" s="76"/>
      <c r="AF35" s="76"/>
      <c r="AG35" s="76"/>
      <c r="AH35" s="76"/>
      <c r="AI35" s="76"/>
      <c r="AJ35" s="76"/>
      <c r="AK35" s="76"/>
      <c r="AL35" s="76"/>
      <c r="AM35" s="76"/>
      <c r="AN35" s="76"/>
      <c r="AO35" s="143"/>
      <c r="AP35" s="244" t="str">
        <f>IF(F35="","",IFERROR(VLOOKUP(SUBSTITUTE(SUBSTITUTE(Tabla1[[#This Row],[Uso Sistemas]],"T","P"),"N","F"),Parámetros!$M$2:$N$17,2,0),"Completar hasta 3ra sem. para evaluar a Probacionista"))</f>
        <v>Completar hasta 3ra sem. para evaluar a Probacionista</v>
      </c>
      <c r="AQ35" s="39"/>
      <c r="AR35" s="198"/>
      <c r="AS35" s="39"/>
      <c r="AT35" s="28"/>
      <c r="AU35" s="55"/>
      <c r="AV35" s="55"/>
      <c r="AW35" s="55"/>
      <c r="AX35" s="246">
        <f>IF(V35="","",EOMONTH(EDATE(Tabla1[[#This Row],[Fecha Finalización]],2),0))</f>
        <v>45869</v>
      </c>
      <c r="AY35" s="39"/>
      <c r="AZ35" s="247">
        <f>IF(V35="","",EOMONTH(EDATE(Tabla1[[#This Row],[Fecha Finalización]],3),0))</f>
        <v>45900</v>
      </c>
      <c r="BA35" s="39"/>
      <c r="BB35" s="39"/>
      <c r="BC35" s="233"/>
      <c r="BD35" s="231" t="str">
        <f>IF(F35="","",Tabla1[[#This Row],[sem 01]]&amp;Tabla1[[#This Row],[sem 02]]&amp;Tabla1[[#This Row],[sem 03]])</f>
        <v>P</v>
      </c>
      <c r="BE35" s="232" t="str">
        <f>+IF(TRIM(F35)="","",$B$1&amp;"-"&amp;Tabla1[[#This Row],[Mes Inscrito]]&amp;"-"&amp;Tabla1[[#This Row],[Dia de clases Inscrito]]&amp;"-"&amp;Tabla1[[#This Row],[Horario Inscrito]]&amp;"-"&amp;Tabla1[[#This Row],[Fecha Inicio grupo]])</f>
        <v>Iquitos-Febrero-Sábado-6.30 a 8.00 pm-45710</v>
      </c>
      <c r="BF35" s="249" t="str">
        <f>IF(F35="","",Tabla1[[#This Row],[Curso]])</f>
        <v>Conócete a ti mismo</v>
      </c>
      <c r="BG35" s="250" t="str">
        <f>+IF(TRIM(F35)="","",$B$1&amp;"-"&amp;TRIM(Tabla1[[#This Row],[Mes Inscrito]])&amp;"-"&amp;TRIM(Tabla1[[#This Row],[Dia de clases Inscrito]])&amp;"-"&amp;TRIM(Tabla1[[#This Row],[Horario Inscrito]])&amp;"-"&amp;TRIM(Tabla1[[#This Row],[Fecha Inicio grupo]])&amp;"-"&amp;TRIM(Tabla1[[#This Row],[Tipo Incrito]]))</f>
        <v>Iquitos-Febrero-Sábado-6.30 a 8.00 pm-45710-Inscrito Nuevo</v>
      </c>
      <c r="BH35" s="251" t="b">
        <f>IF(F35="","",OR(IFERROR(SEARCH("CG",Tabla1[[#This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5" s="305">
        <f>IF(F35&lt;&gt;"",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45731</v>
      </c>
      <c r="BJ35" s="305" t="str">
        <f>IF(F35&lt;&gt;"",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5" s="305" t="str">
        <f>IF(Tabla1[[#This Row],[Fecha Inicio grupo]]="","",IFERROR(VLOOKUP(Tabla1[[#This Row],[Mes de Alta como miembro]],Parámetros!$AM$2:$AN$16,2,0),"01/01/1900"))</f>
        <v>01/01/1900</v>
      </c>
    </row>
    <row r="36" spans="1:63" s="24" customFormat="1" ht="12.75" hidden="1">
      <c r="A36" s="68">
        <v>33</v>
      </c>
      <c r="B36" s="29"/>
      <c r="C36" s="34"/>
      <c r="D36" s="42"/>
      <c r="E36" s="42"/>
      <c r="F36" s="45"/>
      <c r="G36" s="45"/>
      <c r="H36" s="161"/>
      <c r="I36" s="42"/>
      <c r="J36" s="28"/>
      <c r="K36" s="69"/>
      <c r="L36" s="315"/>
      <c r="M36" s="46"/>
      <c r="N36" s="236" t="str">
        <f ca="1">IF(Tabla1[[#This Row],[Fecha de nac]]="","",IF(Tabla1[[#This Row],[Fecha Finalización]] &gt;=TODAY(), DATEDIF(Tabla1[[#This Row],[Fecha de nac]],TODAY(),"y"), ROUNDDOWN((Tabla1[[#This Row],[Fecha Finalización]] -Tabla1[[#This Row],[Fecha de nac]])/365,0)))</f>
        <v/>
      </c>
      <c r="O36" s="167"/>
      <c r="P36" s="34"/>
      <c r="Q36" s="67"/>
      <c r="R36" s="67"/>
      <c r="S36" s="67"/>
      <c r="T36" s="67"/>
      <c r="U36" s="241" t="str">
        <f>IF(F36="","",Tabla1[[#This Row],[Fecha Inicio grupo]]+3*7-7)</f>
        <v/>
      </c>
      <c r="V36" s="242" t="str">
        <f>IF(F36="","",EDATE(Tabla1[[#This Row],[Fecha Inicio grupo]],3))</f>
        <v/>
      </c>
      <c r="W36" s="29"/>
      <c r="X36" s="29"/>
      <c r="Y36" s="76"/>
      <c r="Z36" s="76"/>
      <c r="AA36" s="76"/>
      <c r="AB36" s="76"/>
      <c r="AC36" s="76"/>
      <c r="AD36" s="76"/>
      <c r="AE36" s="76"/>
      <c r="AF36" s="76"/>
      <c r="AG36" s="76"/>
      <c r="AH36" s="76"/>
      <c r="AI36" s="76"/>
      <c r="AJ36" s="76"/>
      <c r="AK36" s="76"/>
      <c r="AL36" s="76"/>
      <c r="AM36" s="76"/>
      <c r="AN36" s="76"/>
      <c r="AO36" s="143"/>
      <c r="AP36" s="244" t="str">
        <f>IF(F36="","",IFERROR(VLOOKUP(SUBSTITUTE(SUBSTITUTE(Tabla1[[#This Row],[Uso Sistemas]],"T","P"),"N","F"),Parámetros!$M$2:$N$17,2,0),"Completar hasta 3ra sem. para evaluar a Probacionista"))</f>
        <v/>
      </c>
      <c r="AQ36" s="39"/>
      <c r="AR36" s="198"/>
      <c r="AS36" s="39"/>
      <c r="AT36" s="28"/>
      <c r="AU36" s="55"/>
      <c r="AV36" s="55"/>
      <c r="AW36" s="55"/>
      <c r="AX36" s="246" t="str">
        <f>IF(V36="","",EOMONTH(EDATE(Tabla1[[#This Row],[Fecha Finalización]],2),0))</f>
        <v/>
      </c>
      <c r="AY36" s="39"/>
      <c r="AZ36" s="247" t="str">
        <f>IF(V36="","",EOMONTH(EDATE(Tabla1[[#This Row],[Fecha Finalización]],3),0))</f>
        <v/>
      </c>
      <c r="BA36" s="39"/>
      <c r="BB36" s="39"/>
      <c r="BC36" s="233"/>
      <c r="BD36" s="231" t="str">
        <f>IF(F36="","",Tabla1[[#This Row],[sem 01]]&amp;Tabla1[[#This Row],[sem 02]]&amp;Tabla1[[#This Row],[sem 03]])</f>
        <v/>
      </c>
      <c r="BE36" s="232" t="str">
        <f>+IF(TRIM(F36)="","",$B$1&amp;"-"&amp;Tabla1[[#This Row],[Mes Inscrito]]&amp;"-"&amp;Tabla1[[#This Row],[Dia de clases Inscrito]]&amp;"-"&amp;Tabla1[[#This Row],[Horario Inscrito]]&amp;"-"&amp;Tabla1[[#This Row],[Fecha Inicio grupo]])</f>
        <v/>
      </c>
      <c r="BF36" s="249" t="str">
        <f>IF(F36="","",Tabla1[[#This Row],[Curso]])</f>
        <v/>
      </c>
      <c r="BG36" s="250" t="str">
        <f>+IF(TRIM(F36)="","",$B$1&amp;"-"&amp;TRIM(Tabla1[[#This Row],[Mes Inscrito]])&amp;"-"&amp;TRIM(Tabla1[[#This Row],[Dia de clases Inscrito]])&amp;"-"&amp;TRIM(Tabla1[[#This Row],[Horario Inscrito]])&amp;"-"&amp;TRIM(Tabla1[[#This Row],[Fecha Inicio grupo]])&amp;"-"&amp;TRIM(Tabla1[[#This Row],[Tipo Incrito]]))</f>
        <v/>
      </c>
      <c r="BH36" s="251" t="str">
        <f>IF(F36="","",OR(IFERROR(SEARCH("CG",Tabla1[[#This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 s="305" t="str">
        <f>IF(F36&lt;&gt;"",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 s="305" t="str">
        <f>IF(F36&lt;&gt;"",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 s="305" t="str">
        <f>IF(Tabla1[[#This Row],[Fecha Inicio grupo]]="","",IFERROR(VLOOKUP(Tabla1[[#This Row],[Mes de Alta como miembro]],Parámetros!$AM$2:$AN$16,2,0),"01/01/1900"))</f>
        <v/>
      </c>
    </row>
    <row r="37" spans="1:63" s="24" customFormat="1" ht="13.9" hidden="1">
      <c r="A37" s="68">
        <v>34</v>
      </c>
      <c r="B37" s="29"/>
      <c r="C37" s="34"/>
      <c r="D37" s="64"/>
      <c r="E37" s="42"/>
      <c r="F37" s="45"/>
      <c r="G37" s="45"/>
      <c r="H37" s="161"/>
      <c r="I37" s="42"/>
      <c r="J37" s="28"/>
      <c r="K37" s="69"/>
      <c r="L37" s="68"/>
      <c r="M37" s="46"/>
      <c r="N37" s="236" t="str">
        <f ca="1">IF(Tabla1[[#This Row],[Fecha de nac]]="","",IF(Tabla1[[#This Row],[Fecha Finalización]] &gt;=TODAY(), DATEDIF(Tabla1[[#This Row],[Fecha de nac]],TODAY(),"y"), ROUNDDOWN((Tabla1[[#This Row],[Fecha Finalización]] -Tabla1[[#This Row],[Fecha de nac]])/365,0)))</f>
        <v/>
      </c>
      <c r="O37" s="167"/>
      <c r="P37" s="34"/>
      <c r="Q37" s="67"/>
      <c r="R37" s="67"/>
      <c r="S37" s="67"/>
      <c r="T37" s="67"/>
      <c r="U37" s="241" t="str">
        <f>IF(F37="","",Tabla1[[#This Row],[Fecha Inicio grupo]]+3*7-7)</f>
        <v/>
      </c>
      <c r="V37" s="242" t="str">
        <f>IF(F37="","",EDATE(Tabla1[[#This Row],[Fecha Inicio grupo]],3))</f>
        <v/>
      </c>
      <c r="W37" s="29"/>
      <c r="X37" s="29"/>
      <c r="Y37" s="76"/>
      <c r="Z37" s="76"/>
      <c r="AA37" s="76"/>
      <c r="AB37" s="76"/>
      <c r="AC37" s="76"/>
      <c r="AD37" s="76"/>
      <c r="AE37" s="76"/>
      <c r="AF37" s="76"/>
      <c r="AG37" s="76"/>
      <c r="AH37" s="76"/>
      <c r="AI37" s="76"/>
      <c r="AJ37" s="76"/>
      <c r="AK37" s="76"/>
      <c r="AL37" s="76"/>
      <c r="AM37" s="76"/>
      <c r="AN37" s="76"/>
      <c r="AO37" s="143"/>
      <c r="AP37" s="244" t="str">
        <f>IF(F37="","",IFERROR(VLOOKUP(SUBSTITUTE(SUBSTITUTE(Tabla1[[#This Row],[Uso Sistemas]],"T","P"),"N","F"),Parámetros!$M$2:$N$17,2,0),"Completar hasta 3ra sem. para evaluar a Probacionista"))</f>
        <v/>
      </c>
      <c r="AQ37" s="39"/>
      <c r="AR37" s="198"/>
      <c r="AS37" s="39"/>
      <c r="AT37" s="28"/>
      <c r="AU37" s="55"/>
      <c r="AV37" s="55"/>
      <c r="AW37" s="55"/>
      <c r="AX37" s="246" t="str">
        <f>IF(V37="","",EOMONTH(EDATE(Tabla1[[#This Row],[Fecha Finalización]],2),0))</f>
        <v/>
      </c>
      <c r="AY37" s="39"/>
      <c r="AZ37" s="247" t="str">
        <f>IF(V37="","",EOMONTH(EDATE(Tabla1[[#This Row],[Fecha Finalización]],3),0))</f>
        <v/>
      </c>
      <c r="BA37" s="39"/>
      <c r="BB37" s="39"/>
      <c r="BC37" s="233"/>
      <c r="BD37" s="231" t="str">
        <f>IF(F37="","",Tabla1[[#This Row],[sem 01]]&amp;Tabla1[[#This Row],[sem 02]]&amp;Tabla1[[#This Row],[sem 03]])</f>
        <v/>
      </c>
      <c r="BE37" s="232" t="str">
        <f>+IF(TRIM(F37)="","",$B$1&amp;"-"&amp;Tabla1[[#This Row],[Mes Inscrito]]&amp;"-"&amp;Tabla1[[#This Row],[Dia de clases Inscrito]]&amp;"-"&amp;Tabla1[[#This Row],[Horario Inscrito]]&amp;"-"&amp;Tabla1[[#This Row],[Fecha Inicio grupo]])</f>
        <v/>
      </c>
      <c r="BF37" s="249" t="str">
        <f>IF(F37="","",Tabla1[[#This Row],[Curso]])</f>
        <v/>
      </c>
      <c r="BG37" s="250" t="str">
        <f>+IF(TRIM(F37)="","",$B$1&amp;"-"&amp;TRIM(Tabla1[[#This Row],[Mes Inscrito]])&amp;"-"&amp;TRIM(Tabla1[[#This Row],[Dia de clases Inscrito]])&amp;"-"&amp;TRIM(Tabla1[[#This Row],[Horario Inscrito]])&amp;"-"&amp;TRIM(Tabla1[[#This Row],[Fecha Inicio grupo]])&amp;"-"&amp;TRIM(Tabla1[[#This Row],[Tipo Incrito]]))</f>
        <v/>
      </c>
      <c r="BH37" s="251" t="str">
        <f>IF(F37="","",OR(IFERROR(SEARCH("CG",Tabla1[[#This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 s="305" t="str">
        <f>IF(F37&lt;&gt;"",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 s="305" t="str">
        <f>IF(F37&lt;&gt;"",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 s="305" t="str">
        <f>IF(Tabla1[[#This Row],[Fecha Inicio grupo]]="","",IFERROR(VLOOKUP(Tabla1[[#This Row],[Mes de Alta como miembro]],Parámetros!$AM$2:$AN$16,2,0),"01/01/1900"))</f>
        <v/>
      </c>
    </row>
    <row r="38" spans="1:63" s="24" customFormat="1" ht="13.9" hidden="1">
      <c r="A38" s="68">
        <v>35</v>
      </c>
      <c r="B38" s="29"/>
      <c r="C38" s="34"/>
      <c r="D38" s="64"/>
      <c r="E38" s="42"/>
      <c r="F38" s="45"/>
      <c r="G38" s="45"/>
      <c r="H38" s="161"/>
      <c r="I38" s="42"/>
      <c r="J38" s="28"/>
      <c r="K38" s="69"/>
      <c r="L38" s="68"/>
      <c r="M38" s="46"/>
      <c r="N38" s="236" t="str">
        <f ca="1">IF(Tabla1[[#This Row],[Fecha de nac]]="","",IF(Tabla1[[#This Row],[Fecha Finalización]] &gt;=TODAY(), DATEDIF(Tabla1[[#This Row],[Fecha de nac]],TODAY(),"y"), ROUNDDOWN((Tabla1[[#This Row],[Fecha Finalización]] -Tabla1[[#This Row],[Fecha de nac]])/365,0)))</f>
        <v/>
      </c>
      <c r="O38" s="167"/>
      <c r="P38" s="34"/>
      <c r="Q38" s="67"/>
      <c r="R38" s="67"/>
      <c r="S38" s="67"/>
      <c r="T38" s="67"/>
      <c r="U38" s="241" t="str">
        <f>IF(F38="","",Tabla1[[#This Row],[Fecha Inicio grupo]]+3*7-7)</f>
        <v/>
      </c>
      <c r="V38" s="242" t="str">
        <f>IF(F38="","",EDATE(Tabla1[[#This Row],[Fecha Inicio grupo]],3))</f>
        <v/>
      </c>
      <c r="W38" s="29"/>
      <c r="X38" s="29"/>
      <c r="Y38" s="76"/>
      <c r="Z38" s="76"/>
      <c r="AA38" s="76"/>
      <c r="AB38" s="76"/>
      <c r="AC38" s="76"/>
      <c r="AD38" s="76"/>
      <c r="AE38" s="76"/>
      <c r="AF38" s="76"/>
      <c r="AG38" s="76"/>
      <c r="AH38" s="76"/>
      <c r="AI38" s="76"/>
      <c r="AJ38" s="76"/>
      <c r="AK38" s="76"/>
      <c r="AL38" s="76"/>
      <c r="AM38" s="76"/>
      <c r="AN38" s="76"/>
      <c r="AO38" s="143"/>
      <c r="AP38" s="244" t="str">
        <f>IF(F38="","",IFERROR(VLOOKUP(SUBSTITUTE(SUBSTITUTE(Tabla1[[#This Row],[Uso Sistemas]],"T","P"),"N","F"),Parámetros!$M$2:$N$17,2,0),"Completar hasta 3ra sem. para evaluar a Probacionista"))</f>
        <v/>
      </c>
      <c r="AQ38" s="39"/>
      <c r="AR38" s="198"/>
      <c r="AS38" s="39"/>
      <c r="AT38" s="28"/>
      <c r="AU38" s="55"/>
      <c r="AV38" s="55"/>
      <c r="AW38" s="55"/>
      <c r="AX38" s="246" t="str">
        <f>IF(V38="","",EOMONTH(EDATE(Tabla1[[#This Row],[Fecha Finalización]],2),0))</f>
        <v/>
      </c>
      <c r="AY38" s="39"/>
      <c r="AZ38" s="247" t="str">
        <f>IF(V38="","",EOMONTH(EDATE(Tabla1[[#This Row],[Fecha Finalización]],3),0))</f>
        <v/>
      </c>
      <c r="BA38" s="39"/>
      <c r="BB38" s="39"/>
      <c r="BC38" s="233"/>
      <c r="BD38" s="231" t="str">
        <f>IF(F38="","",Tabla1[[#This Row],[sem 01]]&amp;Tabla1[[#This Row],[sem 02]]&amp;Tabla1[[#This Row],[sem 03]])</f>
        <v/>
      </c>
      <c r="BE38" s="232" t="str">
        <f>+IF(TRIM(F38)="","",$B$1&amp;"-"&amp;Tabla1[[#This Row],[Mes Inscrito]]&amp;"-"&amp;Tabla1[[#This Row],[Dia de clases Inscrito]]&amp;"-"&amp;Tabla1[[#This Row],[Horario Inscrito]]&amp;"-"&amp;Tabla1[[#This Row],[Fecha Inicio grupo]])</f>
        <v/>
      </c>
      <c r="BF38" s="249" t="str">
        <f>IF(F38="","",Tabla1[[#This Row],[Curso]])</f>
        <v/>
      </c>
      <c r="BG38" s="250" t="str">
        <f>+IF(TRIM(F38)="","",$B$1&amp;"-"&amp;TRIM(Tabla1[[#This Row],[Mes Inscrito]])&amp;"-"&amp;TRIM(Tabla1[[#This Row],[Dia de clases Inscrito]])&amp;"-"&amp;TRIM(Tabla1[[#This Row],[Horario Inscrito]])&amp;"-"&amp;TRIM(Tabla1[[#This Row],[Fecha Inicio grupo]])&amp;"-"&amp;TRIM(Tabla1[[#This Row],[Tipo Incrito]]))</f>
        <v/>
      </c>
      <c r="BH38" s="251" t="str">
        <f>IF(F38="","",OR(IFERROR(SEARCH("CG",Tabla1[[#This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 s="305" t="str">
        <f>IF(F38&lt;&gt;"",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 s="305" t="str">
        <f>IF(F38&lt;&gt;"",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 s="305" t="str">
        <f>IF(Tabla1[[#This Row],[Fecha Inicio grupo]]="","",IFERROR(VLOOKUP(Tabla1[[#This Row],[Mes de Alta como miembro]],Parámetros!$AM$2:$AN$16,2,0),"01/01/1900"))</f>
        <v/>
      </c>
    </row>
    <row r="39" spans="1:63" s="24" customFormat="1" ht="13.9" hidden="1">
      <c r="A39" s="68">
        <v>36</v>
      </c>
      <c r="B39" s="29"/>
      <c r="C39" s="34"/>
      <c r="D39" s="42"/>
      <c r="E39" s="42"/>
      <c r="F39" s="45"/>
      <c r="G39" s="45"/>
      <c r="H39" s="161"/>
      <c r="I39" s="42"/>
      <c r="J39" s="28"/>
      <c r="K39" s="69"/>
      <c r="L39" s="68"/>
      <c r="M39" s="46"/>
      <c r="N39" s="236" t="str">
        <f ca="1">IF(Tabla1[[#This Row],[Fecha de nac]]="","",IF(Tabla1[[#This Row],[Fecha Finalización]] &gt;=TODAY(), DATEDIF(Tabla1[[#This Row],[Fecha de nac]],TODAY(),"y"), ROUNDDOWN((Tabla1[[#This Row],[Fecha Finalización]] -Tabla1[[#This Row],[Fecha de nac]])/365,0)))</f>
        <v/>
      </c>
      <c r="O39" s="167"/>
      <c r="P39" s="34"/>
      <c r="Q39" s="67"/>
      <c r="R39" s="67"/>
      <c r="S39" s="67"/>
      <c r="T39" s="67"/>
      <c r="U39" s="241" t="str">
        <f>IF(F39="","",Tabla1[[#This Row],[Fecha Inicio grupo]]+3*7-7)</f>
        <v/>
      </c>
      <c r="V39" s="242" t="str">
        <f>IF(F39="","",EDATE(Tabla1[[#This Row],[Fecha Inicio grupo]],3))</f>
        <v/>
      </c>
      <c r="W39" s="29"/>
      <c r="X39" s="29"/>
      <c r="Y39" s="76"/>
      <c r="Z39" s="76"/>
      <c r="AA39" s="76"/>
      <c r="AB39" s="76"/>
      <c r="AC39" s="76"/>
      <c r="AD39" s="76"/>
      <c r="AE39" s="76"/>
      <c r="AF39" s="76"/>
      <c r="AG39" s="76"/>
      <c r="AH39" s="76"/>
      <c r="AI39" s="76"/>
      <c r="AJ39" s="76"/>
      <c r="AK39" s="76"/>
      <c r="AL39" s="76"/>
      <c r="AM39" s="76"/>
      <c r="AN39" s="76"/>
      <c r="AO39" s="143"/>
      <c r="AP39" s="244" t="str">
        <f>IF(F39="","",IFERROR(VLOOKUP(SUBSTITUTE(SUBSTITUTE(Tabla1[[#This Row],[Uso Sistemas]],"T","P"),"N","F"),Parámetros!$M$2:$N$17,2,0),"Completar hasta 3ra sem. para evaluar a Probacionista"))</f>
        <v/>
      </c>
      <c r="AQ39" s="39"/>
      <c r="AR39" s="198"/>
      <c r="AS39" s="39"/>
      <c r="AT39" s="28"/>
      <c r="AU39" s="55"/>
      <c r="AV39" s="55"/>
      <c r="AW39" s="55"/>
      <c r="AX39" s="246" t="str">
        <f>IF(V39="","",EOMONTH(EDATE(Tabla1[[#This Row],[Fecha Finalización]],2),0))</f>
        <v/>
      </c>
      <c r="AY39" s="39"/>
      <c r="AZ39" s="247" t="str">
        <f>IF(V39="","",EOMONTH(EDATE(Tabla1[[#This Row],[Fecha Finalización]],3),0))</f>
        <v/>
      </c>
      <c r="BA39" s="39"/>
      <c r="BB39" s="39"/>
      <c r="BC39" s="233"/>
      <c r="BD39" s="231" t="str">
        <f>IF(F39="","",Tabla1[[#This Row],[sem 01]]&amp;Tabla1[[#This Row],[sem 02]]&amp;Tabla1[[#This Row],[sem 03]])</f>
        <v/>
      </c>
      <c r="BE39" s="232" t="str">
        <f>+IF(TRIM(F39)="","",$B$1&amp;"-"&amp;Tabla1[[#This Row],[Mes Inscrito]]&amp;"-"&amp;Tabla1[[#This Row],[Dia de clases Inscrito]]&amp;"-"&amp;Tabla1[[#This Row],[Horario Inscrito]]&amp;"-"&amp;Tabla1[[#This Row],[Fecha Inicio grupo]])</f>
        <v/>
      </c>
      <c r="BF39" s="249" t="str">
        <f>IF(F39="","",Tabla1[[#This Row],[Curso]])</f>
        <v/>
      </c>
      <c r="BG39" s="250" t="str">
        <f>+IF(TRIM(F39)="","",$B$1&amp;"-"&amp;TRIM(Tabla1[[#This Row],[Mes Inscrito]])&amp;"-"&amp;TRIM(Tabla1[[#This Row],[Dia de clases Inscrito]])&amp;"-"&amp;TRIM(Tabla1[[#This Row],[Horario Inscrito]])&amp;"-"&amp;TRIM(Tabla1[[#This Row],[Fecha Inicio grupo]])&amp;"-"&amp;TRIM(Tabla1[[#This Row],[Tipo Incrito]]))</f>
        <v/>
      </c>
      <c r="BH39" s="251" t="str">
        <f>IF(F39="","",OR(IFERROR(SEARCH("CG",Tabla1[[#This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 s="305" t="str">
        <f>IF(F39&lt;&gt;"",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 s="305" t="str">
        <f>IF(F39&lt;&gt;"",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 s="305" t="str">
        <f>IF(Tabla1[[#This Row],[Fecha Inicio grupo]]="","",IFERROR(VLOOKUP(Tabla1[[#This Row],[Mes de Alta como miembro]],Parámetros!$AM$2:$AN$16,2,0),"01/01/1900"))</f>
        <v/>
      </c>
    </row>
    <row r="40" spans="1:63" s="24" customFormat="1" ht="13.9" hidden="1">
      <c r="A40" s="68">
        <v>37</v>
      </c>
      <c r="B40" s="29"/>
      <c r="C40" s="34"/>
      <c r="D40" s="42"/>
      <c r="E40" s="42"/>
      <c r="F40" s="45"/>
      <c r="G40" s="45"/>
      <c r="H40" s="161"/>
      <c r="I40" s="42"/>
      <c r="J40" s="28"/>
      <c r="K40" s="69"/>
      <c r="L40" s="68"/>
      <c r="M40" s="46"/>
      <c r="N40" s="236" t="str">
        <f ca="1">IF(Tabla1[[#This Row],[Fecha de nac]]="","",IF(Tabla1[[#This Row],[Fecha Finalización]] &gt;=TODAY(), DATEDIF(Tabla1[[#This Row],[Fecha de nac]],TODAY(),"y"), ROUNDDOWN((Tabla1[[#This Row],[Fecha Finalización]] -Tabla1[[#This Row],[Fecha de nac]])/365,0)))</f>
        <v/>
      </c>
      <c r="O40" s="167"/>
      <c r="P40" s="34"/>
      <c r="Q40" s="67"/>
      <c r="R40" s="67"/>
      <c r="S40" s="67"/>
      <c r="T40" s="67"/>
      <c r="U40" s="241" t="str">
        <f>IF(F40="","",Tabla1[[#This Row],[Fecha Inicio grupo]]+3*7-7)</f>
        <v/>
      </c>
      <c r="V40" s="242" t="str">
        <f>IF(F40="","",EDATE(Tabla1[[#This Row],[Fecha Inicio grupo]],3))</f>
        <v/>
      </c>
      <c r="W40" s="29"/>
      <c r="X40" s="29"/>
      <c r="Y40" s="76"/>
      <c r="Z40" s="76"/>
      <c r="AA40" s="76"/>
      <c r="AB40" s="76"/>
      <c r="AC40" s="76"/>
      <c r="AD40" s="76"/>
      <c r="AE40" s="76"/>
      <c r="AF40" s="76"/>
      <c r="AG40" s="76"/>
      <c r="AH40" s="76"/>
      <c r="AI40" s="76"/>
      <c r="AJ40" s="76"/>
      <c r="AK40" s="76"/>
      <c r="AL40" s="76"/>
      <c r="AM40" s="76"/>
      <c r="AN40" s="76"/>
      <c r="AO40" s="143"/>
      <c r="AP40" s="244" t="str">
        <f>IF(F40="","",IFERROR(VLOOKUP(SUBSTITUTE(SUBSTITUTE(Tabla1[[#This Row],[Uso Sistemas]],"T","P"),"N","F"),Parámetros!$M$2:$N$17,2,0),"Completar hasta 3ra sem. para evaluar a Probacionista"))</f>
        <v/>
      </c>
      <c r="AQ40" s="39"/>
      <c r="AR40" s="198"/>
      <c r="AS40" s="39"/>
      <c r="AT40" s="28"/>
      <c r="AU40" s="55"/>
      <c r="AV40" s="55"/>
      <c r="AW40" s="55"/>
      <c r="AX40" s="246" t="str">
        <f>IF(V40="","",EOMONTH(EDATE(Tabla1[[#This Row],[Fecha Finalización]],2),0))</f>
        <v/>
      </c>
      <c r="AY40" s="39"/>
      <c r="AZ40" s="247" t="str">
        <f>IF(V40="","",EOMONTH(EDATE(Tabla1[[#This Row],[Fecha Finalización]],3),0))</f>
        <v/>
      </c>
      <c r="BA40" s="39"/>
      <c r="BB40" s="39"/>
      <c r="BC40" s="233"/>
      <c r="BD40" s="231" t="str">
        <f>IF(F40="","",Tabla1[[#This Row],[sem 01]]&amp;Tabla1[[#This Row],[sem 02]]&amp;Tabla1[[#This Row],[sem 03]])</f>
        <v/>
      </c>
      <c r="BE40" s="232" t="str">
        <f>+IF(TRIM(F40)="","",$B$1&amp;"-"&amp;Tabla1[[#This Row],[Mes Inscrito]]&amp;"-"&amp;Tabla1[[#This Row],[Dia de clases Inscrito]]&amp;"-"&amp;Tabla1[[#This Row],[Horario Inscrito]]&amp;"-"&amp;Tabla1[[#This Row],[Fecha Inicio grupo]])</f>
        <v/>
      </c>
      <c r="BF40" s="249" t="str">
        <f>IF(F40="","",Tabla1[[#This Row],[Curso]])</f>
        <v/>
      </c>
      <c r="BG40" s="250" t="str">
        <f>+IF(TRIM(F40)="","",$B$1&amp;"-"&amp;TRIM(Tabla1[[#This Row],[Mes Inscrito]])&amp;"-"&amp;TRIM(Tabla1[[#This Row],[Dia de clases Inscrito]])&amp;"-"&amp;TRIM(Tabla1[[#This Row],[Horario Inscrito]])&amp;"-"&amp;TRIM(Tabla1[[#This Row],[Fecha Inicio grupo]])&amp;"-"&amp;TRIM(Tabla1[[#This Row],[Tipo Incrito]]))</f>
        <v/>
      </c>
      <c r="BH40" s="251" t="str">
        <f>IF(F40="","",OR(IFERROR(SEARCH("CG",Tabla1[[#This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 s="305" t="str">
        <f>IF(F40&lt;&gt;"",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 s="305" t="str">
        <f>IF(F40&lt;&gt;"",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 s="305" t="str">
        <f>IF(Tabla1[[#This Row],[Fecha Inicio grupo]]="","",IFERROR(VLOOKUP(Tabla1[[#This Row],[Mes de Alta como miembro]],Parámetros!$AM$2:$AN$16,2,0),"01/01/1900"))</f>
        <v/>
      </c>
    </row>
    <row r="41" spans="1:63" s="24" customFormat="1" ht="13.9" hidden="1">
      <c r="A41" s="68">
        <v>38</v>
      </c>
      <c r="B41" s="28"/>
      <c r="C41" s="34"/>
      <c r="D41" s="42"/>
      <c r="E41" s="42"/>
      <c r="F41" s="45"/>
      <c r="G41" s="45"/>
      <c r="H41" s="161"/>
      <c r="I41" s="42"/>
      <c r="J41" s="28"/>
      <c r="K41" s="69"/>
      <c r="L41" s="68"/>
      <c r="M41" s="46"/>
      <c r="N41" s="236" t="str">
        <f ca="1">IF(Tabla1[[#This Row],[Fecha de nac]]="","",IF(Tabla1[[#This Row],[Fecha Finalización]] &gt;=TODAY(), DATEDIF(Tabla1[[#This Row],[Fecha de nac]],TODAY(),"y"), ROUNDDOWN((Tabla1[[#This Row],[Fecha Finalización]] -Tabla1[[#This Row],[Fecha de nac]])/365,0)))</f>
        <v/>
      </c>
      <c r="O41" s="167"/>
      <c r="P41" s="34"/>
      <c r="Q41" s="67"/>
      <c r="R41" s="67"/>
      <c r="S41" s="67"/>
      <c r="T41" s="67"/>
      <c r="U41" s="241" t="str">
        <f>IF(F41="","",Tabla1[[#This Row],[Fecha Inicio grupo]]+3*7-7)</f>
        <v/>
      </c>
      <c r="V41" s="242" t="str">
        <f>IF(F41="","",EDATE(Tabla1[[#This Row],[Fecha Inicio grupo]],3))</f>
        <v/>
      </c>
      <c r="W41" s="29"/>
      <c r="X41" s="29"/>
      <c r="Y41" s="76"/>
      <c r="Z41" s="76"/>
      <c r="AA41" s="76"/>
      <c r="AB41" s="76"/>
      <c r="AC41" s="76"/>
      <c r="AD41" s="76"/>
      <c r="AE41" s="76"/>
      <c r="AF41" s="76"/>
      <c r="AG41" s="76"/>
      <c r="AH41" s="76"/>
      <c r="AI41" s="76"/>
      <c r="AJ41" s="76"/>
      <c r="AK41" s="76"/>
      <c r="AL41" s="76"/>
      <c r="AM41" s="76"/>
      <c r="AN41" s="76"/>
      <c r="AO41" s="143"/>
      <c r="AP41" s="244" t="str">
        <f>IF(F41="","",IFERROR(VLOOKUP(SUBSTITUTE(SUBSTITUTE(Tabla1[[#This Row],[Uso Sistemas]],"T","P"),"N","F"),Parámetros!$M$2:$N$17,2,0),"Completar hasta 3ra sem. para evaluar a Probacionista"))</f>
        <v/>
      </c>
      <c r="AQ41" s="39"/>
      <c r="AR41" s="198"/>
      <c r="AS41" s="39"/>
      <c r="AT41" s="28"/>
      <c r="AU41" s="55"/>
      <c r="AV41" s="55"/>
      <c r="AW41" s="55"/>
      <c r="AX41" s="246" t="str">
        <f>IF(V41="","",EOMONTH(EDATE(Tabla1[[#This Row],[Fecha Finalización]],2),0))</f>
        <v/>
      </c>
      <c r="AY41" s="39"/>
      <c r="AZ41" s="247" t="str">
        <f>IF(V41="","",EOMONTH(EDATE(Tabla1[[#This Row],[Fecha Finalización]],3),0))</f>
        <v/>
      </c>
      <c r="BA41" s="39"/>
      <c r="BB41" s="39"/>
      <c r="BC41" s="233"/>
      <c r="BD41" s="231" t="str">
        <f>IF(F41="","",Tabla1[[#This Row],[sem 01]]&amp;Tabla1[[#This Row],[sem 02]]&amp;Tabla1[[#This Row],[sem 03]])</f>
        <v/>
      </c>
      <c r="BE41" s="232" t="str">
        <f>+IF(TRIM(F41)="","",$B$1&amp;"-"&amp;Tabla1[[#This Row],[Mes Inscrito]]&amp;"-"&amp;Tabla1[[#This Row],[Dia de clases Inscrito]]&amp;"-"&amp;Tabla1[[#This Row],[Horario Inscrito]]&amp;"-"&amp;Tabla1[[#This Row],[Fecha Inicio grupo]])</f>
        <v/>
      </c>
      <c r="BF41" s="249" t="str">
        <f>IF(F41="","",Tabla1[[#This Row],[Curso]])</f>
        <v/>
      </c>
      <c r="BG41" s="250" t="str">
        <f>+IF(TRIM(F41)="","",$B$1&amp;"-"&amp;TRIM(Tabla1[[#This Row],[Mes Inscrito]])&amp;"-"&amp;TRIM(Tabla1[[#This Row],[Dia de clases Inscrito]])&amp;"-"&amp;TRIM(Tabla1[[#This Row],[Horario Inscrito]])&amp;"-"&amp;TRIM(Tabla1[[#This Row],[Fecha Inicio grupo]])&amp;"-"&amp;TRIM(Tabla1[[#This Row],[Tipo Incrito]]))</f>
        <v/>
      </c>
      <c r="BH41" s="251" t="str">
        <f>IF(F41="","",OR(IFERROR(SEARCH("CG",Tabla1[[#This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 s="305" t="str">
        <f>IF(F41&lt;&gt;"",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 s="305" t="str">
        <f>IF(F41&lt;&gt;"",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 s="305" t="str">
        <f>IF(Tabla1[[#This Row],[Fecha Inicio grupo]]="","",IFERROR(VLOOKUP(Tabla1[[#This Row],[Mes de Alta como miembro]],Parámetros!$AM$2:$AN$16,2,0),"01/01/1900"))</f>
        <v/>
      </c>
    </row>
    <row r="42" spans="1:63" s="24" customFormat="1" ht="13.9" hidden="1">
      <c r="A42" s="68">
        <v>39</v>
      </c>
      <c r="B42" s="28"/>
      <c r="C42" s="34"/>
      <c r="D42" s="42"/>
      <c r="E42" s="42"/>
      <c r="F42" s="45"/>
      <c r="G42" s="45"/>
      <c r="H42" s="161"/>
      <c r="I42" s="42"/>
      <c r="J42" s="28"/>
      <c r="K42" s="69"/>
      <c r="L42" s="68"/>
      <c r="M42" s="46"/>
      <c r="N42" s="236" t="str">
        <f ca="1">IF(Tabla1[[#This Row],[Fecha de nac]]="","",IF(Tabla1[[#This Row],[Fecha Finalización]] &gt;=TODAY(), DATEDIF(Tabla1[[#This Row],[Fecha de nac]],TODAY(),"y"), ROUNDDOWN((Tabla1[[#This Row],[Fecha Finalización]] -Tabla1[[#This Row],[Fecha de nac]])/365,0)))</f>
        <v/>
      </c>
      <c r="O42" s="167"/>
      <c r="P42" s="34"/>
      <c r="Q42" s="67"/>
      <c r="R42" s="67"/>
      <c r="S42" s="67"/>
      <c r="T42" s="67"/>
      <c r="U42" s="241" t="str">
        <f>IF(F42="","",Tabla1[[#This Row],[Fecha Inicio grupo]]+3*7-7)</f>
        <v/>
      </c>
      <c r="V42" s="242" t="str">
        <f>IF(F42="","",EDATE(Tabla1[[#This Row],[Fecha Inicio grupo]],3))</f>
        <v/>
      </c>
      <c r="W42" s="29"/>
      <c r="X42" s="29"/>
      <c r="Y42" s="76"/>
      <c r="Z42" s="76"/>
      <c r="AA42" s="76"/>
      <c r="AB42" s="76"/>
      <c r="AC42" s="76"/>
      <c r="AD42" s="76"/>
      <c r="AE42" s="76"/>
      <c r="AF42" s="76"/>
      <c r="AG42" s="76"/>
      <c r="AH42" s="76"/>
      <c r="AI42" s="76"/>
      <c r="AJ42" s="76"/>
      <c r="AK42" s="76"/>
      <c r="AL42" s="76"/>
      <c r="AM42" s="76"/>
      <c r="AN42" s="76"/>
      <c r="AO42" s="143"/>
      <c r="AP42" s="244" t="str">
        <f>IF(F42="","",IFERROR(VLOOKUP(SUBSTITUTE(SUBSTITUTE(Tabla1[[#This Row],[Uso Sistemas]],"T","P"),"N","F"),Parámetros!$M$2:$N$17,2,0),"Completar hasta 3ra sem. para evaluar a Probacionista"))</f>
        <v/>
      </c>
      <c r="AQ42" s="39"/>
      <c r="AR42" s="198"/>
      <c r="AS42" s="39"/>
      <c r="AT42" s="28"/>
      <c r="AU42" s="55"/>
      <c r="AV42" s="55"/>
      <c r="AW42" s="55"/>
      <c r="AX42" s="246" t="str">
        <f>IF(V42="","",EOMONTH(EDATE(Tabla1[[#This Row],[Fecha Finalización]],2),0))</f>
        <v/>
      </c>
      <c r="AY42" s="39"/>
      <c r="AZ42" s="247" t="str">
        <f>IF(V42="","",EOMONTH(EDATE(Tabla1[[#This Row],[Fecha Finalización]],3),0))</f>
        <v/>
      </c>
      <c r="BA42" s="39"/>
      <c r="BB42" s="39"/>
      <c r="BC42" s="233"/>
      <c r="BD42" s="231" t="str">
        <f>IF(F42="","",Tabla1[[#This Row],[sem 01]]&amp;Tabla1[[#This Row],[sem 02]]&amp;Tabla1[[#This Row],[sem 03]])</f>
        <v/>
      </c>
      <c r="BE42" s="232" t="str">
        <f>+IF(TRIM(F42)="","",$B$1&amp;"-"&amp;Tabla1[[#This Row],[Mes Inscrito]]&amp;"-"&amp;Tabla1[[#This Row],[Dia de clases Inscrito]]&amp;"-"&amp;Tabla1[[#This Row],[Horario Inscrito]]&amp;"-"&amp;Tabla1[[#This Row],[Fecha Inicio grupo]])</f>
        <v/>
      </c>
      <c r="BF42" s="249" t="str">
        <f>IF(F42="","",Tabla1[[#This Row],[Curso]])</f>
        <v/>
      </c>
      <c r="BG42" s="250" t="str">
        <f>+IF(TRIM(F42)="","",$B$1&amp;"-"&amp;TRIM(Tabla1[[#This Row],[Mes Inscrito]])&amp;"-"&amp;TRIM(Tabla1[[#This Row],[Dia de clases Inscrito]])&amp;"-"&amp;TRIM(Tabla1[[#This Row],[Horario Inscrito]])&amp;"-"&amp;TRIM(Tabla1[[#This Row],[Fecha Inicio grupo]])&amp;"-"&amp;TRIM(Tabla1[[#This Row],[Tipo Incrito]]))</f>
        <v/>
      </c>
      <c r="BH42" s="251" t="str">
        <f>IF(F42="","",OR(IFERROR(SEARCH("CG",Tabla1[[#This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 s="305" t="str">
        <f>IF(F42&lt;&gt;"",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 s="305" t="str">
        <f>IF(F42&lt;&gt;"",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 s="305" t="str">
        <f>IF(Tabla1[[#This Row],[Fecha Inicio grupo]]="","",IFERROR(VLOOKUP(Tabla1[[#This Row],[Mes de Alta como miembro]],Parámetros!$AM$2:$AN$16,2,0),"01/01/1900"))</f>
        <v/>
      </c>
    </row>
    <row r="43" spans="1:63" s="24" customFormat="1" ht="13.9" hidden="1">
      <c r="A43" s="68">
        <v>40</v>
      </c>
      <c r="B43" s="28"/>
      <c r="C43" s="34"/>
      <c r="D43" s="42"/>
      <c r="E43" s="42"/>
      <c r="F43" s="45"/>
      <c r="G43" s="45"/>
      <c r="H43" s="161"/>
      <c r="I43" s="42"/>
      <c r="J43" s="28"/>
      <c r="K43" s="69"/>
      <c r="L43" s="68"/>
      <c r="M43" s="46"/>
      <c r="N43" s="236" t="str">
        <f ca="1">IF(Tabla1[[#This Row],[Fecha de nac]]="","",IF(Tabla1[[#This Row],[Fecha Finalización]] &gt;=TODAY(), DATEDIF(Tabla1[[#This Row],[Fecha de nac]],TODAY(),"y"), ROUNDDOWN((Tabla1[[#This Row],[Fecha Finalización]] -Tabla1[[#This Row],[Fecha de nac]])/365,0)))</f>
        <v/>
      </c>
      <c r="O43" s="167"/>
      <c r="P43" s="34"/>
      <c r="Q43" s="67"/>
      <c r="R43" s="67"/>
      <c r="S43" s="67"/>
      <c r="T43" s="67"/>
      <c r="U43" s="241" t="str">
        <f>IF(F43="","",Tabla1[[#This Row],[Fecha Inicio grupo]]+3*7-7)</f>
        <v/>
      </c>
      <c r="V43" s="242" t="str">
        <f>IF(F43="","",EDATE(Tabla1[[#This Row],[Fecha Inicio grupo]],3))</f>
        <v/>
      </c>
      <c r="W43" s="29"/>
      <c r="X43" s="29"/>
      <c r="Y43" s="76"/>
      <c r="Z43" s="76"/>
      <c r="AA43" s="76"/>
      <c r="AB43" s="76"/>
      <c r="AC43" s="76"/>
      <c r="AD43" s="76"/>
      <c r="AE43" s="76"/>
      <c r="AF43" s="76"/>
      <c r="AG43" s="76"/>
      <c r="AH43" s="76"/>
      <c r="AI43" s="76"/>
      <c r="AJ43" s="76"/>
      <c r="AK43" s="76"/>
      <c r="AL43" s="76"/>
      <c r="AM43" s="76"/>
      <c r="AN43" s="76"/>
      <c r="AO43" s="143"/>
      <c r="AP43" s="244" t="str">
        <f>IF(F43="","",IFERROR(VLOOKUP(SUBSTITUTE(SUBSTITUTE(Tabla1[[#This Row],[Uso Sistemas]],"T","P"),"N","F"),Parámetros!$M$2:$N$17,2,0),"Completar hasta 3ra sem. para evaluar a Probacionista"))</f>
        <v/>
      </c>
      <c r="AQ43" s="39"/>
      <c r="AR43" s="198"/>
      <c r="AS43" s="39"/>
      <c r="AT43" s="28"/>
      <c r="AU43" s="55"/>
      <c r="AV43" s="55"/>
      <c r="AW43" s="55"/>
      <c r="AX43" s="246" t="str">
        <f>IF(V43="","",EOMONTH(EDATE(Tabla1[[#This Row],[Fecha Finalización]],2),0))</f>
        <v/>
      </c>
      <c r="AY43" s="39"/>
      <c r="AZ43" s="247" t="str">
        <f>IF(V43="","",EOMONTH(EDATE(Tabla1[[#This Row],[Fecha Finalización]],3),0))</f>
        <v/>
      </c>
      <c r="BA43" s="39"/>
      <c r="BB43" s="39"/>
      <c r="BC43" s="233"/>
      <c r="BD43" s="231" t="str">
        <f>IF(F43="","",Tabla1[[#This Row],[sem 01]]&amp;Tabla1[[#This Row],[sem 02]]&amp;Tabla1[[#This Row],[sem 03]])</f>
        <v/>
      </c>
      <c r="BE43" s="232" t="str">
        <f>+IF(TRIM(F43)="","",$B$1&amp;"-"&amp;Tabla1[[#This Row],[Mes Inscrito]]&amp;"-"&amp;Tabla1[[#This Row],[Dia de clases Inscrito]]&amp;"-"&amp;Tabla1[[#This Row],[Horario Inscrito]]&amp;"-"&amp;Tabla1[[#This Row],[Fecha Inicio grupo]])</f>
        <v/>
      </c>
      <c r="BF43" s="249" t="str">
        <f>IF(F43="","",Tabla1[[#This Row],[Curso]])</f>
        <v/>
      </c>
      <c r="BG43" s="250" t="str">
        <f>+IF(TRIM(F43)="","",$B$1&amp;"-"&amp;TRIM(Tabla1[[#This Row],[Mes Inscrito]])&amp;"-"&amp;TRIM(Tabla1[[#This Row],[Dia de clases Inscrito]])&amp;"-"&amp;TRIM(Tabla1[[#This Row],[Horario Inscrito]])&amp;"-"&amp;TRIM(Tabla1[[#This Row],[Fecha Inicio grupo]])&amp;"-"&amp;TRIM(Tabla1[[#This Row],[Tipo Incrito]]))</f>
        <v/>
      </c>
      <c r="BH43" s="251" t="str">
        <f>IF(F43="","",OR(IFERROR(SEARCH("CG",Tabla1[[#This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 s="305" t="str">
        <f>IF(F43&lt;&gt;"",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 s="305" t="str">
        <f>IF(F43&lt;&gt;"",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 s="305" t="str">
        <f>IF(Tabla1[[#This Row],[Fecha Inicio grupo]]="","",IFERROR(VLOOKUP(Tabla1[[#This Row],[Mes de Alta como miembro]],Parámetros!$AM$2:$AN$16,2,0),"01/01/1900"))</f>
        <v/>
      </c>
    </row>
    <row r="44" spans="1:63" s="24" customFormat="1" ht="13.9" hidden="1">
      <c r="A44" s="68">
        <v>41</v>
      </c>
      <c r="B44" s="28"/>
      <c r="C44" s="34"/>
      <c r="D44" s="42"/>
      <c r="E44" s="42"/>
      <c r="F44" s="45"/>
      <c r="G44" s="45"/>
      <c r="H44" s="161"/>
      <c r="I44" s="42"/>
      <c r="J44" s="28"/>
      <c r="K44" s="69"/>
      <c r="L44" s="68"/>
      <c r="M44" s="46"/>
      <c r="N44" s="236" t="str">
        <f ca="1">IF(Tabla1[[#This Row],[Fecha de nac]]="","",IF(Tabla1[[#This Row],[Fecha Finalización]] &gt;=TODAY(), DATEDIF(Tabla1[[#This Row],[Fecha de nac]],TODAY(),"y"), ROUNDDOWN((Tabla1[[#This Row],[Fecha Finalización]] -Tabla1[[#This Row],[Fecha de nac]])/365,0)))</f>
        <v/>
      </c>
      <c r="O44" s="167"/>
      <c r="P44" s="34"/>
      <c r="Q44" s="67"/>
      <c r="R44" s="67"/>
      <c r="S44" s="67"/>
      <c r="T44" s="67"/>
      <c r="U44" s="241" t="str">
        <f>IF(F44="","",Tabla1[[#This Row],[Fecha Inicio grupo]]+3*7-7)</f>
        <v/>
      </c>
      <c r="V44" s="242" t="str">
        <f>IF(F44="","",EDATE(Tabla1[[#This Row],[Fecha Inicio grupo]],3))</f>
        <v/>
      </c>
      <c r="W44" s="29"/>
      <c r="X44" s="29"/>
      <c r="Y44" s="76"/>
      <c r="Z44" s="76"/>
      <c r="AA44" s="76"/>
      <c r="AB44" s="76"/>
      <c r="AC44" s="76"/>
      <c r="AD44" s="76"/>
      <c r="AE44" s="76"/>
      <c r="AF44" s="76"/>
      <c r="AG44" s="76"/>
      <c r="AH44" s="76"/>
      <c r="AI44" s="76"/>
      <c r="AJ44" s="76"/>
      <c r="AK44" s="76"/>
      <c r="AL44" s="76"/>
      <c r="AM44" s="76"/>
      <c r="AN44" s="76"/>
      <c r="AO44" s="143"/>
      <c r="AP44" s="244" t="str">
        <f>IF(F44="","",IFERROR(VLOOKUP(SUBSTITUTE(SUBSTITUTE(Tabla1[[#This Row],[Uso Sistemas]],"T","P"),"N","F"),Parámetros!$M$2:$N$17,2,0),"Completar hasta 3ra sem. para evaluar a Probacionista"))</f>
        <v/>
      </c>
      <c r="AQ44" s="39"/>
      <c r="AR44" s="198"/>
      <c r="AS44" s="39"/>
      <c r="AT44" s="28"/>
      <c r="AU44" s="55"/>
      <c r="AV44" s="55"/>
      <c r="AW44" s="55"/>
      <c r="AX44" s="246" t="str">
        <f>IF(V44="","",EOMONTH(EDATE(Tabla1[[#This Row],[Fecha Finalización]],2),0))</f>
        <v/>
      </c>
      <c r="AY44" s="39"/>
      <c r="AZ44" s="247" t="str">
        <f>IF(V44="","",EOMONTH(EDATE(Tabla1[[#This Row],[Fecha Finalización]],3),0))</f>
        <v/>
      </c>
      <c r="BA44" s="39"/>
      <c r="BB44" s="39"/>
      <c r="BC44" s="233"/>
      <c r="BD44" s="231" t="str">
        <f>IF(F44="","",Tabla1[[#This Row],[sem 01]]&amp;Tabla1[[#This Row],[sem 02]]&amp;Tabla1[[#This Row],[sem 03]])</f>
        <v/>
      </c>
      <c r="BE44" s="232" t="str">
        <f>+IF(TRIM(F44)="","",$B$1&amp;"-"&amp;Tabla1[[#This Row],[Mes Inscrito]]&amp;"-"&amp;Tabla1[[#This Row],[Dia de clases Inscrito]]&amp;"-"&amp;Tabla1[[#This Row],[Horario Inscrito]]&amp;"-"&amp;Tabla1[[#This Row],[Fecha Inicio grupo]])</f>
        <v/>
      </c>
      <c r="BF44" s="249" t="str">
        <f>IF(F44="","",Tabla1[[#This Row],[Curso]])</f>
        <v/>
      </c>
      <c r="BG44" s="250" t="str">
        <f>+IF(TRIM(F44)="","",$B$1&amp;"-"&amp;TRIM(Tabla1[[#This Row],[Mes Inscrito]])&amp;"-"&amp;TRIM(Tabla1[[#This Row],[Dia de clases Inscrito]])&amp;"-"&amp;TRIM(Tabla1[[#This Row],[Horario Inscrito]])&amp;"-"&amp;TRIM(Tabla1[[#This Row],[Fecha Inicio grupo]])&amp;"-"&amp;TRIM(Tabla1[[#This Row],[Tipo Incrito]]))</f>
        <v/>
      </c>
      <c r="BH44" s="251" t="str">
        <f>IF(F44="","",OR(IFERROR(SEARCH("CG",Tabla1[[#This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 s="305" t="str">
        <f>IF(F44&lt;&gt;"",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 s="305" t="str">
        <f>IF(F44&lt;&gt;"",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 s="305" t="str">
        <f>IF(Tabla1[[#This Row],[Fecha Inicio grupo]]="","",IFERROR(VLOOKUP(Tabla1[[#This Row],[Mes de Alta como miembro]],Parámetros!$AM$2:$AN$16,2,0),"01/01/1900"))</f>
        <v/>
      </c>
    </row>
    <row r="45" spans="1:63" s="24" customFormat="1" ht="13.9" hidden="1">
      <c r="A45" s="68">
        <v>42</v>
      </c>
      <c r="B45" s="28"/>
      <c r="C45" s="34"/>
      <c r="D45" s="42"/>
      <c r="E45" s="42"/>
      <c r="F45" s="45"/>
      <c r="G45" s="45"/>
      <c r="H45" s="161"/>
      <c r="I45" s="42"/>
      <c r="J45" s="28"/>
      <c r="K45" s="69"/>
      <c r="L45" s="68"/>
      <c r="M45" s="46"/>
      <c r="N45" s="236" t="str">
        <f ca="1">IF(Tabla1[[#This Row],[Fecha de nac]]="","",IF(Tabla1[[#This Row],[Fecha Finalización]] &gt;=TODAY(), DATEDIF(Tabla1[[#This Row],[Fecha de nac]],TODAY(),"y"), ROUNDDOWN((Tabla1[[#This Row],[Fecha Finalización]] -Tabla1[[#This Row],[Fecha de nac]])/365,0)))</f>
        <v/>
      </c>
      <c r="O45" s="167"/>
      <c r="P45" s="34"/>
      <c r="Q45" s="67"/>
      <c r="R45" s="67"/>
      <c r="S45" s="67"/>
      <c r="T45" s="67"/>
      <c r="U45" s="241" t="str">
        <f>IF(F45="","",Tabla1[[#This Row],[Fecha Inicio grupo]]+3*7-7)</f>
        <v/>
      </c>
      <c r="V45" s="242" t="str">
        <f>IF(F45="","",EDATE(Tabla1[[#This Row],[Fecha Inicio grupo]],3))</f>
        <v/>
      </c>
      <c r="W45" s="29"/>
      <c r="X45" s="29"/>
      <c r="Y45" s="76"/>
      <c r="Z45" s="76"/>
      <c r="AA45" s="76"/>
      <c r="AB45" s="76"/>
      <c r="AC45" s="76"/>
      <c r="AD45" s="76"/>
      <c r="AE45" s="76"/>
      <c r="AF45" s="76"/>
      <c r="AG45" s="76"/>
      <c r="AH45" s="76"/>
      <c r="AI45" s="76"/>
      <c r="AJ45" s="76"/>
      <c r="AK45" s="76"/>
      <c r="AL45" s="76"/>
      <c r="AM45" s="76"/>
      <c r="AN45" s="76"/>
      <c r="AO45" s="143"/>
      <c r="AP45" s="244" t="str">
        <f>IF(F45="","",IFERROR(VLOOKUP(SUBSTITUTE(SUBSTITUTE(Tabla1[[#This Row],[Uso Sistemas]],"T","P"),"N","F"),Parámetros!$M$2:$N$17,2,0),"Completar hasta 3ra sem. para evaluar a Probacionista"))</f>
        <v/>
      </c>
      <c r="AQ45" s="39"/>
      <c r="AR45" s="198"/>
      <c r="AS45" s="39"/>
      <c r="AT45" s="28"/>
      <c r="AU45" s="55"/>
      <c r="AV45" s="55"/>
      <c r="AW45" s="55"/>
      <c r="AX45" s="246" t="str">
        <f>IF(V45="","",EOMONTH(EDATE(Tabla1[[#This Row],[Fecha Finalización]],2),0))</f>
        <v/>
      </c>
      <c r="AY45" s="39"/>
      <c r="AZ45" s="247" t="str">
        <f>IF(V45="","",EOMONTH(EDATE(Tabla1[[#This Row],[Fecha Finalización]],3),0))</f>
        <v/>
      </c>
      <c r="BA45" s="39"/>
      <c r="BB45" s="39"/>
      <c r="BC45" s="233"/>
      <c r="BD45" s="231" t="str">
        <f>IF(F45="","",Tabla1[[#This Row],[sem 01]]&amp;Tabla1[[#This Row],[sem 02]]&amp;Tabla1[[#This Row],[sem 03]])</f>
        <v/>
      </c>
      <c r="BE45" s="232" t="str">
        <f>+IF(TRIM(F45)="","",$B$1&amp;"-"&amp;Tabla1[[#This Row],[Mes Inscrito]]&amp;"-"&amp;Tabla1[[#This Row],[Dia de clases Inscrito]]&amp;"-"&amp;Tabla1[[#This Row],[Horario Inscrito]]&amp;"-"&amp;Tabla1[[#This Row],[Fecha Inicio grupo]])</f>
        <v/>
      </c>
      <c r="BF45" s="249" t="str">
        <f>IF(F45="","",Tabla1[[#This Row],[Curso]])</f>
        <v/>
      </c>
      <c r="BG45" s="250" t="str">
        <f>+IF(TRIM(F45)="","",$B$1&amp;"-"&amp;TRIM(Tabla1[[#This Row],[Mes Inscrito]])&amp;"-"&amp;TRIM(Tabla1[[#This Row],[Dia de clases Inscrito]])&amp;"-"&amp;TRIM(Tabla1[[#This Row],[Horario Inscrito]])&amp;"-"&amp;TRIM(Tabla1[[#This Row],[Fecha Inicio grupo]])&amp;"-"&amp;TRIM(Tabla1[[#This Row],[Tipo Incrito]]))</f>
        <v/>
      </c>
      <c r="BH45" s="251" t="str">
        <f>IF(F45="","",OR(IFERROR(SEARCH("CG",Tabla1[[#This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 s="305" t="str">
        <f>IF(F45&lt;&gt;"",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 s="305" t="str">
        <f>IF(F45&lt;&gt;"",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 s="305" t="str">
        <f>IF(Tabla1[[#This Row],[Fecha Inicio grupo]]="","",IFERROR(VLOOKUP(Tabla1[[#This Row],[Mes de Alta como miembro]],Parámetros!$AM$2:$AN$16,2,0),"01/01/1900"))</f>
        <v/>
      </c>
    </row>
    <row r="46" spans="1:63" s="24" customFormat="1" ht="13.9" hidden="1">
      <c r="A46" s="68">
        <v>43</v>
      </c>
      <c r="B46" s="28"/>
      <c r="C46" s="34"/>
      <c r="D46" s="42"/>
      <c r="E46" s="42"/>
      <c r="F46" s="45"/>
      <c r="G46" s="45"/>
      <c r="H46" s="161"/>
      <c r="I46" s="42"/>
      <c r="J46" s="28"/>
      <c r="K46" s="69"/>
      <c r="L46" s="68"/>
      <c r="M46" s="46"/>
      <c r="N46" s="236" t="str">
        <f ca="1">IF(Tabla1[[#This Row],[Fecha de nac]]="","",IF(Tabla1[[#This Row],[Fecha Finalización]] &gt;=TODAY(), DATEDIF(Tabla1[[#This Row],[Fecha de nac]],TODAY(),"y"), ROUNDDOWN((Tabla1[[#This Row],[Fecha Finalización]] -Tabla1[[#This Row],[Fecha de nac]])/365,0)))</f>
        <v/>
      </c>
      <c r="O46" s="167"/>
      <c r="P46" s="34"/>
      <c r="Q46" s="67"/>
      <c r="R46" s="67"/>
      <c r="S46" s="67"/>
      <c r="T46" s="67"/>
      <c r="U46" s="241" t="str">
        <f>IF(F46="","",Tabla1[[#This Row],[Fecha Inicio grupo]]+3*7-7)</f>
        <v/>
      </c>
      <c r="V46" s="242" t="str">
        <f>IF(F46="","",EDATE(Tabla1[[#This Row],[Fecha Inicio grupo]],3))</f>
        <v/>
      </c>
      <c r="W46" s="29"/>
      <c r="X46" s="29"/>
      <c r="Y46" s="76"/>
      <c r="Z46" s="76"/>
      <c r="AA46" s="76"/>
      <c r="AB46" s="76"/>
      <c r="AC46" s="76"/>
      <c r="AD46" s="76"/>
      <c r="AE46" s="76"/>
      <c r="AF46" s="76"/>
      <c r="AG46" s="76"/>
      <c r="AH46" s="76"/>
      <c r="AI46" s="76"/>
      <c r="AJ46" s="76"/>
      <c r="AK46" s="76"/>
      <c r="AL46" s="76"/>
      <c r="AM46" s="76"/>
      <c r="AN46" s="76"/>
      <c r="AO46" s="143"/>
      <c r="AP46" s="244" t="str">
        <f>IF(F46="","",IFERROR(VLOOKUP(SUBSTITUTE(SUBSTITUTE(Tabla1[[#This Row],[Uso Sistemas]],"T","P"),"N","F"),Parámetros!$M$2:$N$17,2,0),"Completar hasta 3ra sem. para evaluar a Probacionista"))</f>
        <v/>
      </c>
      <c r="AQ46" s="39"/>
      <c r="AR46" s="198"/>
      <c r="AS46" s="39"/>
      <c r="AT46" s="28"/>
      <c r="AU46" s="55"/>
      <c r="AV46" s="55"/>
      <c r="AW46" s="55"/>
      <c r="AX46" s="246" t="str">
        <f>IF(V46="","",EOMONTH(EDATE(Tabla1[[#This Row],[Fecha Finalización]],2),0))</f>
        <v/>
      </c>
      <c r="AY46" s="39"/>
      <c r="AZ46" s="247" t="str">
        <f>IF(V46="","",EOMONTH(EDATE(Tabla1[[#This Row],[Fecha Finalización]],3),0))</f>
        <v/>
      </c>
      <c r="BA46" s="39"/>
      <c r="BB46" s="39"/>
      <c r="BC46" s="233"/>
      <c r="BD46" s="231" t="str">
        <f>IF(F46="","",Tabla1[[#This Row],[sem 01]]&amp;Tabla1[[#This Row],[sem 02]]&amp;Tabla1[[#This Row],[sem 03]])</f>
        <v/>
      </c>
      <c r="BE46" s="232" t="str">
        <f>+IF(TRIM(F46)="","",$B$1&amp;"-"&amp;Tabla1[[#This Row],[Mes Inscrito]]&amp;"-"&amp;Tabla1[[#This Row],[Dia de clases Inscrito]]&amp;"-"&amp;Tabla1[[#This Row],[Horario Inscrito]]&amp;"-"&amp;Tabla1[[#This Row],[Fecha Inicio grupo]])</f>
        <v/>
      </c>
      <c r="BF46" s="249" t="str">
        <f>IF(F46="","",Tabla1[[#This Row],[Curso]])</f>
        <v/>
      </c>
      <c r="BG46" s="250" t="str">
        <f>+IF(TRIM(F46)="","",$B$1&amp;"-"&amp;TRIM(Tabla1[[#This Row],[Mes Inscrito]])&amp;"-"&amp;TRIM(Tabla1[[#This Row],[Dia de clases Inscrito]])&amp;"-"&amp;TRIM(Tabla1[[#This Row],[Horario Inscrito]])&amp;"-"&amp;TRIM(Tabla1[[#This Row],[Fecha Inicio grupo]])&amp;"-"&amp;TRIM(Tabla1[[#This Row],[Tipo Incrito]]))</f>
        <v/>
      </c>
      <c r="BH46" s="251" t="str">
        <f>IF(F46="","",OR(IFERROR(SEARCH("CG",Tabla1[[#This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 s="305" t="str">
        <f>IF(F46&lt;&gt;"",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 s="305" t="str">
        <f>IF(F46&lt;&gt;"",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 s="305" t="str">
        <f>IF(Tabla1[[#This Row],[Fecha Inicio grupo]]="","",IFERROR(VLOOKUP(Tabla1[[#This Row],[Mes de Alta como miembro]],Parámetros!$AM$2:$AN$16,2,0),"01/01/1900"))</f>
        <v/>
      </c>
    </row>
    <row r="47" spans="1:63" s="24" customFormat="1" ht="13.9" hidden="1">
      <c r="A47" s="68">
        <v>44</v>
      </c>
      <c r="B47" s="28"/>
      <c r="C47" s="34"/>
      <c r="D47" s="42"/>
      <c r="E47" s="42"/>
      <c r="F47" s="45"/>
      <c r="G47" s="45"/>
      <c r="H47" s="161"/>
      <c r="I47" s="42"/>
      <c r="J47" s="28"/>
      <c r="K47" s="69"/>
      <c r="L47" s="68"/>
      <c r="M47" s="46"/>
      <c r="N47" s="236" t="str">
        <f ca="1">IF(Tabla1[[#This Row],[Fecha de nac]]="","",IF(Tabla1[[#This Row],[Fecha Finalización]] &gt;=TODAY(), DATEDIF(Tabla1[[#This Row],[Fecha de nac]],TODAY(),"y"), ROUNDDOWN((Tabla1[[#This Row],[Fecha Finalización]] -Tabla1[[#This Row],[Fecha de nac]])/365,0)))</f>
        <v/>
      </c>
      <c r="O47" s="167"/>
      <c r="P47" s="34"/>
      <c r="Q47" s="67"/>
      <c r="R47" s="67"/>
      <c r="S47" s="67"/>
      <c r="T47" s="67"/>
      <c r="U47" s="241" t="str">
        <f>IF(F47="","",Tabla1[[#This Row],[Fecha Inicio grupo]]+3*7-7)</f>
        <v/>
      </c>
      <c r="V47" s="242" t="str">
        <f>IF(F47="","",EDATE(Tabla1[[#This Row],[Fecha Inicio grupo]],3))</f>
        <v/>
      </c>
      <c r="W47" s="29"/>
      <c r="X47" s="29"/>
      <c r="Y47" s="76"/>
      <c r="Z47" s="76"/>
      <c r="AA47" s="76"/>
      <c r="AB47" s="76"/>
      <c r="AC47" s="76"/>
      <c r="AD47" s="76"/>
      <c r="AE47" s="76"/>
      <c r="AF47" s="76"/>
      <c r="AG47" s="76"/>
      <c r="AH47" s="76"/>
      <c r="AI47" s="76"/>
      <c r="AJ47" s="76"/>
      <c r="AK47" s="76"/>
      <c r="AL47" s="76"/>
      <c r="AM47" s="76"/>
      <c r="AN47" s="76"/>
      <c r="AO47" s="143"/>
      <c r="AP47" s="244" t="str">
        <f>IF(F47="","",IFERROR(VLOOKUP(SUBSTITUTE(SUBSTITUTE(Tabla1[[#This Row],[Uso Sistemas]],"T","P"),"N","F"),Parámetros!$M$2:$N$17,2,0),"Completar hasta 3ra sem. para evaluar a Probacionista"))</f>
        <v/>
      </c>
      <c r="AQ47" s="39"/>
      <c r="AR47" s="198"/>
      <c r="AS47" s="39"/>
      <c r="AT47" s="28"/>
      <c r="AU47" s="55"/>
      <c r="AV47" s="55"/>
      <c r="AW47" s="55"/>
      <c r="AX47" s="246" t="str">
        <f>IF(V47="","",EOMONTH(EDATE(Tabla1[[#This Row],[Fecha Finalización]],2),0))</f>
        <v/>
      </c>
      <c r="AY47" s="39"/>
      <c r="AZ47" s="247" t="str">
        <f>IF(V47="","",EOMONTH(EDATE(Tabla1[[#This Row],[Fecha Finalización]],3),0))</f>
        <v/>
      </c>
      <c r="BA47" s="39"/>
      <c r="BB47" s="39"/>
      <c r="BC47" s="233"/>
      <c r="BD47" s="231" t="str">
        <f>IF(F47="","",Tabla1[[#This Row],[sem 01]]&amp;Tabla1[[#This Row],[sem 02]]&amp;Tabla1[[#This Row],[sem 03]])</f>
        <v/>
      </c>
      <c r="BE47" s="232" t="str">
        <f>+IF(TRIM(F47)="","",$B$1&amp;"-"&amp;Tabla1[[#This Row],[Mes Inscrito]]&amp;"-"&amp;Tabla1[[#This Row],[Dia de clases Inscrito]]&amp;"-"&amp;Tabla1[[#This Row],[Horario Inscrito]]&amp;"-"&amp;Tabla1[[#This Row],[Fecha Inicio grupo]])</f>
        <v/>
      </c>
      <c r="BF47" s="249" t="str">
        <f>IF(F47="","",Tabla1[[#This Row],[Curso]])</f>
        <v/>
      </c>
      <c r="BG47" s="250" t="str">
        <f>+IF(TRIM(F47)="","",$B$1&amp;"-"&amp;TRIM(Tabla1[[#This Row],[Mes Inscrito]])&amp;"-"&amp;TRIM(Tabla1[[#This Row],[Dia de clases Inscrito]])&amp;"-"&amp;TRIM(Tabla1[[#This Row],[Horario Inscrito]])&amp;"-"&amp;TRIM(Tabla1[[#This Row],[Fecha Inicio grupo]])&amp;"-"&amp;TRIM(Tabla1[[#This Row],[Tipo Incrito]]))</f>
        <v/>
      </c>
      <c r="BH47" s="251" t="str">
        <f>IF(F47="","",OR(IFERROR(SEARCH("CG",Tabla1[[#This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 s="305" t="str">
        <f>IF(F47&lt;&gt;"",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 s="305" t="str">
        <f>IF(F47&lt;&gt;"",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 s="305" t="str">
        <f>IF(Tabla1[[#This Row],[Fecha Inicio grupo]]="","",IFERROR(VLOOKUP(Tabla1[[#This Row],[Mes de Alta como miembro]],Parámetros!$AM$2:$AN$16,2,0),"01/01/1900"))</f>
        <v/>
      </c>
    </row>
    <row r="48" spans="1:63" s="24" customFormat="1" ht="13.9" hidden="1">
      <c r="A48" s="68">
        <v>45</v>
      </c>
      <c r="B48" s="28"/>
      <c r="C48" s="34"/>
      <c r="D48" s="42"/>
      <c r="E48" s="42"/>
      <c r="F48" s="45"/>
      <c r="G48" s="45"/>
      <c r="H48" s="161"/>
      <c r="I48" s="42"/>
      <c r="J48" s="28"/>
      <c r="K48" s="69"/>
      <c r="L48" s="68"/>
      <c r="M48" s="46"/>
      <c r="N48" s="236" t="str">
        <f ca="1">IF(Tabla1[[#This Row],[Fecha de nac]]="","",IF(Tabla1[[#This Row],[Fecha Finalización]] &gt;=TODAY(), DATEDIF(Tabla1[[#This Row],[Fecha de nac]],TODAY(),"y"), ROUNDDOWN((Tabla1[[#This Row],[Fecha Finalización]] -Tabla1[[#This Row],[Fecha de nac]])/365,0)))</f>
        <v/>
      </c>
      <c r="O48" s="167"/>
      <c r="P48" s="34"/>
      <c r="Q48" s="67"/>
      <c r="R48" s="67"/>
      <c r="S48" s="67"/>
      <c r="T48" s="67"/>
      <c r="U48" s="241" t="str">
        <f>IF(F48="","",Tabla1[[#This Row],[Fecha Inicio grupo]]+3*7-7)</f>
        <v/>
      </c>
      <c r="V48" s="242" t="str">
        <f>IF(F48="","",EDATE(Tabla1[[#This Row],[Fecha Inicio grupo]],3))</f>
        <v/>
      </c>
      <c r="W48" s="29"/>
      <c r="X48" s="29"/>
      <c r="Y48" s="76"/>
      <c r="Z48" s="76"/>
      <c r="AA48" s="76"/>
      <c r="AB48" s="76"/>
      <c r="AC48" s="76"/>
      <c r="AD48" s="76"/>
      <c r="AE48" s="76"/>
      <c r="AF48" s="76"/>
      <c r="AG48" s="76"/>
      <c r="AH48" s="76"/>
      <c r="AI48" s="76"/>
      <c r="AJ48" s="76"/>
      <c r="AK48" s="76"/>
      <c r="AL48" s="76"/>
      <c r="AM48" s="76"/>
      <c r="AN48" s="76"/>
      <c r="AO48" s="143"/>
      <c r="AP48" s="244" t="str">
        <f>IF(F48="","",IFERROR(VLOOKUP(SUBSTITUTE(SUBSTITUTE(Tabla1[[#This Row],[Uso Sistemas]],"T","P"),"N","F"),Parámetros!$M$2:$N$17,2,0),"Completar hasta 3ra sem. para evaluar a Probacionista"))</f>
        <v/>
      </c>
      <c r="AQ48" s="39"/>
      <c r="AR48" s="198"/>
      <c r="AS48" s="39"/>
      <c r="AT48" s="28"/>
      <c r="AU48" s="55"/>
      <c r="AV48" s="55"/>
      <c r="AW48" s="55"/>
      <c r="AX48" s="246" t="str">
        <f>IF(V48="","",EOMONTH(EDATE(Tabla1[[#This Row],[Fecha Finalización]],2),0))</f>
        <v/>
      </c>
      <c r="AY48" s="39"/>
      <c r="AZ48" s="247" t="str">
        <f>IF(V48="","",EOMONTH(EDATE(Tabla1[[#This Row],[Fecha Finalización]],3),0))</f>
        <v/>
      </c>
      <c r="BA48" s="39"/>
      <c r="BB48" s="39"/>
      <c r="BC48" s="233"/>
      <c r="BD48" s="231" t="str">
        <f>IF(F48="","",Tabla1[[#This Row],[sem 01]]&amp;Tabla1[[#This Row],[sem 02]]&amp;Tabla1[[#This Row],[sem 03]])</f>
        <v/>
      </c>
      <c r="BE48" s="232" t="str">
        <f>+IF(TRIM(F48)="","",$B$1&amp;"-"&amp;Tabla1[[#This Row],[Mes Inscrito]]&amp;"-"&amp;Tabla1[[#This Row],[Dia de clases Inscrito]]&amp;"-"&amp;Tabla1[[#This Row],[Horario Inscrito]]&amp;"-"&amp;Tabla1[[#This Row],[Fecha Inicio grupo]])</f>
        <v/>
      </c>
      <c r="BF48" s="249" t="str">
        <f>IF(F48="","",Tabla1[[#This Row],[Curso]])</f>
        <v/>
      </c>
      <c r="BG48" s="250" t="str">
        <f>+IF(TRIM(F48)="","",$B$1&amp;"-"&amp;TRIM(Tabla1[[#This Row],[Mes Inscrito]])&amp;"-"&amp;TRIM(Tabla1[[#This Row],[Dia de clases Inscrito]])&amp;"-"&amp;TRIM(Tabla1[[#This Row],[Horario Inscrito]])&amp;"-"&amp;TRIM(Tabla1[[#This Row],[Fecha Inicio grupo]])&amp;"-"&amp;TRIM(Tabla1[[#This Row],[Tipo Incrito]]))</f>
        <v/>
      </c>
      <c r="BH48" s="251" t="str">
        <f>IF(F48="","",OR(IFERROR(SEARCH("CG",Tabla1[[#This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 s="305" t="str">
        <f>IF(F48&lt;&gt;"",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 s="305" t="str">
        <f>IF(F48&lt;&gt;"",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 s="305" t="str">
        <f>IF(Tabla1[[#This Row],[Fecha Inicio grupo]]="","",IFERROR(VLOOKUP(Tabla1[[#This Row],[Mes de Alta como miembro]],Parámetros!$AM$2:$AN$16,2,0),"01/01/1900"))</f>
        <v/>
      </c>
    </row>
    <row r="49" spans="1:63" s="24" customFormat="1" ht="13.9" hidden="1">
      <c r="A49" s="68">
        <v>46</v>
      </c>
      <c r="B49" s="28"/>
      <c r="C49" s="34"/>
      <c r="D49" s="42"/>
      <c r="E49" s="42"/>
      <c r="F49" s="45"/>
      <c r="G49" s="45"/>
      <c r="H49" s="161"/>
      <c r="I49" s="42"/>
      <c r="J49" s="28"/>
      <c r="K49" s="69"/>
      <c r="L49" s="68"/>
      <c r="M49" s="46"/>
      <c r="N49" s="236" t="str">
        <f ca="1">IF(Tabla1[[#This Row],[Fecha de nac]]="","",IF(Tabla1[[#This Row],[Fecha Finalización]] &gt;=TODAY(), DATEDIF(Tabla1[[#This Row],[Fecha de nac]],TODAY(),"y"), ROUNDDOWN((Tabla1[[#This Row],[Fecha Finalización]] -Tabla1[[#This Row],[Fecha de nac]])/365,0)))</f>
        <v/>
      </c>
      <c r="O49" s="167"/>
      <c r="P49" s="34"/>
      <c r="Q49" s="67"/>
      <c r="R49" s="67"/>
      <c r="S49" s="67"/>
      <c r="T49" s="67"/>
      <c r="U49" s="241" t="str">
        <f>IF(F49="","",Tabla1[[#This Row],[Fecha Inicio grupo]]+3*7-7)</f>
        <v/>
      </c>
      <c r="V49" s="242" t="str">
        <f>IF(F49="","",EDATE(Tabla1[[#This Row],[Fecha Inicio grupo]],3))</f>
        <v/>
      </c>
      <c r="W49" s="29"/>
      <c r="X49" s="29"/>
      <c r="Y49" s="76"/>
      <c r="Z49" s="76"/>
      <c r="AA49" s="76"/>
      <c r="AB49" s="76"/>
      <c r="AC49" s="76"/>
      <c r="AD49" s="76"/>
      <c r="AE49" s="76"/>
      <c r="AF49" s="76"/>
      <c r="AG49" s="76"/>
      <c r="AH49" s="76"/>
      <c r="AI49" s="76"/>
      <c r="AJ49" s="76"/>
      <c r="AK49" s="76"/>
      <c r="AL49" s="76"/>
      <c r="AM49" s="76"/>
      <c r="AN49" s="76"/>
      <c r="AO49" s="143"/>
      <c r="AP49" s="244" t="str">
        <f>IF(F49="","",IFERROR(VLOOKUP(SUBSTITUTE(SUBSTITUTE(Tabla1[[#This Row],[Uso Sistemas]],"T","P"),"N","F"),Parámetros!$M$2:$N$17,2,0),"Completar hasta 3ra sem. para evaluar a Probacionista"))</f>
        <v/>
      </c>
      <c r="AQ49" s="39"/>
      <c r="AR49" s="198"/>
      <c r="AS49" s="39"/>
      <c r="AT49" s="28"/>
      <c r="AU49" s="55"/>
      <c r="AV49" s="55"/>
      <c r="AW49" s="55"/>
      <c r="AX49" s="246" t="str">
        <f>IF(V49="","",EOMONTH(EDATE(Tabla1[[#This Row],[Fecha Finalización]],2),0))</f>
        <v/>
      </c>
      <c r="AY49" s="39"/>
      <c r="AZ49" s="247" t="str">
        <f>IF(V49="","",EOMONTH(EDATE(Tabla1[[#This Row],[Fecha Finalización]],3),0))</f>
        <v/>
      </c>
      <c r="BA49" s="39"/>
      <c r="BB49" s="39"/>
      <c r="BC49" s="233"/>
      <c r="BD49" s="231" t="str">
        <f>IF(F49="","",Tabla1[[#This Row],[sem 01]]&amp;Tabla1[[#This Row],[sem 02]]&amp;Tabla1[[#This Row],[sem 03]])</f>
        <v/>
      </c>
      <c r="BE49" s="232" t="str">
        <f>+IF(TRIM(F49)="","",$B$1&amp;"-"&amp;Tabla1[[#This Row],[Mes Inscrito]]&amp;"-"&amp;Tabla1[[#This Row],[Dia de clases Inscrito]]&amp;"-"&amp;Tabla1[[#This Row],[Horario Inscrito]]&amp;"-"&amp;Tabla1[[#This Row],[Fecha Inicio grupo]])</f>
        <v/>
      </c>
      <c r="BF49" s="249" t="str">
        <f>IF(F49="","",Tabla1[[#This Row],[Curso]])</f>
        <v/>
      </c>
      <c r="BG49" s="250" t="str">
        <f>+IF(TRIM(F49)="","",$B$1&amp;"-"&amp;TRIM(Tabla1[[#This Row],[Mes Inscrito]])&amp;"-"&amp;TRIM(Tabla1[[#This Row],[Dia de clases Inscrito]])&amp;"-"&amp;TRIM(Tabla1[[#This Row],[Horario Inscrito]])&amp;"-"&amp;TRIM(Tabla1[[#This Row],[Fecha Inicio grupo]])&amp;"-"&amp;TRIM(Tabla1[[#This Row],[Tipo Incrito]]))</f>
        <v/>
      </c>
      <c r="BH49" s="251" t="str">
        <f>IF(F49="","",OR(IFERROR(SEARCH("CG",Tabla1[[#This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 s="305" t="str">
        <f>IF(F49&lt;&gt;"",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 s="305" t="str">
        <f>IF(F49&lt;&gt;"",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 s="305" t="str">
        <f>IF(Tabla1[[#This Row],[Fecha Inicio grupo]]="","",IFERROR(VLOOKUP(Tabla1[[#This Row],[Mes de Alta como miembro]],Parámetros!$AM$2:$AN$16,2,0),"01/01/1900"))</f>
        <v/>
      </c>
    </row>
    <row r="50" spans="1:63" s="24" customFormat="1" ht="13.9" hidden="1">
      <c r="A50" s="68">
        <v>47</v>
      </c>
      <c r="B50" s="28"/>
      <c r="C50" s="34"/>
      <c r="D50" s="42"/>
      <c r="E50" s="42"/>
      <c r="F50" s="45"/>
      <c r="G50" s="45"/>
      <c r="H50" s="161"/>
      <c r="I50" s="42"/>
      <c r="J50" s="28"/>
      <c r="K50" s="69"/>
      <c r="L50" s="68"/>
      <c r="M50" s="46"/>
      <c r="N50" s="236" t="str">
        <f ca="1">IF(Tabla1[[#This Row],[Fecha de nac]]="","",IF(Tabla1[[#This Row],[Fecha Finalización]] &gt;=TODAY(), DATEDIF(Tabla1[[#This Row],[Fecha de nac]],TODAY(),"y"), ROUNDDOWN((Tabla1[[#This Row],[Fecha Finalización]] -Tabla1[[#This Row],[Fecha de nac]])/365,0)))</f>
        <v/>
      </c>
      <c r="O50" s="167"/>
      <c r="P50" s="34"/>
      <c r="Q50" s="67"/>
      <c r="R50" s="67"/>
      <c r="S50" s="67"/>
      <c r="T50" s="67"/>
      <c r="U50" s="241" t="str">
        <f>IF(F50="","",Tabla1[[#This Row],[Fecha Inicio grupo]]+3*7-7)</f>
        <v/>
      </c>
      <c r="V50" s="242" t="str">
        <f>IF(F50="","",EDATE(Tabla1[[#This Row],[Fecha Inicio grupo]],3))</f>
        <v/>
      </c>
      <c r="W50" s="29"/>
      <c r="X50" s="29"/>
      <c r="Y50" s="76"/>
      <c r="Z50" s="76"/>
      <c r="AA50" s="76"/>
      <c r="AB50" s="76"/>
      <c r="AC50" s="76"/>
      <c r="AD50" s="76"/>
      <c r="AE50" s="76"/>
      <c r="AF50" s="76"/>
      <c r="AG50" s="76"/>
      <c r="AH50" s="76"/>
      <c r="AI50" s="76"/>
      <c r="AJ50" s="76"/>
      <c r="AK50" s="76"/>
      <c r="AL50" s="76"/>
      <c r="AM50" s="76"/>
      <c r="AN50" s="76"/>
      <c r="AO50" s="143"/>
      <c r="AP50" s="244" t="str">
        <f>IF(F50="","",IFERROR(VLOOKUP(SUBSTITUTE(SUBSTITUTE(Tabla1[[#This Row],[Uso Sistemas]],"T","P"),"N","F"),Parámetros!$M$2:$N$17,2,0),"Completar hasta 3ra sem. para evaluar a Probacionista"))</f>
        <v/>
      </c>
      <c r="AQ50" s="39"/>
      <c r="AR50" s="198"/>
      <c r="AS50" s="39"/>
      <c r="AT50" s="28"/>
      <c r="AU50" s="55"/>
      <c r="AV50" s="55"/>
      <c r="AW50" s="55"/>
      <c r="AX50" s="246" t="str">
        <f>IF(V50="","",EOMONTH(EDATE(Tabla1[[#This Row],[Fecha Finalización]],2),0))</f>
        <v/>
      </c>
      <c r="AY50" s="39"/>
      <c r="AZ50" s="247" t="str">
        <f>IF(V50="","",EOMONTH(EDATE(Tabla1[[#This Row],[Fecha Finalización]],3),0))</f>
        <v/>
      </c>
      <c r="BA50" s="39"/>
      <c r="BB50" s="39"/>
      <c r="BC50" s="233"/>
      <c r="BD50" s="231" t="str">
        <f>IF(F50="","",Tabla1[[#This Row],[sem 01]]&amp;Tabla1[[#This Row],[sem 02]]&amp;Tabla1[[#This Row],[sem 03]])</f>
        <v/>
      </c>
      <c r="BE50" s="232" t="str">
        <f>+IF(TRIM(F50)="","",$B$1&amp;"-"&amp;Tabla1[[#This Row],[Mes Inscrito]]&amp;"-"&amp;Tabla1[[#This Row],[Dia de clases Inscrito]]&amp;"-"&amp;Tabla1[[#This Row],[Horario Inscrito]]&amp;"-"&amp;Tabla1[[#This Row],[Fecha Inicio grupo]])</f>
        <v/>
      </c>
      <c r="BF50" s="249" t="str">
        <f>IF(F50="","",Tabla1[[#This Row],[Curso]])</f>
        <v/>
      </c>
      <c r="BG50" s="250" t="str">
        <f>+IF(TRIM(F50)="","",$B$1&amp;"-"&amp;TRIM(Tabla1[[#This Row],[Mes Inscrito]])&amp;"-"&amp;TRIM(Tabla1[[#This Row],[Dia de clases Inscrito]])&amp;"-"&amp;TRIM(Tabla1[[#This Row],[Horario Inscrito]])&amp;"-"&amp;TRIM(Tabla1[[#This Row],[Fecha Inicio grupo]])&amp;"-"&amp;TRIM(Tabla1[[#This Row],[Tipo Incrito]]))</f>
        <v/>
      </c>
      <c r="BH50" s="251" t="str">
        <f>IF(F50="","",OR(IFERROR(SEARCH("CG",Tabla1[[#This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 s="305" t="str">
        <f>IF(F50&lt;&gt;"",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 s="305" t="str">
        <f>IF(F50&lt;&gt;"",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 s="305" t="str">
        <f>IF(Tabla1[[#This Row],[Fecha Inicio grupo]]="","",IFERROR(VLOOKUP(Tabla1[[#This Row],[Mes de Alta como miembro]],Parámetros!$AM$2:$AN$16,2,0),"01/01/1900"))</f>
        <v/>
      </c>
    </row>
    <row r="51" spans="1:63" s="24" customFormat="1" ht="13.9" hidden="1">
      <c r="A51" s="68">
        <v>48</v>
      </c>
      <c r="B51" s="28"/>
      <c r="C51" s="34"/>
      <c r="D51" s="42"/>
      <c r="E51" s="42"/>
      <c r="F51" s="45"/>
      <c r="G51" s="45"/>
      <c r="H51" s="161"/>
      <c r="I51" s="42"/>
      <c r="J51" s="28"/>
      <c r="K51" s="69"/>
      <c r="L51" s="68"/>
      <c r="M51" s="46"/>
      <c r="N51" s="236" t="str">
        <f ca="1">IF(Tabla1[[#This Row],[Fecha de nac]]="","",IF(Tabla1[[#This Row],[Fecha Finalización]] &gt;=TODAY(), DATEDIF(Tabla1[[#This Row],[Fecha de nac]],TODAY(),"y"), ROUNDDOWN((Tabla1[[#This Row],[Fecha Finalización]] -Tabla1[[#This Row],[Fecha de nac]])/365,0)))</f>
        <v/>
      </c>
      <c r="O51" s="167"/>
      <c r="P51" s="34"/>
      <c r="Q51" s="67"/>
      <c r="R51" s="67"/>
      <c r="S51" s="67"/>
      <c r="T51" s="67"/>
      <c r="U51" s="241" t="str">
        <f>IF(F51="","",Tabla1[[#This Row],[Fecha Inicio grupo]]+3*7-7)</f>
        <v/>
      </c>
      <c r="V51" s="242" t="str">
        <f>IF(F51="","",EDATE(Tabla1[[#This Row],[Fecha Inicio grupo]],3))</f>
        <v/>
      </c>
      <c r="W51" s="29"/>
      <c r="X51" s="29"/>
      <c r="Y51" s="76"/>
      <c r="Z51" s="76"/>
      <c r="AA51" s="76"/>
      <c r="AB51" s="76"/>
      <c r="AC51" s="76"/>
      <c r="AD51" s="76"/>
      <c r="AE51" s="76"/>
      <c r="AF51" s="76"/>
      <c r="AG51" s="76"/>
      <c r="AH51" s="76"/>
      <c r="AI51" s="76"/>
      <c r="AJ51" s="76"/>
      <c r="AK51" s="76"/>
      <c r="AL51" s="76"/>
      <c r="AM51" s="76"/>
      <c r="AN51" s="76"/>
      <c r="AO51" s="143"/>
      <c r="AP51" s="244" t="str">
        <f>IF(F51="","",IFERROR(VLOOKUP(SUBSTITUTE(SUBSTITUTE(Tabla1[[#This Row],[Uso Sistemas]],"T","P"),"N","F"),Parámetros!$M$2:$N$17,2,0),"Completar hasta 3ra sem. para evaluar a Probacionista"))</f>
        <v/>
      </c>
      <c r="AQ51" s="39"/>
      <c r="AR51" s="198"/>
      <c r="AS51" s="39"/>
      <c r="AT51" s="28"/>
      <c r="AU51" s="55"/>
      <c r="AV51" s="55"/>
      <c r="AW51" s="55"/>
      <c r="AX51" s="246" t="str">
        <f>IF(V51="","",EOMONTH(EDATE(Tabla1[[#This Row],[Fecha Finalización]],2),0))</f>
        <v/>
      </c>
      <c r="AY51" s="39"/>
      <c r="AZ51" s="247" t="str">
        <f>IF(V51="","",EOMONTH(EDATE(Tabla1[[#This Row],[Fecha Finalización]],3),0))</f>
        <v/>
      </c>
      <c r="BA51" s="39"/>
      <c r="BB51" s="39"/>
      <c r="BC51" s="233"/>
      <c r="BD51" s="231" t="str">
        <f>IF(F51="","",Tabla1[[#This Row],[sem 01]]&amp;Tabla1[[#This Row],[sem 02]]&amp;Tabla1[[#This Row],[sem 03]])</f>
        <v/>
      </c>
      <c r="BE51" s="232" t="str">
        <f>+IF(TRIM(F51)="","",$B$1&amp;"-"&amp;Tabla1[[#This Row],[Mes Inscrito]]&amp;"-"&amp;Tabla1[[#This Row],[Dia de clases Inscrito]]&amp;"-"&amp;Tabla1[[#This Row],[Horario Inscrito]]&amp;"-"&amp;Tabla1[[#This Row],[Fecha Inicio grupo]])</f>
        <v/>
      </c>
      <c r="BF51" s="249" t="str">
        <f>IF(F51="","",Tabla1[[#This Row],[Curso]])</f>
        <v/>
      </c>
      <c r="BG51" s="250" t="str">
        <f>+IF(TRIM(F51)="","",$B$1&amp;"-"&amp;TRIM(Tabla1[[#This Row],[Mes Inscrito]])&amp;"-"&amp;TRIM(Tabla1[[#This Row],[Dia de clases Inscrito]])&amp;"-"&amp;TRIM(Tabla1[[#This Row],[Horario Inscrito]])&amp;"-"&amp;TRIM(Tabla1[[#This Row],[Fecha Inicio grupo]])&amp;"-"&amp;TRIM(Tabla1[[#This Row],[Tipo Incrito]]))</f>
        <v/>
      </c>
      <c r="BH51" s="251" t="str">
        <f>IF(F51="","",OR(IFERROR(SEARCH("CG",Tabla1[[#This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 s="305" t="str">
        <f>IF(F51&lt;&gt;"",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 s="305" t="str">
        <f>IF(F51&lt;&gt;"",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 s="305" t="str">
        <f>IF(Tabla1[[#This Row],[Fecha Inicio grupo]]="","",IFERROR(VLOOKUP(Tabla1[[#This Row],[Mes de Alta como miembro]],Parámetros!$AM$2:$AN$16,2,0),"01/01/1900"))</f>
        <v/>
      </c>
    </row>
    <row r="52" spans="1:63" s="24" customFormat="1" ht="13.9" hidden="1">
      <c r="A52" s="68">
        <v>49</v>
      </c>
      <c r="B52" s="28"/>
      <c r="C52" s="34"/>
      <c r="D52" s="42"/>
      <c r="E52" s="42"/>
      <c r="F52" s="45"/>
      <c r="G52" s="45"/>
      <c r="H52" s="161"/>
      <c r="I52" s="42"/>
      <c r="J52" s="28"/>
      <c r="K52" s="69"/>
      <c r="L52" s="68"/>
      <c r="M52" s="46"/>
      <c r="N52" s="236" t="str">
        <f ca="1">IF(Tabla1[[#This Row],[Fecha de nac]]="","",IF(Tabla1[[#This Row],[Fecha Finalización]] &gt;=TODAY(), DATEDIF(Tabla1[[#This Row],[Fecha de nac]],TODAY(),"y"), ROUNDDOWN((Tabla1[[#This Row],[Fecha Finalización]] -Tabla1[[#This Row],[Fecha de nac]])/365,0)))</f>
        <v/>
      </c>
      <c r="O52" s="167"/>
      <c r="P52" s="34"/>
      <c r="Q52" s="67"/>
      <c r="R52" s="67"/>
      <c r="S52" s="67"/>
      <c r="T52" s="67"/>
      <c r="U52" s="241" t="str">
        <f>IF(F52="","",Tabla1[[#This Row],[Fecha Inicio grupo]]+3*7-7)</f>
        <v/>
      </c>
      <c r="V52" s="242" t="str">
        <f>IF(F52="","",EDATE(Tabla1[[#This Row],[Fecha Inicio grupo]],3))</f>
        <v/>
      </c>
      <c r="W52" s="29"/>
      <c r="X52" s="29"/>
      <c r="Y52" s="76"/>
      <c r="Z52" s="76"/>
      <c r="AA52" s="76"/>
      <c r="AB52" s="76"/>
      <c r="AC52" s="76"/>
      <c r="AD52" s="76"/>
      <c r="AE52" s="76"/>
      <c r="AF52" s="76"/>
      <c r="AG52" s="76"/>
      <c r="AH52" s="76"/>
      <c r="AI52" s="76"/>
      <c r="AJ52" s="76"/>
      <c r="AK52" s="76"/>
      <c r="AL52" s="76"/>
      <c r="AM52" s="76"/>
      <c r="AN52" s="76"/>
      <c r="AO52" s="143"/>
      <c r="AP52" s="244" t="str">
        <f>IF(F52="","",IFERROR(VLOOKUP(SUBSTITUTE(SUBSTITUTE(Tabla1[[#This Row],[Uso Sistemas]],"T","P"),"N","F"),Parámetros!$M$2:$N$17,2,0),"Completar hasta 3ra sem. para evaluar a Probacionista"))</f>
        <v/>
      </c>
      <c r="AQ52" s="39"/>
      <c r="AR52" s="198"/>
      <c r="AS52" s="39"/>
      <c r="AT52" s="28"/>
      <c r="AU52" s="55"/>
      <c r="AV52" s="55"/>
      <c r="AW52" s="55"/>
      <c r="AX52" s="246" t="str">
        <f>IF(V52="","",EOMONTH(EDATE(Tabla1[[#This Row],[Fecha Finalización]],2),0))</f>
        <v/>
      </c>
      <c r="AY52" s="39"/>
      <c r="AZ52" s="247" t="str">
        <f>IF(V52="","",EOMONTH(EDATE(Tabla1[[#This Row],[Fecha Finalización]],3),0))</f>
        <v/>
      </c>
      <c r="BA52" s="39"/>
      <c r="BB52" s="39"/>
      <c r="BC52" s="233"/>
      <c r="BD52" s="231" t="str">
        <f>IF(F52="","",Tabla1[[#This Row],[sem 01]]&amp;Tabla1[[#This Row],[sem 02]]&amp;Tabla1[[#This Row],[sem 03]])</f>
        <v/>
      </c>
      <c r="BE52" s="232" t="str">
        <f>+IF(TRIM(F52)="","",$B$1&amp;"-"&amp;Tabla1[[#This Row],[Mes Inscrito]]&amp;"-"&amp;Tabla1[[#This Row],[Dia de clases Inscrito]]&amp;"-"&amp;Tabla1[[#This Row],[Horario Inscrito]]&amp;"-"&amp;Tabla1[[#This Row],[Fecha Inicio grupo]])</f>
        <v/>
      </c>
      <c r="BF52" s="249" t="str">
        <f>IF(F52="","",Tabla1[[#This Row],[Curso]])</f>
        <v/>
      </c>
      <c r="BG52" s="250" t="str">
        <f>+IF(TRIM(F52)="","",$B$1&amp;"-"&amp;TRIM(Tabla1[[#This Row],[Mes Inscrito]])&amp;"-"&amp;TRIM(Tabla1[[#This Row],[Dia de clases Inscrito]])&amp;"-"&amp;TRIM(Tabla1[[#This Row],[Horario Inscrito]])&amp;"-"&amp;TRIM(Tabla1[[#This Row],[Fecha Inicio grupo]])&amp;"-"&amp;TRIM(Tabla1[[#This Row],[Tipo Incrito]]))</f>
        <v/>
      </c>
      <c r="BH52" s="251" t="str">
        <f>IF(F52="","",OR(IFERROR(SEARCH("CG",Tabla1[[#This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 s="305" t="str">
        <f>IF(F52&lt;&gt;"",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 s="305" t="str">
        <f>IF(F52&lt;&gt;"",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 s="305" t="str">
        <f>IF(Tabla1[[#This Row],[Fecha Inicio grupo]]="","",IFERROR(VLOOKUP(Tabla1[[#This Row],[Mes de Alta como miembro]],Parámetros!$AM$2:$AN$16,2,0),"01/01/1900"))</f>
        <v/>
      </c>
    </row>
    <row r="53" spans="1:63" s="24" customFormat="1" ht="13.9" hidden="1">
      <c r="A53" s="68">
        <v>50</v>
      </c>
      <c r="B53" s="28"/>
      <c r="C53" s="34"/>
      <c r="D53" s="42"/>
      <c r="E53" s="42"/>
      <c r="F53" s="45"/>
      <c r="G53" s="45"/>
      <c r="H53" s="161"/>
      <c r="I53" s="42"/>
      <c r="J53" s="259"/>
      <c r="K53" s="69"/>
      <c r="L53" s="68"/>
      <c r="M53" s="46"/>
      <c r="N53" s="236" t="str">
        <f ca="1">IF(Tabla1[[#This Row],[Fecha de nac]]="","",IF(Tabla1[[#This Row],[Fecha Finalización]] &gt;=TODAY(), DATEDIF(Tabla1[[#This Row],[Fecha de nac]],TODAY(),"y"), ROUNDDOWN((Tabla1[[#This Row],[Fecha Finalización]] -Tabla1[[#This Row],[Fecha de nac]])/365,0)))</f>
        <v/>
      </c>
      <c r="O53" s="167"/>
      <c r="P53" s="34"/>
      <c r="Q53" s="67"/>
      <c r="R53" s="67"/>
      <c r="S53" s="67"/>
      <c r="T53" s="67"/>
      <c r="U53" s="241" t="str">
        <f>IF(F53="","",Tabla1[[#This Row],[Fecha Inicio grupo]]+3*7-7)</f>
        <v/>
      </c>
      <c r="V53" s="242" t="str">
        <f>IF(F53="","",EDATE(Tabla1[[#This Row],[Fecha Inicio grupo]],3))</f>
        <v/>
      </c>
      <c r="W53" s="29"/>
      <c r="X53" s="29"/>
      <c r="Y53" s="76"/>
      <c r="Z53" s="76"/>
      <c r="AA53" s="76"/>
      <c r="AB53" s="76"/>
      <c r="AC53" s="76"/>
      <c r="AD53" s="76"/>
      <c r="AE53" s="76"/>
      <c r="AF53" s="76"/>
      <c r="AG53" s="76"/>
      <c r="AH53" s="76"/>
      <c r="AI53" s="76"/>
      <c r="AJ53" s="76"/>
      <c r="AK53" s="76"/>
      <c r="AL53" s="76"/>
      <c r="AM53" s="76"/>
      <c r="AN53" s="76"/>
      <c r="AO53" s="143"/>
      <c r="AP53" s="244" t="str">
        <f>IF(F53="","",IFERROR(VLOOKUP(SUBSTITUTE(SUBSTITUTE(Tabla1[[#This Row],[Uso Sistemas]],"T","P"),"N","F"),Parámetros!$M$2:$N$17,2,0),"Completar hasta 3ra sem. para evaluar a Probacionista"))</f>
        <v/>
      </c>
      <c r="AQ53" s="39"/>
      <c r="AR53" s="198"/>
      <c r="AS53" s="39"/>
      <c r="AT53" s="28"/>
      <c r="AU53" s="55"/>
      <c r="AV53" s="55"/>
      <c r="AW53" s="55"/>
      <c r="AX53" s="246" t="str">
        <f>IF(V53="","",EOMONTH(EDATE(Tabla1[[#This Row],[Fecha Finalización]],2),0))</f>
        <v/>
      </c>
      <c r="AY53" s="39"/>
      <c r="AZ53" s="247" t="str">
        <f>IF(V53="","",EOMONTH(EDATE(Tabla1[[#This Row],[Fecha Finalización]],3),0))</f>
        <v/>
      </c>
      <c r="BA53" s="39"/>
      <c r="BB53" s="39"/>
      <c r="BC53" s="233"/>
      <c r="BD53" s="231" t="str">
        <f>IF(F53="","",Tabla1[[#This Row],[sem 01]]&amp;Tabla1[[#This Row],[sem 02]]&amp;Tabla1[[#This Row],[sem 03]])</f>
        <v/>
      </c>
      <c r="BE53" s="232" t="str">
        <f>+IF(TRIM(F53)="","",$B$1&amp;"-"&amp;Tabla1[[#This Row],[Mes Inscrito]]&amp;"-"&amp;Tabla1[[#This Row],[Dia de clases Inscrito]]&amp;"-"&amp;Tabla1[[#This Row],[Horario Inscrito]]&amp;"-"&amp;Tabla1[[#This Row],[Fecha Inicio grupo]])</f>
        <v/>
      </c>
      <c r="BF53" s="249" t="str">
        <f>IF(F53="","",Tabla1[[#This Row],[Curso]])</f>
        <v/>
      </c>
      <c r="BG53" s="250" t="str">
        <f>+IF(TRIM(F53)="","",$B$1&amp;"-"&amp;TRIM(Tabla1[[#This Row],[Mes Inscrito]])&amp;"-"&amp;TRIM(Tabla1[[#This Row],[Dia de clases Inscrito]])&amp;"-"&amp;TRIM(Tabla1[[#This Row],[Horario Inscrito]])&amp;"-"&amp;TRIM(Tabla1[[#This Row],[Fecha Inicio grupo]])&amp;"-"&amp;TRIM(Tabla1[[#This Row],[Tipo Incrito]]))</f>
        <v/>
      </c>
      <c r="BH53" s="251" t="str">
        <f>IF(F53="","",OR(IFERROR(SEARCH("CG",Tabla1[[#This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 s="305" t="str">
        <f>IF(F53&lt;&gt;"",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 s="305" t="str">
        <f>IF(F53&lt;&gt;"",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 s="305" t="str">
        <f>IF(Tabla1[[#This Row],[Fecha Inicio grupo]]="","",IFERROR(VLOOKUP(Tabla1[[#This Row],[Mes de Alta como miembro]],Parámetros!$AM$2:$AN$16,2,0),"01/01/1900"))</f>
        <v/>
      </c>
    </row>
    <row r="54" spans="1:63" s="24" customFormat="1" ht="13.9" hidden="1">
      <c r="A54" s="68">
        <v>51</v>
      </c>
      <c r="B54" s="28"/>
      <c r="C54" s="34"/>
      <c r="D54" s="42"/>
      <c r="E54" s="42"/>
      <c r="F54" s="45"/>
      <c r="G54" s="45"/>
      <c r="H54" s="161"/>
      <c r="I54" s="260"/>
      <c r="J54" s="28"/>
      <c r="K54" s="69"/>
      <c r="L54" s="68"/>
      <c r="M54" s="261"/>
      <c r="N54" s="236" t="str">
        <f ca="1">IF(Tabla1[[#This Row],[Fecha de nac]]="","",IF(Tabla1[[#This Row],[Fecha Finalización]] &gt;=TODAY(), DATEDIF(Tabla1[[#This Row],[Fecha de nac]],TODAY(),"y"), ROUNDDOWN((Tabla1[[#This Row],[Fecha Finalización]] -Tabla1[[#This Row],[Fecha de nac]])/365,0)))</f>
        <v/>
      </c>
      <c r="O54" s="167"/>
      <c r="P54" s="34"/>
      <c r="Q54" s="67"/>
      <c r="R54" s="67"/>
      <c r="S54" s="67"/>
      <c r="T54" s="67"/>
      <c r="U54" s="241" t="str">
        <f>IF(F54="","",Tabla1[[#This Row],[Fecha Inicio grupo]]+3*7-7)</f>
        <v/>
      </c>
      <c r="V54" s="242" t="str">
        <f>IF(F54="","",EDATE(Tabla1[[#This Row],[Fecha Inicio grupo]],3))</f>
        <v/>
      </c>
      <c r="W54" s="29"/>
      <c r="X54" s="29"/>
      <c r="Y54" s="76"/>
      <c r="Z54" s="76"/>
      <c r="AA54" s="76"/>
      <c r="AB54" s="76"/>
      <c r="AC54" s="76"/>
      <c r="AD54" s="76"/>
      <c r="AE54" s="76"/>
      <c r="AF54" s="76"/>
      <c r="AG54" s="76"/>
      <c r="AH54" s="76"/>
      <c r="AI54" s="76"/>
      <c r="AJ54" s="76"/>
      <c r="AK54" s="76"/>
      <c r="AL54" s="76"/>
      <c r="AM54" s="76"/>
      <c r="AN54" s="76"/>
      <c r="AO54" s="143"/>
      <c r="AP54" s="244" t="str">
        <f>IF(F54="","",IFERROR(VLOOKUP(SUBSTITUTE(SUBSTITUTE(Tabla1[[#This Row],[Uso Sistemas]],"T","P"),"N","F"),Parámetros!$M$2:$N$17,2,0),"Completar hasta 3ra sem. para evaluar a Probacionista"))</f>
        <v/>
      </c>
      <c r="AQ54" s="39"/>
      <c r="AR54" s="198"/>
      <c r="AS54" s="39"/>
      <c r="AT54" s="28"/>
      <c r="AU54" s="55"/>
      <c r="AV54" s="55"/>
      <c r="AW54" s="55"/>
      <c r="AX54" s="246" t="str">
        <f>IF(V54="","",EOMONTH(EDATE(Tabla1[[#This Row],[Fecha Finalización]],2),0))</f>
        <v/>
      </c>
      <c r="AY54" s="39"/>
      <c r="AZ54" s="247" t="str">
        <f>IF(V54="","",EOMONTH(EDATE(Tabla1[[#This Row],[Fecha Finalización]],3),0))</f>
        <v/>
      </c>
      <c r="BA54" s="39"/>
      <c r="BB54" s="39"/>
      <c r="BC54" s="233"/>
      <c r="BD54" s="231" t="str">
        <f>IF(F54="","",Tabla1[[#This Row],[sem 01]]&amp;Tabla1[[#This Row],[sem 02]]&amp;Tabla1[[#This Row],[sem 03]])</f>
        <v/>
      </c>
      <c r="BE54" s="232" t="str">
        <f>+IF(TRIM(F54)="","",$B$1&amp;"-"&amp;Tabla1[[#This Row],[Mes Inscrito]]&amp;"-"&amp;Tabla1[[#This Row],[Dia de clases Inscrito]]&amp;"-"&amp;Tabla1[[#This Row],[Horario Inscrito]]&amp;"-"&amp;Tabla1[[#This Row],[Fecha Inicio grupo]])</f>
        <v/>
      </c>
      <c r="BF54" s="249" t="str">
        <f>IF(F54="","",Tabla1[[#This Row],[Curso]])</f>
        <v/>
      </c>
      <c r="BG54" s="250" t="str">
        <f>+IF(TRIM(F54)="","",$B$1&amp;"-"&amp;TRIM(Tabla1[[#This Row],[Mes Inscrito]])&amp;"-"&amp;TRIM(Tabla1[[#This Row],[Dia de clases Inscrito]])&amp;"-"&amp;TRIM(Tabla1[[#This Row],[Horario Inscrito]])&amp;"-"&amp;TRIM(Tabla1[[#This Row],[Fecha Inicio grupo]])&amp;"-"&amp;TRIM(Tabla1[[#This Row],[Tipo Incrito]]))</f>
        <v/>
      </c>
      <c r="BH54" s="251" t="str">
        <f>IF(F54="","",OR(IFERROR(SEARCH("CG",Tabla1[[#This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 s="305" t="str">
        <f>IF(F54&lt;&gt;"",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 s="305" t="str">
        <f>IF(F54&lt;&gt;"",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 s="305" t="str">
        <f>IF(Tabla1[[#This Row],[Fecha Inicio grupo]]="","",IFERROR(VLOOKUP(Tabla1[[#This Row],[Mes de Alta como miembro]],Parámetros!$AM$2:$AN$16,2,0),"01/01/1900"))</f>
        <v/>
      </c>
    </row>
    <row r="55" spans="1:63" s="24" customFormat="1" ht="13.9" hidden="1">
      <c r="A55" s="68">
        <v>52</v>
      </c>
      <c r="B55" s="28"/>
      <c r="C55" s="34"/>
      <c r="D55" s="42"/>
      <c r="E55" s="42"/>
      <c r="F55" s="45"/>
      <c r="G55" s="45"/>
      <c r="H55" s="161"/>
      <c r="I55" s="260"/>
      <c r="J55" s="28"/>
      <c r="K55" s="69"/>
      <c r="L55" s="68"/>
      <c r="M55" s="261"/>
      <c r="N55" s="236" t="str">
        <f ca="1">IF(Tabla1[[#This Row],[Fecha de nac]]="","",IF(Tabla1[[#This Row],[Fecha Finalización]] &gt;=TODAY(), DATEDIF(Tabla1[[#This Row],[Fecha de nac]],TODAY(),"y"), ROUNDDOWN((Tabla1[[#This Row],[Fecha Finalización]] -Tabla1[[#This Row],[Fecha de nac]])/365,0)))</f>
        <v/>
      </c>
      <c r="O55" s="167"/>
      <c r="P55" s="34"/>
      <c r="Q55" s="67"/>
      <c r="R55" s="67"/>
      <c r="S55" s="67"/>
      <c r="T55" s="67"/>
      <c r="U55" s="241" t="str">
        <f>IF(F55="","",Tabla1[[#This Row],[Fecha Inicio grupo]]+3*7-7)</f>
        <v/>
      </c>
      <c r="V55" s="242" t="str">
        <f>IF(F55="","",EDATE(Tabla1[[#This Row],[Fecha Inicio grupo]],3))</f>
        <v/>
      </c>
      <c r="W55" s="29"/>
      <c r="X55" s="29"/>
      <c r="Y55" s="76"/>
      <c r="Z55" s="76"/>
      <c r="AA55" s="76"/>
      <c r="AB55" s="76"/>
      <c r="AC55" s="76"/>
      <c r="AD55" s="76"/>
      <c r="AE55" s="76"/>
      <c r="AF55" s="76"/>
      <c r="AG55" s="76"/>
      <c r="AH55" s="76"/>
      <c r="AI55" s="76"/>
      <c r="AJ55" s="76"/>
      <c r="AK55" s="76"/>
      <c r="AL55" s="76"/>
      <c r="AM55" s="76"/>
      <c r="AN55" s="76"/>
      <c r="AO55" s="143"/>
      <c r="AP55" s="244" t="str">
        <f>IF(F55="","",IFERROR(VLOOKUP(SUBSTITUTE(SUBSTITUTE(Tabla1[[#This Row],[Uso Sistemas]],"T","P"),"N","F"),Parámetros!$M$2:$N$17,2,0),"Completar hasta 3ra sem. para evaluar a Probacionista"))</f>
        <v/>
      </c>
      <c r="AQ55" s="39"/>
      <c r="AR55" s="198"/>
      <c r="AS55" s="39"/>
      <c r="AT55" s="28"/>
      <c r="AU55" s="55"/>
      <c r="AV55" s="55"/>
      <c r="AW55" s="55"/>
      <c r="AX55" s="246" t="str">
        <f>IF(V55="","",EOMONTH(EDATE(Tabla1[[#This Row],[Fecha Finalización]],2),0))</f>
        <v/>
      </c>
      <c r="AY55" s="39"/>
      <c r="AZ55" s="247" t="str">
        <f>IF(V55="","",EOMONTH(EDATE(Tabla1[[#This Row],[Fecha Finalización]],3),0))</f>
        <v/>
      </c>
      <c r="BA55" s="39"/>
      <c r="BB55" s="39"/>
      <c r="BC55" s="233"/>
      <c r="BD55" s="231" t="str">
        <f>IF(F55="","",Tabla1[[#This Row],[sem 01]]&amp;Tabla1[[#This Row],[sem 02]]&amp;Tabla1[[#This Row],[sem 03]])</f>
        <v/>
      </c>
      <c r="BE55" s="232" t="str">
        <f>+IF(TRIM(F55)="","",$B$1&amp;"-"&amp;Tabla1[[#This Row],[Mes Inscrito]]&amp;"-"&amp;Tabla1[[#This Row],[Dia de clases Inscrito]]&amp;"-"&amp;Tabla1[[#This Row],[Horario Inscrito]]&amp;"-"&amp;Tabla1[[#This Row],[Fecha Inicio grupo]])</f>
        <v/>
      </c>
      <c r="BF55" s="249" t="str">
        <f>IF(F55="","",Tabla1[[#This Row],[Curso]])</f>
        <v/>
      </c>
      <c r="BG55" s="250" t="str">
        <f>+IF(TRIM(F55)="","",$B$1&amp;"-"&amp;TRIM(Tabla1[[#This Row],[Mes Inscrito]])&amp;"-"&amp;TRIM(Tabla1[[#This Row],[Dia de clases Inscrito]])&amp;"-"&amp;TRIM(Tabla1[[#This Row],[Horario Inscrito]])&amp;"-"&amp;TRIM(Tabla1[[#This Row],[Fecha Inicio grupo]])&amp;"-"&amp;TRIM(Tabla1[[#This Row],[Tipo Incrito]]))</f>
        <v/>
      </c>
      <c r="BH55" s="251" t="str">
        <f>IF(F55="","",OR(IFERROR(SEARCH("CG",Tabla1[[#This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 s="305" t="str">
        <f>IF(F55&lt;&gt;"",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 s="305" t="str">
        <f>IF(F55&lt;&gt;"",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 s="305" t="str">
        <f>IF(Tabla1[[#This Row],[Fecha Inicio grupo]]="","",IFERROR(VLOOKUP(Tabla1[[#This Row],[Mes de Alta como miembro]],Parámetros!$AM$2:$AN$16,2,0),"01/01/1900"))</f>
        <v/>
      </c>
    </row>
    <row r="56" spans="1:63" s="24" customFormat="1" ht="13.9" hidden="1">
      <c r="A56" s="68">
        <v>53</v>
      </c>
      <c r="B56" s="28"/>
      <c r="C56" s="34"/>
      <c r="D56" s="42"/>
      <c r="E56" s="42"/>
      <c r="F56" s="45"/>
      <c r="G56" s="45"/>
      <c r="H56" s="161"/>
      <c r="I56" s="260"/>
      <c r="J56" s="28"/>
      <c r="K56" s="69"/>
      <c r="L56" s="68"/>
      <c r="M56" s="261"/>
      <c r="N56" s="236" t="str">
        <f ca="1">IF(Tabla1[[#This Row],[Fecha de nac]]="","",IF(Tabla1[[#This Row],[Fecha Finalización]] &gt;=TODAY(), DATEDIF(Tabla1[[#This Row],[Fecha de nac]],TODAY(),"y"), ROUNDDOWN((Tabla1[[#This Row],[Fecha Finalización]] -Tabla1[[#This Row],[Fecha de nac]])/365,0)))</f>
        <v/>
      </c>
      <c r="O56" s="167"/>
      <c r="P56" s="34"/>
      <c r="Q56" s="67"/>
      <c r="R56" s="67"/>
      <c r="S56" s="67"/>
      <c r="T56" s="67"/>
      <c r="U56" s="241" t="str">
        <f>IF(F56="","",Tabla1[[#This Row],[Fecha Inicio grupo]]+3*7-7)</f>
        <v/>
      </c>
      <c r="V56" s="242" t="str">
        <f>IF(F56="","",EDATE(Tabla1[[#This Row],[Fecha Inicio grupo]],3))</f>
        <v/>
      </c>
      <c r="W56" s="29"/>
      <c r="X56" s="29"/>
      <c r="Y56" s="76"/>
      <c r="Z56" s="76"/>
      <c r="AA56" s="76"/>
      <c r="AB56" s="76"/>
      <c r="AC56" s="76"/>
      <c r="AD56" s="76"/>
      <c r="AE56" s="76"/>
      <c r="AF56" s="76"/>
      <c r="AG56" s="76"/>
      <c r="AH56" s="76"/>
      <c r="AI56" s="76"/>
      <c r="AJ56" s="76"/>
      <c r="AK56" s="76"/>
      <c r="AL56" s="76"/>
      <c r="AM56" s="76"/>
      <c r="AN56" s="76"/>
      <c r="AO56" s="143"/>
      <c r="AP56" s="244" t="str">
        <f>IF(F56="","",IFERROR(VLOOKUP(SUBSTITUTE(SUBSTITUTE(Tabla1[[#This Row],[Uso Sistemas]],"T","P"),"N","F"),Parámetros!$M$2:$N$17,2,0),"Completar hasta 3ra sem. para evaluar a Probacionista"))</f>
        <v/>
      </c>
      <c r="AQ56" s="39"/>
      <c r="AR56" s="198"/>
      <c r="AS56" s="39"/>
      <c r="AT56" s="28"/>
      <c r="AU56" s="55"/>
      <c r="AV56" s="55"/>
      <c r="AW56" s="55"/>
      <c r="AX56" s="246" t="str">
        <f>IF(V56="","",EOMONTH(EDATE(Tabla1[[#This Row],[Fecha Finalización]],2),0))</f>
        <v/>
      </c>
      <c r="AY56" s="39"/>
      <c r="AZ56" s="247" t="str">
        <f>IF(V56="","",EOMONTH(EDATE(Tabla1[[#This Row],[Fecha Finalización]],3),0))</f>
        <v/>
      </c>
      <c r="BA56" s="39"/>
      <c r="BB56" s="39"/>
      <c r="BC56" s="233"/>
      <c r="BD56" s="231" t="str">
        <f>IF(F56="","",Tabla1[[#This Row],[sem 01]]&amp;Tabla1[[#This Row],[sem 02]]&amp;Tabla1[[#This Row],[sem 03]])</f>
        <v/>
      </c>
      <c r="BE56" s="232" t="str">
        <f>+IF(TRIM(F56)="","",$B$1&amp;"-"&amp;Tabla1[[#This Row],[Mes Inscrito]]&amp;"-"&amp;Tabla1[[#This Row],[Dia de clases Inscrito]]&amp;"-"&amp;Tabla1[[#This Row],[Horario Inscrito]]&amp;"-"&amp;Tabla1[[#This Row],[Fecha Inicio grupo]])</f>
        <v/>
      </c>
      <c r="BF56" s="249" t="str">
        <f>IF(F56="","",Tabla1[[#This Row],[Curso]])</f>
        <v/>
      </c>
      <c r="BG56" s="250" t="str">
        <f>+IF(TRIM(F56)="","",$B$1&amp;"-"&amp;TRIM(Tabla1[[#This Row],[Mes Inscrito]])&amp;"-"&amp;TRIM(Tabla1[[#This Row],[Dia de clases Inscrito]])&amp;"-"&amp;TRIM(Tabla1[[#This Row],[Horario Inscrito]])&amp;"-"&amp;TRIM(Tabla1[[#This Row],[Fecha Inicio grupo]])&amp;"-"&amp;TRIM(Tabla1[[#This Row],[Tipo Incrito]]))</f>
        <v/>
      </c>
      <c r="BH56" s="251" t="str">
        <f>IF(F56="","",OR(IFERROR(SEARCH("CG",Tabla1[[#This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 s="305" t="str">
        <f>IF(F56&lt;&gt;"",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 s="305" t="str">
        <f>IF(F56&lt;&gt;"",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 s="305" t="str">
        <f>IF(Tabla1[[#This Row],[Fecha Inicio grupo]]="","",IFERROR(VLOOKUP(Tabla1[[#This Row],[Mes de Alta como miembro]],Parámetros!$AM$2:$AN$16,2,0),"01/01/1900"))</f>
        <v/>
      </c>
    </row>
    <row r="57" spans="1:63" s="24" customFormat="1" ht="13.9" hidden="1">
      <c r="A57" s="68">
        <v>54</v>
      </c>
      <c r="B57" s="28"/>
      <c r="C57" s="34"/>
      <c r="D57" s="42"/>
      <c r="E57" s="42"/>
      <c r="F57" s="45"/>
      <c r="G57" s="45"/>
      <c r="H57" s="161"/>
      <c r="I57" s="260"/>
      <c r="J57" s="28"/>
      <c r="K57" s="69"/>
      <c r="L57" s="68"/>
      <c r="M57" s="261"/>
      <c r="N57" s="236" t="str">
        <f ca="1">IF(Tabla1[[#This Row],[Fecha de nac]]="","",IF(Tabla1[[#This Row],[Fecha Finalización]] &gt;=TODAY(), DATEDIF(Tabla1[[#This Row],[Fecha de nac]],TODAY(),"y"), ROUNDDOWN((Tabla1[[#This Row],[Fecha Finalización]] -Tabla1[[#This Row],[Fecha de nac]])/365,0)))</f>
        <v/>
      </c>
      <c r="O57" s="167"/>
      <c r="P57" s="34"/>
      <c r="Q57" s="67"/>
      <c r="R57" s="67"/>
      <c r="S57" s="67"/>
      <c r="T57" s="67"/>
      <c r="U57" s="241" t="str">
        <f>IF(F57="","",Tabla1[[#This Row],[Fecha Inicio grupo]]+3*7-7)</f>
        <v/>
      </c>
      <c r="V57" s="242" t="str">
        <f>IF(F57="","",EDATE(Tabla1[[#This Row],[Fecha Inicio grupo]],3))</f>
        <v/>
      </c>
      <c r="W57" s="29"/>
      <c r="X57" s="29"/>
      <c r="Y57" s="76"/>
      <c r="Z57" s="76"/>
      <c r="AA57" s="76"/>
      <c r="AB57" s="76"/>
      <c r="AC57" s="76"/>
      <c r="AD57" s="76"/>
      <c r="AE57" s="76"/>
      <c r="AF57" s="76"/>
      <c r="AG57" s="76"/>
      <c r="AH57" s="76"/>
      <c r="AI57" s="76"/>
      <c r="AJ57" s="76"/>
      <c r="AK57" s="76"/>
      <c r="AL57" s="76"/>
      <c r="AM57" s="76"/>
      <c r="AN57" s="76"/>
      <c r="AO57" s="143"/>
      <c r="AP57" s="244" t="str">
        <f>IF(F57="","",IFERROR(VLOOKUP(SUBSTITUTE(SUBSTITUTE(Tabla1[[#This Row],[Uso Sistemas]],"T","P"),"N","F"),Parámetros!$M$2:$N$17,2,0),"Completar hasta 3ra sem. para evaluar a Probacionista"))</f>
        <v/>
      </c>
      <c r="AQ57" s="39"/>
      <c r="AR57" s="198"/>
      <c r="AS57" s="39"/>
      <c r="AT57" s="28"/>
      <c r="AU57" s="55"/>
      <c r="AV57" s="55"/>
      <c r="AW57" s="55"/>
      <c r="AX57" s="246" t="str">
        <f>IF(V57="","",EOMONTH(EDATE(Tabla1[[#This Row],[Fecha Finalización]],2),0))</f>
        <v/>
      </c>
      <c r="AY57" s="39"/>
      <c r="AZ57" s="247" t="str">
        <f>IF(V57="","",EOMONTH(EDATE(Tabla1[[#This Row],[Fecha Finalización]],3),0))</f>
        <v/>
      </c>
      <c r="BA57" s="39"/>
      <c r="BB57" s="39"/>
      <c r="BC57" s="233"/>
      <c r="BD57" s="231" t="str">
        <f>IF(F57="","",Tabla1[[#This Row],[sem 01]]&amp;Tabla1[[#This Row],[sem 02]]&amp;Tabla1[[#This Row],[sem 03]])</f>
        <v/>
      </c>
      <c r="BE57" s="232" t="str">
        <f>+IF(TRIM(F57)="","",$B$1&amp;"-"&amp;Tabla1[[#This Row],[Mes Inscrito]]&amp;"-"&amp;Tabla1[[#This Row],[Dia de clases Inscrito]]&amp;"-"&amp;Tabla1[[#This Row],[Horario Inscrito]]&amp;"-"&amp;Tabla1[[#This Row],[Fecha Inicio grupo]])</f>
        <v/>
      </c>
      <c r="BF57" s="249" t="str">
        <f>IF(F57="","",Tabla1[[#This Row],[Curso]])</f>
        <v/>
      </c>
      <c r="BG57" s="250" t="str">
        <f>+IF(TRIM(F57)="","",$B$1&amp;"-"&amp;TRIM(Tabla1[[#This Row],[Mes Inscrito]])&amp;"-"&amp;TRIM(Tabla1[[#This Row],[Dia de clases Inscrito]])&amp;"-"&amp;TRIM(Tabla1[[#This Row],[Horario Inscrito]])&amp;"-"&amp;TRIM(Tabla1[[#This Row],[Fecha Inicio grupo]])&amp;"-"&amp;TRIM(Tabla1[[#This Row],[Tipo Incrito]]))</f>
        <v/>
      </c>
      <c r="BH57" s="251" t="str">
        <f>IF(F57="","",OR(IFERROR(SEARCH("CG",Tabla1[[#This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 s="305" t="str">
        <f>IF(F57&lt;&gt;"",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 s="305" t="str">
        <f>IF(F57&lt;&gt;"",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 s="305" t="str">
        <f>IF(Tabla1[[#This Row],[Fecha Inicio grupo]]="","",IFERROR(VLOOKUP(Tabla1[[#This Row],[Mes de Alta como miembro]],Parámetros!$AM$2:$AN$16,2,0),"01/01/1900"))</f>
        <v/>
      </c>
    </row>
    <row r="58" spans="1:63" s="24" customFormat="1" ht="13.9" hidden="1">
      <c r="A58" s="68">
        <v>55</v>
      </c>
      <c r="B58" s="28"/>
      <c r="C58" s="34"/>
      <c r="D58" s="42"/>
      <c r="E58" s="42"/>
      <c r="F58" s="45"/>
      <c r="G58" s="45"/>
      <c r="H58" s="161"/>
      <c r="I58" s="260"/>
      <c r="J58" s="28"/>
      <c r="K58" s="69"/>
      <c r="L58" s="68"/>
      <c r="M58" s="261"/>
      <c r="N58" s="236" t="str">
        <f ca="1">IF(Tabla1[[#This Row],[Fecha de nac]]="","",IF(Tabla1[[#This Row],[Fecha Finalización]] &gt;=TODAY(), DATEDIF(Tabla1[[#This Row],[Fecha de nac]],TODAY(),"y"), ROUNDDOWN((Tabla1[[#This Row],[Fecha Finalización]] -Tabla1[[#This Row],[Fecha de nac]])/365,0)))</f>
        <v/>
      </c>
      <c r="O58" s="167"/>
      <c r="P58" s="34"/>
      <c r="Q58" s="67"/>
      <c r="R58" s="67"/>
      <c r="S58" s="67"/>
      <c r="T58" s="67"/>
      <c r="U58" s="241" t="str">
        <f>IF(F58="","",Tabla1[[#This Row],[Fecha Inicio grupo]]+3*7-7)</f>
        <v/>
      </c>
      <c r="V58" s="242" t="str">
        <f>IF(F58="","",EDATE(Tabla1[[#This Row],[Fecha Inicio grupo]],3))</f>
        <v/>
      </c>
      <c r="W58" s="29"/>
      <c r="X58" s="29"/>
      <c r="Y58" s="76"/>
      <c r="Z58" s="76"/>
      <c r="AA58" s="76"/>
      <c r="AB58" s="76"/>
      <c r="AC58" s="76"/>
      <c r="AD58" s="76"/>
      <c r="AE58" s="76"/>
      <c r="AF58" s="76"/>
      <c r="AG58" s="76"/>
      <c r="AH58" s="76"/>
      <c r="AI58" s="76"/>
      <c r="AJ58" s="76"/>
      <c r="AK58" s="76"/>
      <c r="AL58" s="76"/>
      <c r="AM58" s="76"/>
      <c r="AN58" s="76"/>
      <c r="AO58" s="143"/>
      <c r="AP58" s="244" t="str">
        <f>IF(F58="","",IFERROR(VLOOKUP(SUBSTITUTE(SUBSTITUTE(Tabla1[[#This Row],[Uso Sistemas]],"T","P"),"N","F"),Parámetros!$M$2:$N$17,2,0),"Completar hasta 3ra sem. para evaluar a Probacionista"))</f>
        <v/>
      </c>
      <c r="AQ58" s="39"/>
      <c r="AR58" s="198"/>
      <c r="AS58" s="39"/>
      <c r="AT58" s="28"/>
      <c r="AU58" s="55"/>
      <c r="AV58" s="55"/>
      <c r="AW58" s="55"/>
      <c r="AX58" s="246" t="str">
        <f>IF(V58="","",EOMONTH(EDATE(Tabla1[[#This Row],[Fecha Finalización]],2),0))</f>
        <v/>
      </c>
      <c r="AY58" s="39"/>
      <c r="AZ58" s="247" t="str">
        <f>IF(V58="","",EOMONTH(EDATE(Tabla1[[#This Row],[Fecha Finalización]],3),0))</f>
        <v/>
      </c>
      <c r="BA58" s="39"/>
      <c r="BB58" s="39"/>
      <c r="BC58" s="233"/>
      <c r="BD58" s="231" t="str">
        <f>IF(F58="","",Tabla1[[#This Row],[sem 01]]&amp;Tabla1[[#This Row],[sem 02]]&amp;Tabla1[[#This Row],[sem 03]])</f>
        <v/>
      </c>
      <c r="BE58" s="232" t="str">
        <f>+IF(TRIM(F58)="","",$B$1&amp;"-"&amp;Tabla1[[#This Row],[Mes Inscrito]]&amp;"-"&amp;Tabla1[[#This Row],[Dia de clases Inscrito]]&amp;"-"&amp;Tabla1[[#This Row],[Horario Inscrito]]&amp;"-"&amp;Tabla1[[#This Row],[Fecha Inicio grupo]])</f>
        <v/>
      </c>
      <c r="BF58" s="249" t="str">
        <f>IF(F58="","",Tabla1[[#This Row],[Curso]])</f>
        <v/>
      </c>
      <c r="BG58" s="250" t="str">
        <f>+IF(TRIM(F58)="","",$B$1&amp;"-"&amp;TRIM(Tabla1[[#This Row],[Mes Inscrito]])&amp;"-"&amp;TRIM(Tabla1[[#This Row],[Dia de clases Inscrito]])&amp;"-"&amp;TRIM(Tabla1[[#This Row],[Horario Inscrito]])&amp;"-"&amp;TRIM(Tabla1[[#This Row],[Fecha Inicio grupo]])&amp;"-"&amp;TRIM(Tabla1[[#This Row],[Tipo Incrito]]))</f>
        <v/>
      </c>
      <c r="BH58" s="251" t="str">
        <f>IF(F58="","",OR(IFERROR(SEARCH("CG",Tabla1[[#This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 s="305" t="str">
        <f>IF(F58&lt;&gt;"",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 s="305" t="str">
        <f>IF(F58&lt;&gt;"",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 s="305" t="str">
        <f>IF(Tabla1[[#This Row],[Fecha Inicio grupo]]="","",IFERROR(VLOOKUP(Tabla1[[#This Row],[Mes de Alta como miembro]],Parámetros!$AM$2:$AN$16,2,0),"01/01/1900"))</f>
        <v/>
      </c>
    </row>
    <row r="59" spans="1:63" s="24" customFormat="1" ht="13.9" hidden="1">
      <c r="A59" s="68">
        <v>56</v>
      </c>
      <c r="B59" s="28"/>
      <c r="C59" s="34"/>
      <c r="D59" s="42"/>
      <c r="E59" s="42"/>
      <c r="F59" s="45"/>
      <c r="G59" s="45"/>
      <c r="H59" s="161"/>
      <c r="I59" s="260"/>
      <c r="J59" s="28"/>
      <c r="K59" s="69"/>
      <c r="L59" s="68"/>
      <c r="M59" s="261"/>
      <c r="N59" s="236" t="str">
        <f ca="1">IF(Tabla1[[#This Row],[Fecha de nac]]="","",IF(Tabla1[[#This Row],[Fecha Finalización]] &gt;=TODAY(), DATEDIF(Tabla1[[#This Row],[Fecha de nac]],TODAY(),"y"), ROUNDDOWN((Tabla1[[#This Row],[Fecha Finalización]] -Tabla1[[#This Row],[Fecha de nac]])/365,0)))</f>
        <v/>
      </c>
      <c r="O59" s="167"/>
      <c r="P59" s="34"/>
      <c r="Q59" s="67"/>
      <c r="R59" s="67"/>
      <c r="S59" s="67"/>
      <c r="T59" s="67"/>
      <c r="U59" s="241" t="str">
        <f>IF(F59="","",Tabla1[[#This Row],[Fecha Inicio grupo]]+3*7-7)</f>
        <v/>
      </c>
      <c r="V59" s="242" t="str">
        <f>IF(F59="","",EDATE(Tabla1[[#This Row],[Fecha Inicio grupo]],3))</f>
        <v/>
      </c>
      <c r="W59" s="29"/>
      <c r="X59" s="29"/>
      <c r="Y59" s="76"/>
      <c r="Z59" s="76"/>
      <c r="AA59" s="76"/>
      <c r="AB59" s="76"/>
      <c r="AC59" s="76"/>
      <c r="AD59" s="76"/>
      <c r="AE59" s="76"/>
      <c r="AF59" s="76"/>
      <c r="AG59" s="76"/>
      <c r="AH59" s="76"/>
      <c r="AI59" s="76"/>
      <c r="AJ59" s="76"/>
      <c r="AK59" s="76"/>
      <c r="AL59" s="76"/>
      <c r="AM59" s="76"/>
      <c r="AN59" s="76"/>
      <c r="AO59" s="143"/>
      <c r="AP59" s="244" t="str">
        <f>IF(F59="","",IFERROR(VLOOKUP(SUBSTITUTE(SUBSTITUTE(Tabla1[[#This Row],[Uso Sistemas]],"T","P"),"N","F"),Parámetros!$M$2:$N$17,2,0),"Completar hasta 3ra sem. para evaluar a Probacionista"))</f>
        <v/>
      </c>
      <c r="AQ59" s="39"/>
      <c r="AR59" s="198"/>
      <c r="AS59" s="39"/>
      <c r="AT59" s="28"/>
      <c r="AU59" s="55"/>
      <c r="AV59" s="55"/>
      <c r="AW59" s="55"/>
      <c r="AX59" s="246" t="str">
        <f>IF(V59="","",EOMONTH(EDATE(Tabla1[[#This Row],[Fecha Finalización]],2),0))</f>
        <v/>
      </c>
      <c r="AY59" s="39"/>
      <c r="AZ59" s="247" t="str">
        <f>IF(V59="","",EOMONTH(EDATE(Tabla1[[#This Row],[Fecha Finalización]],3),0))</f>
        <v/>
      </c>
      <c r="BA59" s="39"/>
      <c r="BB59" s="39"/>
      <c r="BC59" s="233"/>
      <c r="BD59" s="231" t="str">
        <f>IF(F59="","",Tabla1[[#This Row],[sem 01]]&amp;Tabla1[[#This Row],[sem 02]]&amp;Tabla1[[#This Row],[sem 03]])</f>
        <v/>
      </c>
      <c r="BE59" s="232" t="str">
        <f>+IF(TRIM(F59)="","",$B$1&amp;"-"&amp;Tabla1[[#This Row],[Mes Inscrito]]&amp;"-"&amp;Tabla1[[#This Row],[Dia de clases Inscrito]]&amp;"-"&amp;Tabla1[[#This Row],[Horario Inscrito]]&amp;"-"&amp;Tabla1[[#This Row],[Fecha Inicio grupo]])</f>
        <v/>
      </c>
      <c r="BF59" s="249" t="str">
        <f>IF(F59="","",Tabla1[[#This Row],[Curso]])</f>
        <v/>
      </c>
      <c r="BG59" s="250" t="str">
        <f>+IF(TRIM(F59)="","",$B$1&amp;"-"&amp;TRIM(Tabla1[[#This Row],[Mes Inscrito]])&amp;"-"&amp;TRIM(Tabla1[[#This Row],[Dia de clases Inscrito]])&amp;"-"&amp;TRIM(Tabla1[[#This Row],[Horario Inscrito]])&amp;"-"&amp;TRIM(Tabla1[[#This Row],[Fecha Inicio grupo]])&amp;"-"&amp;TRIM(Tabla1[[#This Row],[Tipo Incrito]]))</f>
        <v/>
      </c>
      <c r="BH59" s="251" t="str">
        <f>IF(F59="","",OR(IFERROR(SEARCH("CG",Tabla1[[#This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 s="305" t="str">
        <f>IF(F59&lt;&gt;"",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 s="305" t="str">
        <f>IF(F59&lt;&gt;"",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 s="305" t="str">
        <f>IF(Tabla1[[#This Row],[Fecha Inicio grupo]]="","",IFERROR(VLOOKUP(Tabla1[[#This Row],[Mes de Alta como miembro]],Parámetros!$AM$2:$AN$16,2,0),"01/01/1900"))</f>
        <v/>
      </c>
    </row>
    <row r="60" spans="1:63" s="24" customFormat="1" ht="13.9" hidden="1">
      <c r="A60" s="68">
        <v>57</v>
      </c>
      <c r="B60" s="28"/>
      <c r="C60" s="34"/>
      <c r="D60" s="42"/>
      <c r="E60" s="42"/>
      <c r="F60" s="45"/>
      <c r="G60" s="45"/>
      <c r="H60" s="161"/>
      <c r="I60" s="260"/>
      <c r="J60" s="28"/>
      <c r="K60" s="69"/>
      <c r="L60" s="68"/>
      <c r="M60" s="261"/>
      <c r="N60" s="236" t="str">
        <f ca="1">IF(Tabla1[[#This Row],[Fecha de nac]]="","",IF(Tabla1[[#This Row],[Fecha Finalización]] &gt;=TODAY(), DATEDIF(Tabla1[[#This Row],[Fecha de nac]],TODAY(),"y"), ROUNDDOWN((Tabla1[[#This Row],[Fecha Finalización]] -Tabla1[[#This Row],[Fecha de nac]])/365,0)))</f>
        <v/>
      </c>
      <c r="O60" s="167"/>
      <c r="P60" s="34"/>
      <c r="Q60" s="67"/>
      <c r="R60" s="67"/>
      <c r="S60" s="67"/>
      <c r="T60" s="67"/>
      <c r="U60" s="241" t="str">
        <f>IF(F60="","",Tabla1[[#This Row],[Fecha Inicio grupo]]+3*7-7)</f>
        <v/>
      </c>
      <c r="V60" s="242" t="str">
        <f>IF(F60="","",EDATE(Tabla1[[#This Row],[Fecha Inicio grupo]],3))</f>
        <v/>
      </c>
      <c r="W60" s="29"/>
      <c r="X60" s="29"/>
      <c r="Y60" s="76"/>
      <c r="Z60" s="76"/>
      <c r="AA60" s="76"/>
      <c r="AB60" s="76"/>
      <c r="AC60" s="76"/>
      <c r="AD60" s="76"/>
      <c r="AE60" s="76"/>
      <c r="AF60" s="76"/>
      <c r="AG60" s="76"/>
      <c r="AH60" s="76"/>
      <c r="AI60" s="76"/>
      <c r="AJ60" s="76"/>
      <c r="AK60" s="76"/>
      <c r="AL60" s="76"/>
      <c r="AM60" s="76"/>
      <c r="AN60" s="76"/>
      <c r="AO60" s="143"/>
      <c r="AP60" s="244" t="str">
        <f>IF(F60="","",IFERROR(VLOOKUP(SUBSTITUTE(SUBSTITUTE(Tabla1[[#This Row],[Uso Sistemas]],"T","P"),"N","F"),Parámetros!$M$2:$N$17,2,0),"Completar hasta 3ra sem. para evaluar a Probacionista"))</f>
        <v/>
      </c>
      <c r="AQ60" s="39"/>
      <c r="AR60" s="198"/>
      <c r="AS60" s="39"/>
      <c r="AT60" s="28"/>
      <c r="AU60" s="55"/>
      <c r="AV60" s="55"/>
      <c r="AW60" s="55"/>
      <c r="AX60" s="246" t="str">
        <f>IF(V60="","",EOMONTH(EDATE(Tabla1[[#This Row],[Fecha Finalización]],2),0))</f>
        <v/>
      </c>
      <c r="AY60" s="39"/>
      <c r="AZ60" s="247" t="str">
        <f>IF(V60="","",EOMONTH(EDATE(Tabla1[[#This Row],[Fecha Finalización]],3),0))</f>
        <v/>
      </c>
      <c r="BA60" s="39"/>
      <c r="BB60" s="39"/>
      <c r="BC60" s="233"/>
      <c r="BD60" s="231" t="str">
        <f>IF(F60="","",Tabla1[[#This Row],[sem 01]]&amp;Tabla1[[#This Row],[sem 02]]&amp;Tabla1[[#This Row],[sem 03]])</f>
        <v/>
      </c>
      <c r="BE60" s="232" t="str">
        <f>+IF(TRIM(F60)="","",$B$1&amp;"-"&amp;Tabla1[[#This Row],[Mes Inscrito]]&amp;"-"&amp;Tabla1[[#This Row],[Dia de clases Inscrito]]&amp;"-"&amp;Tabla1[[#This Row],[Horario Inscrito]]&amp;"-"&amp;Tabla1[[#This Row],[Fecha Inicio grupo]])</f>
        <v/>
      </c>
      <c r="BF60" s="249" t="str">
        <f>IF(F60="","",Tabla1[[#This Row],[Curso]])</f>
        <v/>
      </c>
      <c r="BG60" s="250" t="str">
        <f>+IF(TRIM(F60)="","",$B$1&amp;"-"&amp;TRIM(Tabla1[[#This Row],[Mes Inscrito]])&amp;"-"&amp;TRIM(Tabla1[[#This Row],[Dia de clases Inscrito]])&amp;"-"&amp;TRIM(Tabla1[[#This Row],[Horario Inscrito]])&amp;"-"&amp;TRIM(Tabla1[[#This Row],[Fecha Inicio grupo]])&amp;"-"&amp;TRIM(Tabla1[[#This Row],[Tipo Incrito]]))</f>
        <v/>
      </c>
      <c r="BH60" s="251" t="str">
        <f>IF(F60="","",OR(IFERROR(SEARCH("CG",Tabla1[[#This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 s="305" t="str">
        <f>IF(F60&lt;&gt;"",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 s="305" t="str">
        <f>IF(F60&lt;&gt;"",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 s="305" t="str">
        <f>IF(Tabla1[[#This Row],[Fecha Inicio grupo]]="","",IFERROR(VLOOKUP(Tabla1[[#This Row],[Mes de Alta como miembro]],Parámetros!$AM$2:$AN$16,2,0),"01/01/1900"))</f>
        <v/>
      </c>
    </row>
    <row r="61" spans="1:63" s="24" customFormat="1" ht="13.9" hidden="1">
      <c r="A61" s="68">
        <v>58</v>
      </c>
      <c r="B61" s="28"/>
      <c r="C61" s="34"/>
      <c r="D61" s="42"/>
      <c r="E61" s="42"/>
      <c r="F61" s="45"/>
      <c r="G61" s="45"/>
      <c r="H61" s="161"/>
      <c r="I61" s="260"/>
      <c r="J61" s="28"/>
      <c r="K61" s="69"/>
      <c r="L61" s="68"/>
      <c r="M61" s="261"/>
      <c r="N61" s="236" t="str">
        <f ca="1">IF(Tabla1[[#This Row],[Fecha de nac]]="","",IF(Tabla1[[#This Row],[Fecha Finalización]] &gt;=TODAY(), DATEDIF(Tabla1[[#This Row],[Fecha de nac]],TODAY(),"y"), ROUNDDOWN((Tabla1[[#This Row],[Fecha Finalización]] -Tabla1[[#This Row],[Fecha de nac]])/365,0)))</f>
        <v/>
      </c>
      <c r="O61" s="167"/>
      <c r="P61" s="34"/>
      <c r="Q61" s="67"/>
      <c r="R61" s="67"/>
      <c r="S61" s="67"/>
      <c r="T61" s="67"/>
      <c r="U61" s="241" t="str">
        <f>IF(F61="","",Tabla1[[#This Row],[Fecha Inicio grupo]]+3*7-7)</f>
        <v/>
      </c>
      <c r="V61" s="242" t="str">
        <f>IF(F61="","",EDATE(Tabla1[[#This Row],[Fecha Inicio grupo]],3))</f>
        <v/>
      </c>
      <c r="W61" s="29"/>
      <c r="X61" s="29"/>
      <c r="Y61" s="76"/>
      <c r="Z61" s="76"/>
      <c r="AA61" s="76"/>
      <c r="AB61" s="76"/>
      <c r="AC61" s="76"/>
      <c r="AD61" s="76"/>
      <c r="AE61" s="76"/>
      <c r="AF61" s="76"/>
      <c r="AG61" s="76"/>
      <c r="AH61" s="76"/>
      <c r="AI61" s="76"/>
      <c r="AJ61" s="76"/>
      <c r="AK61" s="76"/>
      <c r="AL61" s="76"/>
      <c r="AM61" s="76"/>
      <c r="AN61" s="76"/>
      <c r="AO61" s="143"/>
      <c r="AP61" s="244" t="str">
        <f>IF(F61="","",IFERROR(VLOOKUP(SUBSTITUTE(SUBSTITUTE(Tabla1[[#This Row],[Uso Sistemas]],"T","P"),"N","F"),Parámetros!$M$2:$N$17,2,0),"Completar hasta 3ra sem. para evaluar a Probacionista"))</f>
        <v/>
      </c>
      <c r="AQ61" s="39"/>
      <c r="AR61" s="198"/>
      <c r="AS61" s="39"/>
      <c r="AT61" s="28"/>
      <c r="AU61" s="55"/>
      <c r="AV61" s="55"/>
      <c r="AW61" s="55"/>
      <c r="AX61" s="246" t="str">
        <f>IF(V61="","",EOMONTH(EDATE(Tabla1[[#This Row],[Fecha Finalización]],2),0))</f>
        <v/>
      </c>
      <c r="AY61" s="39"/>
      <c r="AZ61" s="247" t="str">
        <f>IF(V61="","",EOMONTH(EDATE(Tabla1[[#This Row],[Fecha Finalización]],3),0))</f>
        <v/>
      </c>
      <c r="BA61" s="39"/>
      <c r="BB61" s="39"/>
      <c r="BC61" s="233"/>
      <c r="BD61" s="231" t="str">
        <f>IF(F61="","",Tabla1[[#This Row],[sem 01]]&amp;Tabla1[[#This Row],[sem 02]]&amp;Tabla1[[#This Row],[sem 03]])</f>
        <v/>
      </c>
      <c r="BE61" s="232" t="str">
        <f>+IF(TRIM(F61)="","",$B$1&amp;"-"&amp;Tabla1[[#This Row],[Mes Inscrito]]&amp;"-"&amp;Tabla1[[#This Row],[Dia de clases Inscrito]]&amp;"-"&amp;Tabla1[[#This Row],[Horario Inscrito]]&amp;"-"&amp;Tabla1[[#This Row],[Fecha Inicio grupo]])</f>
        <v/>
      </c>
      <c r="BF61" s="249" t="str">
        <f>IF(F61="","",Tabla1[[#This Row],[Curso]])</f>
        <v/>
      </c>
      <c r="BG61" s="250" t="str">
        <f>+IF(TRIM(F61)="","",$B$1&amp;"-"&amp;TRIM(Tabla1[[#This Row],[Mes Inscrito]])&amp;"-"&amp;TRIM(Tabla1[[#This Row],[Dia de clases Inscrito]])&amp;"-"&amp;TRIM(Tabla1[[#This Row],[Horario Inscrito]])&amp;"-"&amp;TRIM(Tabla1[[#This Row],[Fecha Inicio grupo]])&amp;"-"&amp;TRIM(Tabla1[[#This Row],[Tipo Incrito]]))</f>
        <v/>
      </c>
      <c r="BH61" s="251" t="str">
        <f>IF(F61="","",OR(IFERROR(SEARCH("CG",Tabla1[[#This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 s="305" t="str">
        <f>IF(F61&lt;&gt;"",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 s="305" t="str">
        <f>IF(F61&lt;&gt;"",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 s="305" t="str">
        <f>IF(Tabla1[[#This Row],[Fecha Inicio grupo]]="","",IFERROR(VLOOKUP(Tabla1[[#This Row],[Mes de Alta como miembro]],Parámetros!$AM$2:$AN$16,2,0),"01/01/1900"))</f>
        <v/>
      </c>
    </row>
    <row r="62" spans="1:63" s="24" customFormat="1" ht="13.9" hidden="1">
      <c r="A62" s="68">
        <v>59</v>
      </c>
      <c r="B62" s="28"/>
      <c r="C62" s="34"/>
      <c r="D62" s="42"/>
      <c r="E62" s="42"/>
      <c r="F62" s="45"/>
      <c r="G62" s="45"/>
      <c r="H62" s="161"/>
      <c r="I62" s="42"/>
      <c r="J62" s="200"/>
      <c r="K62" s="69"/>
      <c r="L62" s="68"/>
      <c r="M62" s="46"/>
      <c r="N62" s="236" t="str">
        <f ca="1">IF(Tabla1[[#This Row],[Fecha de nac]]="","",IF(Tabla1[[#This Row],[Fecha Finalización]] &gt;=TODAY(), DATEDIF(Tabla1[[#This Row],[Fecha de nac]],TODAY(),"y"), ROUNDDOWN((Tabla1[[#This Row],[Fecha Finalización]] -Tabla1[[#This Row],[Fecha de nac]])/365,0)))</f>
        <v/>
      </c>
      <c r="O62" s="167"/>
      <c r="P62" s="34"/>
      <c r="Q62" s="67"/>
      <c r="R62" s="67"/>
      <c r="S62" s="67"/>
      <c r="T62" s="67"/>
      <c r="U62" s="241" t="str">
        <f>IF(F62="","",Tabla1[[#This Row],[Fecha Inicio grupo]]+3*7-7)</f>
        <v/>
      </c>
      <c r="V62" s="242" t="str">
        <f>IF(F62="","",EDATE(Tabla1[[#This Row],[Fecha Inicio grupo]],3))</f>
        <v/>
      </c>
      <c r="W62" s="29"/>
      <c r="X62" s="29"/>
      <c r="Y62" s="76"/>
      <c r="Z62" s="76"/>
      <c r="AA62" s="76"/>
      <c r="AB62" s="76"/>
      <c r="AC62" s="76"/>
      <c r="AD62" s="76"/>
      <c r="AE62" s="76"/>
      <c r="AF62" s="76"/>
      <c r="AG62" s="76"/>
      <c r="AH62" s="76"/>
      <c r="AI62" s="76"/>
      <c r="AJ62" s="76"/>
      <c r="AK62" s="76"/>
      <c r="AL62" s="76"/>
      <c r="AM62" s="76"/>
      <c r="AN62" s="76"/>
      <c r="AO62" s="143"/>
      <c r="AP62" s="244" t="str">
        <f>IF(F62="","",IFERROR(VLOOKUP(SUBSTITUTE(SUBSTITUTE(Tabla1[[#This Row],[Uso Sistemas]],"T","P"),"N","F"),Parámetros!$M$2:$N$17,2,0),"Completar hasta 3ra sem. para evaluar a Probacionista"))</f>
        <v/>
      </c>
      <c r="AQ62" s="39"/>
      <c r="AR62" s="198"/>
      <c r="AS62" s="39"/>
      <c r="AT62" s="28"/>
      <c r="AU62" s="55"/>
      <c r="AV62" s="207"/>
      <c r="AW62" s="55"/>
      <c r="AX62" s="246" t="str">
        <f>IF(V62="","",EOMONTH(EDATE(Tabla1[[#This Row],[Fecha Finalización]],2),0))</f>
        <v/>
      </c>
      <c r="AY62" s="39"/>
      <c r="AZ62" s="247" t="str">
        <f>IF(V62="","",EOMONTH(EDATE(Tabla1[[#This Row],[Fecha Finalización]],3),0))</f>
        <v/>
      </c>
      <c r="BA62" s="39"/>
      <c r="BB62" s="39"/>
      <c r="BC62" s="233"/>
      <c r="BD62" s="231" t="str">
        <f>IF(F62="","",Tabla1[[#This Row],[sem 01]]&amp;Tabla1[[#This Row],[sem 02]]&amp;Tabla1[[#This Row],[sem 03]])</f>
        <v/>
      </c>
      <c r="BE62" s="232" t="str">
        <f>+IF(TRIM(F62)="","",$B$1&amp;"-"&amp;Tabla1[[#This Row],[Mes Inscrito]]&amp;"-"&amp;Tabla1[[#This Row],[Dia de clases Inscrito]]&amp;"-"&amp;Tabla1[[#This Row],[Horario Inscrito]]&amp;"-"&amp;Tabla1[[#This Row],[Fecha Inicio grupo]])</f>
        <v/>
      </c>
      <c r="BF62" s="249" t="str">
        <f>IF(F62="","",Tabla1[[#This Row],[Curso]])</f>
        <v/>
      </c>
      <c r="BG62" s="250" t="str">
        <f>+IF(TRIM(F62)="","",$B$1&amp;"-"&amp;TRIM(Tabla1[[#This Row],[Mes Inscrito]])&amp;"-"&amp;TRIM(Tabla1[[#This Row],[Dia de clases Inscrito]])&amp;"-"&amp;TRIM(Tabla1[[#This Row],[Horario Inscrito]])&amp;"-"&amp;TRIM(Tabla1[[#This Row],[Fecha Inicio grupo]])&amp;"-"&amp;TRIM(Tabla1[[#This Row],[Tipo Incrito]]))</f>
        <v/>
      </c>
      <c r="BH62" s="251" t="str">
        <f>IF(F62="","",OR(IFERROR(SEARCH("CG",Tabla1[[#This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 s="305" t="str">
        <f>IF(F62&lt;&gt;"",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 s="305" t="str">
        <f>IF(F62&lt;&gt;"",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 s="305" t="str">
        <f>IF(Tabla1[[#This Row],[Fecha Inicio grupo]]="","",IFERROR(VLOOKUP(Tabla1[[#This Row],[Mes de Alta como miembro]],Parámetros!$AM$2:$AN$16,2,0),"01/01/1900"))</f>
        <v/>
      </c>
    </row>
    <row r="63" spans="1:63" s="24" customFormat="1" ht="13.9" hidden="1">
      <c r="A63" s="68">
        <v>60</v>
      </c>
      <c r="B63" s="28"/>
      <c r="C63" s="34"/>
      <c r="D63" s="42"/>
      <c r="E63" s="42"/>
      <c r="F63" s="45"/>
      <c r="G63" s="45"/>
      <c r="H63" s="161"/>
      <c r="I63" s="42"/>
      <c r="J63" s="28"/>
      <c r="K63" s="69"/>
      <c r="L63" s="68"/>
      <c r="M63" s="46"/>
      <c r="N63" s="236" t="str">
        <f ca="1">IF(Tabla1[[#This Row],[Fecha de nac]]="","",IF(Tabla1[[#This Row],[Fecha Finalización]] &gt;=TODAY(), DATEDIF(Tabla1[[#This Row],[Fecha de nac]],TODAY(),"y"), ROUNDDOWN((Tabla1[[#This Row],[Fecha Finalización]] -Tabla1[[#This Row],[Fecha de nac]])/365,0)))</f>
        <v/>
      </c>
      <c r="O63" s="167"/>
      <c r="P63" s="34"/>
      <c r="Q63" s="67"/>
      <c r="R63" s="67"/>
      <c r="S63" s="67"/>
      <c r="T63" s="67"/>
      <c r="U63" s="241" t="str">
        <f>IF(F63="","",Tabla1[[#This Row],[Fecha Inicio grupo]]+3*7-7)</f>
        <v/>
      </c>
      <c r="V63" s="242" t="str">
        <f>IF(F63="","",EDATE(Tabla1[[#This Row],[Fecha Inicio grupo]],3))</f>
        <v/>
      </c>
      <c r="W63" s="29"/>
      <c r="X63" s="29"/>
      <c r="Y63" s="76"/>
      <c r="Z63" s="76"/>
      <c r="AA63" s="76"/>
      <c r="AB63" s="76"/>
      <c r="AC63" s="76"/>
      <c r="AD63" s="76"/>
      <c r="AE63" s="76"/>
      <c r="AF63" s="76"/>
      <c r="AG63" s="76"/>
      <c r="AH63" s="76"/>
      <c r="AI63" s="76"/>
      <c r="AJ63" s="76"/>
      <c r="AK63" s="76"/>
      <c r="AL63" s="76"/>
      <c r="AM63" s="76"/>
      <c r="AN63" s="76"/>
      <c r="AO63" s="143"/>
      <c r="AP63" s="244" t="str">
        <f>IF(F63="","",IFERROR(VLOOKUP(SUBSTITUTE(SUBSTITUTE(Tabla1[[#This Row],[Uso Sistemas]],"T","P"),"N","F"),Parámetros!$M$2:$N$17,2,0),"Completar hasta 3ra sem. para evaluar a Probacionista"))</f>
        <v/>
      </c>
      <c r="AQ63" s="39"/>
      <c r="AR63" s="198"/>
      <c r="AS63" s="39"/>
      <c r="AT63" s="28"/>
      <c r="AU63" s="55"/>
      <c r="AV63" s="55"/>
      <c r="AW63" s="55"/>
      <c r="AX63" s="246" t="str">
        <f>IF(V63="","",EOMONTH(EDATE(Tabla1[[#This Row],[Fecha Finalización]],2),0))</f>
        <v/>
      </c>
      <c r="AY63" s="39"/>
      <c r="AZ63" s="247" t="str">
        <f>IF(V63="","",EOMONTH(EDATE(Tabla1[[#This Row],[Fecha Finalización]],3),0))</f>
        <v/>
      </c>
      <c r="BA63" s="39"/>
      <c r="BB63" s="39"/>
      <c r="BC63" s="233"/>
      <c r="BD63" s="231" t="str">
        <f>IF(F63="","",Tabla1[[#This Row],[sem 01]]&amp;Tabla1[[#This Row],[sem 02]]&amp;Tabla1[[#This Row],[sem 03]])</f>
        <v/>
      </c>
      <c r="BE63" s="232" t="str">
        <f>+IF(TRIM(F63)="","",$B$1&amp;"-"&amp;Tabla1[[#This Row],[Mes Inscrito]]&amp;"-"&amp;Tabla1[[#This Row],[Dia de clases Inscrito]]&amp;"-"&amp;Tabla1[[#This Row],[Horario Inscrito]]&amp;"-"&amp;Tabla1[[#This Row],[Fecha Inicio grupo]])</f>
        <v/>
      </c>
      <c r="BF63" s="249" t="str">
        <f>IF(F63="","",Tabla1[[#This Row],[Curso]])</f>
        <v/>
      </c>
      <c r="BG63" s="250" t="str">
        <f>+IF(TRIM(F63)="","",$B$1&amp;"-"&amp;TRIM(Tabla1[[#This Row],[Mes Inscrito]])&amp;"-"&amp;TRIM(Tabla1[[#This Row],[Dia de clases Inscrito]])&amp;"-"&amp;TRIM(Tabla1[[#This Row],[Horario Inscrito]])&amp;"-"&amp;TRIM(Tabla1[[#This Row],[Fecha Inicio grupo]])&amp;"-"&amp;TRIM(Tabla1[[#This Row],[Tipo Incrito]]))</f>
        <v/>
      </c>
      <c r="BH63" s="251" t="str">
        <f>IF(F63="","",OR(IFERROR(SEARCH("CG",Tabla1[[#This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 s="305" t="str">
        <f>IF(F63&lt;&gt;"",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 s="305" t="str">
        <f>IF(F63&lt;&gt;"",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 s="305" t="str">
        <f>IF(Tabla1[[#This Row],[Fecha Inicio grupo]]="","",IFERROR(VLOOKUP(Tabla1[[#This Row],[Mes de Alta como miembro]],Parámetros!$AM$2:$AN$16,2,0),"01/01/1900"))</f>
        <v/>
      </c>
    </row>
    <row r="64" spans="1:63" s="24" customFormat="1" ht="13.9" hidden="1">
      <c r="A64" s="68">
        <v>61</v>
      </c>
      <c r="B64" s="28"/>
      <c r="C64" s="34"/>
      <c r="D64" s="42"/>
      <c r="E64" s="42"/>
      <c r="F64" s="45"/>
      <c r="G64" s="45"/>
      <c r="H64" s="161"/>
      <c r="I64" s="42"/>
      <c r="J64" s="28"/>
      <c r="K64" s="69"/>
      <c r="L64" s="68"/>
      <c r="M64" s="46"/>
      <c r="N64" s="236" t="str">
        <f ca="1">IF(Tabla1[[#This Row],[Fecha de nac]]="","",IF(Tabla1[[#This Row],[Fecha Finalización]] &gt;=TODAY(), DATEDIF(Tabla1[[#This Row],[Fecha de nac]],TODAY(),"y"), ROUNDDOWN((Tabla1[[#This Row],[Fecha Finalización]] -Tabla1[[#This Row],[Fecha de nac]])/365,0)))</f>
        <v/>
      </c>
      <c r="O64" s="167"/>
      <c r="P64" s="34"/>
      <c r="Q64" s="67"/>
      <c r="R64" s="67"/>
      <c r="S64" s="67"/>
      <c r="T64" s="67"/>
      <c r="U64" s="241" t="str">
        <f>IF(F64="","",Tabla1[[#This Row],[Fecha Inicio grupo]]+3*7-7)</f>
        <v/>
      </c>
      <c r="V64" s="242" t="str">
        <f>IF(F64="","",EDATE(Tabla1[[#This Row],[Fecha Inicio grupo]],3))</f>
        <v/>
      </c>
      <c r="W64" s="29"/>
      <c r="X64" s="29"/>
      <c r="Y64" s="76"/>
      <c r="Z64" s="76"/>
      <c r="AA64" s="76"/>
      <c r="AB64" s="76"/>
      <c r="AC64" s="76"/>
      <c r="AD64" s="76"/>
      <c r="AE64" s="76"/>
      <c r="AF64" s="76"/>
      <c r="AG64" s="76"/>
      <c r="AH64" s="76"/>
      <c r="AI64" s="76"/>
      <c r="AJ64" s="76"/>
      <c r="AK64" s="76"/>
      <c r="AL64" s="76"/>
      <c r="AM64" s="76"/>
      <c r="AN64" s="76"/>
      <c r="AO64" s="143"/>
      <c r="AP64" s="244" t="str">
        <f>IF(F64="","",IFERROR(VLOOKUP(SUBSTITUTE(SUBSTITUTE(Tabla1[[#This Row],[Uso Sistemas]],"T","P"),"N","F"),Parámetros!$M$2:$N$17,2,0),"Completar hasta 3ra sem. para evaluar a Probacionista"))</f>
        <v/>
      </c>
      <c r="AQ64" s="39"/>
      <c r="AR64" s="198"/>
      <c r="AS64" s="39"/>
      <c r="AT64" s="28"/>
      <c r="AU64" s="55"/>
      <c r="AV64" s="55"/>
      <c r="AW64" s="55"/>
      <c r="AX64" s="246" t="str">
        <f>IF(V64="","",EOMONTH(EDATE(Tabla1[[#This Row],[Fecha Finalización]],2),0))</f>
        <v/>
      </c>
      <c r="AY64" s="39"/>
      <c r="AZ64" s="247" t="str">
        <f>IF(V64="","",EOMONTH(EDATE(Tabla1[[#This Row],[Fecha Finalización]],3),0))</f>
        <v/>
      </c>
      <c r="BA64" s="39"/>
      <c r="BB64" s="39"/>
      <c r="BC64" s="233"/>
      <c r="BD64" s="231" t="str">
        <f>IF(F64="","",Tabla1[[#This Row],[sem 01]]&amp;Tabla1[[#This Row],[sem 02]]&amp;Tabla1[[#This Row],[sem 03]])</f>
        <v/>
      </c>
      <c r="BE64" s="232" t="str">
        <f>+IF(TRIM(F64)="","",$B$1&amp;"-"&amp;Tabla1[[#This Row],[Mes Inscrito]]&amp;"-"&amp;Tabla1[[#This Row],[Dia de clases Inscrito]]&amp;"-"&amp;Tabla1[[#This Row],[Horario Inscrito]]&amp;"-"&amp;Tabla1[[#This Row],[Fecha Inicio grupo]])</f>
        <v/>
      </c>
      <c r="BF64" s="249" t="str">
        <f>IF(F64="","",Tabla1[[#This Row],[Curso]])</f>
        <v/>
      </c>
      <c r="BG64" s="250" t="str">
        <f>+IF(TRIM(F64)="","",$B$1&amp;"-"&amp;TRIM(Tabla1[[#This Row],[Mes Inscrito]])&amp;"-"&amp;TRIM(Tabla1[[#This Row],[Dia de clases Inscrito]])&amp;"-"&amp;TRIM(Tabla1[[#This Row],[Horario Inscrito]])&amp;"-"&amp;TRIM(Tabla1[[#This Row],[Fecha Inicio grupo]])&amp;"-"&amp;TRIM(Tabla1[[#This Row],[Tipo Incrito]]))</f>
        <v/>
      </c>
      <c r="BH64" s="251" t="str">
        <f>IF(F64="","",OR(IFERROR(SEARCH("CG",Tabla1[[#This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 s="305" t="str">
        <f>IF(F64&lt;&gt;"",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 s="305" t="str">
        <f>IF(F64&lt;&gt;"",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 s="305" t="str">
        <f>IF(Tabla1[[#This Row],[Fecha Inicio grupo]]="","",IFERROR(VLOOKUP(Tabla1[[#This Row],[Mes de Alta como miembro]],Parámetros!$AM$2:$AN$16,2,0),"01/01/1900"))</f>
        <v/>
      </c>
    </row>
    <row r="65" spans="1:63" s="24" customFormat="1" ht="13.9" hidden="1">
      <c r="A65" s="68">
        <v>62</v>
      </c>
      <c r="B65" s="28"/>
      <c r="C65" s="34"/>
      <c r="D65" s="42"/>
      <c r="E65" s="42"/>
      <c r="F65" s="45"/>
      <c r="G65" s="45"/>
      <c r="H65" s="161"/>
      <c r="I65" s="42"/>
      <c r="J65" s="28"/>
      <c r="K65" s="69"/>
      <c r="L65" s="68"/>
      <c r="M65" s="46"/>
      <c r="N65" s="236" t="str">
        <f ca="1">IF(Tabla1[[#This Row],[Fecha de nac]]="","",IF(Tabla1[[#This Row],[Fecha Finalización]] &gt;=TODAY(), DATEDIF(Tabla1[[#This Row],[Fecha de nac]],TODAY(),"y"), ROUNDDOWN((Tabla1[[#This Row],[Fecha Finalización]] -Tabla1[[#This Row],[Fecha de nac]])/365,0)))</f>
        <v/>
      </c>
      <c r="O65" s="167"/>
      <c r="P65" s="34"/>
      <c r="Q65" s="67"/>
      <c r="R65" s="67"/>
      <c r="S65" s="67"/>
      <c r="T65" s="67"/>
      <c r="U65" s="241" t="str">
        <f>IF(F65="","",Tabla1[[#This Row],[Fecha Inicio grupo]]+3*7-7)</f>
        <v/>
      </c>
      <c r="V65" s="242" t="str">
        <f>IF(F65="","",EDATE(Tabla1[[#This Row],[Fecha Inicio grupo]],3))</f>
        <v/>
      </c>
      <c r="W65" s="29"/>
      <c r="X65" s="29"/>
      <c r="Y65" s="76"/>
      <c r="Z65" s="76"/>
      <c r="AA65" s="76"/>
      <c r="AB65" s="76"/>
      <c r="AC65" s="76"/>
      <c r="AD65" s="76"/>
      <c r="AE65" s="76"/>
      <c r="AF65" s="76"/>
      <c r="AG65" s="76"/>
      <c r="AH65" s="76"/>
      <c r="AI65" s="76"/>
      <c r="AJ65" s="76"/>
      <c r="AK65" s="76"/>
      <c r="AL65" s="76"/>
      <c r="AM65" s="76"/>
      <c r="AN65" s="76"/>
      <c r="AO65" s="143"/>
      <c r="AP65" s="244" t="str">
        <f>IF(F65="","",IFERROR(VLOOKUP(SUBSTITUTE(SUBSTITUTE(Tabla1[[#This Row],[Uso Sistemas]],"T","P"),"N","F"),Parámetros!$M$2:$N$17,2,0),"Completar hasta 3ra sem. para evaluar a Probacionista"))</f>
        <v/>
      </c>
      <c r="AQ65" s="39"/>
      <c r="AR65" s="198"/>
      <c r="AS65" s="39"/>
      <c r="AT65" s="28"/>
      <c r="AU65" s="55"/>
      <c r="AV65" s="55"/>
      <c r="AW65" s="55"/>
      <c r="AX65" s="246" t="str">
        <f>IF(V65="","",EOMONTH(EDATE(Tabla1[[#This Row],[Fecha Finalización]],2),0))</f>
        <v/>
      </c>
      <c r="AY65" s="39"/>
      <c r="AZ65" s="247" t="str">
        <f>IF(V65="","",EOMONTH(EDATE(Tabla1[[#This Row],[Fecha Finalización]],3),0))</f>
        <v/>
      </c>
      <c r="BA65" s="39"/>
      <c r="BB65" s="39"/>
      <c r="BC65" s="233"/>
      <c r="BD65" s="231" t="str">
        <f>IF(F65="","",Tabla1[[#This Row],[sem 01]]&amp;Tabla1[[#This Row],[sem 02]]&amp;Tabla1[[#This Row],[sem 03]])</f>
        <v/>
      </c>
      <c r="BE65" s="232" t="str">
        <f>+IF(TRIM(F65)="","",$B$1&amp;"-"&amp;Tabla1[[#This Row],[Mes Inscrito]]&amp;"-"&amp;Tabla1[[#This Row],[Dia de clases Inscrito]]&amp;"-"&amp;Tabla1[[#This Row],[Horario Inscrito]]&amp;"-"&amp;Tabla1[[#This Row],[Fecha Inicio grupo]])</f>
        <v/>
      </c>
      <c r="BF65" s="249" t="str">
        <f>IF(F65="","",Tabla1[[#This Row],[Curso]])</f>
        <v/>
      </c>
      <c r="BG65" s="250" t="str">
        <f>+IF(TRIM(F65)="","",$B$1&amp;"-"&amp;TRIM(Tabla1[[#This Row],[Mes Inscrito]])&amp;"-"&amp;TRIM(Tabla1[[#This Row],[Dia de clases Inscrito]])&amp;"-"&amp;TRIM(Tabla1[[#This Row],[Horario Inscrito]])&amp;"-"&amp;TRIM(Tabla1[[#This Row],[Fecha Inicio grupo]])&amp;"-"&amp;TRIM(Tabla1[[#This Row],[Tipo Incrito]]))</f>
        <v/>
      </c>
      <c r="BH65" s="251" t="str">
        <f>IF(F65="","",OR(IFERROR(SEARCH("CG",Tabla1[[#This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 s="305" t="str">
        <f>IF(F65&lt;&gt;"",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 s="305" t="str">
        <f>IF(F65&lt;&gt;"",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 s="305" t="str">
        <f>IF(Tabla1[[#This Row],[Fecha Inicio grupo]]="","",IFERROR(VLOOKUP(Tabla1[[#This Row],[Mes de Alta como miembro]],Parámetros!$AM$2:$AN$16,2,0),"01/01/1900"))</f>
        <v/>
      </c>
    </row>
    <row r="66" spans="1:63" s="24" customFormat="1" ht="13.9" hidden="1">
      <c r="A66" s="68">
        <v>63</v>
      </c>
      <c r="B66" s="28"/>
      <c r="C66" s="34"/>
      <c r="D66" s="42"/>
      <c r="E66" s="42"/>
      <c r="F66" s="45"/>
      <c r="G66" s="45"/>
      <c r="H66" s="161"/>
      <c r="I66" s="42"/>
      <c r="J66" s="28"/>
      <c r="K66" s="69"/>
      <c r="L66" s="68"/>
      <c r="M66" s="46"/>
      <c r="N66" s="236" t="str">
        <f ca="1">IF(Tabla1[[#This Row],[Fecha de nac]]="","",IF(Tabla1[[#This Row],[Fecha Finalización]] &gt;=TODAY(), DATEDIF(Tabla1[[#This Row],[Fecha de nac]],TODAY(),"y"), ROUNDDOWN((Tabla1[[#This Row],[Fecha Finalización]] -Tabla1[[#This Row],[Fecha de nac]])/365,0)))</f>
        <v/>
      </c>
      <c r="O66" s="167"/>
      <c r="P66" s="34"/>
      <c r="Q66" s="67"/>
      <c r="R66" s="67"/>
      <c r="S66" s="67"/>
      <c r="T66" s="67"/>
      <c r="U66" s="241" t="str">
        <f>IF(F66="","",Tabla1[[#This Row],[Fecha Inicio grupo]]+3*7-7)</f>
        <v/>
      </c>
      <c r="V66" s="242" t="str">
        <f>IF(F66="","",EDATE(Tabla1[[#This Row],[Fecha Inicio grupo]],3))</f>
        <v/>
      </c>
      <c r="W66" s="29"/>
      <c r="X66" s="29"/>
      <c r="Y66" s="76"/>
      <c r="Z66" s="76"/>
      <c r="AA66" s="76"/>
      <c r="AB66" s="76"/>
      <c r="AC66" s="76"/>
      <c r="AD66" s="76"/>
      <c r="AE66" s="76"/>
      <c r="AF66" s="76"/>
      <c r="AG66" s="76"/>
      <c r="AH66" s="76"/>
      <c r="AI66" s="76"/>
      <c r="AJ66" s="76"/>
      <c r="AK66" s="76"/>
      <c r="AL66" s="76"/>
      <c r="AM66" s="76"/>
      <c r="AN66" s="76"/>
      <c r="AO66" s="143"/>
      <c r="AP66" s="244" t="str">
        <f>IF(F66="","",IFERROR(VLOOKUP(SUBSTITUTE(SUBSTITUTE(Tabla1[[#This Row],[Uso Sistemas]],"T","P"),"N","F"),Parámetros!$M$2:$N$17,2,0),"Completar hasta 3ra sem. para evaluar a Probacionista"))</f>
        <v/>
      </c>
      <c r="AQ66" s="39"/>
      <c r="AR66" s="198"/>
      <c r="AS66" s="39"/>
      <c r="AT66" s="28"/>
      <c r="AU66" s="55"/>
      <c r="AV66" s="55"/>
      <c r="AW66" s="55"/>
      <c r="AX66" s="246" t="str">
        <f>IF(V66="","",EOMONTH(EDATE(Tabla1[[#This Row],[Fecha Finalización]],2),0))</f>
        <v/>
      </c>
      <c r="AY66" s="39"/>
      <c r="AZ66" s="247" t="str">
        <f>IF(V66="","",EOMONTH(EDATE(Tabla1[[#This Row],[Fecha Finalización]],3),0))</f>
        <v/>
      </c>
      <c r="BA66" s="39"/>
      <c r="BB66" s="39"/>
      <c r="BC66" s="233"/>
      <c r="BD66" s="231" t="str">
        <f>IF(F66="","",Tabla1[[#This Row],[sem 01]]&amp;Tabla1[[#This Row],[sem 02]]&amp;Tabla1[[#This Row],[sem 03]])</f>
        <v/>
      </c>
      <c r="BE66" s="232" t="str">
        <f>+IF(TRIM(F66)="","",$B$1&amp;"-"&amp;Tabla1[[#This Row],[Mes Inscrito]]&amp;"-"&amp;Tabla1[[#This Row],[Dia de clases Inscrito]]&amp;"-"&amp;Tabla1[[#This Row],[Horario Inscrito]]&amp;"-"&amp;Tabla1[[#This Row],[Fecha Inicio grupo]])</f>
        <v/>
      </c>
      <c r="BF66" s="249" t="str">
        <f>IF(F66="","",Tabla1[[#This Row],[Curso]])</f>
        <v/>
      </c>
      <c r="BG66" s="250" t="str">
        <f>+IF(TRIM(F66)="","",$B$1&amp;"-"&amp;TRIM(Tabla1[[#This Row],[Mes Inscrito]])&amp;"-"&amp;TRIM(Tabla1[[#This Row],[Dia de clases Inscrito]])&amp;"-"&amp;TRIM(Tabla1[[#This Row],[Horario Inscrito]])&amp;"-"&amp;TRIM(Tabla1[[#This Row],[Fecha Inicio grupo]])&amp;"-"&amp;TRIM(Tabla1[[#This Row],[Tipo Incrito]]))</f>
        <v/>
      </c>
      <c r="BH66" s="251" t="str">
        <f>IF(F66="","",OR(IFERROR(SEARCH("CG",Tabla1[[#This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 s="305" t="str">
        <f>IF(F66&lt;&gt;"",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 s="305" t="str">
        <f>IF(F66&lt;&gt;"",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 s="305" t="str">
        <f>IF(Tabla1[[#This Row],[Fecha Inicio grupo]]="","",IFERROR(VLOOKUP(Tabla1[[#This Row],[Mes de Alta como miembro]],Parámetros!$AM$2:$AN$16,2,0),"01/01/1900"))</f>
        <v/>
      </c>
    </row>
    <row r="67" spans="1:63" s="24" customFormat="1" ht="13.9" hidden="1">
      <c r="A67" s="68">
        <v>64</v>
      </c>
      <c r="B67" s="28"/>
      <c r="C67" s="34"/>
      <c r="D67" s="42"/>
      <c r="E67" s="42"/>
      <c r="F67" s="45"/>
      <c r="G67" s="45"/>
      <c r="H67" s="161"/>
      <c r="I67" s="42"/>
      <c r="J67" s="28"/>
      <c r="K67" s="69"/>
      <c r="L67" s="68"/>
      <c r="M67" s="46"/>
      <c r="N67" s="236" t="str">
        <f ca="1">IF(Tabla1[[#This Row],[Fecha de nac]]="","",IF(Tabla1[[#This Row],[Fecha Finalización]] &gt;=TODAY(), DATEDIF(Tabla1[[#This Row],[Fecha de nac]],TODAY(),"y"), ROUNDDOWN((Tabla1[[#This Row],[Fecha Finalización]] -Tabla1[[#This Row],[Fecha de nac]])/365,0)))</f>
        <v/>
      </c>
      <c r="O67" s="167"/>
      <c r="P67" s="34"/>
      <c r="Q67" s="67"/>
      <c r="R67" s="67"/>
      <c r="S67" s="67"/>
      <c r="T67" s="67"/>
      <c r="U67" s="241" t="str">
        <f>IF(F67="","",Tabla1[[#This Row],[Fecha Inicio grupo]]+3*7-7)</f>
        <v/>
      </c>
      <c r="V67" s="242" t="str">
        <f>IF(F67="","",EDATE(Tabla1[[#This Row],[Fecha Inicio grupo]],3))</f>
        <v/>
      </c>
      <c r="W67" s="29"/>
      <c r="X67" s="29"/>
      <c r="Y67" s="76"/>
      <c r="Z67" s="76"/>
      <c r="AA67" s="76"/>
      <c r="AB67" s="76"/>
      <c r="AC67" s="76"/>
      <c r="AD67" s="76"/>
      <c r="AE67" s="76"/>
      <c r="AF67" s="76"/>
      <c r="AG67" s="76"/>
      <c r="AH67" s="76"/>
      <c r="AI67" s="76"/>
      <c r="AJ67" s="76"/>
      <c r="AK67" s="76"/>
      <c r="AL67" s="76"/>
      <c r="AM67" s="76"/>
      <c r="AN67" s="76"/>
      <c r="AO67" s="143"/>
      <c r="AP67" s="244" t="str">
        <f>IF(F67="","",IFERROR(VLOOKUP(SUBSTITUTE(SUBSTITUTE(Tabla1[[#This Row],[Uso Sistemas]],"T","P"),"N","F"),Parámetros!$M$2:$N$17,2,0),"Completar hasta 3ra sem. para evaluar a Probacionista"))</f>
        <v/>
      </c>
      <c r="AQ67" s="39"/>
      <c r="AR67" s="198"/>
      <c r="AS67" s="39"/>
      <c r="AT67" s="28"/>
      <c r="AU67" s="55"/>
      <c r="AV67" s="55"/>
      <c r="AW67" s="55"/>
      <c r="AX67" s="246" t="str">
        <f>IF(V67="","",EOMONTH(EDATE(Tabla1[[#This Row],[Fecha Finalización]],2),0))</f>
        <v/>
      </c>
      <c r="AY67" s="39"/>
      <c r="AZ67" s="247" t="str">
        <f>IF(V67="","",EOMONTH(EDATE(Tabla1[[#This Row],[Fecha Finalización]],3),0))</f>
        <v/>
      </c>
      <c r="BA67" s="39"/>
      <c r="BB67" s="39"/>
      <c r="BC67" s="233"/>
      <c r="BD67" s="231" t="str">
        <f>IF(F67="","",Tabla1[[#This Row],[sem 01]]&amp;Tabla1[[#This Row],[sem 02]]&amp;Tabla1[[#This Row],[sem 03]])</f>
        <v/>
      </c>
      <c r="BE67" s="232" t="str">
        <f>+IF(TRIM(F67)="","",$B$1&amp;"-"&amp;Tabla1[[#This Row],[Mes Inscrito]]&amp;"-"&amp;Tabla1[[#This Row],[Dia de clases Inscrito]]&amp;"-"&amp;Tabla1[[#This Row],[Horario Inscrito]]&amp;"-"&amp;Tabla1[[#This Row],[Fecha Inicio grupo]])</f>
        <v/>
      </c>
      <c r="BF67" s="249" t="str">
        <f>IF(F67="","",Tabla1[[#This Row],[Curso]])</f>
        <v/>
      </c>
      <c r="BG67" s="250" t="str">
        <f>+IF(TRIM(F67)="","",$B$1&amp;"-"&amp;TRIM(Tabla1[[#This Row],[Mes Inscrito]])&amp;"-"&amp;TRIM(Tabla1[[#This Row],[Dia de clases Inscrito]])&amp;"-"&amp;TRIM(Tabla1[[#This Row],[Horario Inscrito]])&amp;"-"&amp;TRIM(Tabla1[[#This Row],[Fecha Inicio grupo]])&amp;"-"&amp;TRIM(Tabla1[[#This Row],[Tipo Incrito]]))</f>
        <v/>
      </c>
      <c r="BH67" s="251" t="str">
        <f>IF(F67="","",OR(IFERROR(SEARCH("CG",Tabla1[[#This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 s="305" t="str">
        <f>IF(F67&lt;&gt;"",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 s="305" t="str">
        <f>IF(F67&lt;&gt;"",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 s="305" t="str">
        <f>IF(Tabla1[[#This Row],[Fecha Inicio grupo]]="","",IFERROR(VLOOKUP(Tabla1[[#This Row],[Mes de Alta como miembro]],Parámetros!$AM$2:$AN$16,2,0),"01/01/1900"))</f>
        <v/>
      </c>
    </row>
    <row r="68" spans="1:63" s="24" customFormat="1" ht="13.9" hidden="1">
      <c r="A68" s="68">
        <v>65</v>
      </c>
      <c r="B68" s="28"/>
      <c r="C68" s="34"/>
      <c r="D68" s="42"/>
      <c r="E68" s="42"/>
      <c r="F68" s="45"/>
      <c r="G68" s="45"/>
      <c r="H68" s="161"/>
      <c r="I68" s="42"/>
      <c r="J68" s="28"/>
      <c r="K68" s="69"/>
      <c r="L68" s="68"/>
      <c r="M68" s="46"/>
      <c r="N68" s="236" t="str">
        <f ca="1">IF(Tabla1[[#This Row],[Fecha de nac]]="","",IF(Tabla1[[#This Row],[Fecha Finalización]] &gt;=TODAY(), DATEDIF(Tabla1[[#This Row],[Fecha de nac]],TODAY(),"y"), ROUNDDOWN((Tabla1[[#This Row],[Fecha Finalización]] -Tabla1[[#This Row],[Fecha de nac]])/365,0)))</f>
        <v/>
      </c>
      <c r="O68" s="167"/>
      <c r="P68" s="34"/>
      <c r="Q68" s="67"/>
      <c r="R68" s="67"/>
      <c r="S68" s="67"/>
      <c r="T68" s="67"/>
      <c r="U68" s="241" t="str">
        <f>IF(F68="","",Tabla1[[#This Row],[Fecha Inicio grupo]]+3*7-7)</f>
        <v/>
      </c>
      <c r="V68" s="242" t="str">
        <f>IF(F68="","",EDATE(Tabla1[[#This Row],[Fecha Inicio grupo]],3))</f>
        <v/>
      </c>
      <c r="W68" s="29"/>
      <c r="X68" s="29"/>
      <c r="Y68" s="76"/>
      <c r="Z68" s="76"/>
      <c r="AA68" s="76"/>
      <c r="AB68" s="76"/>
      <c r="AC68" s="76"/>
      <c r="AD68" s="76"/>
      <c r="AE68" s="76"/>
      <c r="AF68" s="76"/>
      <c r="AG68" s="76"/>
      <c r="AH68" s="76"/>
      <c r="AI68" s="76"/>
      <c r="AJ68" s="76"/>
      <c r="AK68" s="76"/>
      <c r="AL68" s="76"/>
      <c r="AM68" s="76"/>
      <c r="AN68" s="76"/>
      <c r="AO68" s="143"/>
      <c r="AP68" s="244" t="str">
        <f>IF(F68="","",IFERROR(VLOOKUP(SUBSTITUTE(SUBSTITUTE(Tabla1[[#This Row],[Uso Sistemas]],"T","P"),"N","F"),Parámetros!$M$2:$N$17,2,0),"Completar hasta 3ra sem. para evaluar a Probacionista"))</f>
        <v/>
      </c>
      <c r="AQ68" s="39"/>
      <c r="AR68" s="198"/>
      <c r="AS68" s="39"/>
      <c r="AT68" s="28"/>
      <c r="AU68" s="55"/>
      <c r="AV68" s="55"/>
      <c r="AW68" s="55"/>
      <c r="AX68" s="246" t="str">
        <f>IF(V68="","",EOMONTH(EDATE(Tabla1[[#This Row],[Fecha Finalización]],2),0))</f>
        <v/>
      </c>
      <c r="AY68" s="39"/>
      <c r="AZ68" s="247" t="str">
        <f>IF(V68="","",EOMONTH(EDATE(Tabla1[[#This Row],[Fecha Finalización]],3),0))</f>
        <v/>
      </c>
      <c r="BA68" s="39"/>
      <c r="BB68" s="39"/>
      <c r="BC68" s="233"/>
      <c r="BD68" s="231" t="str">
        <f>IF(F68="","",Tabla1[[#This Row],[sem 01]]&amp;Tabla1[[#This Row],[sem 02]]&amp;Tabla1[[#This Row],[sem 03]])</f>
        <v/>
      </c>
      <c r="BE68" s="232" t="str">
        <f>+IF(TRIM(F68)="","",$B$1&amp;"-"&amp;Tabla1[[#This Row],[Mes Inscrito]]&amp;"-"&amp;Tabla1[[#This Row],[Dia de clases Inscrito]]&amp;"-"&amp;Tabla1[[#This Row],[Horario Inscrito]]&amp;"-"&amp;Tabla1[[#This Row],[Fecha Inicio grupo]])</f>
        <v/>
      </c>
      <c r="BF68" s="249" t="str">
        <f>IF(F68="","",Tabla1[[#This Row],[Curso]])</f>
        <v/>
      </c>
      <c r="BG68" s="250" t="str">
        <f>+IF(TRIM(F68)="","",$B$1&amp;"-"&amp;TRIM(Tabla1[[#This Row],[Mes Inscrito]])&amp;"-"&amp;TRIM(Tabla1[[#This Row],[Dia de clases Inscrito]])&amp;"-"&amp;TRIM(Tabla1[[#This Row],[Horario Inscrito]])&amp;"-"&amp;TRIM(Tabla1[[#This Row],[Fecha Inicio grupo]])&amp;"-"&amp;TRIM(Tabla1[[#This Row],[Tipo Incrito]]))</f>
        <v/>
      </c>
      <c r="BH68" s="251" t="str">
        <f>IF(F68="","",OR(IFERROR(SEARCH("CG",Tabla1[[#This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 s="305" t="str">
        <f>IF(F68&lt;&gt;"",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 s="305" t="str">
        <f>IF(F68&lt;&gt;"",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 s="305" t="str">
        <f>IF(Tabla1[[#This Row],[Fecha Inicio grupo]]="","",IFERROR(VLOOKUP(Tabla1[[#This Row],[Mes de Alta como miembro]],Parámetros!$AM$2:$AN$16,2,0),"01/01/1900"))</f>
        <v/>
      </c>
    </row>
    <row r="69" spans="1:63" s="24" customFormat="1" ht="13.9" hidden="1">
      <c r="A69" s="68">
        <v>66</v>
      </c>
      <c r="B69" s="28"/>
      <c r="C69" s="34"/>
      <c r="D69" s="42"/>
      <c r="E69" s="42"/>
      <c r="F69" s="45"/>
      <c r="G69" s="45"/>
      <c r="H69" s="161"/>
      <c r="I69" s="42"/>
      <c r="J69" s="28"/>
      <c r="K69" s="69"/>
      <c r="L69" s="68"/>
      <c r="M69" s="46"/>
      <c r="N69" s="236" t="str">
        <f ca="1">IF(Tabla1[[#This Row],[Fecha de nac]]="","",IF(Tabla1[[#This Row],[Fecha Finalización]] &gt;=TODAY(), DATEDIF(Tabla1[[#This Row],[Fecha de nac]],TODAY(),"y"), ROUNDDOWN((Tabla1[[#This Row],[Fecha Finalización]] -Tabla1[[#This Row],[Fecha de nac]])/365,0)))</f>
        <v/>
      </c>
      <c r="O69" s="167"/>
      <c r="P69" s="34"/>
      <c r="Q69" s="67"/>
      <c r="R69" s="67"/>
      <c r="S69" s="67"/>
      <c r="T69" s="67"/>
      <c r="U69" s="241" t="str">
        <f>IF(F69="","",Tabla1[[#This Row],[Fecha Inicio grupo]]+3*7-7)</f>
        <v/>
      </c>
      <c r="V69" s="242" t="str">
        <f>IF(F69="","",EDATE(Tabla1[[#This Row],[Fecha Inicio grupo]],3))</f>
        <v/>
      </c>
      <c r="W69" s="29"/>
      <c r="X69" s="29"/>
      <c r="Y69" s="76"/>
      <c r="Z69" s="76"/>
      <c r="AA69" s="76"/>
      <c r="AB69" s="76"/>
      <c r="AC69" s="76"/>
      <c r="AD69" s="76"/>
      <c r="AE69" s="76"/>
      <c r="AF69" s="76"/>
      <c r="AG69" s="76"/>
      <c r="AH69" s="76"/>
      <c r="AI69" s="76"/>
      <c r="AJ69" s="76"/>
      <c r="AK69" s="76"/>
      <c r="AL69" s="76"/>
      <c r="AM69" s="76"/>
      <c r="AN69" s="76"/>
      <c r="AO69" s="143"/>
      <c r="AP69" s="244" t="str">
        <f>IF(F69="","",IFERROR(VLOOKUP(SUBSTITUTE(SUBSTITUTE(Tabla1[[#This Row],[Uso Sistemas]],"T","P"),"N","F"),Parámetros!$M$2:$N$17,2,0),"Completar hasta 3ra sem. para evaluar a Probacionista"))</f>
        <v/>
      </c>
      <c r="AQ69" s="39"/>
      <c r="AR69" s="198"/>
      <c r="AS69" s="39"/>
      <c r="AT69" s="28"/>
      <c r="AU69" s="55"/>
      <c r="AV69" s="55"/>
      <c r="AW69" s="55"/>
      <c r="AX69" s="246" t="str">
        <f>IF(V69="","",EOMONTH(EDATE(Tabla1[[#This Row],[Fecha Finalización]],2),0))</f>
        <v/>
      </c>
      <c r="AY69" s="39"/>
      <c r="AZ69" s="247" t="str">
        <f>IF(V69="","",EOMONTH(EDATE(Tabla1[[#This Row],[Fecha Finalización]],3),0))</f>
        <v/>
      </c>
      <c r="BA69" s="39"/>
      <c r="BB69" s="39"/>
      <c r="BC69" s="233"/>
      <c r="BD69" s="231" t="str">
        <f>IF(F69="","",Tabla1[[#This Row],[sem 01]]&amp;Tabla1[[#This Row],[sem 02]]&amp;Tabla1[[#This Row],[sem 03]])</f>
        <v/>
      </c>
      <c r="BE69" s="232" t="str">
        <f>+IF(TRIM(F69)="","",$B$1&amp;"-"&amp;Tabla1[[#This Row],[Mes Inscrito]]&amp;"-"&amp;Tabla1[[#This Row],[Dia de clases Inscrito]]&amp;"-"&amp;Tabla1[[#This Row],[Horario Inscrito]]&amp;"-"&amp;Tabla1[[#This Row],[Fecha Inicio grupo]])</f>
        <v/>
      </c>
      <c r="BF69" s="249" t="str">
        <f>IF(F69="","",Tabla1[[#This Row],[Curso]])</f>
        <v/>
      </c>
      <c r="BG69" s="250" t="str">
        <f>+IF(TRIM(F69)="","",$B$1&amp;"-"&amp;TRIM(Tabla1[[#This Row],[Mes Inscrito]])&amp;"-"&amp;TRIM(Tabla1[[#This Row],[Dia de clases Inscrito]])&amp;"-"&amp;TRIM(Tabla1[[#This Row],[Horario Inscrito]])&amp;"-"&amp;TRIM(Tabla1[[#This Row],[Fecha Inicio grupo]])&amp;"-"&amp;TRIM(Tabla1[[#This Row],[Tipo Incrito]]))</f>
        <v/>
      </c>
      <c r="BH69" s="251" t="str">
        <f>IF(F69="","",OR(IFERROR(SEARCH("CG",Tabla1[[#This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 s="305" t="str">
        <f>IF(F69&lt;&gt;"",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 s="305" t="str">
        <f>IF(F69&lt;&gt;"",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 s="305" t="str">
        <f>IF(Tabla1[[#This Row],[Fecha Inicio grupo]]="","",IFERROR(VLOOKUP(Tabla1[[#This Row],[Mes de Alta como miembro]],Parámetros!$AM$2:$AN$16,2,0),"01/01/1900"))</f>
        <v/>
      </c>
    </row>
    <row r="70" spans="1:63" s="24" customFormat="1" ht="13.9" hidden="1">
      <c r="A70" s="68">
        <v>67</v>
      </c>
      <c r="B70" s="28"/>
      <c r="C70" s="34"/>
      <c r="D70" s="42"/>
      <c r="E70" s="42"/>
      <c r="F70" s="45"/>
      <c r="G70" s="45"/>
      <c r="H70" s="161"/>
      <c r="I70" s="42"/>
      <c r="J70" s="28"/>
      <c r="K70" s="69"/>
      <c r="L70" s="68"/>
      <c r="M70" s="46"/>
      <c r="N70" s="236" t="str">
        <f ca="1">IF(Tabla1[[#This Row],[Fecha de nac]]="","",IF(Tabla1[[#This Row],[Fecha Finalización]] &gt;=TODAY(), DATEDIF(Tabla1[[#This Row],[Fecha de nac]],TODAY(),"y"), ROUNDDOWN((Tabla1[[#This Row],[Fecha Finalización]] -Tabla1[[#This Row],[Fecha de nac]])/365,0)))</f>
        <v/>
      </c>
      <c r="O70" s="167"/>
      <c r="P70" s="34"/>
      <c r="Q70" s="67"/>
      <c r="R70" s="67"/>
      <c r="S70" s="67"/>
      <c r="T70" s="67"/>
      <c r="U70" s="241" t="str">
        <f>IF(F70="","",Tabla1[[#This Row],[Fecha Inicio grupo]]+3*7-7)</f>
        <v/>
      </c>
      <c r="V70" s="242" t="str">
        <f>IF(F70="","",EDATE(Tabla1[[#This Row],[Fecha Inicio grupo]],3))</f>
        <v/>
      </c>
      <c r="W70" s="29"/>
      <c r="X70" s="29"/>
      <c r="Y70" s="76"/>
      <c r="Z70" s="76"/>
      <c r="AA70" s="76"/>
      <c r="AB70" s="76"/>
      <c r="AC70" s="76"/>
      <c r="AD70" s="76"/>
      <c r="AE70" s="76"/>
      <c r="AF70" s="76"/>
      <c r="AG70" s="76"/>
      <c r="AH70" s="76"/>
      <c r="AI70" s="76"/>
      <c r="AJ70" s="76"/>
      <c r="AK70" s="76"/>
      <c r="AL70" s="76"/>
      <c r="AM70" s="76"/>
      <c r="AN70" s="76"/>
      <c r="AO70" s="143"/>
      <c r="AP70" s="244" t="str">
        <f>IF(F70="","",IFERROR(VLOOKUP(SUBSTITUTE(SUBSTITUTE(Tabla1[[#This Row],[Uso Sistemas]],"T","P"),"N","F"),Parámetros!$M$2:$N$17,2,0),"Completar hasta 3ra sem. para evaluar a Probacionista"))</f>
        <v/>
      </c>
      <c r="AQ70" s="39"/>
      <c r="AR70" s="198"/>
      <c r="AS70" s="39"/>
      <c r="AT70" s="28"/>
      <c r="AU70" s="55"/>
      <c r="AV70" s="55"/>
      <c r="AW70" s="55"/>
      <c r="AX70" s="246" t="str">
        <f>IF(V70="","",EOMONTH(EDATE(Tabla1[[#This Row],[Fecha Finalización]],2),0))</f>
        <v/>
      </c>
      <c r="AY70" s="39"/>
      <c r="AZ70" s="247" t="str">
        <f>IF(V70="","",EOMONTH(EDATE(Tabla1[[#This Row],[Fecha Finalización]],3),0))</f>
        <v/>
      </c>
      <c r="BA70" s="39"/>
      <c r="BB70" s="39"/>
      <c r="BC70" s="233"/>
      <c r="BD70" s="231" t="str">
        <f>IF(F70="","",Tabla1[[#This Row],[sem 01]]&amp;Tabla1[[#This Row],[sem 02]]&amp;Tabla1[[#This Row],[sem 03]])</f>
        <v/>
      </c>
      <c r="BE70" s="232" t="str">
        <f>+IF(TRIM(F70)="","",$B$1&amp;"-"&amp;Tabla1[[#This Row],[Mes Inscrito]]&amp;"-"&amp;Tabla1[[#This Row],[Dia de clases Inscrito]]&amp;"-"&amp;Tabla1[[#This Row],[Horario Inscrito]]&amp;"-"&amp;Tabla1[[#This Row],[Fecha Inicio grupo]])</f>
        <v/>
      </c>
      <c r="BF70" s="249" t="str">
        <f>IF(F70="","",Tabla1[[#This Row],[Curso]])</f>
        <v/>
      </c>
      <c r="BG70" s="250" t="str">
        <f>+IF(TRIM(F70)="","",$B$1&amp;"-"&amp;TRIM(Tabla1[[#This Row],[Mes Inscrito]])&amp;"-"&amp;TRIM(Tabla1[[#This Row],[Dia de clases Inscrito]])&amp;"-"&amp;TRIM(Tabla1[[#This Row],[Horario Inscrito]])&amp;"-"&amp;TRIM(Tabla1[[#This Row],[Fecha Inicio grupo]])&amp;"-"&amp;TRIM(Tabla1[[#This Row],[Tipo Incrito]]))</f>
        <v/>
      </c>
      <c r="BH70" s="251" t="str">
        <f>IF(F70="","",OR(IFERROR(SEARCH("CG",Tabla1[[#This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 s="305" t="str">
        <f>IF(F70&lt;&gt;"",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 s="305" t="str">
        <f>IF(F70&lt;&gt;"",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 s="305" t="str">
        <f>IF(Tabla1[[#This Row],[Fecha Inicio grupo]]="","",IFERROR(VLOOKUP(Tabla1[[#This Row],[Mes de Alta como miembro]],Parámetros!$AM$2:$AN$16,2,0),"01/01/1900"))</f>
        <v/>
      </c>
    </row>
    <row r="71" spans="1:63" s="24" customFormat="1" ht="13.9" hidden="1">
      <c r="A71" s="68">
        <v>68</v>
      </c>
      <c r="B71" s="28"/>
      <c r="C71" s="34"/>
      <c r="D71" s="42"/>
      <c r="E71" s="42"/>
      <c r="F71" s="45"/>
      <c r="G71" s="45"/>
      <c r="H71" s="161"/>
      <c r="I71" s="42"/>
      <c r="J71" s="28"/>
      <c r="K71" s="69"/>
      <c r="L71" s="68"/>
      <c r="M71" s="46"/>
      <c r="N71" s="236" t="str">
        <f ca="1">IF(Tabla1[[#This Row],[Fecha de nac]]="","",IF(Tabla1[[#This Row],[Fecha Finalización]] &gt;=TODAY(), DATEDIF(Tabla1[[#This Row],[Fecha de nac]],TODAY(),"y"), ROUNDDOWN((Tabla1[[#This Row],[Fecha Finalización]] -Tabla1[[#This Row],[Fecha de nac]])/365,0)))</f>
        <v/>
      </c>
      <c r="O71" s="167"/>
      <c r="P71" s="34"/>
      <c r="Q71" s="67"/>
      <c r="R71" s="67"/>
      <c r="S71" s="67"/>
      <c r="T71" s="67"/>
      <c r="U71" s="241" t="str">
        <f>IF(F71="","",Tabla1[[#This Row],[Fecha Inicio grupo]]+3*7-7)</f>
        <v/>
      </c>
      <c r="V71" s="242" t="str">
        <f>IF(F71="","",EDATE(Tabla1[[#This Row],[Fecha Inicio grupo]],3))</f>
        <v/>
      </c>
      <c r="W71" s="29"/>
      <c r="X71" s="29"/>
      <c r="Y71" s="76"/>
      <c r="Z71" s="76"/>
      <c r="AA71" s="76"/>
      <c r="AB71" s="76"/>
      <c r="AC71" s="76"/>
      <c r="AD71" s="76"/>
      <c r="AE71" s="76"/>
      <c r="AF71" s="76"/>
      <c r="AG71" s="76"/>
      <c r="AH71" s="76"/>
      <c r="AI71" s="76"/>
      <c r="AJ71" s="76"/>
      <c r="AK71" s="76"/>
      <c r="AL71" s="76"/>
      <c r="AM71" s="76"/>
      <c r="AN71" s="76"/>
      <c r="AO71" s="143"/>
      <c r="AP71" s="244" t="str">
        <f>IF(F71="","",IFERROR(VLOOKUP(SUBSTITUTE(SUBSTITUTE(Tabla1[[#This Row],[Uso Sistemas]],"T","P"),"N","F"),Parámetros!$M$2:$N$17,2,0),"Completar hasta 3ra sem. para evaluar a Probacionista"))</f>
        <v/>
      </c>
      <c r="AQ71" s="39"/>
      <c r="AR71" s="198"/>
      <c r="AS71" s="39"/>
      <c r="AT71" s="28"/>
      <c r="AU71" s="55"/>
      <c r="AV71" s="55"/>
      <c r="AW71" s="55"/>
      <c r="AX71" s="246" t="str">
        <f>IF(V71="","",EOMONTH(EDATE(Tabla1[[#This Row],[Fecha Finalización]],2),0))</f>
        <v/>
      </c>
      <c r="AY71" s="39"/>
      <c r="AZ71" s="247" t="str">
        <f>IF(V71="","",EOMONTH(EDATE(Tabla1[[#This Row],[Fecha Finalización]],3),0))</f>
        <v/>
      </c>
      <c r="BA71" s="39"/>
      <c r="BB71" s="39"/>
      <c r="BC71" s="233"/>
      <c r="BD71" s="231" t="str">
        <f>IF(F71="","",Tabla1[[#This Row],[sem 01]]&amp;Tabla1[[#This Row],[sem 02]]&amp;Tabla1[[#This Row],[sem 03]])</f>
        <v/>
      </c>
      <c r="BE71" s="232" t="str">
        <f>+IF(TRIM(F71)="","",$B$1&amp;"-"&amp;Tabla1[[#This Row],[Mes Inscrito]]&amp;"-"&amp;Tabla1[[#This Row],[Dia de clases Inscrito]]&amp;"-"&amp;Tabla1[[#This Row],[Horario Inscrito]]&amp;"-"&amp;Tabla1[[#This Row],[Fecha Inicio grupo]])</f>
        <v/>
      </c>
      <c r="BF71" s="249" t="str">
        <f>IF(F71="","",Tabla1[[#This Row],[Curso]])</f>
        <v/>
      </c>
      <c r="BG71" s="250" t="str">
        <f>+IF(TRIM(F71)="","",$B$1&amp;"-"&amp;TRIM(Tabla1[[#This Row],[Mes Inscrito]])&amp;"-"&amp;TRIM(Tabla1[[#This Row],[Dia de clases Inscrito]])&amp;"-"&amp;TRIM(Tabla1[[#This Row],[Horario Inscrito]])&amp;"-"&amp;TRIM(Tabla1[[#This Row],[Fecha Inicio grupo]])&amp;"-"&amp;TRIM(Tabla1[[#This Row],[Tipo Incrito]]))</f>
        <v/>
      </c>
      <c r="BH71" s="251" t="str">
        <f>IF(F71="","",OR(IFERROR(SEARCH("CG",Tabla1[[#This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 s="305" t="str">
        <f>IF(F71&lt;&gt;"",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 s="305" t="str">
        <f>IF(F71&lt;&gt;"",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 s="305" t="str">
        <f>IF(Tabla1[[#This Row],[Fecha Inicio grupo]]="","",IFERROR(VLOOKUP(Tabla1[[#This Row],[Mes de Alta como miembro]],Parámetros!$AM$2:$AN$16,2,0),"01/01/1900"))</f>
        <v/>
      </c>
    </row>
    <row r="72" spans="1:63" s="24" customFormat="1" ht="13.9" hidden="1">
      <c r="A72" s="68">
        <v>69</v>
      </c>
      <c r="B72" s="28"/>
      <c r="C72" s="34"/>
      <c r="D72" s="42"/>
      <c r="E72" s="42"/>
      <c r="F72" s="45"/>
      <c r="G72" s="45"/>
      <c r="H72" s="161"/>
      <c r="I72" s="42"/>
      <c r="J72" s="28"/>
      <c r="K72" s="69"/>
      <c r="L72" s="68"/>
      <c r="M72" s="46"/>
      <c r="N72" s="236" t="str">
        <f ca="1">IF(Tabla1[[#This Row],[Fecha de nac]]="","",IF(Tabla1[[#This Row],[Fecha Finalización]] &gt;=TODAY(), DATEDIF(Tabla1[[#This Row],[Fecha de nac]],TODAY(),"y"), ROUNDDOWN((Tabla1[[#This Row],[Fecha Finalización]] -Tabla1[[#This Row],[Fecha de nac]])/365,0)))</f>
        <v/>
      </c>
      <c r="O72" s="167"/>
      <c r="P72" s="34"/>
      <c r="Q72" s="67"/>
      <c r="R72" s="67"/>
      <c r="S72" s="67"/>
      <c r="T72" s="67"/>
      <c r="U72" s="241" t="str">
        <f>IF(F72="","",Tabla1[[#This Row],[Fecha Inicio grupo]]+3*7-7)</f>
        <v/>
      </c>
      <c r="V72" s="242" t="str">
        <f>IF(F72="","",EDATE(Tabla1[[#This Row],[Fecha Inicio grupo]],3))</f>
        <v/>
      </c>
      <c r="W72" s="29"/>
      <c r="X72" s="29"/>
      <c r="Y72" s="76"/>
      <c r="Z72" s="76"/>
      <c r="AA72" s="76"/>
      <c r="AB72" s="76"/>
      <c r="AC72" s="76"/>
      <c r="AD72" s="76"/>
      <c r="AE72" s="76"/>
      <c r="AF72" s="76"/>
      <c r="AG72" s="76"/>
      <c r="AH72" s="76"/>
      <c r="AI72" s="76"/>
      <c r="AJ72" s="76"/>
      <c r="AK72" s="76"/>
      <c r="AL72" s="76"/>
      <c r="AM72" s="76"/>
      <c r="AN72" s="76"/>
      <c r="AO72" s="143"/>
      <c r="AP72" s="244" t="str">
        <f>IF(F72="","",IFERROR(VLOOKUP(SUBSTITUTE(SUBSTITUTE(Tabla1[[#This Row],[Uso Sistemas]],"T","P"),"N","F"),Parámetros!$M$2:$N$17,2,0),"Completar hasta 3ra sem. para evaluar a Probacionista"))</f>
        <v/>
      </c>
      <c r="AQ72" s="39"/>
      <c r="AR72" s="198"/>
      <c r="AS72" s="39"/>
      <c r="AT72" s="28"/>
      <c r="AU72" s="55"/>
      <c r="AV72" s="55"/>
      <c r="AW72" s="55"/>
      <c r="AX72" s="246" t="str">
        <f>IF(V72="","",EOMONTH(EDATE(Tabla1[[#This Row],[Fecha Finalización]],2),0))</f>
        <v/>
      </c>
      <c r="AY72" s="39"/>
      <c r="AZ72" s="247" t="str">
        <f>IF(V72="","",EOMONTH(EDATE(Tabla1[[#This Row],[Fecha Finalización]],3),0))</f>
        <v/>
      </c>
      <c r="BA72" s="39"/>
      <c r="BB72" s="39"/>
      <c r="BC72" s="233"/>
      <c r="BD72" s="231" t="str">
        <f>IF(F72="","",Tabla1[[#This Row],[sem 01]]&amp;Tabla1[[#This Row],[sem 02]]&amp;Tabla1[[#This Row],[sem 03]])</f>
        <v/>
      </c>
      <c r="BE72" s="232" t="str">
        <f>+IF(TRIM(F72)="","",$B$1&amp;"-"&amp;Tabla1[[#This Row],[Mes Inscrito]]&amp;"-"&amp;Tabla1[[#This Row],[Dia de clases Inscrito]]&amp;"-"&amp;Tabla1[[#This Row],[Horario Inscrito]]&amp;"-"&amp;Tabla1[[#This Row],[Fecha Inicio grupo]])</f>
        <v/>
      </c>
      <c r="BF72" s="249" t="str">
        <f>IF(F72="","",Tabla1[[#This Row],[Curso]])</f>
        <v/>
      </c>
      <c r="BG72" s="250" t="str">
        <f>+IF(TRIM(F72)="","",$B$1&amp;"-"&amp;TRIM(Tabla1[[#This Row],[Mes Inscrito]])&amp;"-"&amp;TRIM(Tabla1[[#This Row],[Dia de clases Inscrito]])&amp;"-"&amp;TRIM(Tabla1[[#This Row],[Horario Inscrito]])&amp;"-"&amp;TRIM(Tabla1[[#This Row],[Fecha Inicio grupo]])&amp;"-"&amp;TRIM(Tabla1[[#This Row],[Tipo Incrito]]))</f>
        <v/>
      </c>
      <c r="BH72" s="251" t="str">
        <f>IF(F72="","",OR(IFERROR(SEARCH("CG",Tabla1[[#This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 s="305" t="str">
        <f>IF(F72&lt;&gt;"",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 s="305" t="str">
        <f>IF(F72&lt;&gt;"",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 s="305" t="str">
        <f>IF(Tabla1[[#This Row],[Fecha Inicio grupo]]="","",IFERROR(VLOOKUP(Tabla1[[#This Row],[Mes de Alta como miembro]],Parámetros!$AM$2:$AN$16,2,0),"01/01/1900"))</f>
        <v/>
      </c>
    </row>
    <row r="73" spans="1:63" s="24" customFormat="1" ht="13.9" hidden="1">
      <c r="A73" s="68">
        <v>70</v>
      </c>
      <c r="B73" s="28"/>
      <c r="C73" s="34"/>
      <c r="D73" s="42"/>
      <c r="E73" s="64"/>
      <c r="F73" s="45"/>
      <c r="G73" s="45"/>
      <c r="H73" s="161"/>
      <c r="I73" s="42"/>
      <c r="J73" s="28"/>
      <c r="K73" s="69"/>
      <c r="L73" s="68"/>
      <c r="M73" s="46"/>
      <c r="N73" s="236" t="str">
        <f ca="1">IF(Tabla1[[#This Row],[Fecha de nac]]="","",IF(Tabla1[[#This Row],[Fecha Finalización]] &gt;=TODAY(), DATEDIF(Tabla1[[#This Row],[Fecha de nac]],TODAY(),"y"), ROUNDDOWN((Tabla1[[#This Row],[Fecha Finalización]] -Tabla1[[#This Row],[Fecha de nac]])/365,0)))</f>
        <v/>
      </c>
      <c r="O73" s="167"/>
      <c r="P73" s="34"/>
      <c r="Q73" s="67"/>
      <c r="R73" s="67"/>
      <c r="S73" s="67"/>
      <c r="T73" s="67"/>
      <c r="U73" s="241" t="str">
        <f>IF(F73="","",Tabla1[[#This Row],[Fecha Inicio grupo]]+3*7-7)</f>
        <v/>
      </c>
      <c r="V73" s="242" t="str">
        <f>IF(F73="","",EDATE(Tabla1[[#This Row],[Fecha Inicio grupo]],3))</f>
        <v/>
      </c>
      <c r="W73" s="29"/>
      <c r="X73" s="29"/>
      <c r="Y73" s="76"/>
      <c r="Z73" s="76"/>
      <c r="AA73" s="76"/>
      <c r="AB73" s="76"/>
      <c r="AC73" s="76"/>
      <c r="AD73" s="76"/>
      <c r="AE73" s="76"/>
      <c r="AF73" s="76"/>
      <c r="AG73" s="76"/>
      <c r="AH73" s="76"/>
      <c r="AI73" s="76"/>
      <c r="AJ73" s="76"/>
      <c r="AK73" s="76"/>
      <c r="AL73" s="76"/>
      <c r="AM73" s="76"/>
      <c r="AN73" s="76"/>
      <c r="AO73" s="143"/>
      <c r="AP73" s="244" t="str">
        <f>IF(F73="","",IFERROR(VLOOKUP(SUBSTITUTE(SUBSTITUTE(Tabla1[[#This Row],[Uso Sistemas]],"T","P"),"N","F"),Parámetros!$M$2:$N$17,2,0),"Completar hasta 3ra sem. para evaluar a Probacionista"))</f>
        <v/>
      </c>
      <c r="AQ73" s="39"/>
      <c r="AR73" s="198"/>
      <c r="AS73" s="39"/>
      <c r="AT73" s="28"/>
      <c r="AU73" s="55"/>
      <c r="AV73" s="55"/>
      <c r="AW73" s="55"/>
      <c r="AX73" s="246" t="str">
        <f>IF(V73="","",EOMONTH(EDATE(Tabla1[[#This Row],[Fecha Finalización]],2),0))</f>
        <v/>
      </c>
      <c r="AY73" s="39"/>
      <c r="AZ73" s="247" t="str">
        <f>IF(V73="","",EOMONTH(EDATE(Tabla1[[#This Row],[Fecha Finalización]],3),0))</f>
        <v/>
      </c>
      <c r="BA73" s="39"/>
      <c r="BB73" s="39"/>
      <c r="BC73" s="233"/>
      <c r="BD73" s="231" t="str">
        <f>IF(F73="","",Tabla1[[#This Row],[sem 01]]&amp;Tabla1[[#This Row],[sem 02]]&amp;Tabla1[[#This Row],[sem 03]])</f>
        <v/>
      </c>
      <c r="BE73" s="232" t="str">
        <f>+IF(TRIM(F73)="","",$B$1&amp;"-"&amp;Tabla1[[#This Row],[Mes Inscrito]]&amp;"-"&amp;Tabla1[[#This Row],[Dia de clases Inscrito]]&amp;"-"&amp;Tabla1[[#This Row],[Horario Inscrito]]&amp;"-"&amp;Tabla1[[#This Row],[Fecha Inicio grupo]])</f>
        <v/>
      </c>
      <c r="BF73" s="249" t="str">
        <f>IF(F73="","",Tabla1[[#This Row],[Curso]])</f>
        <v/>
      </c>
      <c r="BG73" s="250" t="str">
        <f>+IF(TRIM(F73)="","",$B$1&amp;"-"&amp;TRIM(Tabla1[[#This Row],[Mes Inscrito]])&amp;"-"&amp;TRIM(Tabla1[[#This Row],[Dia de clases Inscrito]])&amp;"-"&amp;TRIM(Tabla1[[#This Row],[Horario Inscrito]])&amp;"-"&amp;TRIM(Tabla1[[#This Row],[Fecha Inicio grupo]])&amp;"-"&amp;TRIM(Tabla1[[#This Row],[Tipo Incrito]]))</f>
        <v/>
      </c>
      <c r="BH73" s="251" t="str">
        <f>IF(F73="","",OR(IFERROR(SEARCH("CG",Tabla1[[#This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 s="305" t="str">
        <f>IF(F73&lt;&gt;"",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 s="305" t="str">
        <f>IF(F73&lt;&gt;"",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 s="305" t="str">
        <f>IF(Tabla1[[#This Row],[Fecha Inicio grupo]]="","",IFERROR(VLOOKUP(Tabla1[[#This Row],[Mes de Alta como miembro]],Parámetros!$AM$2:$AN$16,2,0),"01/01/1900"))</f>
        <v/>
      </c>
    </row>
    <row r="74" spans="1:63" s="24" customFormat="1" ht="13.9" hidden="1">
      <c r="A74" s="68">
        <v>71</v>
      </c>
      <c r="B74" s="28"/>
      <c r="C74" s="34"/>
      <c r="D74" s="64"/>
      <c r="E74" s="42"/>
      <c r="F74" s="45"/>
      <c r="G74" s="45"/>
      <c r="H74" s="42"/>
      <c r="I74" s="42"/>
      <c r="J74" s="262"/>
      <c r="K74" s="68"/>
      <c r="L74" s="68"/>
      <c r="M74" s="46"/>
      <c r="N74" s="236" t="str">
        <f ca="1">IF(Tabla1[[#This Row],[Fecha de nac]]="","",IF(Tabla1[[#This Row],[Fecha Finalización]] &gt;=TODAY(), DATEDIF(Tabla1[[#This Row],[Fecha de nac]],TODAY(),"y"), ROUNDDOWN((Tabla1[[#This Row],[Fecha Finalización]] -Tabla1[[#This Row],[Fecha de nac]])/365,0)))</f>
        <v/>
      </c>
      <c r="O74" s="167"/>
      <c r="P74" s="34"/>
      <c r="Q74" s="67"/>
      <c r="R74" s="67"/>
      <c r="S74" s="67"/>
      <c r="T74" s="67"/>
      <c r="U74" s="241" t="str">
        <f>IF(F74="","",Tabla1[[#This Row],[Fecha Inicio grupo]]+3*7-7)</f>
        <v/>
      </c>
      <c r="V74" s="242" t="str">
        <f>IF(F74="","",EDATE(Tabla1[[#This Row],[Fecha Inicio grupo]],3))</f>
        <v/>
      </c>
      <c r="W74" s="29"/>
      <c r="X74" s="29"/>
      <c r="Y74" s="76"/>
      <c r="Z74" s="76"/>
      <c r="AA74" s="76"/>
      <c r="AB74" s="76"/>
      <c r="AC74" s="76"/>
      <c r="AD74" s="76"/>
      <c r="AE74" s="76"/>
      <c r="AF74" s="76"/>
      <c r="AG74" s="76"/>
      <c r="AH74" s="76"/>
      <c r="AI74" s="76"/>
      <c r="AJ74" s="76"/>
      <c r="AK74" s="76"/>
      <c r="AL74" s="76"/>
      <c r="AM74" s="76"/>
      <c r="AN74" s="76"/>
      <c r="AO74" s="143"/>
      <c r="AP74" s="244" t="str">
        <f>IF(F74="","",IFERROR(VLOOKUP(SUBSTITUTE(SUBSTITUTE(Tabla1[[#This Row],[Uso Sistemas]],"T","P"),"N","F"),Parámetros!$M$2:$N$17,2,0),"Completar hasta 3ra sem. para evaluar a Probacionista"))</f>
        <v/>
      </c>
      <c r="AQ74" s="39"/>
      <c r="AR74" s="198"/>
      <c r="AS74" s="39"/>
      <c r="AT74" s="28"/>
      <c r="AU74" s="55"/>
      <c r="AV74" s="55"/>
      <c r="AW74" s="55"/>
      <c r="AX74" s="246" t="str">
        <f>IF(V74="","",EOMONTH(EDATE(Tabla1[[#This Row],[Fecha Finalización]],2),0))</f>
        <v/>
      </c>
      <c r="AY74" s="39"/>
      <c r="AZ74" s="247" t="str">
        <f>IF(V74="","",EOMONTH(EDATE(Tabla1[[#This Row],[Fecha Finalización]],3),0))</f>
        <v/>
      </c>
      <c r="BA74" s="39"/>
      <c r="BB74" s="39"/>
      <c r="BC74" s="233"/>
      <c r="BD74" s="231" t="str">
        <f>IF(F74="","",Tabla1[[#This Row],[sem 01]]&amp;Tabla1[[#This Row],[sem 02]]&amp;Tabla1[[#This Row],[sem 03]])</f>
        <v/>
      </c>
      <c r="BE74" s="232" t="str">
        <f>+IF(TRIM(F74)="","",$B$1&amp;"-"&amp;Tabla1[[#This Row],[Mes Inscrito]]&amp;"-"&amp;Tabla1[[#This Row],[Dia de clases Inscrito]]&amp;"-"&amp;Tabla1[[#This Row],[Horario Inscrito]]&amp;"-"&amp;Tabla1[[#This Row],[Fecha Inicio grupo]])</f>
        <v/>
      </c>
      <c r="BF74" s="249" t="str">
        <f>IF(F74="","",Tabla1[[#This Row],[Curso]])</f>
        <v/>
      </c>
      <c r="BG74" s="250" t="str">
        <f>+IF(TRIM(F74)="","",$B$1&amp;"-"&amp;TRIM(Tabla1[[#This Row],[Mes Inscrito]])&amp;"-"&amp;TRIM(Tabla1[[#This Row],[Dia de clases Inscrito]])&amp;"-"&amp;TRIM(Tabla1[[#This Row],[Horario Inscrito]])&amp;"-"&amp;TRIM(Tabla1[[#This Row],[Fecha Inicio grupo]])&amp;"-"&amp;TRIM(Tabla1[[#This Row],[Tipo Incrito]]))</f>
        <v/>
      </c>
      <c r="BH74" s="251" t="str">
        <f>IF(F74="","",OR(IFERROR(SEARCH("CG",Tabla1[[#This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 s="305" t="str">
        <f>IF(F74&lt;&gt;"",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 s="305" t="str">
        <f>IF(F74&lt;&gt;"",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 s="305" t="str">
        <f>IF(Tabla1[[#This Row],[Fecha Inicio grupo]]="","",IFERROR(VLOOKUP(Tabla1[[#This Row],[Mes de Alta como miembro]],Parámetros!$AM$2:$AN$16,2,0),"01/01/1900"))</f>
        <v/>
      </c>
    </row>
    <row r="75" spans="1:63" s="24" customFormat="1" ht="13.9" hidden="1">
      <c r="A75" s="68">
        <v>72</v>
      </c>
      <c r="B75" s="28"/>
      <c r="C75" s="34"/>
      <c r="D75" s="64"/>
      <c r="E75" s="42"/>
      <c r="F75" s="45"/>
      <c r="G75" s="45"/>
      <c r="H75" s="42"/>
      <c r="I75" s="42"/>
      <c r="J75" s="28"/>
      <c r="K75" s="68"/>
      <c r="L75" s="68"/>
      <c r="M75" s="46"/>
      <c r="N75" s="236" t="str">
        <f ca="1">IF(Tabla1[[#This Row],[Fecha de nac]]="","",IF(Tabla1[[#This Row],[Fecha Finalización]] &gt;=TODAY(), DATEDIF(Tabla1[[#This Row],[Fecha de nac]],TODAY(),"y"), ROUNDDOWN((Tabla1[[#This Row],[Fecha Finalización]] -Tabla1[[#This Row],[Fecha de nac]])/365,0)))</f>
        <v/>
      </c>
      <c r="O75" s="167"/>
      <c r="P75" s="34"/>
      <c r="Q75" s="67"/>
      <c r="R75" s="34"/>
      <c r="S75" s="64"/>
      <c r="T75" s="42"/>
      <c r="U75" s="241" t="str">
        <f>IF(F75="","",Tabla1[[#This Row],[Fecha Inicio grupo]]+3*7-7)</f>
        <v/>
      </c>
      <c r="V75" s="242" t="str">
        <f>IF(F75="","",EDATE(Tabla1[[#This Row],[Fecha Inicio grupo]],3))</f>
        <v/>
      </c>
      <c r="W75" s="29"/>
      <c r="X75" s="29"/>
      <c r="Y75" s="76"/>
      <c r="Z75" s="76"/>
      <c r="AA75" s="76"/>
      <c r="AB75" s="76"/>
      <c r="AC75" s="76"/>
      <c r="AD75" s="76"/>
      <c r="AE75" s="76"/>
      <c r="AF75" s="76"/>
      <c r="AG75" s="76"/>
      <c r="AH75" s="76"/>
      <c r="AI75" s="76"/>
      <c r="AJ75" s="76"/>
      <c r="AK75" s="76"/>
      <c r="AL75" s="76"/>
      <c r="AM75" s="76"/>
      <c r="AN75" s="76"/>
      <c r="AO75" s="143"/>
      <c r="AP75" s="244" t="str">
        <f>IF(F75="","",IFERROR(VLOOKUP(SUBSTITUTE(SUBSTITUTE(Tabla1[[#This Row],[Uso Sistemas]],"T","P"),"N","F"),Parámetros!$M$2:$N$17,2,0),"Completar hasta 3ra sem. para evaluar a Probacionista"))</f>
        <v/>
      </c>
      <c r="AQ75" s="39"/>
      <c r="AR75" s="198"/>
      <c r="AS75" s="39"/>
      <c r="AT75" s="28"/>
      <c r="AU75" s="55"/>
      <c r="AV75" s="55"/>
      <c r="AW75" s="55"/>
      <c r="AX75" s="246" t="str">
        <f>IF(V75="","",EOMONTH(EDATE(Tabla1[[#This Row],[Fecha Finalización]],2),0))</f>
        <v/>
      </c>
      <c r="AY75" s="39"/>
      <c r="AZ75" s="247" t="str">
        <f>IF(V75="","",EOMONTH(EDATE(Tabla1[[#This Row],[Fecha Finalización]],3),0))</f>
        <v/>
      </c>
      <c r="BA75" s="39"/>
      <c r="BB75" s="39"/>
      <c r="BC75" s="233"/>
      <c r="BD75" s="231" t="str">
        <f>IF(F75="","",Tabla1[[#This Row],[sem 01]]&amp;Tabla1[[#This Row],[sem 02]]&amp;Tabla1[[#This Row],[sem 03]])</f>
        <v/>
      </c>
      <c r="BE75" s="232" t="str">
        <f>+IF(TRIM(F75)="","",$B$1&amp;"-"&amp;Tabla1[[#This Row],[Mes Inscrito]]&amp;"-"&amp;Tabla1[[#This Row],[Dia de clases Inscrito]]&amp;"-"&amp;Tabla1[[#This Row],[Horario Inscrito]]&amp;"-"&amp;Tabla1[[#This Row],[Fecha Inicio grupo]])</f>
        <v/>
      </c>
      <c r="BF75" s="249" t="str">
        <f>IF(F75="","",Tabla1[[#This Row],[Curso]])</f>
        <v/>
      </c>
      <c r="BG75" s="250" t="str">
        <f>+IF(TRIM(F75)="","",$B$1&amp;"-"&amp;TRIM(Tabla1[[#This Row],[Mes Inscrito]])&amp;"-"&amp;TRIM(Tabla1[[#This Row],[Dia de clases Inscrito]])&amp;"-"&amp;TRIM(Tabla1[[#This Row],[Horario Inscrito]])&amp;"-"&amp;TRIM(Tabla1[[#This Row],[Fecha Inicio grupo]])&amp;"-"&amp;TRIM(Tabla1[[#This Row],[Tipo Incrito]]))</f>
        <v/>
      </c>
      <c r="BH75" s="251" t="str">
        <f>IF(F75="","",OR(IFERROR(SEARCH("CG",Tabla1[[#This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 s="305" t="str">
        <f>IF(F75&lt;&gt;"",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 s="305" t="str">
        <f>IF(F75&lt;&gt;"",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 s="305" t="str">
        <f>IF(Tabla1[[#This Row],[Fecha Inicio grupo]]="","",IFERROR(VLOOKUP(Tabla1[[#This Row],[Mes de Alta como miembro]],Parámetros!$AM$2:$AN$16,2,0),"01/01/1900"))</f>
        <v/>
      </c>
    </row>
    <row r="76" spans="1:63" s="24" customFormat="1" ht="13.9" hidden="1">
      <c r="A76" s="68">
        <v>73</v>
      </c>
      <c r="B76" s="28"/>
      <c r="C76" s="34"/>
      <c r="D76" s="64"/>
      <c r="E76" s="42"/>
      <c r="F76" s="45"/>
      <c r="G76" s="45"/>
      <c r="H76" s="42"/>
      <c r="I76" s="42"/>
      <c r="J76" s="28"/>
      <c r="K76" s="69"/>
      <c r="L76" s="68"/>
      <c r="M76" s="46"/>
      <c r="N76" s="236" t="str">
        <f ca="1">IF(Tabla1[[#This Row],[Fecha de nac]]="","",IF(Tabla1[[#This Row],[Fecha Finalización]] &gt;=TODAY(), DATEDIF(Tabla1[[#This Row],[Fecha de nac]],TODAY(),"y"), ROUNDDOWN((Tabla1[[#This Row],[Fecha Finalización]] -Tabla1[[#This Row],[Fecha de nac]])/365,0)))</f>
        <v/>
      </c>
      <c r="O76" s="167"/>
      <c r="P76" s="34"/>
      <c r="Q76" s="67"/>
      <c r="R76" s="67"/>
      <c r="S76" s="67"/>
      <c r="T76" s="67"/>
      <c r="U76" s="241" t="str">
        <f>IF(F76="","",Tabla1[[#This Row],[Fecha Inicio grupo]]+3*7-7)</f>
        <v/>
      </c>
      <c r="V76" s="242" t="str">
        <f>IF(F76="","",EDATE(Tabla1[[#This Row],[Fecha Inicio grupo]],3))</f>
        <v/>
      </c>
      <c r="W76" s="29"/>
      <c r="X76" s="29"/>
      <c r="Y76" s="76"/>
      <c r="Z76" s="76"/>
      <c r="AA76" s="76"/>
      <c r="AB76" s="76"/>
      <c r="AC76" s="76"/>
      <c r="AD76" s="76"/>
      <c r="AE76" s="76"/>
      <c r="AF76" s="76"/>
      <c r="AG76" s="76"/>
      <c r="AH76" s="76"/>
      <c r="AI76" s="76"/>
      <c r="AJ76" s="76"/>
      <c r="AK76" s="76"/>
      <c r="AL76" s="76"/>
      <c r="AM76" s="76"/>
      <c r="AN76" s="76"/>
      <c r="AO76" s="143"/>
      <c r="AP76" s="244" t="str">
        <f>IF(F76="","",IFERROR(VLOOKUP(SUBSTITUTE(SUBSTITUTE(Tabla1[[#This Row],[Uso Sistemas]],"T","P"),"N","F"),Parámetros!$M$2:$N$17,2,0),"Completar hasta 3ra sem. para evaluar a Probacionista"))</f>
        <v/>
      </c>
      <c r="AQ76" s="39"/>
      <c r="AR76" s="198"/>
      <c r="AS76" s="39"/>
      <c r="AT76" s="28"/>
      <c r="AU76" s="55"/>
      <c r="AV76" s="55"/>
      <c r="AW76" s="55"/>
      <c r="AX76" s="246" t="str">
        <f>IF(V76="","",EOMONTH(EDATE(Tabla1[[#This Row],[Fecha Finalización]],2),0))</f>
        <v/>
      </c>
      <c r="AY76" s="39"/>
      <c r="AZ76" s="247" t="str">
        <f>IF(V76="","",EOMONTH(EDATE(Tabla1[[#This Row],[Fecha Finalización]],3),0))</f>
        <v/>
      </c>
      <c r="BA76" s="39"/>
      <c r="BB76" s="39"/>
      <c r="BC76" s="233"/>
      <c r="BD76" s="231" t="str">
        <f>IF(F76="","",Tabla1[[#This Row],[sem 01]]&amp;Tabla1[[#This Row],[sem 02]]&amp;Tabla1[[#This Row],[sem 03]])</f>
        <v/>
      </c>
      <c r="BE76" s="232" t="str">
        <f>+IF(TRIM(F76)="","",$B$1&amp;"-"&amp;Tabla1[[#This Row],[Mes Inscrito]]&amp;"-"&amp;Tabla1[[#This Row],[Dia de clases Inscrito]]&amp;"-"&amp;Tabla1[[#This Row],[Horario Inscrito]]&amp;"-"&amp;Tabla1[[#This Row],[Fecha Inicio grupo]])</f>
        <v/>
      </c>
      <c r="BF76" s="249" t="str">
        <f>IF(F76="","",Tabla1[[#This Row],[Curso]])</f>
        <v/>
      </c>
      <c r="BG76" s="250" t="str">
        <f>+IF(TRIM(F76)="","",$B$1&amp;"-"&amp;TRIM(Tabla1[[#This Row],[Mes Inscrito]])&amp;"-"&amp;TRIM(Tabla1[[#This Row],[Dia de clases Inscrito]])&amp;"-"&amp;TRIM(Tabla1[[#This Row],[Horario Inscrito]])&amp;"-"&amp;TRIM(Tabla1[[#This Row],[Fecha Inicio grupo]])&amp;"-"&amp;TRIM(Tabla1[[#This Row],[Tipo Incrito]]))</f>
        <v/>
      </c>
      <c r="BH76" s="251" t="str">
        <f>IF(F76="","",OR(IFERROR(SEARCH("CG",Tabla1[[#This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 s="305" t="str">
        <f>IF(F76&lt;&gt;"",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 s="305" t="str">
        <f>IF(F76&lt;&gt;"",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 s="305" t="str">
        <f>IF(Tabla1[[#This Row],[Fecha Inicio grupo]]="","",IFERROR(VLOOKUP(Tabla1[[#This Row],[Mes de Alta como miembro]],Parámetros!$AM$2:$AN$16,2,0),"01/01/1900"))</f>
        <v/>
      </c>
    </row>
    <row r="77" spans="1:63" s="24" customFormat="1" ht="13.9" hidden="1">
      <c r="A77" s="68">
        <v>74</v>
      </c>
      <c r="B77" s="28"/>
      <c r="C77" s="34"/>
      <c r="D77" s="64"/>
      <c r="E77" s="42"/>
      <c r="F77" s="45"/>
      <c r="G77" s="45"/>
      <c r="H77" s="42"/>
      <c r="I77" s="42"/>
      <c r="J77" s="28"/>
      <c r="K77" s="68"/>
      <c r="L77" s="68"/>
      <c r="M77" s="46"/>
      <c r="N77" s="236" t="str">
        <f ca="1">IF(Tabla1[[#This Row],[Fecha de nac]]="","",IF(Tabla1[[#This Row],[Fecha Finalización]] &gt;=TODAY(), DATEDIF(Tabla1[[#This Row],[Fecha de nac]],TODAY(),"y"), ROUNDDOWN((Tabla1[[#This Row],[Fecha Finalización]] -Tabla1[[#This Row],[Fecha de nac]])/365,0)))</f>
        <v/>
      </c>
      <c r="O77" s="167"/>
      <c r="P77" s="34"/>
      <c r="Q77" s="67"/>
      <c r="R77" s="67"/>
      <c r="S77" s="67"/>
      <c r="T77" s="67"/>
      <c r="U77" s="241" t="str">
        <f>IF(F77="","",Tabla1[[#This Row],[Fecha Inicio grupo]]+3*7-7)</f>
        <v/>
      </c>
      <c r="V77" s="242" t="str">
        <f>IF(F77="","",EDATE(Tabla1[[#This Row],[Fecha Inicio grupo]],3))</f>
        <v/>
      </c>
      <c r="W77" s="29"/>
      <c r="X77" s="29"/>
      <c r="Y77" s="76"/>
      <c r="Z77" s="76"/>
      <c r="AA77" s="76"/>
      <c r="AB77" s="76"/>
      <c r="AC77" s="76"/>
      <c r="AD77" s="76"/>
      <c r="AE77" s="76"/>
      <c r="AF77" s="76"/>
      <c r="AG77" s="76"/>
      <c r="AH77" s="76"/>
      <c r="AI77" s="76"/>
      <c r="AJ77" s="76"/>
      <c r="AK77" s="76"/>
      <c r="AL77" s="76"/>
      <c r="AM77" s="76"/>
      <c r="AN77" s="76"/>
      <c r="AO77" s="143"/>
      <c r="AP77" s="244" t="str">
        <f>IF(F77="","",IFERROR(VLOOKUP(SUBSTITUTE(SUBSTITUTE(Tabla1[[#This Row],[Uso Sistemas]],"T","P"),"N","F"),Parámetros!$M$2:$N$17,2,0),"Completar hasta 3ra sem. para evaluar a Probacionista"))</f>
        <v/>
      </c>
      <c r="AQ77" s="39"/>
      <c r="AR77" s="198"/>
      <c r="AS77" s="39"/>
      <c r="AT77" s="28"/>
      <c r="AU77" s="55"/>
      <c r="AV77" s="55"/>
      <c r="AW77" s="55"/>
      <c r="AX77" s="246" t="str">
        <f>IF(V77="","",EOMONTH(EDATE(Tabla1[[#This Row],[Fecha Finalización]],2),0))</f>
        <v/>
      </c>
      <c r="AY77" s="39"/>
      <c r="AZ77" s="247" t="str">
        <f>IF(V77="","",EOMONTH(EDATE(Tabla1[[#This Row],[Fecha Finalización]],3),0))</f>
        <v/>
      </c>
      <c r="BA77" s="39"/>
      <c r="BB77" s="39"/>
      <c r="BC77" s="233"/>
      <c r="BD77" s="231" t="str">
        <f>IF(F77="","",Tabla1[[#This Row],[sem 01]]&amp;Tabla1[[#This Row],[sem 02]]&amp;Tabla1[[#This Row],[sem 03]])</f>
        <v/>
      </c>
      <c r="BE77" s="232" t="str">
        <f>+IF(TRIM(F77)="","",$B$1&amp;"-"&amp;Tabla1[[#This Row],[Mes Inscrito]]&amp;"-"&amp;Tabla1[[#This Row],[Dia de clases Inscrito]]&amp;"-"&amp;Tabla1[[#This Row],[Horario Inscrito]]&amp;"-"&amp;Tabla1[[#This Row],[Fecha Inicio grupo]])</f>
        <v/>
      </c>
      <c r="BF77" s="249" t="str">
        <f>IF(F77="","",Tabla1[[#This Row],[Curso]])</f>
        <v/>
      </c>
      <c r="BG77" s="250" t="str">
        <f>+IF(TRIM(F77)="","",$B$1&amp;"-"&amp;TRIM(Tabla1[[#This Row],[Mes Inscrito]])&amp;"-"&amp;TRIM(Tabla1[[#This Row],[Dia de clases Inscrito]])&amp;"-"&amp;TRIM(Tabla1[[#This Row],[Horario Inscrito]])&amp;"-"&amp;TRIM(Tabla1[[#This Row],[Fecha Inicio grupo]])&amp;"-"&amp;TRIM(Tabla1[[#This Row],[Tipo Incrito]]))</f>
        <v/>
      </c>
      <c r="BH77" s="251" t="str">
        <f>IF(F77="","",OR(IFERROR(SEARCH("CG",Tabla1[[#This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 s="305" t="str">
        <f>IF(F77&lt;&gt;"",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 s="305" t="str">
        <f>IF(F77&lt;&gt;"",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 s="305" t="str">
        <f>IF(Tabla1[[#This Row],[Fecha Inicio grupo]]="","",IFERROR(VLOOKUP(Tabla1[[#This Row],[Mes de Alta como miembro]],Parámetros!$AM$2:$AN$16,2,0),"01/01/1900"))</f>
        <v/>
      </c>
    </row>
    <row r="78" spans="1:63" s="24" customFormat="1" ht="13.9" hidden="1">
      <c r="A78" s="68">
        <v>75</v>
      </c>
      <c r="B78" s="28"/>
      <c r="C78" s="34"/>
      <c r="D78" s="64"/>
      <c r="E78" s="42"/>
      <c r="F78" s="45"/>
      <c r="G78" s="45"/>
      <c r="H78" s="42"/>
      <c r="I78" s="42"/>
      <c r="J78" s="28"/>
      <c r="K78" s="68"/>
      <c r="L78" s="68"/>
      <c r="M78" s="46"/>
      <c r="N78" s="236" t="str">
        <f ca="1">IF(Tabla1[[#This Row],[Fecha de nac]]="","",IF(Tabla1[[#This Row],[Fecha Finalización]] &gt;=TODAY(), DATEDIF(Tabla1[[#This Row],[Fecha de nac]],TODAY(),"y"), ROUNDDOWN((Tabla1[[#This Row],[Fecha Finalización]] -Tabla1[[#This Row],[Fecha de nac]])/365,0)))</f>
        <v/>
      </c>
      <c r="O78" s="167"/>
      <c r="P78" s="34"/>
      <c r="Q78" s="67"/>
      <c r="R78" s="67"/>
      <c r="S78" s="67"/>
      <c r="T78" s="67"/>
      <c r="U78" s="241" t="str">
        <f>IF(F78="","",Tabla1[[#This Row],[Fecha Inicio grupo]]+3*7-7)</f>
        <v/>
      </c>
      <c r="V78" s="242" t="str">
        <f>IF(F78="","",EDATE(Tabla1[[#This Row],[Fecha Inicio grupo]],3))</f>
        <v/>
      </c>
      <c r="W78" s="29"/>
      <c r="X78" s="29"/>
      <c r="Y78" s="76"/>
      <c r="Z78" s="76"/>
      <c r="AA78" s="76"/>
      <c r="AB78" s="76"/>
      <c r="AC78" s="76"/>
      <c r="AD78" s="76"/>
      <c r="AE78" s="76"/>
      <c r="AF78" s="76"/>
      <c r="AG78" s="76"/>
      <c r="AH78" s="76"/>
      <c r="AI78" s="76"/>
      <c r="AJ78" s="76"/>
      <c r="AK78" s="76"/>
      <c r="AL78" s="76"/>
      <c r="AM78" s="76"/>
      <c r="AN78" s="76"/>
      <c r="AO78" s="143"/>
      <c r="AP78" s="244" t="str">
        <f>IF(F78="","",IFERROR(VLOOKUP(SUBSTITUTE(SUBSTITUTE(Tabla1[[#This Row],[Uso Sistemas]],"T","P"),"N","F"),Parámetros!$M$2:$N$17,2,0),"Completar hasta 3ra sem. para evaluar a Probacionista"))</f>
        <v/>
      </c>
      <c r="AQ78" s="39"/>
      <c r="AR78" s="198"/>
      <c r="AS78" s="39"/>
      <c r="AT78" s="28"/>
      <c r="AU78" s="55"/>
      <c r="AV78" s="55"/>
      <c r="AW78" s="55"/>
      <c r="AX78" s="246" t="str">
        <f>IF(V78="","",EOMONTH(EDATE(Tabla1[[#This Row],[Fecha Finalización]],2),0))</f>
        <v/>
      </c>
      <c r="AY78" s="39"/>
      <c r="AZ78" s="247" t="str">
        <f>IF(V78="","",EOMONTH(EDATE(Tabla1[[#This Row],[Fecha Finalización]],3),0))</f>
        <v/>
      </c>
      <c r="BA78" s="39"/>
      <c r="BB78" s="39"/>
      <c r="BC78" s="233"/>
      <c r="BD78" s="231" t="str">
        <f>IF(F78="","",Tabla1[[#This Row],[sem 01]]&amp;Tabla1[[#This Row],[sem 02]]&amp;Tabla1[[#This Row],[sem 03]])</f>
        <v/>
      </c>
      <c r="BE78" s="232" t="str">
        <f>+IF(TRIM(F78)="","",$B$1&amp;"-"&amp;Tabla1[[#This Row],[Mes Inscrito]]&amp;"-"&amp;Tabla1[[#This Row],[Dia de clases Inscrito]]&amp;"-"&amp;Tabla1[[#This Row],[Horario Inscrito]]&amp;"-"&amp;Tabla1[[#This Row],[Fecha Inicio grupo]])</f>
        <v/>
      </c>
      <c r="BF78" s="249" t="str">
        <f>IF(F78="","",Tabla1[[#This Row],[Curso]])</f>
        <v/>
      </c>
      <c r="BG78" s="250" t="str">
        <f>+IF(TRIM(F78)="","",$B$1&amp;"-"&amp;TRIM(Tabla1[[#This Row],[Mes Inscrito]])&amp;"-"&amp;TRIM(Tabla1[[#This Row],[Dia de clases Inscrito]])&amp;"-"&amp;TRIM(Tabla1[[#This Row],[Horario Inscrito]])&amp;"-"&amp;TRIM(Tabla1[[#This Row],[Fecha Inicio grupo]])&amp;"-"&amp;TRIM(Tabla1[[#This Row],[Tipo Incrito]]))</f>
        <v/>
      </c>
      <c r="BH78" s="251" t="str">
        <f>IF(F78="","",OR(IFERROR(SEARCH("CG",Tabla1[[#This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 s="305" t="str">
        <f>IF(F78&lt;&gt;"",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 s="305" t="str">
        <f>IF(F78&lt;&gt;"",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 s="305" t="str">
        <f>IF(Tabla1[[#This Row],[Fecha Inicio grupo]]="","",IFERROR(VLOOKUP(Tabla1[[#This Row],[Mes de Alta como miembro]],Parámetros!$AM$2:$AN$16,2,0),"01/01/1900"))</f>
        <v/>
      </c>
    </row>
    <row r="79" spans="1:63" s="24" customFormat="1" ht="13.9" hidden="1">
      <c r="A79" s="68">
        <v>76</v>
      </c>
      <c r="B79" s="28"/>
      <c r="C79" s="34"/>
      <c r="D79" s="64"/>
      <c r="E79" s="42"/>
      <c r="F79" s="45"/>
      <c r="G79" s="45"/>
      <c r="H79" s="42"/>
      <c r="I79" s="42"/>
      <c r="J79" s="28"/>
      <c r="K79" s="68"/>
      <c r="L79" s="68"/>
      <c r="M79" s="46"/>
      <c r="N79" s="236" t="str">
        <f ca="1">IF(Tabla1[[#This Row],[Fecha de nac]]="","",IF(Tabla1[[#This Row],[Fecha Finalización]] &gt;=TODAY(), DATEDIF(Tabla1[[#This Row],[Fecha de nac]],TODAY(),"y"), ROUNDDOWN((Tabla1[[#This Row],[Fecha Finalización]] -Tabla1[[#This Row],[Fecha de nac]])/365,0)))</f>
        <v/>
      </c>
      <c r="O79" s="167"/>
      <c r="P79" s="34"/>
      <c r="Q79" s="67"/>
      <c r="R79" s="67"/>
      <c r="S79" s="67"/>
      <c r="T79" s="67"/>
      <c r="U79" s="241" t="str">
        <f>IF(F79="","",Tabla1[[#This Row],[Fecha Inicio grupo]]+3*7-7)</f>
        <v/>
      </c>
      <c r="V79" s="242" t="str">
        <f>IF(F79="","",EDATE(Tabla1[[#This Row],[Fecha Inicio grupo]],3))</f>
        <v/>
      </c>
      <c r="W79" s="29"/>
      <c r="X79" s="29"/>
      <c r="Y79" s="76"/>
      <c r="Z79" s="76"/>
      <c r="AA79" s="76"/>
      <c r="AB79" s="76"/>
      <c r="AC79" s="76"/>
      <c r="AD79" s="76"/>
      <c r="AE79" s="76"/>
      <c r="AF79" s="76"/>
      <c r="AG79" s="76"/>
      <c r="AH79" s="76"/>
      <c r="AI79" s="76"/>
      <c r="AJ79" s="76"/>
      <c r="AK79" s="76"/>
      <c r="AL79" s="76"/>
      <c r="AM79" s="76"/>
      <c r="AN79" s="76"/>
      <c r="AO79" s="143"/>
      <c r="AP79" s="244" t="str">
        <f>IF(F79="","",IFERROR(VLOOKUP(SUBSTITUTE(SUBSTITUTE(Tabla1[[#This Row],[Uso Sistemas]],"T","P"),"N","F"),Parámetros!$M$2:$N$17,2,0),"Completar hasta 3ra sem. para evaluar a Probacionista"))</f>
        <v/>
      </c>
      <c r="AQ79" s="39"/>
      <c r="AR79" s="198"/>
      <c r="AS79" s="39"/>
      <c r="AT79" s="28"/>
      <c r="AU79" s="55"/>
      <c r="AV79" s="55"/>
      <c r="AW79" s="55"/>
      <c r="AX79" s="246" t="str">
        <f>IF(V79="","",EOMONTH(EDATE(Tabla1[[#This Row],[Fecha Finalización]],2),0))</f>
        <v/>
      </c>
      <c r="AY79" s="39"/>
      <c r="AZ79" s="247" t="str">
        <f>IF(V79="","",EOMONTH(EDATE(Tabla1[[#This Row],[Fecha Finalización]],3),0))</f>
        <v/>
      </c>
      <c r="BA79" s="39"/>
      <c r="BB79" s="39"/>
      <c r="BC79" s="233"/>
      <c r="BD79" s="231" t="str">
        <f>IF(F79="","",Tabla1[[#This Row],[sem 01]]&amp;Tabla1[[#This Row],[sem 02]]&amp;Tabla1[[#This Row],[sem 03]])</f>
        <v/>
      </c>
      <c r="BE79" s="232" t="str">
        <f>+IF(TRIM(F79)="","",$B$1&amp;"-"&amp;Tabla1[[#This Row],[Mes Inscrito]]&amp;"-"&amp;Tabla1[[#This Row],[Dia de clases Inscrito]]&amp;"-"&amp;Tabla1[[#This Row],[Horario Inscrito]]&amp;"-"&amp;Tabla1[[#This Row],[Fecha Inicio grupo]])</f>
        <v/>
      </c>
      <c r="BF79" s="249" t="str">
        <f>IF(F79="","",Tabla1[[#This Row],[Curso]])</f>
        <v/>
      </c>
      <c r="BG79" s="250" t="str">
        <f>+IF(TRIM(F79)="","",$B$1&amp;"-"&amp;TRIM(Tabla1[[#This Row],[Mes Inscrito]])&amp;"-"&amp;TRIM(Tabla1[[#This Row],[Dia de clases Inscrito]])&amp;"-"&amp;TRIM(Tabla1[[#This Row],[Horario Inscrito]])&amp;"-"&amp;TRIM(Tabla1[[#This Row],[Fecha Inicio grupo]])&amp;"-"&amp;TRIM(Tabla1[[#This Row],[Tipo Incrito]]))</f>
        <v/>
      </c>
      <c r="BH79" s="251" t="str">
        <f>IF(F79="","",OR(IFERROR(SEARCH("CG",Tabla1[[#This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 s="305" t="str">
        <f>IF(F79&lt;&gt;"",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 s="305" t="str">
        <f>IF(F79&lt;&gt;"",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 s="305" t="str">
        <f>IF(Tabla1[[#This Row],[Fecha Inicio grupo]]="","",IFERROR(VLOOKUP(Tabla1[[#This Row],[Mes de Alta como miembro]],Parámetros!$AM$2:$AN$16,2,0),"01/01/1900"))</f>
        <v/>
      </c>
    </row>
    <row r="80" spans="1:63" s="24" customFormat="1" ht="13.9" hidden="1">
      <c r="A80" s="68">
        <v>77</v>
      </c>
      <c r="B80" s="28"/>
      <c r="C80" s="34"/>
      <c r="D80" s="64"/>
      <c r="E80" s="42"/>
      <c r="F80" s="45"/>
      <c r="G80" s="45"/>
      <c r="H80" s="42"/>
      <c r="I80" s="42"/>
      <c r="J80" s="28"/>
      <c r="K80" s="68"/>
      <c r="L80" s="68"/>
      <c r="M80" s="46"/>
      <c r="N80" s="236" t="str">
        <f ca="1">IF(Tabla1[[#This Row],[Fecha de nac]]="","",IF(Tabla1[[#This Row],[Fecha Finalización]] &gt;=TODAY(), DATEDIF(Tabla1[[#This Row],[Fecha de nac]],TODAY(),"y"), ROUNDDOWN((Tabla1[[#This Row],[Fecha Finalización]] -Tabla1[[#This Row],[Fecha de nac]])/365,0)))</f>
        <v/>
      </c>
      <c r="O80" s="167"/>
      <c r="P80" s="34"/>
      <c r="Q80" s="67"/>
      <c r="R80" s="67"/>
      <c r="S80" s="67"/>
      <c r="T80" s="67"/>
      <c r="U80" s="241" t="str">
        <f>IF(F80="","",Tabla1[[#This Row],[Fecha Inicio grupo]]+3*7-7)</f>
        <v/>
      </c>
      <c r="V80" s="242" t="str">
        <f>IF(F80="","",EDATE(Tabla1[[#This Row],[Fecha Inicio grupo]],3))</f>
        <v/>
      </c>
      <c r="W80" s="29"/>
      <c r="X80" s="29"/>
      <c r="Y80" s="76"/>
      <c r="Z80" s="76"/>
      <c r="AA80" s="76"/>
      <c r="AB80" s="76"/>
      <c r="AC80" s="76"/>
      <c r="AD80" s="76"/>
      <c r="AE80" s="76"/>
      <c r="AF80" s="76"/>
      <c r="AG80" s="76"/>
      <c r="AH80" s="76"/>
      <c r="AI80" s="76"/>
      <c r="AJ80" s="76"/>
      <c r="AK80" s="76"/>
      <c r="AL80" s="76"/>
      <c r="AM80" s="76"/>
      <c r="AN80" s="76"/>
      <c r="AO80" s="143"/>
      <c r="AP80" s="244" t="str">
        <f>IF(F80="","",IFERROR(VLOOKUP(SUBSTITUTE(SUBSTITUTE(Tabla1[[#This Row],[Uso Sistemas]],"T","P"),"N","F"),Parámetros!$M$2:$N$17,2,0),"Completar hasta 3ra sem. para evaluar a Probacionista"))</f>
        <v/>
      </c>
      <c r="AQ80" s="39"/>
      <c r="AR80" s="198"/>
      <c r="AS80" s="39"/>
      <c r="AT80" s="28"/>
      <c r="AU80" s="55"/>
      <c r="AV80" s="55"/>
      <c r="AW80" s="55"/>
      <c r="AX80" s="246" t="str">
        <f>IF(V80="","",EOMONTH(EDATE(Tabla1[[#This Row],[Fecha Finalización]],2),0))</f>
        <v/>
      </c>
      <c r="AY80" s="39"/>
      <c r="AZ80" s="247" t="str">
        <f>IF(V80="","",EOMONTH(EDATE(Tabla1[[#This Row],[Fecha Finalización]],3),0))</f>
        <v/>
      </c>
      <c r="BA80" s="39"/>
      <c r="BB80" s="39"/>
      <c r="BC80" s="233"/>
      <c r="BD80" s="231" t="str">
        <f>IF(F80="","",Tabla1[[#This Row],[sem 01]]&amp;Tabla1[[#This Row],[sem 02]]&amp;Tabla1[[#This Row],[sem 03]])</f>
        <v/>
      </c>
      <c r="BE80" s="232" t="str">
        <f>+IF(TRIM(F80)="","",$B$1&amp;"-"&amp;Tabla1[[#This Row],[Mes Inscrito]]&amp;"-"&amp;Tabla1[[#This Row],[Dia de clases Inscrito]]&amp;"-"&amp;Tabla1[[#This Row],[Horario Inscrito]]&amp;"-"&amp;Tabla1[[#This Row],[Fecha Inicio grupo]])</f>
        <v/>
      </c>
      <c r="BF80" s="249" t="str">
        <f>IF(F80="","",Tabla1[[#This Row],[Curso]])</f>
        <v/>
      </c>
      <c r="BG80" s="250" t="str">
        <f>+IF(TRIM(F80)="","",$B$1&amp;"-"&amp;TRIM(Tabla1[[#This Row],[Mes Inscrito]])&amp;"-"&amp;TRIM(Tabla1[[#This Row],[Dia de clases Inscrito]])&amp;"-"&amp;TRIM(Tabla1[[#This Row],[Horario Inscrito]])&amp;"-"&amp;TRIM(Tabla1[[#This Row],[Fecha Inicio grupo]])&amp;"-"&amp;TRIM(Tabla1[[#This Row],[Tipo Incrito]]))</f>
        <v/>
      </c>
      <c r="BH80" s="251" t="str">
        <f>IF(F80="","",OR(IFERROR(SEARCH("CG",Tabla1[[#This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 s="305" t="str">
        <f>IF(F80&lt;&gt;"",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 s="305" t="str">
        <f>IF(F80&lt;&gt;"",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 s="305" t="str">
        <f>IF(Tabla1[[#This Row],[Fecha Inicio grupo]]="","",IFERROR(VLOOKUP(Tabla1[[#This Row],[Mes de Alta como miembro]],Parámetros!$AM$2:$AN$16,2,0),"01/01/1900"))</f>
        <v/>
      </c>
    </row>
    <row r="81" spans="1:63" s="24" customFormat="1" ht="13.9" hidden="1">
      <c r="A81" s="68">
        <v>78</v>
      </c>
      <c r="B81" s="28"/>
      <c r="C81" s="34"/>
      <c r="D81" s="64"/>
      <c r="E81" s="42"/>
      <c r="F81" s="45"/>
      <c r="G81" s="45"/>
      <c r="H81" s="42"/>
      <c r="I81" s="42"/>
      <c r="J81" s="262"/>
      <c r="K81" s="68"/>
      <c r="L81" s="68"/>
      <c r="M81" s="46"/>
      <c r="N81" s="236" t="str">
        <f ca="1">IF(Tabla1[[#This Row],[Fecha de nac]]="","",IF(Tabla1[[#This Row],[Fecha Finalización]] &gt;=TODAY(), DATEDIF(Tabla1[[#This Row],[Fecha de nac]],TODAY(),"y"), ROUNDDOWN((Tabla1[[#This Row],[Fecha Finalización]] -Tabla1[[#This Row],[Fecha de nac]])/365,0)))</f>
        <v/>
      </c>
      <c r="O81" s="167"/>
      <c r="P81" s="34"/>
      <c r="Q81" s="67"/>
      <c r="R81" s="34"/>
      <c r="S81" s="64"/>
      <c r="T81" s="42"/>
      <c r="U81" s="241" t="str">
        <f>IF(F81="","",Tabla1[[#This Row],[Fecha Inicio grupo]]+3*7-7)</f>
        <v/>
      </c>
      <c r="V81" s="242" t="str">
        <f>IF(F81="","",EDATE(Tabla1[[#This Row],[Fecha Inicio grupo]],3))</f>
        <v/>
      </c>
      <c r="W81" s="29"/>
      <c r="X81" s="29"/>
      <c r="Y81" s="76"/>
      <c r="Z81" s="76"/>
      <c r="AA81" s="76"/>
      <c r="AB81" s="76"/>
      <c r="AC81" s="76"/>
      <c r="AD81" s="76"/>
      <c r="AE81" s="76"/>
      <c r="AF81" s="76"/>
      <c r="AG81" s="76"/>
      <c r="AH81" s="76"/>
      <c r="AI81" s="76"/>
      <c r="AJ81" s="76"/>
      <c r="AK81" s="76"/>
      <c r="AL81" s="76"/>
      <c r="AM81" s="76"/>
      <c r="AN81" s="76"/>
      <c r="AO81" s="143"/>
      <c r="AP81" s="244" t="str">
        <f>IF(F81="","",IFERROR(VLOOKUP(SUBSTITUTE(SUBSTITUTE(Tabla1[[#This Row],[Uso Sistemas]],"T","P"),"N","F"),Parámetros!$M$2:$N$17,2,0),"Completar hasta 3ra sem. para evaluar a Probacionista"))</f>
        <v/>
      </c>
      <c r="AQ81" s="39"/>
      <c r="AR81" s="198"/>
      <c r="AS81" s="39"/>
      <c r="AT81" s="28"/>
      <c r="AU81" s="55"/>
      <c r="AV81" s="55"/>
      <c r="AW81" s="55"/>
      <c r="AX81" s="246" t="str">
        <f>IF(V81="","",EOMONTH(EDATE(Tabla1[[#This Row],[Fecha Finalización]],2),0))</f>
        <v/>
      </c>
      <c r="AY81" s="39"/>
      <c r="AZ81" s="247" t="str">
        <f>IF(V81="","",EOMONTH(EDATE(Tabla1[[#This Row],[Fecha Finalización]],3),0))</f>
        <v/>
      </c>
      <c r="BA81" s="39"/>
      <c r="BB81" s="39"/>
      <c r="BC81" s="233"/>
      <c r="BD81" s="231" t="str">
        <f>IF(F81="","",Tabla1[[#This Row],[sem 01]]&amp;Tabla1[[#This Row],[sem 02]]&amp;Tabla1[[#This Row],[sem 03]])</f>
        <v/>
      </c>
      <c r="BE81" s="232" t="str">
        <f>+IF(TRIM(F81)="","",$B$1&amp;"-"&amp;Tabla1[[#This Row],[Mes Inscrito]]&amp;"-"&amp;Tabla1[[#This Row],[Dia de clases Inscrito]]&amp;"-"&amp;Tabla1[[#This Row],[Horario Inscrito]]&amp;"-"&amp;Tabla1[[#This Row],[Fecha Inicio grupo]])</f>
        <v/>
      </c>
      <c r="BF81" s="249" t="str">
        <f>IF(F81="","",Tabla1[[#This Row],[Curso]])</f>
        <v/>
      </c>
      <c r="BG81" s="250" t="str">
        <f>+IF(TRIM(F81)="","",$B$1&amp;"-"&amp;TRIM(Tabla1[[#This Row],[Mes Inscrito]])&amp;"-"&amp;TRIM(Tabla1[[#This Row],[Dia de clases Inscrito]])&amp;"-"&amp;TRIM(Tabla1[[#This Row],[Horario Inscrito]])&amp;"-"&amp;TRIM(Tabla1[[#This Row],[Fecha Inicio grupo]])&amp;"-"&amp;TRIM(Tabla1[[#This Row],[Tipo Incrito]]))</f>
        <v/>
      </c>
      <c r="BH81" s="251" t="str">
        <f>IF(F81="","",OR(IFERROR(SEARCH("CG",Tabla1[[#This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 s="305" t="str">
        <f>IF(F81&lt;&gt;"",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 s="305" t="str">
        <f>IF(F81&lt;&gt;"",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 s="305" t="str">
        <f>IF(Tabla1[[#This Row],[Fecha Inicio grupo]]="","",IFERROR(VLOOKUP(Tabla1[[#This Row],[Mes de Alta como miembro]],Parámetros!$AM$2:$AN$16,2,0),"01/01/1900"))</f>
        <v/>
      </c>
    </row>
    <row r="82" spans="1:63" s="24" customFormat="1" ht="13.9" hidden="1">
      <c r="A82" s="68">
        <v>79</v>
      </c>
      <c r="B82" s="28"/>
      <c r="C82" s="34"/>
      <c r="D82" s="64"/>
      <c r="E82" s="42"/>
      <c r="F82" s="45"/>
      <c r="G82" s="45"/>
      <c r="H82" s="42"/>
      <c r="I82" s="42"/>
      <c r="J82" s="28"/>
      <c r="K82" s="68"/>
      <c r="L82" s="68"/>
      <c r="M82" s="46"/>
      <c r="N82" s="236" t="str">
        <f ca="1">IF(Tabla1[[#This Row],[Fecha de nac]]="","",IF(Tabla1[[#This Row],[Fecha Finalización]] &gt;=TODAY(), DATEDIF(Tabla1[[#This Row],[Fecha de nac]],TODAY(),"y"), ROUNDDOWN((Tabla1[[#This Row],[Fecha Finalización]] -Tabla1[[#This Row],[Fecha de nac]])/365,0)))</f>
        <v/>
      </c>
      <c r="O82" s="167"/>
      <c r="P82" s="34"/>
      <c r="Q82" s="67"/>
      <c r="R82" s="34"/>
      <c r="S82" s="64"/>
      <c r="T82" s="42"/>
      <c r="U82" s="241" t="str">
        <f>IF(F82="","",Tabla1[[#This Row],[Fecha Inicio grupo]]+3*7-7)</f>
        <v/>
      </c>
      <c r="V82" s="242" t="str">
        <f>IF(F82="","",EDATE(Tabla1[[#This Row],[Fecha Inicio grupo]],3))</f>
        <v/>
      </c>
      <c r="W82" s="29"/>
      <c r="X82" s="29"/>
      <c r="Y82" s="76"/>
      <c r="Z82" s="76"/>
      <c r="AA82" s="76"/>
      <c r="AB82" s="76"/>
      <c r="AC82" s="76"/>
      <c r="AD82" s="76"/>
      <c r="AE82" s="76"/>
      <c r="AF82" s="76"/>
      <c r="AG82" s="76"/>
      <c r="AH82" s="76"/>
      <c r="AI82" s="76"/>
      <c r="AJ82" s="76"/>
      <c r="AK82" s="76"/>
      <c r="AL82" s="76"/>
      <c r="AM82" s="76"/>
      <c r="AN82" s="76"/>
      <c r="AO82" s="143"/>
      <c r="AP82" s="244" t="str">
        <f>IF(F82="","",IFERROR(VLOOKUP(SUBSTITUTE(SUBSTITUTE(Tabla1[[#This Row],[Uso Sistemas]],"T","P"),"N","F"),Parámetros!$M$2:$N$17,2,0),"Completar hasta 3ra sem. para evaluar a Probacionista"))</f>
        <v/>
      </c>
      <c r="AQ82" s="39"/>
      <c r="AR82" s="198"/>
      <c r="AS82" s="39"/>
      <c r="AT82" s="28"/>
      <c r="AU82" s="55"/>
      <c r="AV82" s="55"/>
      <c r="AW82" s="55"/>
      <c r="AX82" s="246" t="str">
        <f>IF(V82="","",EOMONTH(EDATE(Tabla1[[#This Row],[Fecha Finalización]],2),0))</f>
        <v/>
      </c>
      <c r="AY82" s="39"/>
      <c r="AZ82" s="247" t="str">
        <f>IF(V82="","",EOMONTH(EDATE(Tabla1[[#This Row],[Fecha Finalización]],3),0))</f>
        <v/>
      </c>
      <c r="BA82" s="39"/>
      <c r="BB82" s="39"/>
      <c r="BC82" s="233"/>
      <c r="BD82" s="231" t="str">
        <f>IF(F82="","",Tabla1[[#This Row],[sem 01]]&amp;Tabla1[[#This Row],[sem 02]]&amp;Tabla1[[#This Row],[sem 03]])</f>
        <v/>
      </c>
      <c r="BE82" s="232" t="str">
        <f>+IF(TRIM(F82)="","",$B$1&amp;"-"&amp;Tabla1[[#This Row],[Mes Inscrito]]&amp;"-"&amp;Tabla1[[#This Row],[Dia de clases Inscrito]]&amp;"-"&amp;Tabla1[[#This Row],[Horario Inscrito]]&amp;"-"&amp;Tabla1[[#This Row],[Fecha Inicio grupo]])</f>
        <v/>
      </c>
      <c r="BF82" s="249" t="str">
        <f>IF(F82="","",Tabla1[[#This Row],[Curso]])</f>
        <v/>
      </c>
      <c r="BG82" s="250" t="str">
        <f>+IF(TRIM(F82)="","",$B$1&amp;"-"&amp;TRIM(Tabla1[[#This Row],[Mes Inscrito]])&amp;"-"&amp;TRIM(Tabla1[[#This Row],[Dia de clases Inscrito]])&amp;"-"&amp;TRIM(Tabla1[[#This Row],[Horario Inscrito]])&amp;"-"&amp;TRIM(Tabla1[[#This Row],[Fecha Inicio grupo]])&amp;"-"&amp;TRIM(Tabla1[[#This Row],[Tipo Incrito]]))</f>
        <v/>
      </c>
      <c r="BH82" s="251" t="str">
        <f>IF(F82="","",OR(IFERROR(SEARCH("CG",Tabla1[[#This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 s="305" t="str">
        <f>IF(F82&lt;&gt;"",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 s="305" t="str">
        <f>IF(F82&lt;&gt;"",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 s="305" t="str">
        <f>IF(Tabla1[[#This Row],[Fecha Inicio grupo]]="","",IFERROR(VLOOKUP(Tabla1[[#This Row],[Mes de Alta como miembro]],Parámetros!$AM$2:$AN$16,2,0),"01/01/1900"))</f>
        <v/>
      </c>
    </row>
    <row r="83" spans="1:63" s="24" customFormat="1" ht="13.9" hidden="1">
      <c r="A83" s="68">
        <v>80</v>
      </c>
      <c r="B83" s="28"/>
      <c r="C83" s="34"/>
      <c r="D83" s="42"/>
      <c r="E83" s="64"/>
      <c r="F83" s="45"/>
      <c r="G83" s="45"/>
      <c r="H83" s="161"/>
      <c r="I83" s="42"/>
      <c r="J83" s="28"/>
      <c r="K83" s="69"/>
      <c r="L83" s="68"/>
      <c r="M83" s="46"/>
      <c r="N83" s="236" t="str">
        <f ca="1">IF(Tabla1[[#This Row],[Fecha de nac]]="","",IF(Tabla1[[#This Row],[Fecha Finalización]] &gt;=TODAY(), DATEDIF(Tabla1[[#This Row],[Fecha de nac]],TODAY(),"y"), ROUNDDOWN((Tabla1[[#This Row],[Fecha Finalización]] -Tabla1[[#This Row],[Fecha de nac]])/365,0)))</f>
        <v/>
      </c>
      <c r="O83" s="167"/>
      <c r="P83" s="34"/>
      <c r="Q83" s="67"/>
      <c r="R83" s="67"/>
      <c r="S83" s="67"/>
      <c r="T83" s="67"/>
      <c r="U83" s="241" t="str">
        <f>IF(F83="","",Tabla1[[#This Row],[Fecha Inicio grupo]]+3*7-7)</f>
        <v/>
      </c>
      <c r="V83" s="242" t="str">
        <f>IF(F83="","",EDATE(Tabla1[[#This Row],[Fecha Inicio grupo]],3))</f>
        <v/>
      </c>
      <c r="W83" s="29"/>
      <c r="X83" s="29"/>
      <c r="Y83" s="76"/>
      <c r="Z83" s="76"/>
      <c r="AA83" s="76"/>
      <c r="AB83" s="76"/>
      <c r="AC83" s="76"/>
      <c r="AD83" s="76"/>
      <c r="AE83" s="76"/>
      <c r="AF83" s="76"/>
      <c r="AG83" s="76"/>
      <c r="AH83" s="76"/>
      <c r="AI83" s="76"/>
      <c r="AJ83" s="76"/>
      <c r="AK83" s="76"/>
      <c r="AL83" s="76"/>
      <c r="AM83" s="76"/>
      <c r="AN83" s="76"/>
      <c r="AO83" s="143"/>
      <c r="AP83" s="244" t="str">
        <f>IF(F83="","",IFERROR(VLOOKUP(SUBSTITUTE(SUBSTITUTE(Tabla1[[#This Row],[Uso Sistemas]],"T","P"),"N","F"),Parámetros!$M$2:$N$17,2,0),"Completar hasta 3ra sem. para evaluar a Probacionista"))</f>
        <v/>
      </c>
      <c r="AQ83" s="39"/>
      <c r="AR83" s="198"/>
      <c r="AS83" s="39"/>
      <c r="AT83" s="28"/>
      <c r="AU83" s="55"/>
      <c r="AV83" s="55"/>
      <c r="AW83" s="55"/>
      <c r="AX83" s="246" t="str">
        <f>IF(V83="","",EOMONTH(EDATE(Tabla1[[#This Row],[Fecha Finalización]],2),0))</f>
        <v/>
      </c>
      <c r="AY83" s="39"/>
      <c r="AZ83" s="247" t="str">
        <f>IF(V83="","",EOMONTH(EDATE(Tabla1[[#This Row],[Fecha Finalización]],3),0))</f>
        <v/>
      </c>
      <c r="BA83" s="39"/>
      <c r="BB83" s="39"/>
      <c r="BC83" s="233"/>
      <c r="BD83" s="231" t="str">
        <f>IF(F83="","",Tabla1[[#This Row],[sem 01]]&amp;Tabla1[[#This Row],[sem 02]]&amp;Tabla1[[#This Row],[sem 03]])</f>
        <v/>
      </c>
      <c r="BE83" s="232" t="str">
        <f>+IF(TRIM(F83)="","",$B$1&amp;"-"&amp;Tabla1[[#This Row],[Mes Inscrito]]&amp;"-"&amp;Tabla1[[#This Row],[Dia de clases Inscrito]]&amp;"-"&amp;Tabla1[[#This Row],[Horario Inscrito]]&amp;"-"&amp;Tabla1[[#This Row],[Fecha Inicio grupo]])</f>
        <v/>
      </c>
      <c r="BF83" s="249" t="str">
        <f>IF(F83="","",Tabla1[[#This Row],[Curso]])</f>
        <v/>
      </c>
      <c r="BG83" s="250" t="str">
        <f>+IF(TRIM(F83)="","",$B$1&amp;"-"&amp;TRIM(Tabla1[[#This Row],[Mes Inscrito]])&amp;"-"&amp;TRIM(Tabla1[[#This Row],[Dia de clases Inscrito]])&amp;"-"&amp;TRIM(Tabla1[[#This Row],[Horario Inscrito]])&amp;"-"&amp;TRIM(Tabla1[[#This Row],[Fecha Inicio grupo]])&amp;"-"&amp;TRIM(Tabla1[[#This Row],[Tipo Incrito]]))</f>
        <v/>
      </c>
      <c r="BH83" s="251" t="str">
        <f>IF(F83="","",OR(IFERROR(SEARCH("CG",Tabla1[[#This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 s="305" t="str">
        <f>IF(F83&lt;&gt;"",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 s="305" t="str">
        <f>IF(F83&lt;&gt;"",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 s="305" t="str">
        <f>IF(Tabla1[[#This Row],[Fecha Inicio grupo]]="","",IFERROR(VLOOKUP(Tabla1[[#This Row],[Mes de Alta como miembro]],Parámetros!$AM$2:$AN$16,2,0),"01/01/1900"))</f>
        <v/>
      </c>
    </row>
    <row r="84" spans="1:63" s="24" customFormat="1" ht="13.9" hidden="1">
      <c r="A84" s="68">
        <v>81</v>
      </c>
      <c r="B84" s="28"/>
      <c r="C84" s="34"/>
      <c r="D84" s="42"/>
      <c r="E84" s="64"/>
      <c r="F84" s="45"/>
      <c r="G84" s="45"/>
      <c r="H84" s="161"/>
      <c r="I84" s="42"/>
      <c r="J84" s="28"/>
      <c r="K84" s="69"/>
      <c r="L84" s="68"/>
      <c r="M84" s="46"/>
      <c r="N84" s="236" t="str">
        <f ca="1">IF(Tabla1[[#This Row],[Fecha de nac]]="","",IF(Tabla1[[#This Row],[Fecha Finalización]] &gt;=TODAY(), DATEDIF(Tabla1[[#This Row],[Fecha de nac]],TODAY(),"y"), ROUNDDOWN((Tabla1[[#This Row],[Fecha Finalización]] -Tabla1[[#This Row],[Fecha de nac]])/365,0)))</f>
        <v/>
      </c>
      <c r="O84" s="167"/>
      <c r="P84" s="34"/>
      <c r="Q84" s="67"/>
      <c r="R84" s="67"/>
      <c r="S84" s="67"/>
      <c r="T84" s="67"/>
      <c r="U84" s="241" t="str">
        <f>IF(F84="","",Tabla1[[#This Row],[Fecha Inicio grupo]]+3*7-7)</f>
        <v/>
      </c>
      <c r="V84" s="242" t="str">
        <f>IF(F84="","",EDATE(Tabla1[[#This Row],[Fecha Inicio grupo]],3))</f>
        <v/>
      </c>
      <c r="W84" s="29"/>
      <c r="X84" s="29"/>
      <c r="Y84" s="76"/>
      <c r="Z84" s="76"/>
      <c r="AA84" s="76"/>
      <c r="AB84" s="76"/>
      <c r="AC84" s="76"/>
      <c r="AD84" s="76"/>
      <c r="AE84" s="76"/>
      <c r="AF84" s="76"/>
      <c r="AG84" s="76"/>
      <c r="AH84" s="76"/>
      <c r="AI84" s="76"/>
      <c r="AJ84" s="76"/>
      <c r="AK84" s="76"/>
      <c r="AL84" s="76"/>
      <c r="AM84" s="76"/>
      <c r="AN84" s="76"/>
      <c r="AO84" s="143"/>
      <c r="AP84" s="244" t="str">
        <f>IF(F84="","",IFERROR(VLOOKUP(SUBSTITUTE(SUBSTITUTE(Tabla1[[#This Row],[Uso Sistemas]],"T","P"),"N","F"),Parámetros!$M$2:$N$17,2,0),"Completar hasta 3ra sem. para evaluar a Probacionista"))</f>
        <v/>
      </c>
      <c r="AQ84" s="39"/>
      <c r="AR84" s="198"/>
      <c r="AS84" s="39"/>
      <c r="AT84" s="28"/>
      <c r="AU84" s="55"/>
      <c r="AV84" s="55"/>
      <c r="AW84" s="55"/>
      <c r="AX84" s="246" t="str">
        <f>IF(V84="","",EOMONTH(EDATE(Tabla1[[#This Row],[Fecha Finalización]],2),0))</f>
        <v/>
      </c>
      <c r="AY84" s="39"/>
      <c r="AZ84" s="247" t="str">
        <f>IF(V84="","",EOMONTH(EDATE(Tabla1[[#This Row],[Fecha Finalización]],3),0))</f>
        <v/>
      </c>
      <c r="BA84" s="39"/>
      <c r="BB84" s="39"/>
      <c r="BC84" s="233"/>
      <c r="BD84" s="231" t="str">
        <f>IF(F84="","",Tabla1[[#This Row],[sem 01]]&amp;Tabla1[[#This Row],[sem 02]]&amp;Tabla1[[#This Row],[sem 03]])</f>
        <v/>
      </c>
      <c r="BE84" s="232" t="str">
        <f>+IF(TRIM(F84)="","",$B$1&amp;"-"&amp;Tabla1[[#This Row],[Mes Inscrito]]&amp;"-"&amp;Tabla1[[#This Row],[Dia de clases Inscrito]]&amp;"-"&amp;Tabla1[[#This Row],[Horario Inscrito]]&amp;"-"&amp;Tabla1[[#This Row],[Fecha Inicio grupo]])</f>
        <v/>
      </c>
      <c r="BF84" s="249" t="str">
        <f>IF(F84="","",Tabla1[[#This Row],[Curso]])</f>
        <v/>
      </c>
      <c r="BG84" s="250" t="str">
        <f>+IF(TRIM(F84)="","",$B$1&amp;"-"&amp;TRIM(Tabla1[[#This Row],[Mes Inscrito]])&amp;"-"&amp;TRIM(Tabla1[[#This Row],[Dia de clases Inscrito]])&amp;"-"&amp;TRIM(Tabla1[[#This Row],[Horario Inscrito]])&amp;"-"&amp;TRIM(Tabla1[[#This Row],[Fecha Inicio grupo]])&amp;"-"&amp;TRIM(Tabla1[[#This Row],[Tipo Incrito]]))</f>
        <v/>
      </c>
      <c r="BH84" s="251" t="str">
        <f>IF(F84="","",OR(IFERROR(SEARCH("CG",Tabla1[[#This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 s="305" t="str">
        <f>IF(F84&lt;&gt;"",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 s="305" t="str">
        <f>IF(F84&lt;&gt;"",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 s="305" t="str">
        <f>IF(Tabla1[[#This Row],[Fecha Inicio grupo]]="","",IFERROR(VLOOKUP(Tabla1[[#This Row],[Mes de Alta como miembro]],Parámetros!$AM$2:$AN$16,2,0),"01/01/1900"))</f>
        <v/>
      </c>
    </row>
    <row r="85" spans="1:63" s="24" customFormat="1" ht="13.9" hidden="1">
      <c r="A85" s="68">
        <v>82</v>
      </c>
      <c r="B85" s="28"/>
      <c r="C85" s="34"/>
      <c r="D85" s="42"/>
      <c r="E85" s="64"/>
      <c r="F85" s="45"/>
      <c r="G85" s="45"/>
      <c r="H85" s="161"/>
      <c r="I85" s="42"/>
      <c r="J85" s="28"/>
      <c r="K85" s="69"/>
      <c r="L85" s="68"/>
      <c r="M85" s="46"/>
      <c r="N85" s="236" t="str">
        <f ca="1">IF(Tabla1[[#This Row],[Fecha de nac]]="","",IF(Tabla1[[#This Row],[Fecha Finalización]] &gt;=TODAY(), DATEDIF(Tabla1[[#This Row],[Fecha de nac]],TODAY(),"y"), ROUNDDOWN((Tabla1[[#This Row],[Fecha Finalización]] -Tabla1[[#This Row],[Fecha de nac]])/365,0)))</f>
        <v/>
      </c>
      <c r="O85" s="167"/>
      <c r="P85" s="34"/>
      <c r="Q85" s="67"/>
      <c r="R85" s="67"/>
      <c r="S85" s="67"/>
      <c r="T85" s="67"/>
      <c r="U85" s="241" t="str">
        <f>IF(F85="","",Tabla1[[#This Row],[Fecha Inicio grupo]]+3*7-7)</f>
        <v/>
      </c>
      <c r="V85" s="242" t="str">
        <f>IF(F85="","",EDATE(Tabla1[[#This Row],[Fecha Inicio grupo]],3))</f>
        <v/>
      </c>
      <c r="W85" s="29"/>
      <c r="X85" s="29"/>
      <c r="Y85" s="76"/>
      <c r="Z85" s="76"/>
      <c r="AA85" s="76"/>
      <c r="AB85" s="76"/>
      <c r="AC85" s="76"/>
      <c r="AD85" s="76"/>
      <c r="AE85" s="76"/>
      <c r="AF85" s="76"/>
      <c r="AG85" s="76"/>
      <c r="AH85" s="76"/>
      <c r="AI85" s="76"/>
      <c r="AJ85" s="76"/>
      <c r="AK85" s="76"/>
      <c r="AL85" s="76"/>
      <c r="AM85" s="76"/>
      <c r="AN85" s="76"/>
      <c r="AO85" s="143"/>
      <c r="AP85" s="244" t="str">
        <f>IF(F85="","",IFERROR(VLOOKUP(SUBSTITUTE(SUBSTITUTE(Tabla1[[#This Row],[Uso Sistemas]],"T","P"),"N","F"),Parámetros!$M$2:$N$17,2,0),"Completar hasta 3ra sem. para evaluar a Probacionista"))</f>
        <v/>
      </c>
      <c r="AQ85" s="39"/>
      <c r="AR85" s="198"/>
      <c r="AS85" s="39"/>
      <c r="AT85" s="28"/>
      <c r="AU85" s="55"/>
      <c r="AV85" s="55"/>
      <c r="AW85" s="55"/>
      <c r="AX85" s="246" t="str">
        <f>IF(V85="","",EOMONTH(EDATE(Tabla1[[#This Row],[Fecha Finalización]],2),0))</f>
        <v/>
      </c>
      <c r="AY85" s="39"/>
      <c r="AZ85" s="247" t="str">
        <f>IF(V85="","",EOMONTH(EDATE(Tabla1[[#This Row],[Fecha Finalización]],3),0))</f>
        <v/>
      </c>
      <c r="BA85" s="39"/>
      <c r="BB85" s="39"/>
      <c r="BC85" s="233"/>
      <c r="BD85" s="231" t="str">
        <f>IF(F85="","",Tabla1[[#This Row],[sem 01]]&amp;Tabla1[[#This Row],[sem 02]]&amp;Tabla1[[#This Row],[sem 03]])</f>
        <v/>
      </c>
      <c r="BE85" s="232" t="str">
        <f>+IF(TRIM(F85)="","",$B$1&amp;"-"&amp;Tabla1[[#This Row],[Mes Inscrito]]&amp;"-"&amp;Tabla1[[#This Row],[Dia de clases Inscrito]]&amp;"-"&amp;Tabla1[[#This Row],[Horario Inscrito]]&amp;"-"&amp;Tabla1[[#This Row],[Fecha Inicio grupo]])</f>
        <v/>
      </c>
      <c r="BF85" s="249" t="str">
        <f>IF(F85="","",Tabla1[[#This Row],[Curso]])</f>
        <v/>
      </c>
      <c r="BG85" s="250" t="str">
        <f>+IF(TRIM(F85)="","",$B$1&amp;"-"&amp;TRIM(Tabla1[[#This Row],[Mes Inscrito]])&amp;"-"&amp;TRIM(Tabla1[[#This Row],[Dia de clases Inscrito]])&amp;"-"&amp;TRIM(Tabla1[[#This Row],[Horario Inscrito]])&amp;"-"&amp;TRIM(Tabla1[[#This Row],[Fecha Inicio grupo]])&amp;"-"&amp;TRIM(Tabla1[[#This Row],[Tipo Incrito]]))</f>
        <v/>
      </c>
      <c r="BH85" s="251" t="str">
        <f>IF(F85="","",OR(IFERROR(SEARCH("CG",Tabla1[[#This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 s="305" t="str">
        <f>IF(F85&lt;&gt;"",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 s="305" t="str">
        <f>IF(F85&lt;&gt;"",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 s="305" t="str">
        <f>IF(Tabla1[[#This Row],[Fecha Inicio grupo]]="","",IFERROR(VLOOKUP(Tabla1[[#This Row],[Mes de Alta como miembro]],Parámetros!$AM$2:$AN$16,2,0),"01/01/1900"))</f>
        <v/>
      </c>
    </row>
    <row r="86" spans="1:63" s="24" customFormat="1" ht="13.9" hidden="1">
      <c r="A86" s="68">
        <v>83</v>
      </c>
      <c r="B86" s="28"/>
      <c r="C86" s="34"/>
      <c r="D86" s="42"/>
      <c r="E86" s="64"/>
      <c r="F86" s="45"/>
      <c r="G86" s="45"/>
      <c r="H86" s="161"/>
      <c r="I86" s="42"/>
      <c r="J86" s="28"/>
      <c r="K86" s="69"/>
      <c r="L86" s="68"/>
      <c r="M86" s="46"/>
      <c r="N86" s="236" t="str">
        <f ca="1">IF(Tabla1[[#This Row],[Fecha de nac]]="","",IF(Tabla1[[#This Row],[Fecha Finalización]] &gt;=TODAY(), DATEDIF(Tabla1[[#This Row],[Fecha de nac]],TODAY(),"y"), ROUNDDOWN((Tabla1[[#This Row],[Fecha Finalización]] -Tabla1[[#This Row],[Fecha de nac]])/365,0)))</f>
        <v/>
      </c>
      <c r="O86" s="167"/>
      <c r="P86" s="34"/>
      <c r="Q86" s="67"/>
      <c r="R86" s="67"/>
      <c r="S86" s="67"/>
      <c r="T86" s="67"/>
      <c r="U86" s="241" t="str">
        <f>IF(F86="","",Tabla1[[#This Row],[Fecha Inicio grupo]]+3*7-7)</f>
        <v/>
      </c>
      <c r="V86" s="242" t="str">
        <f>IF(F86="","",EDATE(Tabla1[[#This Row],[Fecha Inicio grupo]],3))</f>
        <v/>
      </c>
      <c r="W86" s="29"/>
      <c r="X86" s="29"/>
      <c r="Y86" s="76"/>
      <c r="Z86" s="76"/>
      <c r="AA86" s="76"/>
      <c r="AB86" s="76"/>
      <c r="AC86" s="76"/>
      <c r="AD86" s="76"/>
      <c r="AE86" s="76"/>
      <c r="AF86" s="76"/>
      <c r="AG86" s="76"/>
      <c r="AH86" s="76"/>
      <c r="AI86" s="76"/>
      <c r="AJ86" s="76"/>
      <c r="AK86" s="76"/>
      <c r="AL86" s="76"/>
      <c r="AM86" s="76"/>
      <c r="AN86" s="76"/>
      <c r="AO86" s="143"/>
      <c r="AP86" s="244" t="str">
        <f>IF(F86="","",IFERROR(VLOOKUP(SUBSTITUTE(SUBSTITUTE(Tabla1[[#This Row],[Uso Sistemas]],"T","P"),"N","F"),Parámetros!$M$2:$N$17,2,0),"Completar hasta 3ra sem. para evaluar a Probacionista"))</f>
        <v/>
      </c>
      <c r="AQ86" s="39"/>
      <c r="AR86" s="198"/>
      <c r="AS86" s="39"/>
      <c r="AT86" s="28"/>
      <c r="AU86" s="55"/>
      <c r="AV86" s="55"/>
      <c r="AW86" s="55"/>
      <c r="AX86" s="246" t="str">
        <f>IF(V86="","",EOMONTH(EDATE(Tabla1[[#This Row],[Fecha Finalización]],2),0))</f>
        <v/>
      </c>
      <c r="AY86" s="39"/>
      <c r="AZ86" s="247" t="str">
        <f>IF(V86="","",EOMONTH(EDATE(Tabla1[[#This Row],[Fecha Finalización]],3),0))</f>
        <v/>
      </c>
      <c r="BA86" s="39"/>
      <c r="BB86" s="39"/>
      <c r="BC86" s="233"/>
      <c r="BD86" s="231" t="str">
        <f>IF(F86="","",Tabla1[[#This Row],[sem 01]]&amp;Tabla1[[#This Row],[sem 02]]&amp;Tabla1[[#This Row],[sem 03]])</f>
        <v/>
      </c>
      <c r="BE86" s="232" t="str">
        <f>+IF(TRIM(F86)="","",$B$1&amp;"-"&amp;Tabla1[[#This Row],[Mes Inscrito]]&amp;"-"&amp;Tabla1[[#This Row],[Dia de clases Inscrito]]&amp;"-"&amp;Tabla1[[#This Row],[Horario Inscrito]]&amp;"-"&amp;Tabla1[[#This Row],[Fecha Inicio grupo]])</f>
        <v/>
      </c>
      <c r="BF86" s="249" t="str">
        <f>IF(F86="","",Tabla1[[#This Row],[Curso]])</f>
        <v/>
      </c>
      <c r="BG86" s="250" t="str">
        <f>+IF(TRIM(F86)="","",$B$1&amp;"-"&amp;TRIM(Tabla1[[#This Row],[Mes Inscrito]])&amp;"-"&amp;TRIM(Tabla1[[#This Row],[Dia de clases Inscrito]])&amp;"-"&amp;TRIM(Tabla1[[#This Row],[Horario Inscrito]])&amp;"-"&amp;TRIM(Tabla1[[#This Row],[Fecha Inicio grupo]])&amp;"-"&amp;TRIM(Tabla1[[#This Row],[Tipo Incrito]]))</f>
        <v/>
      </c>
      <c r="BH86" s="251" t="str">
        <f>IF(F86="","",OR(IFERROR(SEARCH("CG",Tabla1[[#This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 s="305" t="str">
        <f>IF(F86&lt;&gt;"",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 s="305" t="str">
        <f>IF(F86&lt;&gt;"",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 s="305" t="str">
        <f>IF(Tabla1[[#This Row],[Fecha Inicio grupo]]="","",IFERROR(VLOOKUP(Tabla1[[#This Row],[Mes de Alta como miembro]],Parámetros!$AM$2:$AN$16,2,0),"01/01/1900"))</f>
        <v/>
      </c>
    </row>
    <row r="87" spans="1:63" s="24" customFormat="1" ht="13.9" hidden="1">
      <c r="A87" s="68">
        <v>84</v>
      </c>
      <c r="B87" s="28"/>
      <c r="C87" s="34"/>
      <c r="D87" s="42"/>
      <c r="E87" s="64"/>
      <c r="F87" s="45"/>
      <c r="G87" s="45"/>
      <c r="H87" s="161"/>
      <c r="I87" s="42"/>
      <c r="J87" s="28"/>
      <c r="K87" s="69"/>
      <c r="L87" s="68"/>
      <c r="M87" s="46"/>
      <c r="N87" s="236" t="str">
        <f ca="1">IF(Tabla1[[#This Row],[Fecha de nac]]="","",IF(Tabla1[[#This Row],[Fecha Finalización]] &gt;=TODAY(), DATEDIF(Tabla1[[#This Row],[Fecha de nac]],TODAY(),"y"), ROUNDDOWN((Tabla1[[#This Row],[Fecha Finalización]] -Tabla1[[#This Row],[Fecha de nac]])/365,0)))</f>
        <v/>
      </c>
      <c r="O87" s="167"/>
      <c r="P87" s="34"/>
      <c r="Q87" s="67"/>
      <c r="R87" s="67"/>
      <c r="S87" s="67"/>
      <c r="T87" s="67"/>
      <c r="U87" s="241" t="str">
        <f>IF(F87="","",Tabla1[[#This Row],[Fecha Inicio grupo]]+3*7-7)</f>
        <v/>
      </c>
      <c r="V87" s="242" t="str">
        <f>IF(F87="","",EDATE(Tabla1[[#This Row],[Fecha Inicio grupo]],3))</f>
        <v/>
      </c>
      <c r="W87" s="29"/>
      <c r="X87" s="29"/>
      <c r="Y87" s="76"/>
      <c r="Z87" s="76"/>
      <c r="AA87" s="76"/>
      <c r="AB87" s="76"/>
      <c r="AC87" s="76"/>
      <c r="AD87" s="76"/>
      <c r="AE87" s="76"/>
      <c r="AF87" s="76"/>
      <c r="AG87" s="76"/>
      <c r="AH87" s="76"/>
      <c r="AI87" s="76"/>
      <c r="AJ87" s="76"/>
      <c r="AK87" s="76"/>
      <c r="AL87" s="76"/>
      <c r="AM87" s="76"/>
      <c r="AN87" s="76"/>
      <c r="AO87" s="143"/>
      <c r="AP87" s="244" t="str">
        <f>IF(F87="","",IFERROR(VLOOKUP(SUBSTITUTE(SUBSTITUTE(Tabla1[[#This Row],[Uso Sistemas]],"T","P"),"N","F"),Parámetros!$M$2:$N$17,2,0),"Completar hasta 3ra sem. para evaluar a Probacionista"))</f>
        <v/>
      </c>
      <c r="AQ87" s="39"/>
      <c r="AR87" s="198"/>
      <c r="AS87" s="39"/>
      <c r="AT87" s="28"/>
      <c r="AU87" s="55"/>
      <c r="AV87" s="55"/>
      <c r="AW87" s="55"/>
      <c r="AX87" s="246" t="str">
        <f>IF(V87="","",EOMONTH(EDATE(Tabla1[[#This Row],[Fecha Finalización]],2),0))</f>
        <v/>
      </c>
      <c r="AY87" s="39"/>
      <c r="AZ87" s="247" t="str">
        <f>IF(V87="","",EOMONTH(EDATE(Tabla1[[#This Row],[Fecha Finalización]],3),0))</f>
        <v/>
      </c>
      <c r="BA87" s="39"/>
      <c r="BB87" s="39"/>
      <c r="BC87" s="233"/>
      <c r="BD87" s="231" t="str">
        <f>IF(F87="","",Tabla1[[#This Row],[sem 01]]&amp;Tabla1[[#This Row],[sem 02]]&amp;Tabla1[[#This Row],[sem 03]])</f>
        <v/>
      </c>
      <c r="BE87" s="232" t="str">
        <f>+IF(TRIM(F87)="","",$B$1&amp;"-"&amp;Tabla1[[#This Row],[Mes Inscrito]]&amp;"-"&amp;Tabla1[[#This Row],[Dia de clases Inscrito]]&amp;"-"&amp;Tabla1[[#This Row],[Horario Inscrito]]&amp;"-"&amp;Tabla1[[#This Row],[Fecha Inicio grupo]])</f>
        <v/>
      </c>
      <c r="BF87" s="249" t="str">
        <f>IF(F87="","",Tabla1[[#This Row],[Curso]])</f>
        <v/>
      </c>
      <c r="BG87" s="250" t="str">
        <f>+IF(TRIM(F87)="","",$B$1&amp;"-"&amp;TRIM(Tabla1[[#This Row],[Mes Inscrito]])&amp;"-"&amp;TRIM(Tabla1[[#This Row],[Dia de clases Inscrito]])&amp;"-"&amp;TRIM(Tabla1[[#This Row],[Horario Inscrito]])&amp;"-"&amp;TRIM(Tabla1[[#This Row],[Fecha Inicio grupo]])&amp;"-"&amp;TRIM(Tabla1[[#This Row],[Tipo Incrito]]))</f>
        <v/>
      </c>
      <c r="BH87" s="251" t="str">
        <f>IF(F87="","",OR(IFERROR(SEARCH("CG",Tabla1[[#This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 s="305" t="str">
        <f>IF(F87&lt;&gt;"",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 s="305" t="str">
        <f>IF(F87&lt;&gt;"",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 s="305" t="str">
        <f>IF(Tabla1[[#This Row],[Fecha Inicio grupo]]="","",IFERROR(VLOOKUP(Tabla1[[#This Row],[Mes de Alta como miembro]],Parámetros!$AM$2:$AN$16,2,0),"01/01/1900"))</f>
        <v/>
      </c>
    </row>
    <row r="88" spans="1:63" s="24" customFormat="1" ht="13.9" hidden="1">
      <c r="A88" s="68">
        <v>85</v>
      </c>
      <c r="B88" s="28"/>
      <c r="C88" s="34"/>
      <c r="D88" s="42"/>
      <c r="E88" s="64"/>
      <c r="F88" s="45"/>
      <c r="G88" s="45"/>
      <c r="H88" s="161"/>
      <c r="I88" s="42"/>
      <c r="J88" s="28"/>
      <c r="K88" s="69"/>
      <c r="L88" s="68"/>
      <c r="M88" s="46"/>
      <c r="N88" s="236" t="str">
        <f ca="1">IF(Tabla1[[#This Row],[Fecha de nac]]="","",IF(Tabla1[[#This Row],[Fecha Finalización]] &gt;=TODAY(), DATEDIF(Tabla1[[#This Row],[Fecha de nac]],TODAY(),"y"), ROUNDDOWN((Tabla1[[#This Row],[Fecha Finalización]] -Tabla1[[#This Row],[Fecha de nac]])/365,0)))</f>
        <v/>
      </c>
      <c r="O88" s="167"/>
      <c r="P88" s="34"/>
      <c r="Q88" s="67"/>
      <c r="R88" s="67"/>
      <c r="S88" s="67"/>
      <c r="T88" s="67"/>
      <c r="U88" s="241" t="str">
        <f>IF(F88="","",Tabla1[[#This Row],[Fecha Inicio grupo]]+3*7-7)</f>
        <v/>
      </c>
      <c r="V88" s="242" t="str">
        <f>IF(F88="","",EDATE(Tabla1[[#This Row],[Fecha Inicio grupo]],3))</f>
        <v/>
      </c>
      <c r="W88" s="29"/>
      <c r="X88" s="29"/>
      <c r="Y88" s="76"/>
      <c r="Z88" s="76"/>
      <c r="AA88" s="76"/>
      <c r="AB88" s="76"/>
      <c r="AC88" s="76"/>
      <c r="AD88" s="76"/>
      <c r="AE88" s="76"/>
      <c r="AF88" s="76"/>
      <c r="AG88" s="76"/>
      <c r="AH88" s="76"/>
      <c r="AI88" s="76"/>
      <c r="AJ88" s="76"/>
      <c r="AK88" s="76"/>
      <c r="AL88" s="76"/>
      <c r="AM88" s="76"/>
      <c r="AN88" s="76"/>
      <c r="AO88" s="143"/>
      <c r="AP88" s="244" t="str">
        <f>IF(F88="","",IFERROR(VLOOKUP(SUBSTITUTE(SUBSTITUTE(Tabla1[[#This Row],[Uso Sistemas]],"T","P"),"N","F"),Parámetros!$M$2:$N$17,2,0),"Completar hasta 3ra sem. para evaluar a Probacionista"))</f>
        <v/>
      </c>
      <c r="AQ88" s="39"/>
      <c r="AR88" s="198"/>
      <c r="AS88" s="39"/>
      <c r="AT88" s="28"/>
      <c r="AU88" s="55"/>
      <c r="AV88" s="55"/>
      <c r="AW88" s="55"/>
      <c r="AX88" s="246" t="str">
        <f>IF(V88="","",EOMONTH(EDATE(Tabla1[[#This Row],[Fecha Finalización]],2),0))</f>
        <v/>
      </c>
      <c r="AY88" s="39"/>
      <c r="AZ88" s="247" t="str">
        <f>IF(V88="","",EOMONTH(EDATE(Tabla1[[#This Row],[Fecha Finalización]],3),0))</f>
        <v/>
      </c>
      <c r="BA88" s="39"/>
      <c r="BB88" s="39"/>
      <c r="BC88" s="233"/>
      <c r="BD88" s="231" t="str">
        <f>IF(F88="","",Tabla1[[#This Row],[sem 01]]&amp;Tabla1[[#This Row],[sem 02]]&amp;Tabla1[[#This Row],[sem 03]])</f>
        <v/>
      </c>
      <c r="BE88" s="232" t="str">
        <f>+IF(TRIM(F88)="","",$B$1&amp;"-"&amp;Tabla1[[#This Row],[Mes Inscrito]]&amp;"-"&amp;Tabla1[[#This Row],[Dia de clases Inscrito]]&amp;"-"&amp;Tabla1[[#This Row],[Horario Inscrito]]&amp;"-"&amp;Tabla1[[#This Row],[Fecha Inicio grupo]])</f>
        <v/>
      </c>
      <c r="BF88" s="249" t="str">
        <f>IF(F88="","",Tabla1[[#This Row],[Curso]])</f>
        <v/>
      </c>
      <c r="BG88" s="250" t="str">
        <f>+IF(TRIM(F88)="","",$B$1&amp;"-"&amp;TRIM(Tabla1[[#This Row],[Mes Inscrito]])&amp;"-"&amp;TRIM(Tabla1[[#This Row],[Dia de clases Inscrito]])&amp;"-"&amp;TRIM(Tabla1[[#This Row],[Horario Inscrito]])&amp;"-"&amp;TRIM(Tabla1[[#This Row],[Fecha Inicio grupo]])&amp;"-"&amp;TRIM(Tabla1[[#This Row],[Tipo Incrito]]))</f>
        <v/>
      </c>
      <c r="BH88" s="251" t="str">
        <f>IF(F88="","",OR(IFERROR(SEARCH("CG",Tabla1[[#This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 s="305" t="str">
        <f>IF(F88&lt;&gt;"",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 s="305" t="str">
        <f>IF(F88&lt;&gt;"",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 s="305" t="str">
        <f>IF(Tabla1[[#This Row],[Fecha Inicio grupo]]="","",IFERROR(VLOOKUP(Tabla1[[#This Row],[Mes de Alta como miembro]],Parámetros!$AM$2:$AN$16,2,0),"01/01/1900"))</f>
        <v/>
      </c>
    </row>
    <row r="89" spans="1:63" s="24" customFormat="1" ht="13.9" hidden="1">
      <c r="A89" s="68">
        <v>86</v>
      </c>
      <c r="B89" s="28"/>
      <c r="C89" s="34"/>
      <c r="D89" s="42"/>
      <c r="E89" s="64"/>
      <c r="F89" s="45"/>
      <c r="G89" s="45"/>
      <c r="H89" s="161"/>
      <c r="I89" s="42"/>
      <c r="J89" s="28"/>
      <c r="K89" s="69"/>
      <c r="L89" s="68"/>
      <c r="M89" s="46"/>
      <c r="N89" s="236" t="str">
        <f ca="1">IF(Tabla1[[#This Row],[Fecha de nac]]="","",IF(Tabla1[[#This Row],[Fecha Finalización]] &gt;=TODAY(), DATEDIF(Tabla1[[#This Row],[Fecha de nac]],TODAY(),"y"), ROUNDDOWN((Tabla1[[#This Row],[Fecha Finalización]] -Tabla1[[#This Row],[Fecha de nac]])/365,0)))</f>
        <v/>
      </c>
      <c r="O89" s="167"/>
      <c r="P89" s="34"/>
      <c r="Q89" s="67"/>
      <c r="R89" s="67"/>
      <c r="S89" s="67"/>
      <c r="T89" s="67"/>
      <c r="U89" s="241" t="str">
        <f>IF(F89="","",Tabla1[[#This Row],[Fecha Inicio grupo]]+3*7-7)</f>
        <v/>
      </c>
      <c r="V89" s="242" t="str">
        <f>IF(F89="","",EDATE(Tabla1[[#This Row],[Fecha Inicio grupo]],3))</f>
        <v/>
      </c>
      <c r="W89" s="29"/>
      <c r="X89" s="29"/>
      <c r="Y89" s="76"/>
      <c r="Z89" s="76"/>
      <c r="AA89" s="76"/>
      <c r="AB89" s="76"/>
      <c r="AC89" s="76"/>
      <c r="AD89" s="76"/>
      <c r="AE89" s="76"/>
      <c r="AF89" s="76"/>
      <c r="AG89" s="76"/>
      <c r="AH89" s="76"/>
      <c r="AI89" s="76"/>
      <c r="AJ89" s="76"/>
      <c r="AK89" s="76"/>
      <c r="AL89" s="76"/>
      <c r="AM89" s="76"/>
      <c r="AN89" s="76"/>
      <c r="AO89" s="143"/>
      <c r="AP89" s="244" t="str">
        <f>IF(F89="","",IFERROR(VLOOKUP(SUBSTITUTE(SUBSTITUTE(Tabla1[[#This Row],[Uso Sistemas]],"T","P"),"N","F"),Parámetros!$M$2:$N$17,2,0),"Completar hasta 3ra sem. para evaluar a Probacionista"))</f>
        <v/>
      </c>
      <c r="AQ89" s="39"/>
      <c r="AR89" s="198"/>
      <c r="AS89" s="39"/>
      <c r="AT89" s="28"/>
      <c r="AU89" s="55"/>
      <c r="AV89" s="55"/>
      <c r="AW89" s="55"/>
      <c r="AX89" s="246" t="str">
        <f>IF(V89="","",EOMONTH(EDATE(Tabla1[[#This Row],[Fecha Finalización]],2),0))</f>
        <v/>
      </c>
      <c r="AY89" s="39"/>
      <c r="AZ89" s="247" t="str">
        <f>IF(V89="","",EOMONTH(EDATE(Tabla1[[#This Row],[Fecha Finalización]],3),0))</f>
        <v/>
      </c>
      <c r="BA89" s="39"/>
      <c r="BB89" s="39"/>
      <c r="BC89" s="233"/>
      <c r="BD89" s="231" t="str">
        <f>IF(F89="","",Tabla1[[#This Row],[sem 01]]&amp;Tabla1[[#This Row],[sem 02]]&amp;Tabla1[[#This Row],[sem 03]])</f>
        <v/>
      </c>
      <c r="BE89" s="232" t="str">
        <f>+IF(TRIM(F89)="","",$B$1&amp;"-"&amp;Tabla1[[#This Row],[Mes Inscrito]]&amp;"-"&amp;Tabla1[[#This Row],[Dia de clases Inscrito]]&amp;"-"&amp;Tabla1[[#This Row],[Horario Inscrito]]&amp;"-"&amp;Tabla1[[#This Row],[Fecha Inicio grupo]])</f>
        <v/>
      </c>
      <c r="BF89" s="249" t="str">
        <f>IF(F89="","",Tabla1[[#This Row],[Curso]])</f>
        <v/>
      </c>
      <c r="BG89" s="250" t="str">
        <f>+IF(TRIM(F89)="","",$B$1&amp;"-"&amp;TRIM(Tabla1[[#This Row],[Mes Inscrito]])&amp;"-"&amp;TRIM(Tabla1[[#This Row],[Dia de clases Inscrito]])&amp;"-"&amp;TRIM(Tabla1[[#This Row],[Horario Inscrito]])&amp;"-"&amp;TRIM(Tabla1[[#This Row],[Fecha Inicio grupo]])&amp;"-"&amp;TRIM(Tabla1[[#This Row],[Tipo Incrito]]))</f>
        <v/>
      </c>
      <c r="BH89" s="251" t="str">
        <f>IF(F89="","",OR(IFERROR(SEARCH("CG",Tabla1[[#This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 s="305" t="str">
        <f>IF(F89&lt;&gt;"",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 s="305" t="str">
        <f>IF(F89&lt;&gt;"",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 s="305" t="str">
        <f>IF(Tabla1[[#This Row],[Fecha Inicio grupo]]="","",IFERROR(VLOOKUP(Tabla1[[#This Row],[Mes de Alta como miembro]],Parámetros!$AM$2:$AN$16,2,0),"01/01/1900"))</f>
        <v/>
      </c>
    </row>
    <row r="90" spans="1:63" s="24" customFormat="1" ht="13.9" hidden="1">
      <c r="A90" s="68">
        <v>87</v>
      </c>
      <c r="B90" s="28"/>
      <c r="C90" s="34"/>
      <c r="D90" s="42"/>
      <c r="E90" s="64"/>
      <c r="F90" s="45"/>
      <c r="G90" s="45"/>
      <c r="H90" s="161"/>
      <c r="I90" s="42"/>
      <c r="J90" s="28"/>
      <c r="K90" s="69"/>
      <c r="L90" s="68"/>
      <c r="M90" s="46"/>
      <c r="N90" s="236" t="str">
        <f ca="1">IF(Tabla1[[#This Row],[Fecha de nac]]="","",IF(Tabla1[[#This Row],[Fecha Finalización]] &gt;=TODAY(), DATEDIF(Tabla1[[#This Row],[Fecha de nac]],TODAY(),"y"), ROUNDDOWN((Tabla1[[#This Row],[Fecha Finalización]] -Tabla1[[#This Row],[Fecha de nac]])/365,0)))</f>
        <v/>
      </c>
      <c r="O90" s="167"/>
      <c r="P90" s="34"/>
      <c r="Q90" s="67"/>
      <c r="R90" s="67"/>
      <c r="S90" s="67"/>
      <c r="T90" s="67"/>
      <c r="U90" s="241" t="str">
        <f>IF(F90="","",Tabla1[[#This Row],[Fecha Inicio grupo]]+3*7-7)</f>
        <v/>
      </c>
      <c r="V90" s="242" t="str">
        <f>IF(F90="","",EDATE(Tabla1[[#This Row],[Fecha Inicio grupo]],3))</f>
        <v/>
      </c>
      <c r="W90" s="29"/>
      <c r="X90" s="29"/>
      <c r="Y90" s="76"/>
      <c r="Z90" s="76"/>
      <c r="AA90" s="76"/>
      <c r="AB90" s="76"/>
      <c r="AC90" s="76"/>
      <c r="AD90" s="76"/>
      <c r="AE90" s="76"/>
      <c r="AF90" s="76"/>
      <c r="AG90" s="76"/>
      <c r="AH90" s="76"/>
      <c r="AI90" s="76"/>
      <c r="AJ90" s="76"/>
      <c r="AK90" s="76"/>
      <c r="AL90" s="76"/>
      <c r="AM90" s="76"/>
      <c r="AN90" s="76"/>
      <c r="AO90" s="143"/>
      <c r="AP90" s="244" t="str">
        <f>IF(F90="","",IFERROR(VLOOKUP(SUBSTITUTE(SUBSTITUTE(Tabla1[[#This Row],[Uso Sistemas]],"T","P"),"N","F"),Parámetros!$M$2:$N$17,2,0),"Completar hasta 3ra sem. para evaluar a Probacionista"))</f>
        <v/>
      </c>
      <c r="AQ90" s="39"/>
      <c r="AR90" s="198"/>
      <c r="AS90" s="39"/>
      <c r="AT90" s="28"/>
      <c r="AU90" s="55"/>
      <c r="AV90" s="55"/>
      <c r="AW90" s="55"/>
      <c r="AX90" s="246" t="str">
        <f>IF(V90="","",EOMONTH(EDATE(Tabla1[[#This Row],[Fecha Finalización]],2),0))</f>
        <v/>
      </c>
      <c r="AY90" s="39"/>
      <c r="AZ90" s="247" t="str">
        <f>IF(V90="","",EOMONTH(EDATE(Tabla1[[#This Row],[Fecha Finalización]],3),0))</f>
        <v/>
      </c>
      <c r="BA90" s="39"/>
      <c r="BB90" s="39"/>
      <c r="BC90" s="233"/>
      <c r="BD90" s="231" t="str">
        <f>IF(F90="","",Tabla1[[#This Row],[sem 01]]&amp;Tabla1[[#This Row],[sem 02]]&amp;Tabla1[[#This Row],[sem 03]])</f>
        <v/>
      </c>
      <c r="BE90" s="232" t="str">
        <f>+IF(TRIM(F90)="","",$B$1&amp;"-"&amp;Tabla1[[#This Row],[Mes Inscrito]]&amp;"-"&amp;Tabla1[[#This Row],[Dia de clases Inscrito]]&amp;"-"&amp;Tabla1[[#This Row],[Horario Inscrito]]&amp;"-"&amp;Tabla1[[#This Row],[Fecha Inicio grupo]])</f>
        <v/>
      </c>
      <c r="BF90" s="249" t="str">
        <f>IF(F90="","",Tabla1[[#This Row],[Curso]])</f>
        <v/>
      </c>
      <c r="BG90" s="250" t="str">
        <f>+IF(TRIM(F90)="","",$B$1&amp;"-"&amp;TRIM(Tabla1[[#This Row],[Mes Inscrito]])&amp;"-"&amp;TRIM(Tabla1[[#This Row],[Dia de clases Inscrito]])&amp;"-"&amp;TRIM(Tabla1[[#This Row],[Horario Inscrito]])&amp;"-"&amp;TRIM(Tabla1[[#This Row],[Fecha Inicio grupo]])&amp;"-"&amp;TRIM(Tabla1[[#This Row],[Tipo Incrito]]))</f>
        <v/>
      </c>
      <c r="BH90" s="251" t="str">
        <f>IF(F90="","",OR(IFERROR(SEARCH("CG",Tabla1[[#This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 s="305" t="str">
        <f>IF(F90&lt;&gt;"",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 s="305" t="str">
        <f>IF(F90&lt;&gt;"",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 s="305" t="str">
        <f>IF(Tabla1[[#This Row],[Fecha Inicio grupo]]="","",IFERROR(VLOOKUP(Tabla1[[#This Row],[Mes de Alta como miembro]],Parámetros!$AM$2:$AN$16,2,0),"01/01/1900"))</f>
        <v/>
      </c>
    </row>
    <row r="91" spans="1:63" s="24" customFormat="1" ht="13.9" hidden="1">
      <c r="A91" s="68">
        <v>88</v>
      </c>
      <c r="B91" s="28"/>
      <c r="C91" s="34"/>
      <c r="D91" s="42"/>
      <c r="E91" s="64"/>
      <c r="F91" s="45"/>
      <c r="G91" s="45"/>
      <c r="H91" s="161"/>
      <c r="I91" s="42"/>
      <c r="J91" s="28"/>
      <c r="K91" s="69"/>
      <c r="L91" s="68"/>
      <c r="M91" s="46"/>
      <c r="N91" s="236" t="str">
        <f ca="1">IF(Tabla1[[#This Row],[Fecha de nac]]="","",IF(Tabla1[[#This Row],[Fecha Finalización]] &gt;=TODAY(), DATEDIF(Tabla1[[#This Row],[Fecha de nac]],TODAY(),"y"), ROUNDDOWN((Tabla1[[#This Row],[Fecha Finalización]] -Tabla1[[#This Row],[Fecha de nac]])/365,0)))</f>
        <v/>
      </c>
      <c r="O91" s="167"/>
      <c r="P91" s="34"/>
      <c r="Q91" s="67"/>
      <c r="R91" s="67"/>
      <c r="S91" s="67"/>
      <c r="T91" s="67"/>
      <c r="U91" s="241" t="str">
        <f>IF(F91="","",Tabla1[[#This Row],[Fecha Inicio grupo]]+3*7-7)</f>
        <v/>
      </c>
      <c r="V91" s="242" t="str">
        <f>IF(F91="","",EDATE(Tabla1[[#This Row],[Fecha Inicio grupo]],3))</f>
        <v/>
      </c>
      <c r="W91" s="29"/>
      <c r="X91" s="29"/>
      <c r="Y91" s="76"/>
      <c r="Z91" s="76"/>
      <c r="AA91" s="76"/>
      <c r="AB91" s="76"/>
      <c r="AC91" s="76"/>
      <c r="AD91" s="76"/>
      <c r="AE91" s="76"/>
      <c r="AF91" s="76"/>
      <c r="AG91" s="76"/>
      <c r="AH91" s="76"/>
      <c r="AI91" s="76"/>
      <c r="AJ91" s="76"/>
      <c r="AK91" s="76"/>
      <c r="AL91" s="76"/>
      <c r="AM91" s="76"/>
      <c r="AN91" s="76"/>
      <c r="AO91" s="143"/>
      <c r="AP91" s="244" t="str">
        <f>IF(F91="","",IFERROR(VLOOKUP(SUBSTITUTE(SUBSTITUTE(Tabla1[[#This Row],[Uso Sistemas]],"T","P"),"N","F"),Parámetros!$M$2:$N$17,2,0),"Completar hasta 3ra sem. para evaluar a Probacionista"))</f>
        <v/>
      </c>
      <c r="AQ91" s="39"/>
      <c r="AR91" s="198"/>
      <c r="AS91" s="39"/>
      <c r="AT91" s="28"/>
      <c r="AU91" s="55"/>
      <c r="AV91" s="55"/>
      <c r="AW91" s="55"/>
      <c r="AX91" s="246" t="str">
        <f>IF(V91="","",EOMONTH(EDATE(Tabla1[[#This Row],[Fecha Finalización]],2),0))</f>
        <v/>
      </c>
      <c r="AY91" s="39"/>
      <c r="AZ91" s="247" t="str">
        <f>IF(V91="","",EOMONTH(EDATE(Tabla1[[#This Row],[Fecha Finalización]],3),0))</f>
        <v/>
      </c>
      <c r="BA91" s="39"/>
      <c r="BB91" s="39"/>
      <c r="BC91" s="233"/>
      <c r="BD91" s="231" t="str">
        <f>IF(F91="","",Tabla1[[#This Row],[sem 01]]&amp;Tabla1[[#This Row],[sem 02]]&amp;Tabla1[[#This Row],[sem 03]])</f>
        <v/>
      </c>
      <c r="BE91" s="232" t="str">
        <f>+IF(TRIM(F91)="","",$B$1&amp;"-"&amp;Tabla1[[#This Row],[Mes Inscrito]]&amp;"-"&amp;Tabla1[[#This Row],[Dia de clases Inscrito]]&amp;"-"&amp;Tabla1[[#This Row],[Horario Inscrito]]&amp;"-"&amp;Tabla1[[#This Row],[Fecha Inicio grupo]])</f>
        <v/>
      </c>
      <c r="BF91" s="249" t="str">
        <f>IF(F91="","",Tabla1[[#This Row],[Curso]])</f>
        <v/>
      </c>
      <c r="BG91" s="250" t="str">
        <f>+IF(TRIM(F91)="","",$B$1&amp;"-"&amp;TRIM(Tabla1[[#This Row],[Mes Inscrito]])&amp;"-"&amp;TRIM(Tabla1[[#This Row],[Dia de clases Inscrito]])&amp;"-"&amp;TRIM(Tabla1[[#This Row],[Horario Inscrito]])&amp;"-"&amp;TRIM(Tabla1[[#This Row],[Fecha Inicio grupo]])&amp;"-"&amp;TRIM(Tabla1[[#This Row],[Tipo Incrito]]))</f>
        <v/>
      </c>
      <c r="BH91" s="251" t="str">
        <f>IF(F91="","",OR(IFERROR(SEARCH("CG",Tabla1[[#This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 s="305" t="str">
        <f>IF(F91&lt;&gt;"",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 s="305" t="str">
        <f>IF(F91&lt;&gt;"",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 s="305" t="str">
        <f>IF(Tabla1[[#This Row],[Fecha Inicio grupo]]="","",IFERROR(VLOOKUP(Tabla1[[#This Row],[Mes de Alta como miembro]],Parámetros!$AM$2:$AN$16,2,0),"01/01/1900"))</f>
        <v/>
      </c>
    </row>
    <row r="92" spans="1:63" s="24" customFormat="1" ht="13.9" hidden="1">
      <c r="A92" s="68">
        <v>89</v>
      </c>
      <c r="B92" s="28"/>
      <c r="C92" s="34"/>
      <c r="D92" s="42"/>
      <c r="E92" s="64"/>
      <c r="F92" s="45"/>
      <c r="G92" s="45"/>
      <c r="H92" s="161"/>
      <c r="I92" s="42"/>
      <c r="J92" s="28"/>
      <c r="K92" s="69"/>
      <c r="L92" s="68"/>
      <c r="M92" s="46"/>
      <c r="N92" s="236" t="str">
        <f ca="1">IF(Tabla1[[#This Row],[Fecha de nac]]="","",IF(Tabla1[[#This Row],[Fecha Finalización]] &gt;=TODAY(), DATEDIF(Tabla1[[#This Row],[Fecha de nac]],TODAY(),"y"), ROUNDDOWN((Tabla1[[#This Row],[Fecha Finalización]] -Tabla1[[#This Row],[Fecha de nac]])/365,0)))</f>
        <v/>
      </c>
      <c r="O92" s="167"/>
      <c r="P92" s="34"/>
      <c r="Q92" s="67"/>
      <c r="R92" s="67"/>
      <c r="S92" s="67"/>
      <c r="T92" s="67"/>
      <c r="U92" s="241" t="str">
        <f>IF(F92="","",Tabla1[[#This Row],[Fecha Inicio grupo]]+3*7-7)</f>
        <v/>
      </c>
      <c r="V92" s="242" t="str">
        <f>IF(F92="","",EDATE(Tabla1[[#This Row],[Fecha Inicio grupo]],3))</f>
        <v/>
      </c>
      <c r="W92" s="29"/>
      <c r="X92" s="29"/>
      <c r="Y92" s="76"/>
      <c r="Z92" s="76"/>
      <c r="AA92" s="76"/>
      <c r="AB92" s="76"/>
      <c r="AC92" s="76"/>
      <c r="AD92" s="76"/>
      <c r="AE92" s="76"/>
      <c r="AF92" s="76"/>
      <c r="AG92" s="76"/>
      <c r="AH92" s="76"/>
      <c r="AI92" s="76"/>
      <c r="AJ92" s="76"/>
      <c r="AK92" s="76"/>
      <c r="AL92" s="76"/>
      <c r="AM92" s="76"/>
      <c r="AN92" s="76"/>
      <c r="AO92" s="143"/>
      <c r="AP92" s="244" t="str">
        <f>IF(F92="","",IFERROR(VLOOKUP(SUBSTITUTE(SUBSTITUTE(Tabla1[[#This Row],[Uso Sistemas]],"T","P"),"N","F"),Parámetros!$M$2:$N$17,2,0),"Completar hasta 3ra sem. para evaluar a Probacionista"))</f>
        <v/>
      </c>
      <c r="AQ92" s="39"/>
      <c r="AR92" s="198"/>
      <c r="AS92" s="39"/>
      <c r="AT92" s="28"/>
      <c r="AU92" s="55"/>
      <c r="AV92" s="55"/>
      <c r="AW92" s="55"/>
      <c r="AX92" s="246" t="str">
        <f>IF(V92="","",EOMONTH(EDATE(Tabla1[[#This Row],[Fecha Finalización]],2),0))</f>
        <v/>
      </c>
      <c r="AY92" s="39"/>
      <c r="AZ92" s="247" t="str">
        <f>IF(V92="","",EOMONTH(EDATE(Tabla1[[#This Row],[Fecha Finalización]],3),0))</f>
        <v/>
      </c>
      <c r="BA92" s="39"/>
      <c r="BB92" s="39"/>
      <c r="BC92" s="233"/>
      <c r="BD92" s="231" t="str">
        <f>IF(F92="","",Tabla1[[#This Row],[sem 01]]&amp;Tabla1[[#This Row],[sem 02]]&amp;Tabla1[[#This Row],[sem 03]])</f>
        <v/>
      </c>
      <c r="BE92" s="232" t="str">
        <f>+IF(TRIM(F92)="","",$B$1&amp;"-"&amp;Tabla1[[#This Row],[Mes Inscrito]]&amp;"-"&amp;Tabla1[[#This Row],[Dia de clases Inscrito]]&amp;"-"&amp;Tabla1[[#This Row],[Horario Inscrito]]&amp;"-"&amp;Tabla1[[#This Row],[Fecha Inicio grupo]])</f>
        <v/>
      </c>
      <c r="BF92" s="249" t="str">
        <f>IF(F92="","",Tabla1[[#This Row],[Curso]])</f>
        <v/>
      </c>
      <c r="BG92" s="250" t="str">
        <f>+IF(TRIM(F92)="","",$B$1&amp;"-"&amp;TRIM(Tabla1[[#This Row],[Mes Inscrito]])&amp;"-"&amp;TRIM(Tabla1[[#This Row],[Dia de clases Inscrito]])&amp;"-"&amp;TRIM(Tabla1[[#This Row],[Horario Inscrito]])&amp;"-"&amp;TRIM(Tabla1[[#This Row],[Fecha Inicio grupo]])&amp;"-"&amp;TRIM(Tabla1[[#This Row],[Tipo Incrito]]))</f>
        <v/>
      </c>
      <c r="BH92" s="251" t="str">
        <f>IF(F92="","",OR(IFERROR(SEARCH("CG",Tabla1[[#This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 s="305" t="str">
        <f>IF(F92&lt;&gt;"",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 s="305" t="str">
        <f>IF(F92&lt;&gt;"",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 s="305" t="str">
        <f>IF(Tabla1[[#This Row],[Fecha Inicio grupo]]="","",IFERROR(VLOOKUP(Tabla1[[#This Row],[Mes de Alta como miembro]],Parámetros!$AM$2:$AN$16,2,0),"01/01/1900"))</f>
        <v/>
      </c>
    </row>
    <row r="93" spans="1:63" s="24" customFormat="1" ht="13.9" hidden="1">
      <c r="A93" s="68">
        <v>90</v>
      </c>
      <c r="B93" s="28"/>
      <c r="C93" s="34"/>
      <c r="D93" s="42"/>
      <c r="E93" s="64"/>
      <c r="F93" s="45"/>
      <c r="G93" s="45"/>
      <c r="H93" s="161"/>
      <c r="I93" s="42"/>
      <c r="J93" s="28"/>
      <c r="K93" s="69"/>
      <c r="L93" s="68"/>
      <c r="M93" s="46"/>
      <c r="N93" s="236" t="str">
        <f ca="1">IF(Tabla1[[#This Row],[Fecha de nac]]="","",IF(Tabla1[[#This Row],[Fecha Finalización]] &gt;=TODAY(), DATEDIF(Tabla1[[#This Row],[Fecha de nac]],TODAY(),"y"), ROUNDDOWN((Tabla1[[#This Row],[Fecha Finalización]] -Tabla1[[#This Row],[Fecha de nac]])/365,0)))</f>
        <v/>
      </c>
      <c r="O93" s="167"/>
      <c r="P93" s="34"/>
      <c r="Q93" s="67"/>
      <c r="R93" s="67"/>
      <c r="S93" s="67"/>
      <c r="T93" s="67"/>
      <c r="U93" s="241" t="str">
        <f>IF(F93="","",Tabla1[[#This Row],[Fecha Inicio grupo]]+3*7-7)</f>
        <v/>
      </c>
      <c r="V93" s="242" t="str">
        <f>IF(F93="","",EDATE(Tabla1[[#This Row],[Fecha Inicio grupo]],3))</f>
        <v/>
      </c>
      <c r="W93" s="29"/>
      <c r="X93" s="29"/>
      <c r="Y93" s="76"/>
      <c r="Z93" s="76"/>
      <c r="AA93" s="76"/>
      <c r="AB93" s="76"/>
      <c r="AC93" s="76"/>
      <c r="AD93" s="76"/>
      <c r="AE93" s="76"/>
      <c r="AF93" s="76"/>
      <c r="AG93" s="76"/>
      <c r="AH93" s="76"/>
      <c r="AI93" s="76"/>
      <c r="AJ93" s="76"/>
      <c r="AK93" s="76"/>
      <c r="AL93" s="76"/>
      <c r="AM93" s="76"/>
      <c r="AN93" s="76"/>
      <c r="AO93" s="143"/>
      <c r="AP93" s="244" t="str">
        <f>IF(F93="","",IFERROR(VLOOKUP(SUBSTITUTE(SUBSTITUTE(Tabla1[[#This Row],[Uso Sistemas]],"T","P"),"N","F"),Parámetros!$M$2:$N$17,2,0),"Completar hasta 3ra sem. para evaluar a Probacionista"))</f>
        <v/>
      </c>
      <c r="AQ93" s="39"/>
      <c r="AR93" s="198"/>
      <c r="AS93" s="39"/>
      <c r="AT93" s="28"/>
      <c r="AU93" s="55"/>
      <c r="AV93" s="55"/>
      <c r="AW93" s="55"/>
      <c r="AX93" s="246" t="str">
        <f>IF(V93="","",EOMONTH(EDATE(Tabla1[[#This Row],[Fecha Finalización]],2),0))</f>
        <v/>
      </c>
      <c r="AY93" s="39"/>
      <c r="AZ93" s="247" t="str">
        <f>IF(V93="","",EOMONTH(EDATE(Tabla1[[#This Row],[Fecha Finalización]],3),0))</f>
        <v/>
      </c>
      <c r="BA93" s="39"/>
      <c r="BB93" s="39"/>
      <c r="BC93" s="233"/>
      <c r="BD93" s="231" t="str">
        <f>IF(F93="","",Tabla1[[#This Row],[sem 01]]&amp;Tabla1[[#This Row],[sem 02]]&amp;Tabla1[[#This Row],[sem 03]])</f>
        <v/>
      </c>
      <c r="BE93" s="232" t="str">
        <f>+IF(TRIM(F93)="","",$B$1&amp;"-"&amp;Tabla1[[#This Row],[Mes Inscrito]]&amp;"-"&amp;Tabla1[[#This Row],[Dia de clases Inscrito]]&amp;"-"&amp;Tabla1[[#This Row],[Horario Inscrito]]&amp;"-"&amp;Tabla1[[#This Row],[Fecha Inicio grupo]])</f>
        <v/>
      </c>
      <c r="BF93" s="249" t="str">
        <f>IF(F93="","",Tabla1[[#This Row],[Curso]])</f>
        <v/>
      </c>
      <c r="BG93" s="250" t="str">
        <f>+IF(TRIM(F93)="","",$B$1&amp;"-"&amp;TRIM(Tabla1[[#This Row],[Mes Inscrito]])&amp;"-"&amp;TRIM(Tabla1[[#This Row],[Dia de clases Inscrito]])&amp;"-"&amp;TRIM(Tabla1[[#This Row],[Horario Inscrito]])&amp;"-"&amp;TRIM(Tabla1[[#This Row],[Fecha Inicio grupo]])&amp;"-"&amp;TRIM(Tabla1[[#This Row],[Tipo Incrito]]))</f>
        <v/>
      </c>
      <c r="BH93" s="251" t="str">
        <f>IF(F93="","",OR(IFERROR(SEARCH("CG",Tabla1[[#This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 s="305" t="str">
        <f>IF(F93&lt;&gt;"",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 s="305" t="str">
        <f>IF(F93&lt;&gt;"",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 s="305" t="str">
        <f>IF(Tabla1[[#This Row],[Fecha Inicio grupo]]="","",IFERROR(VLOOKUP(Tabla1[[#This Row],[Mes de Alta como miembro]],Parámetros!$AM$2:$AN$16,2,0),"01/01/1900"))</f>
        <v/>
      </c>
    </row>
    <row r="94" spans="1:63" s="24" customFormat="1" ht="13.9" hidden="1">
      <c r="A94" s="68">
        <v>91</v>
      </c>
      <c r="B94" s="28"/>
      <c r="C94" s="34"/>
      <c r="D94" s="42"/>
      <c r="E94" s="64"/>
      <c r="F94" s="45"/>
      <c r="G94" s="45"/>
      <c r="H94" s="161"/>
      <c r="I94" s="42"/>
      <c r="J94" s="28"/>
      <c r="K94" s="69"/>
      <c r="L94" s="68"/>
      <c r="M94" s="46"/>
      <c r="N94" s="236" t="str">
        <f ca="1">IF(Tabla1[[#This Row],[Fecha de nac]]="","",IF(Tabla1[[#This Row],[Fecha Finalización]] &gt;=TODAY(), DATEDIF(Tabla1[[#This Row],[Fecha de nac]],TODAY(),"y"), ROUNDDOWN((Tabla1[[#This Row],[Fecha Finalización]] -Tabla1[[#This Row],[Fecha de nac]])/365,0)))</f>
        <v/>
      </c>
      <c r="O94" s="167"/>
      <c r="P94" s="34"/>
      <c r="Q94" s="67"/>
      <c r="R94" s="67"/>
      <c r="S94" s="67"/>
      <c r="T94" s="67"/>
      <c r="U94" s="241" t="str">
        <f>IF(F94="","",Tabla1[[#This Row],[Fecha Inicio grupo]]+3*7-7)</f>
        <v/>
      </c>
      <c r="V94" s="242" t="str">
        <f>IF(F94="","",EDATE(Tabla1[[#This Row],[Fecha Inicio grupo]],3))</f>
        <v/>
      </c>
      <c r="W94" s="29"/>
      <c r="X94" s="29"/>
      <c r="Y94" s="76"/>
      <c r="Z94" s="76"/>
      <c r="AA94" s="76"/>
      <c r="AB94" s="76"/>
      <c r="AC94" s="76"/>
      <c r="AD94" s="76"/>
      <c r="AE94" s="76"/>
      <c r="AF94" s="76"/>
      <c r="AG94" s="76"/>
      <c r="AH94" s="76"/>
      <c r="AI94" s="76"/>
      <c r="AJ94" s="76"/>
      <c r="AK94" s="76"/>
      <c r="AL94" s="76"/>
      <c r="AM94" s="76"/>
      <c r="AN94" s="76"/>
      <c r="AO94" s="143"/>
      <c r="AP94" s="244" t="str">
        <f>IF(F94="","",IFERROR(VLOOKUP(SUBSTITUTE(SUBSTITUTE(Tabla1[[#This Row],[Uso Sistemas]],"T","P"),"N","F"),Parámetros!$M$2:$N$17,2,0),"Completar hasta 3ra sem. para evaluar a Probacionista"))</f>
        <v/>
      </c>
      <c r="AQ94" s="39"/>
      <c r="AR94" s="198"/>
      <c r="AS94" s="39"/>
      <c r="AT94" s="28"/>
      <c r="AU94" s="55"/>
      <c r="AV94" s="55"/>
      <c r="AW94" s="55"/>
      <c r="AX94" s="246" t="str">
        <f>IF(V94="","",EOMONTH(EDATE(Tabla1[[#This Row],[Fecha Finalización]],2),0))</f>
        <v/>
      </c>
      <c r="AY94" s="39"/>
      <c r="AZ94" s="247" t="str">
        <f>IF(V94="","",EOMONTH(EDATE(Tabla1[[#This Row],[Fecha Finalización]],3),0))</f>
        <v/>
      </c>
      <c r="BA94" s="39"/>
      <c r="BB94" s="39"/>
      <c r="BC94" s="233"/>
      <c r="BD94" s="231" t="str">
        <f>IF(F94="","",Tabla1[[#This Row],[sem 01]]&amp;Tabla1[[#This Row],[sem 02]]&amp;Tabla1[[#This Row],[sem 03]])</f>
        <v/>
      </c>
      <c r="BE94" s="232" t="str">
        <f>+IF(TRIM(F94)="","",$B$1&amp;"-"&amp;Tabla1[[#This Row],[Mes Inscrito]]&amp;"-"&amp;Tabla1[[#This Row],[Dia de clases Inscrito]]&amp;"-"&amp;Tabla1[[#This Row],[Horario Inscrito]]&amp;"-"&amp;Tabla1[[#This Row],[Fecha Inicio grupo]])</f>
        <v/>
      </c>
      <c r="BF94" s="249" t="str">
        <f>IF(F94="","",Tabla1[[#This Row],[Curso]])</f>
        <v/>
      </c>
      <c r="BG94" s="250" t="str">
        <f>+IF(TRIM(F94)="","",$B$1&amp;"-"&amp;TRIM(Tabla1[[#This Row],[Mes Inscrito]])&amp;"-"&amp;TRIM(Tabla1[[#This Row],[Dia de clases Inscrito]])&amp;"-"&amp;TRIM(Tabla1[[#This Row],[Horario Inscrito]])&amp;"-"&amp;TRIM(Tabla1[[#This Row],[Fecha Inicio grupo]])&amp;"-"&amp;TRIM(Tabla1[[#This Row],[Tipo Incrito]]))</f>
        <v/>
      </c>
      <c r="BH94" s="251" t="str">
        <f>IF(F94="","",OR(IFERROR(SEARCH("CG",Tabla1[[#This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 s="305" t="str">
        <f>IF(F94&lt;&gt;"",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 s="305" t="str">
        <f>IF(F94&lt;&gt;"",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 s="305" t="str">
        <f>IF(Tabla1[[#This Row],[Fecha Inicio grupo]]="","",IFERROR(VLOOKUP(Tabla1[[#This Row],[Mes de Alta como miembro]],Parámetros!$AM$2:$AN$16,2,0),"01/01/1900"))</f>
        <v/>
      </c>
    </row>
    <row r="95" spans="1:63" ht="14.45" hidden="1">
      <c r="A95" s="68">
        <v>92</v>
      </c>
      <c r="B95" s="28"/>
      <c r="C95" s="34"/>
      <c r="D95" s="42"/>
      <c r="E95" s="64"/>
      <c r="F95" s="45"/>
      <c r="G95" s="45"/>
      <c r="H95" s="161"/>
      <c r="I95" s="42"/>
      <c r="J95" s="28"/>
      <c r="K95" s="69"/>
      <c r="L95" s="68"/>
      <c r="M95" s="46"/>
      <c r="N95" s="236" t="str">
        <f ca="1">IF(Tabla1[[#This Row],[Fecha de nac]]="","",IF(Tabla1[[#This Row],[Fecha Finalización]] &gt;=TODAY(), DATEDIF(Tabla1[[#This Row],[Fecha de nac]],TODAY(),"y"), ROUNDDOWN((Tabla1[[#This Row],[Fecha Finalización]] -Tabla1[[#This Row],[Fecha de nac]])/365,0)))</f>
        <v/>
      </c>
      <c r="O95" s="167"/>
      <c r="P95" s="34"/>
      <c r="Q95" s="67"/>
      <c r="R95" s="67"/>
      <c r="S95" s="67"/>
      <c r="T95" s="67"/>
      <c r="U95" s="241" t="str">
        <f>IF(F95="","",Tabla1[[#This Row],[Fecha Inicio grupo]]+3*7-7)</f>
        <v/>
      </c>
      <c r="V95" s="242" t="str">
        <f>IF(F95="","",EDATE(Tabla1[[#This Row],[Fecha Inicio grupo]],3))</f>
        <v/>
      </c>
      <c r="W95" s="29"/>
      <c r="X95" s="29"/>
      <c r="Y95" s="76"/>
      <c r="Z95" s="76"/>
      <c r="AA95" s="76"/>
      <c r="AB95" s="76"/>
      <c r="AC95" s="76"/>
      <c r="AD95" s="76"/>
      <c r="AE95" s="76"/>
      <c r="AF95" s="76"/>
      <c r="AG95" s="76"/>
      <c r="AH95" s="76"/>
      <c r="AI95" s="76"/>
      <c r="AJ95" s="76"/>
      <c r="AK95" s="76"/>
      <c r="AL95" s="76"/>
      <c r="AM95" s="76"/>
      <c r="AN95" s="76"/>
      <c r="AO95" s="143"/>
      <c r="AP95" s="244" t="str">
        <f>IF(F95="","",IFERROR(VLOOKUP(SUBSTITUTE(SUBSTITUTE(Tabla1[[#This Row],[Uso Sistemas]],"T","P"),"N","F"),Parámetros!$M$2:$N$17,2,0),"Completar hasta 3ra sem. para evaluar a Probacionista"))</f>
        <v/>
      </c>
      <c r="AQ95" s="39"/>
      <c r="AR95" s="198"/>
      <c r="AS95" s="39"/>
      <c r="AT95" s="28"/>
      <c r="AU95" s="55"/>
      <c r="AV95" s="55"/>
      <c r="AW95" s="55"/>
      <c r="AX95" s="246" t="str">
        <f>IF(V95="","",EOMONTH(EDATE(Tabla1[[#This Row],[Fecha Finalización]],2),0))</f>
        <v/>
      </c>
      <c r="AY95" s="39"/>
      <c r="AZ95" s="247" t="str">
        <f>IF(V95="","",EOMONTH(EDATE(Tabla1[[#This Row],[Fecha Finalización]],3),0))</f>
        <v/>
      </c>
      <c r="BA95" s="39"/>
      <c r="BB95" s="39"/>
      <c r="BC95" s="233"/>
      <c r="BD95" s="231" t="str">
        <f>IF(F95="","",Tabla1[[#This Row],[sem 01]]&amp;Tabla1[[#This Row],[sem 02]]&amp;Tabla1[[#This Row],[sem 03]])</f>
        <v/>
      </c>
      <c r="BE95" s="232" t="str">
        <f>+IF(TRIM(F95)="","",$B$1&amp;"-"&amp;Tabla1[[#This Row],[Mes Inscrito]]&amp;"-"&amp;Tabla1[[#This Row],[Dia de clases Inscrito]]&amp;"-"&amp;Tabla1[[#This Row],[Horario Inscrito]]&amp;"-"&amp;Tabla1[[#This Row],[Fecha Inicio grupo]])</f>
        <v/>
      </c>
      <c r="BF95" s="249" t="str">
        <f>IF(F95="","",Tabla1[[#This Row],[Curso]])</f>
        <v/>
      </c>
      <c r="BG95" s="250" t="str">
        <f>+IF(TRIM(F95)="","",$B$1&amp;"-"&amp;TRIM(Tabla1[[#This Row],[Mes Inscrito]])&amp;"-"&amp;TRIM(Tabla1[[#This Row],[Dia de clases Inscrito]])&amp;"-"&amp;TRIM(Tabla1[[#This Row],[Horario Inscrito]])&amp;"-"&amp;TRIM(Tabla1[[#This Row],[Fecha Inicio grupo]])&amp;"-"&amp;TRIM(Tabla1[[#This Row],[Tipo Incrito]]))</f>
        <v/>
      </c>
      <c r="BH95" s="251" t="str">
        <f>IF(F95="","",OR(IFERROR(SEARCH("CG",Tabla1[[#This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 s="305" t="str">
        <f>IF(F95&lt;&gt;"",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 s="305" t="str">
        <f>IF(F95&lt;&gt;"",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 s="305" t="str">
        <f>IF(Tabla1[[#This Row],[Fecha Inicio grupo]]="","",IFERROR(VLOOKUP(Tabla1[[#This Row],[Mes de Alta como miembro]],Parámetros!$AM$2:$AN$16,2,0),"01/01/1900"))</f>
        <v/>
      </c>
    </row>
    <row r="96" spans="1:63" ht="14.45" hidden="1">
      <c r="A96" s="68">
        <v>93</v>
      </c>
      <c r="B96" s="28"/>
      <c r="C96" s="34"/>
      <c r="D96" s="42"/>
      <c r="E96" s="64"/>
      <c r="F96" s="45"/>
      <c r="G96" s="45"/>
      <c r="H96" s="161"/>
      <c r="I96" s="42"/>
      <c r="J96" s="28"/>
      <c r="K96" s="69"/>
      <c r="L96" s="68"/>
      <c r="M96" s="46"/>
      <c r="N96" s="236" t="str">
        <f ca="1">IF(Tabla1[[#This Row],[Fecha de nac]]="","",IF(Tabla1[[#This Row],[Fecha Finalización]] &gt;=TODAY(), DATEDIF(Tabla1[[#This Row],[Fecha de nac]],TODAY(),"y"), ROUNDDOWN((Tabla1[[#This Row],[Fecha Finalización]] -Tabla1[[#This Row],[Fecha de nac]])/365,0)))</f>
        <v/>
      </c>
      <c r="O96" s="167"/>
      <c r="P96" s="34"/>
      <c r="Q96" s="67"/>
      <c r="R96" s="67"/>
      <c r="S96" s="67"/>
      <c r="T96" s="67"/>
      <c r="U96" s="241" t="str">
        <f>IF(F96="","",Tabla1[[#This Row],[Fecha Inicio grupo]]+3*7-7)</f>
        <v/>
      </c>
      <c r="V96" s="242" t="str">
        <f>IF(F96="","",EDATE(Tabla1[[#This Row],[Fecha Inicio grupo]],3))</f>
        <v/>
      </c>
      <c r="W96" s="29"/>
      <c r="X96" s="29"/>
      <c r="Y96" s="76"/>
      <c r="Z96" s="76"/>
      <c r="AA96" s="76"/>
      <c r="AB96" s="76"/>
      <c r="AC96" s="76"/>
      <c r="AD96" s="76"/>
      <c r="AE96" s="76"/>
      <c r="AF96" s="76"/>
      <c r="AG96" s="76"/>
      <c r="AH96" s="76"/>
      <c r="AI96" s="76"/>
      <c r="AJ96" s="76"/>
      <c r="AK96" s="76"/>
      <c r="AL96" s="76"/>
      <c r="AM96" s="76"/>
      <c r="AN96" s="76"/>
      <c r="AO96" s="143"/>
      <c r="AP96" s="244" t="str">
        <f>IF(F96="","",IFERROR(VLOOKUP(SUBSTITUTE(SUBSTITUTE(Tabla1[[#This Row],[Uso Sistemas]],"T","P"),"N","F"),Parámetros!$M$2:$N$17,2,0),"Completar hasta 3ra sem. para evaluar a Probacionista"))</f>
        <v/>
      </c>
      <c r="AQ96" s="39"/>
      <c r="AR96" s="198"/>
      <c r="AS96" s="39"/>
      <c r="AT96" s="28"/>
      <c r="AU96" s="55"/>
      <c r="AV96" s="55"/>
      <c r="AW96" s="55"/>
      <c r="AX96" s="246" t="str">
        <f>IF(V96="","",EOMONTH(EDATE(Tabla1[[#This Row],[Fecha Finalización]],2),0))</f>
        <v/>
      </c>
      <c r="AY96" s="39"/>
      <c r="AZ96" s="247" t="str">
        <f>IF(V96="","",EOMONTH(EDATE(Tabla1[[#This Row],[Fecha Finalización]],3),0))</f>
        <v/>
      </c>
      <c r="BA96" s="39"/>
      <c r="BB96" s="39"/>
      <c r="BC96" s="233"/>
      <c r="BD96" s="231" t="str">
        <f>IF(F96="","",Tabla1[[#This Row],[sem 01]]&amp;Tabla1[[#This Row],[sem 02]]&amp;Tabla1[[#This Row],[sem 03]])</f>
        <v/>
      </c>
      <c r="BE96" s="232" t="str">
        <f>+IF(TRIM(F96)="","",$B$1&amp;"-"&amp;Tabla1[[#This Row],[Mes Inscrito]]&amp;"-"&amp;Tabla1[[#This Row],[Dia de clases Inscrito]]&amp;"-"&amp;Tabla1[[#This Row],[Horario Inscrito]]&amp;"-"&amp;Tabla1[[#This Row],[Fecha Inicio grupo]])</f>
        <v/>
      </c>
      <c r="BF96" s="249" t="str">
        <f>IF(F96="","",Tabla1[[#This Row],[Curso]])</f>
        <v/>
      </c>
      <c r="BG96" s="250" t="str">
        <f>+IF(TRIM(F96)="","",$B$1&amp;"-"&amp;TRIM(Tabla1[[#This Row],[Mes Inscrito]])&amp;"-"&amp;TRIM(Tabla1[[#This Row],[Dia de clases Inscrito]])&amp;"-"&amp;TRIM(Tabla1[[#This Row],[Horario Inscrito]])&amp;"-"&amp;TRIM(Tabla1[[#This Row],[Fecha Inicio grupo]])&amp;"-"&amp;TRIM(Tabla1[[#This Row],[Tipo Incrito]]))</f>
        <v/>
      </c>
      <c r="BH96" s="251" t="str">
        <f>IF(F96="","",OR(IFERROR(SEARCH("CG",Tabla1[[#This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 s="305" t="str">
        <f>IF(F96&lt;&gt;"",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 s="305" t="str">
        <f>IF(F96&lt;&gt;"",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 s="305" t="str">
        <f>IF(Tabla1[[#This Row],[Fecha Inicio grupo]]="","",IFERROR(VLOOKUP(Tabla1[[#This Row],[Mes de Alta como miembro]],Parámetros!$AM$2:$AN$16,2,0),"01/01/1900"))</f>
        <v/>
      </c>
    </row>
    <row r="97" spans="1:63" ht="14.45" hidden="1">
      <c r="A97" s="68">
        <v>94</v>
      </c>
      <c r="B97" s="28"/>
      <c r="C97" s="34"/>
      <c r="D97" s="42"/>
      <c r="E97" s="64"/>
      <c r="F97" s="45"/>
      <c r="G97" s="45"/>
      <c r="H97" s="161"/>
      <c r="I97" s="42"/>
      <c r="J97" s="28"/>
      <c r="K97" s="69"/>
      <c r="L97" s="68"/>
      <c r="M97" s="46"/>
      <c r="N97" s="236" t="str">
        <f ca="1">IF(Tabla1[[#This Row],[Fecha de nac]]="","",IF(Tabla1[[#This Row],[Fecha Finalización]] &gt;=TODAY(), DATEDIF(Tabla1[[#This Row],[Fecha de nac]],TODAY(),"y"), ROUNDDOWN((Tabla1[[#This Row],[Fecha Finalización]] -Tabla1[[#This Row],[Fecha de nac]])/365,0)))</f>
        <v/>
      </c>
      <c r="O97" s="167"/>
      <c r="P97" s="34"/>
      <c r="Q97" s="67"/>
      <c r="R97" s="67"/>
      <c r="S97" s="67"/>
      <c r="T97" s="67"/>
      <c r="U97" s="241" t="str">
        <f>IF(F97="","",Tabla1[[#This Row],[Fecha Inicio grupo]]+3*7-7)</f>
        <v/>
      </c>
      <c r="V97" s="242" t="str">
        <f>IF(F97="","",EDATE(Tabla1[[#This Row],[Fecha Inicio grupo]],3))</f>
        <v/>
      </c>
      <c r="W97" s="29"/>
      <c r="X97" s="29"/>
      <c r="Y97" s="76"/>
      <c r="Z97" s="76"/>
      <c r="AA97" s="76"/>
      <c r="AB97" s="76"/>
      <c r="AC97" s="76"/>
      <c r="AD97" s="76"/>
      <c r="AE97" s="76"/>
      <c r="AF97" s="76"/>
      <c r="AG97" s="76"/>
      <c r="AH97" s="76"/>
      <c r="AI97" s="76"/>
      <c r="AJ97" s="76"/>
      <c r="AK97" s="76"/>
      <c r="AL97" s="76"/>
      <c r="AM97" s="76"/>
      <c r="AN97" s="76"/>
      <c r="AO97" s="143"/>
      <c r="AP97" s="244" t="str">
        <f>IF(F97="","",IFERROR(VLOOKUP(SUBSTITUTE(SUBSTITUTE(Tabla1[[#This Row],[Uso Sistemas]],"T","P"),"N","F"),Parámetros!$M$2:$N$17,2,0),"Completar hasta 3ra sem. para evaluar a Probacionista"))</f>
        <v/>
      </c>
      <c r="AQ97" s="39"/>
      <c r="AR97" s="39"/>
      <c r="AS97" s="39"/>
      <c r="AT97" s="28"/>
      <c r="AU97" s="55"/>
      <c r="AV97" s="55"/>
      <c r="AW97" s="55"/>
      <c r="AX97" s="246" t="str">
        <f>IF(V97="","",EOMONTH(EDATE(Tabla1[[#This Row],[Fecha Finalización]],2),0))</f>
        <v/>
      </c>
      <c r="AY97" s="39"/>
      <c r="AZ97" s="247" t="str">
        <f>IF(V97="","",EOMONTH(EDATE(Tabla1[[#This Row],[Fecha Finalización]],3),0))</f>
        <v/>
      </c>
      <c r="BA97" s="39"/>
      <c r="BB97" s="39"/>
      <c r="BC97" s="233"/>
      <c r="BD97" s="231" t="str">
        <f>IF(F97="","",Tabla1[[#This Row],[sem 01]]&amp;Tabla1[[#This Row],[sem 02]]&amp;Tabla1[[#This Row],[sem 03]])</f>
        <v/>
      </c>
      <c r="BE97" s="232" t="str">
        <f>+IF(TRIM(F97)="","",$B$1&amp;"-"&amp;Tabla1[[#This Row],[Mes Inscrito]]&amp;"-"&amp;Tabla1[[#This Row],[Dia de clases Inscrito]]&amp;"-"&amp;Tabla1[[#This Row],[Horario Inscrito]]&amp;"-"&amp;Tabla1[[#This Row],[Fecha Inicio grupo]])</f>
        <v/>
      </c>
      <c r="BF97" s="249" t="str">
        <f>IF(F97="","",Tabla1[[#This Row],[Curso]])</f>
        <v/>
      </c>
      <c r="BG97" s="250" t="str">
        <f>+IF(TRIM(F97)="","",$B$1&amp;"-"&amp;TRIM(Tabla1[[#This Row],[Mes Inscrito]])&amp;"-"&amp;TRIM(Tabla1[[#This Row],[Dia de clases Inscrito]])&amp;"-"&amp;TRIM(Tabla1[[#This Row],[Horario Inscrito]])&amp;"-"&amp;TRIM(Tabla1[[#This Row],[Fecha Inicio grupo]])&amp;"-"&amp;TRIM(Tabla1[[#This Row],[Tipo Incrito]]))</f>
        <v/>
      </c>
      <c r="BH97" s="251" t="str">
        <f>IF(F97="","",OR(IFERROR(SEARCH("CG",Tabla1[[#This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 s="305" t="str">
        <f>IF(F97&lt;&gt;"",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 s="305" t="str">
        <f>IF(F97&lt;&gt;"",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 s="305" t="str">
        <f>IF(Tabla1[[#This Row],[Fecha Inicio grupo]]="","",IFERROR(VLOOKUP(Tabla1[[#This Row],[Mes de Alta como miembro]],Parámetros!$AM$2:$AN$16,2,0),"01/01/1900"))</f>
        <v/>
      </c>
    </row>
    <row r="98" spans="1:63" ht="14.45" hidden="1">
      <c r="A98" s="68">
        <v>95</v>
      </c>
      <c r="B98" s="28"/>
      <c r="C98" s="34"/>
      <c r="D98" s="42"/>
      <c r="E98" s="64"/>
      <c r="F98" s="45"/>
      <c r="G98" s="45"/>
      <c r="H98" s="161"/>
      <c r="I98" s="42"/>
      <c r="J98" s="28"/>
      <c r="K98" s="69"/>
      <c r="L98" s="68"/>
      <c r="M98" s="46"/>
      <c r="N98" s="236" t="str">
        <f ca="1">IF(Tabla1[[#This Row],[Fecha de nac]]="","",IF(Tabla1[[#This Row],[Fecha Finalización]] &gt;=TODAY(), DATEDIF(Tabla1[[#This Row],[Fecha de nac]],TODAY(),"y"), ROUNDDOWN((Tabla1[[#This Row],[Fecha Finalización]] -Tabla1[[#This Row],[Fecha de nac]])/365,0)))</f>
        <v/>
      </c>
      <c r="O98" s="167"/>
      <c r="P98" s="34"/>
      <c r="Q98" s="67"/>
      <c r="R98" s="67"/>
      <c r="S98" s="67"/>
      <c r="T98" s="67"/>
      <c r="U98" s="241" t="str">
        <f>IF(F98="","",Tabla1[[#This Row],[Fecha Inicio grupo]]+3*7-7)</f>
        <v/>
      </c>
      <c r="V98" s="242" t="str">
        <f>IF(F98="","",EDATE(Tabla1[[#This Row],[Fecha Inicio grupo]],3))</f>
        <v/>
      </c>
      <c r="W98" s="29"/>
      <c r="X98" s="29"/>
      <c r="Y98" s="76"/>
      <c r="Z98" s="76"/>
      <c r="AA98" s="76"/>
      <c r="AB98" s="76"/>
      <c r="AC98" s="76"/>
      <c r="AD98" s="76"/>
      <c r="AE98" s="76"/>
      <c r="AF98" s="76"/>
      <c r="AG98" s="76"/>
      <c r="AH98" s="76"/>
      <c r="AI98" s="76"/>
      <c r="AJ98" s="76"/>
      <c r="AK98" s="76"/>
      <c r="AL98" s="76"/>
      <c r="AM98" s="76"/>
      <c r="AN98" s="76"/>
      <c r="AO98" s="143"/>
      <c r="AP98" s="244" t="str">
        <f>IF(F98="","",IFERROR(VLOOKUP(SUBSTITUTE(SUBSTITUTE(Tabla1[[#This Row],[Uso Sistemas]],"T","P"),"N","F"),Parámetros!$M$2:$N$17,2,0),"Completar hasta 3ra sem. para evaluar a Probacionista"))</f>
        <v/>
      </c>
      <c r="AQ98" s="39"/>
      <c r="AR98" s="39"/>
      <c r="AS98" s="39"/>
      <c r="AT98" s="28"/>
      <c r="AU98" s="55"/>
      <c r="AV98" s="55"/>
      <c r="AW98" s="55"/>
      <c r="AX98" s="246" t="str">
        <f>IF(V98="","",EOMONTH(EDATE(Tabla1[[#This Row],[Fecha Finalización]],2),0))</f>
        <v/>
      </c>
      <c r="AY98" s="39"/>
      <c r="AZ98" s="247" t="str">
        <f>IF(V98="","",EOMONTH(EDATE(Tabla1[[#This Row],[Fecha Finalización]],3),0))</f>
        <v/>
      </c>
      <c r="BA98" s="39"/>
      <c r="BB98" s="39"/>
      <c r="BC98" s="233"/>
      <c r="BD98" s="231" t="str">
        <f>IF(F98="","",Tabla1[[#This Row],[sem 01]]&amp;Tabla1[[#This Row],[sem 02]]&amp;Tabla1[[#This Row],[sem 03]])</f>
        <v/>
      </c>
      <c r="BE98" s="232" t="str">
        <f>+IF(TRIM(F98)="","",$B$1&amp;"-"&amp;Tabla1[[#This Row],[Mes Inscrito]]&amp;"-"&amp;Tabla1[[#This Row],[Dia de clases Inscrito]]&amp;"-"&amp;Tabla1[[#This Row],[Horario Inscrito]]&amp;"-"&amp;Tabla1[[#This Row],[Fecha Inicio grupo]])</f>
        <v/>
      </c>
      <c r="BF98" s="249" t="str">
        <f>IF(F98="","",Tabla1[[#This Row],[Curso]])</f>
        <v/>
      </c>
      <c r="BG98" s="250" t="str">
        <f>+IF(TRIM(F98)="","",$B$1&amp;"-"&amp;TRIM(Tabla1[[#This Row],[Mes Inscrito]])&amp;"-"&amp;TRIM(Tabla1[[#This Row],[Dia de clases Inscrito]])&amp;"-"&amp;TRIM(Tabla1[[#This Row],[Horario Inscrito]])&amp;"-"&amp;TRIM(Tabla1[[#This Row],[Fecha Inicio grupo]])&amp;"-"&amp;TRIM(Tabla1[[#This Row],[Tipo Incrito]]))</f>
        <v/>
      </c>
      <c r="BH98" s="251" t="str">
        <f>IF(F98="","",OR(IFERROR(SEARCH("CG",Tabla1[[#This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 s="305" t="str">
        <f>IF(F98&lt;&gt;"",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 s="305" t="str">
        <f>IF(F98&lt;&gt;"",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 s="305" t="str">
        <f>IF(Tabla1[[#This Row],[Fecha Inicio grupo]]="","",IFERROR(VLOOKUP(Tabla1[[#This Row],[Mes de Alta como miembro]],Parámetros!$AM$2:$AN$16,2,0),"01/01/1900"))</f>
        <v/>
      </c>
    </row>
    <row r="99" spans="1:63" ht="14.45" hidden="1">
      <c r="A99" s="68">
        <v>96</v>
      </c>
      <c r="B99" s="28"/>
      <c r="C99" s="34"/>
      <c r="D99" s="42"/>
      <c r="E99" s="64"/>
      <c r="F99" s="45"/>
      <c r="G99" s="45"/>
      <c r="H99" s="161"/>
      <c r="I99" s="42"/>
      <c r="J99" s="28"/>
      <c r="K99" s="69"/>
      <c r="L99" s="68"/>
      <c r="M99" s="46"/>
      <c r="N99" s="236" t="str">
        <f ca="1">IF(Tabla1[[#This Row],[Fecha de nac]]="","",IF(Tabla1[[#This Row],[Fecha Finalización]] &gt;=TODAY(), DATEDIF(Tabla1[[#This Row],[Fecha de nac]],TODAY(),"y"), ROUNDDOWN((Tabla1[[#This Row],[Fecha Finalización]] -Tabla1[[#This Row],[Fecha de nac]])/365,0)))</f>
        <v/>
      </c>
      <c r="O99" s="167"/>
      <c r="P99" s="34"/>
      <c r="Q99" s="67"/>
      <c r="R99" s="67"/>
      <c r="S99" s="67"/>
      <c r="T99" s="67"/>
      <c r="U99" s="241" t="str">
        <f>IF(F99="","",Tabla1[[#This Row],[Fecha Inicio grupo]]+3*7-7)</f>
        <v/>
      </c>
      <c r="V99" s="242" t="str">
        <f>IF(F99="","",EDATE(Tabla1[[#This Row],[Fecha Inicio grupo]],3))</f>
        <v/>
      </c>
      <c r="W99" s="29"/>
      <c r="X99" s="29"/>
      <c r="Y99" s="76"/>
      <c r="Z99" s="76"/>
      <c r="AA99" s="76"/>
      <c r="AB99" s="76"/>
      <c r="AC99" s="76"/>
      <c r="AD99" s="76"/>
      <c r="AE99" s="76"/>
      <c r="AF99" s="76"/>
      <c r="AG99" s="76"/>
      <c r="AH99" s="76"/>
      <c r="AI99" s="76"/>
      <c r="AJ99" s="76"/>
      <c r="AK99" s="76"/>
      <c r="AL99" s="76"/>
      <c r="AM99" s="76"/>
      <c r="AN99" s="76"/>
      <c r="AO99" s="143"/>
      <c r="AP99" s="244" t="str">
        <f>IF(F99="","",IFERROR(VLOOKUP(SUBSTITUTE(SUBSTITUTE(Tabla1[[#This Row],[Uso Sistemas]],"T","P"),"N","F"),Parámetros!$M$2:$N$17,2,0),"Completar hasta 3ra sem. para evaluar a Probacionista"))</f>
        <v/>
      </c>
      <c r="AQ99" s="39"/>
      <c r="AR99" s="39"/>
      <c r="AS99" s="39"/>
      <c r="AT99" s="28"/>
      <c r="AU99" s="55"/>
      <c r="AV99" s="55"/>
      <c r="AW99" s="55"/>
      <c r="AX99" s="246" t="str">
        <f>IF(V99="","",EOMONTH(EDATE(Tabla1[[#This Row],[Fecha Finalización]],2),0))</f>
        <v/>
      </c>
      <c r="AY99" s="39"/>
      <c r="AZ99" s="247" t="str">
        <f>IF(V99="","",EOMONTH(EDATE(Tabla1[[#This Row],[Fecha Finalización]],3),0))</f>
        <v/>
      </c>
      <c r="BA99" s="39"/>
      <c r="BB99" s="39"/>
      <c r="BC99" s="233"/>
      <c r="BD99" s="231" t="str">
        <f>IF(F99="","",Tabla1[[#This Row],[sem 01]]&amp;Tabla1[[#This Row],[sem 02]]&amp;Tabla1[[#This Row],[sem 03]])</f>
        <v/>
      </c>
      <c r="BE99" s="232" t="str">
        <f>+IF(TRIM(F99)="","",$B$1&amp;"-"&amp;Tabla1[[#This Row],[Mes Inscrito]]&amp;"-"&amp;Tabla1[[#This Row],[Dia de clases Inscrito]]&amp;"-"&amp;Tabla1[[#This Row],[Horario Inscrito]]&amp;"-"&amp;Tabla1[[#This Row],[Fecha Inicio grupo]])</f>
        <v/>
      </c>
      <c r="BF99" s="249" t="str">
        <f>IF(F99="","",Tabla1[[#This Row],[Curso]])</f>
        <v/>
      </c>
      <c r="BG99" s="250" t="str">
        <f>+IF(TRIM(F99)="","",$B$1&amp;"-"&amp;TRIM(Tabla1[[#This Row],[Mes Inscrito]])&amp;"-"&amp;TRIM(Tabla1[[#This Row],[Dia de clases Inscrito]])&amp;"-"&amp;TRIM(Tabla1[[#This Row],[Horario Inscrito]])&amp;"-"&amp;TRIM(Tabla1[[#This Row],[Fecha Inicio grupo]])&amp;"-"&amp;TRIM(Tabla1[[#This Row],[Tipo Incrito]]))</f>
        <v/>
      </c>
      <c r="BH99" s="251" t="str">
        <f>IF(F99="","",OR(IFERROR(SEARCH("CG",Tabla1[[#This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 s="305" t="str">
        <f>IF(F99&lt;&gt;"",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 s="305" t="str">
        <f>IF(F99&lt;&gt;"",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 s="305" t="str">
        <f>IF(Tabla1[[#This Row],[Fecha Inicio grupo]]="","",IFERROR(VLOOKUP(Tabla1[[#This Row],[Mes de Alta como miembro]],Parámetros!$AM$2:$AN$16,2,0),"01/01/1900"))</f>
        <v/>
      </c>
    </row>
    <row r="100" spans="1:63" ht="14.45" hidden="1">
      <c r="A100" s="68">
        <v>97</v>
      </c>
      <c r="B100" s="28"/>
      <c r="C100" s="34"/>
      <c r="D100" s="42"/>
      <c r="E100" s="64"/>
      <c r="F100" s="45"/>
      <c r="G100" s="45"/>
      <c r="H100" s="161"/>
      <c r="I100" s="42"/>
      <c r="J100" s="28"/>
      <c r="K100" s="69"/>
      <c r="L100" s="68"/>
      <c r="M100" s="46"/>
      <c r="N100" s="236" t="str">
        <f ca="1">IF(Tabla1[[#This Row],[Fecha de nac]]="","",IF(Tabla1[[#This Row],[Fecha Finalización]] &gt;=TODAY(), DATEDIF(Tabla1[[#This Row],[Fecha de nac]],TODAY(),"y"), ROUNDDOWN((Tabla1[[#This Row],[Fecha Finalización]] -Tabla1[[#This Row],[Fecha de nac]])/365,0)))</f>
        <v/>
      </c>
      <c r="O100" s="167"/>
      <c r="P100" s="34"/>
      <c r="Q100" s="67"/>
      <c r="R100" s="67"/>
      <c r="S100" s="67"/>
      <c r="T100" s="67"/>
      <c r="U100" s="241" t="str">
        <f>IF(F100="","",Tabla1[[#This Row],[Fecha Inicio grupo]]+3*7-7)</f>
        <v/>
      </c>
      <c r="V100" s="242" t="str">
        <f>IF(F100="","",EDATE(Tabla1[[#This Row],[Fecha Inicio grupo]],3))</f>
        <v/>
      </c>
      <c r="W100" s="29"/>
      <c r="X100" s="29"/>
      <c r="Y100" s="76"/>
      <c r="Z100" s="76"/>
      <c r="AA100" s="76"/>
      <c r="AB100" s="76"/>
      <c r="AC100" s="76"/>
      <c r="AD100" s="76"/>
      <c r="AE100" s="76"/>
      <c r="AF100" s="76"/>
      <c r="AG100" s="76"/>
      <c r="AH100" s="76"/>
      <c r="AI100" s="76"/>
      <c r="AJ100" s="76"/>
      <c r="AK100" s="76"/>
      <c r="AL100" s="76"/>
      <c r="AM100" s="76"/>
      <c r="AN100" s="76"/>
      <c r="AO100" s="143"/>
      <c r="AP100" s="244" t="str">
        <f>IF(F100="","",IFERROR(VLOOKUP(SUBSTITUTE(SUBSTITUTE(Tabla1[[#This Row],[Uso Sistemas]],"T","P"),"N","F"),Parámetros!$M$2:$N$17,2,0),"Completar hasta 3ra sem. para evaluar a Probacionista"))</f>
        <v/>
      </c>
      <c r="AQ100" s="39"/>
      <c r="AR100" s="39"/>
      <c r="AS100" s="39"/>
      <c r="AT100" s="28"/>
      <c r="AU100" s="55"/>
      <c r="AV100" s="55"/>
      <c r="AW100" s="55"/>
      <c r="AX100" s="246" t="str">
        <f>IF(V100="","",EOMONTH(EDATE(Tabla1[[#This Row],[Fecha Finalización]],2),0))</f>
        <v/>
      </c>
      <c r="AY100" s="39"/>
      <c r="AZ100" s="247" t="str">
        <f>IF(V100="","",EOMONTH(EDATE(Tabla1[[#This Row],[Fecha Finalización]],3),0))</f>
        <v/>
      </c>
      <c r="BA100" s="39"/>
      <c r="BB100" s="39"/>
      <c r="BC100" s="233"/>
      <c r="BD100" s="231" t="str">
        <f>IF(F100="","",Tabla1[[#This Row],[sem 01]]&amp;Tabla1[[#This Row],[sem 02]]&amp;Tabla1[[#This Row],[sem 03]])</f>
        <v/>
      </c>
      <c r="BE100" s="232" t="str">
        <f>+IF(TRIM(F100)="","",$B$1&amp;"-"&amp;Tabla1[[#This Row],[Mes Inscrito]]&amp;"-"&amp;Tabla1[[#This Row],[Dia de clases Inscrito]]&amp;"-"&amp;Tabla1[[#This Row],[Horario Inscrito]]&amp;"-"&amp;Tabla1[[#This Row],[Fecha Inicio grupo]])</f>
        <v/>
      </c>
      <c r="BF100" s="249" t="str">
        <f>IF(F100="","",Tabla1[[#This Row],[Curso]])</f>
        <v/>
      </c>
      <c r="BG100" s="250" t="str">
        <f>+IF(TRIM(F100)="","",$B$1&amp;"-"&amp;TRIM(Tabla1[[#This Row],[Mes Inscrito]])&amp;"-"&amp;TRIM(Tabla1[[#This Row],[Dia de clases Inscrito]])&amp;"-"&amp;TRIM(Tabla1[[#This Row],[Horario Inscrito]])&amp;"-"&amp;TRIM(Tabla1[[#This Row],[Fecha Inicio grupo]])&amp;"-"&amp;TRIM(Tabla1[[#This Row],[Tipo Incrito]]))</f>
        <v/>
      </c>
      <c r="BH100" s="251" t="str">
        <f>IF(F100="","",OR(IFERROR(SEARCH("CG",Tabla1[[#This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 s="305" t="str">
        <f>IF(F100&lt;&gt;"",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 s="305" t="str">
        <f>IF(F100&lt;&gt;"",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 s="305" t="str">
        <f>IF(Tabla1[[#This Row],[Fecha Inicio grupo]]="","",IFERROR(VLOOKUP(Tabla1[[#This Row],[Mes de Alta como miembro]],Parámetros!$AM$2:$AN$16,2,0),"01/01/1900"))</f>
        <v/>
      </c>
    </row>
    <row r="101" spans="1:63" ht="14.45" hidden="1">
      <c r="A101" s="68">
        <v>98</v>
      </c>
      <c r="B101" s="28"/>
      <c r="C101" s="34"/>
      <c r="D101" s="42"/>
      <c r="E101" s="64"/>
      <c r="F101" s="45"/>
      <c r="G101" s="45"/>
      <c r="H101" s="161"/>
      <c r="I101" s="42"/>
      <c r="J101" s="28"/>
      <c r="K101" s="69"/>
      <c r="L101" s="68"/>
      <c r="M101" s="46"/>
      <c r="N101" s="236" t="str">
        <f ca="1">IF(Tabla1[[#This Row],[Fecha de nac]]="","",IF(Tabla1[[#This Row],[Fecha Finalización]] &gt;=TODAY(), DATEDIF(Tabla1[[#This Row],[Fecha de nac]],TODAY(),"y"), ROUNDDOWN((Tabla1[[#This Row],[Fecha Finalización]] -Tabla1[[#This Row],[Fecha de nac]])/365,0)))</f>
        <v/>
      </c>
      <c r="O101" s="167"/>
      <c r="P101" s="34"/>
      <c r="Q101" s="67"/>
      <c r="R101" s="67"/>
      <c r="S101" s="67"/>
      <c r="T101" s="67"/>
      <c r="U101" s="241" t="str">
        <f>IF(F101="","",Tabla1[[#This Row],[Fecha Inicio grupo]]+3*7-7)</f>
        <v/>
      </c>
      <c r="V101" s="242" t="str">
        <f>IF(F101="","",EDATE(Tabla1[[#This Row],[Fecha Inicio grupo]],3))</f>
        <v/>
      </c>
      <c r="W101" s="29"/>
      <c r="X101" s="29"/>
      <c r="Y101" s="76"/>
      <c r="Z101" s="76"/>
      <c r="AA101" s="76"/>
      <c r="AB101" s="76"/>
      <c r="AC101" s="76"/>
      <c r="AD101" s="76"/>
      <c r="AE101" s="76"/>
      <c r="AF101" s="76"/>
      <c r="AG101" s="76"/>
      <c r="AH101" s="76"/>
      <c r="AI101" s="76"/>
      <c r="AJ101" s="76"/>
      <c r="AK101" s="76"/>
      <c r="AL101" s="76"/>
      <c r="AM101" s="76"/>
      <c r="AN101" s="76"/>
      <c r="AO101" s="143"/>
      <c r="AP101" s="244" t="str">
        <f>IF(F101="","",IFERROR(VLOOKUP(SUBSTITUTE(SUBSTITUTE(Tabla1[[#This Row],[Uso Sistemas]],"T","P"),"N","F"),Parámetros!$M$2:$N$17,2,0),"Completar hasta 3ra sem. para evaluar a Probacionista"))</f>
        <v/>
      </c>
      <c r="AQ101" s="39"/>
      <c r="AR101" s="39"/>
      <c r="AS101" s="39"/>
      <c r="AT101" s="28"/>
      <c r="AU101" s="55"/>
      <c r="AV101" s="55"/>
      <c r="AW101" s="55"/>
      <c r="AX101" s="246" t="str">
        <f>IF(V101="","",EOMONTH(EDATE(Tabla1[[#This Row],[Fecha Finalización]],2),0))</f>
        <v/>
      </c>
      <c r="AY101" s="39"/>
      <c r="AZ101" s="247" t="str">
        <f>IF(V101="","",EOMONTH(EDATE(Tabla1[[#This Row],[Fecha Finalización]],3),0))</f>
        <v/>
      </c>
      <c r="BA101" s="39"/>
      <c r="BB101" s="39"/>
      <c r="BC101" s="233"/>
      <c r="BD101" s="231" t="str">
        <f>IF(F101="","",Tabla1[[#This Row],[sem 01]]&amp;Tabla1[[#This Row],[sem 02]]&amp;Tabla1[[#This Row],[sem 03]])</f>
        <v/>
      </c>
      <c r="BE101" s="232" t="str">
        <f>+IF(TRIM(F101)="","",$B$1&amp;"-"&amp;Tabla1[[#This Row],[Mes Inscrito]]&amp;"-"&amp;Tabla1[[#This Row],[Dia de clases Inscrito]]&amp;"-"&amp;Tabla1[[#This Row],[Horario Inscrito]]&amp;"-"&amp;Tabla1[[#This Row],[Fecha Inicio grupo]])</f>
        <v/>
      </c>
      <c r="BF101" s="249" t="str">
        <f>IF(F101="","",Tabla1[[#This Row],[Curso]])</f>
        <v/>
      </c>
      <c r="BG101" s="250" t="str">
        <f>+IF(TRIM(F101)="","",$B$1&amp;"-"&amp;TRIM(Tabla1[[#This Row],[Mes Inscrito]])&amp;"-"&amp;TRIM(Tabla1[[#This Row],[Dia de clases Inscrito]])&amp;"-"&amp;TRIM(Tabla1[[#This Row],[Horario Inscrito]])&amp;"-"&amp;TRIM(Tabla1[[#This Row],[Fecha Inicio grupo]])&amp;"-"&amp;TRIM(Tabla1[[#This Row],[Tipo Incrito]]))</f>
        <v/>
      </c>
      <c r="BH101" s="251" t="str">
        <f>IF(F101="","",OR(IFERROR(SEARCH("CG",Tabla1[[#This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 s="305" t="str">
        <f>IF(F101&lt;&gt;"",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 s="305" t="str">
        <f>IF(F101&lt;&gt;"",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 s="305" t="str">
        <f>IF(Tabla1[[#This Row],[Fecha Inicio grupo]]="","",IFERROR(VLOOKUP(Tabla1[[#This Row],[Mes de Alta como miembro]],Parámetros!$AM$2:$AN$16,2,0),"01/01/1900"))</f>
        <v/>
      </c>
    </row>
    <row r="102" spans="1:63" ht="14.45" hidden="1">
      <c r="A102" s="68">
        <v>99</v>
      </c>
      <c r="B102" s="28"/>
      <c r="C102" s="34"/>
      <c r="D102" s="42"/>
      <c r="E102" s="64"/>
      <c r="F102" s="45"/>
      <c r="G102" s="45"/>
      <c r="H102" s="161"/>
      <c r="I102" s="42"/>
      <c r="J102" s="28"/>
      <c r="K102" s="69"/>
      <c r="L102" s="68"/>
      <c r="M102" s="46"/>
      <c r="N102" s="236" t="str">
        <f ca="1">IF(Tabla1[[#This Row],[Fecha de nac]]="","",IF(Tabla1[[#This Row],[Fecha Finalización]] &gt;=TODAY(), DATEDIF(Tabla1[[#This Row],[Fecha de nac]],TODAY(),"y"), ROUNDDOWN((Tabla1[[#This Row],[Fecha Finalización]] -Tabla1[[#This Row],[Fecha de nac]])/365,0)))</f>
        <v/>
      </c>
      <c r="O102" s="167"/>
      <c r="P102" s="34"/>
      <c r="Q102" s="67"/>
      <c r="R102" s="67"/>
      <c r="S102" s="67"/>
      <c r="T102" s="67"/>
      <c r="U102" s="241" t="str">
        <f>IF(F102="","",Tabla1[[#This Row],[Fecha Inicio grupo]]+3*7-7)</f>
        <v/>
      </c>
      <c r="V102" s="242" t="str">
        <f>IF(F102="","",EDATE(Tabla1[[#This Row],[Fecha Inicio grupo]],3))</f>
        <v/>
      </c>
      <c r="W102" s="29"/>
      <c r="X102" s="29"/>
      <c r="Y102" s="76"/>
      <c r="Z102" s="76"/>
      <c r="AA102" s="76"/>
      <c r="AB102" s="76"/>
      <c r="AC102" s="76"/>
      <c r="AD102" s="76"/>
      <c r="AE102" s="76"/>
      <c r="AF102" s="76"/>
      <c r="AG102" s="76"/>
      <c r="AH102" s="76"/>
      <c r="AI102" s="76"/>
      <c r="AJ102" s="76"/>
      <c r="AK102" s="76"/>
      <c r="AL102" s="76"/>
      <c r="AM102" s="76"/>
      <c r="AN102" s="76"/>
      <c r="AO102" s="143"/>
      <c r="AP102" s="244" t="str">
        <f>IF(F102="","",IFERROR(VLOOKUP(SUBSTITUTE(SUBSTITUTE(Tabla1[[#This Row],[Uso Sistemas]],"T","P"),"N","F"),Parámetros!$M$2:$N$17,2,0),"Completar hasta 3ra sem. para evaluar a Probacionista"))</f>
        <v/>
      </c>
      <c r="AQ102" s="39"/>
      <c r="AR102" s="39"/>
      <c r="AS102" s="39"/>
      <c r="AT102" s="28"/>
      <c r="AU102" s="55"/>
      <c r="AV102" s="55"/>
      <c r="AW102" s="55"/>
      <c r="AX102" s="246" t="str">
        <f>IF(V102="","",EOMONTH(EDATE(Tabla1[[#This Row],[Fecha Finalización]],2),0))</f>
        <v/>
      </c>
      <c r="AY102" s="39"/>
      <c r="AZ102" s="247" t="str">
        <f>IF(V102="","",EOMONTH(EDATE(Tabla1[[#This Row],[Fecha Finalización]],3),0))</f>
        <v/>
      </c>
      <c r="BA102" s="39"/>
      <c r="BB102" s="39"/>
      <c r="BC102" s="233"/>
      <c r="BD102" s="231" t="str">
        <f>IF(F102="","",Tabla1[[#This Row],[sem 01]]&amp;Tabla1[[#This Row],[sem 02]]&amp;Tabla1[[#This Row],[sem 03]])</f>
        <v/>
      </c>
      <c r="BE102" s="232" t="str">
        <f>+IF(TRIM(F102)="","",$B$1&amp;"-"&amp;Tabla1[[#This Row],[Mes Inscrito]]&amp;"-"&amp;Tabla1[[#This Row],[Dia de clases Inscrito]]&amp;"-"&amp;Tabla1[[#This Row],[Horario Inscrito]]&amp;"-"&amp;Tabla1[[#This Row],[Fecha Inicio grupo]])</f>
        <v/>
      </c>
      <c r="BF102" s="249" t="str">
        <f>IF(F102="","",Tabla1[[#This Row],[Curso]])</f>
        <v/>
      </c>
      <c r="BG102" s="250" t="str">
        <f>+IF(TRIM(F102)="","",$B$1&amp;"-"&amp;TRIM(Tabla1[[#This Row],[Mes Inscrito]])&amp;"-"&amp;TRIM(Tabla1[[#This Row],[Dia de clases Inscrito]])&amp;"-"&amp;TRIM(Tabla1[[#This Row],[Horario Inscrito]])&amp;"-"&amp;TRIM(Tabla1[[#This Row],[Fecha Inicio grupo]])&amp;"-"&amp;TRIM(Tabla1[[#This Row],[Tipo Incrito]]))</f>
        <v/>
      </c>
      <c r="BH102" s="251" t="str">
        <f>IF(F102="","",OR(IFERROR(SEARCH("CG",Tabla1[[#This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 s="305" t="str">
        <f>IF(F102&lt;&gt;"",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 s="305" t="str">
        <f>IF(F102&lt;&gt;"",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 s="305" t="str">
        <f>IF(Tabla1[[#This Row],[Fecha Inicio grupo]]="","",IFERROR(VLOOKUP(Tabla1[[#This Row],[Mes de Alta como miembro]],Parámetros!$AM$2:$AN$16,2,0),"01/01/1900"))</f>
        <v/>
      </c>
    </row>
    <row r="103" spans="1:63" ht="14.45" hidden="1">
      <c r="A103" s="68">
        <v>100</v>
      </c>
      <c r="B103" s="28"/>
      <c r="C103" s="34"/>
      <c r="D103" s="42"/>
      <c r="E103" s="64"/>
      <c r="F103" s="45"/>
      <c r="G103" s="45"/>
      <c r="H103" s="161"/>
      <c r="I103" s="42"/>
      <c r="J103" s="28"/>
      <c r="K103" s="69"/>
      <c r="L103" s="68"/>
      <c r="M103" s="46"/>
      <c r="N103" s="236" t="str">
        <f ca="1">IF(Tabla1[[#This Row],[Fecha de nac]]="","",IF(Tabla1[[#This Row],[Fecha Finalización]] &gt;=TODAY(), DATEDIF(Tabla1[[#This Row],[Fecha de nac]],TODAY(),"y"), ROUNDDOWN((Tabla1[[#This Row],[Fecha Finalización]] -Tabla1[[#This Row],[Fecha de nac]])/365,0)))</f>
        <v/>
      </c>
      <c r="O103" s="167"/>
      <c r="P103" s="34"/>
      <c r="Q103" s="67"/>
      <c r="R103" s="67"/>
      <c r="S103" s="67"/>
      <c r="T103" s="67"/>
      <c r="U103" s="241" t="str">
        <f>IF(F103="","",Tabla1[[#This Row],[Fecha Inicio grupo]]+3*7-7)</f>
        <v/>
      </c>
      <c r="V103" s="242" t="str">
        <f>IF(F103="","",EDATE(Tabla1[[#This Row],[Fecha Inicio grupo]],3))</f>
        <v/>
      </c>
      <c r="W103" s="29"/>
      <c r="X103" s="29"/>
      <c r="Y103" s="76"/>
      <c r="Z103" s="76"/>
      <c r="AA103" s="76"/>
      <c r="AB103" s="76"/>
      <c r="AC103" s="76"/>
      <c r="AD103" s="76"/>
      <c r="AE103" s="76"/>
      <c r="AF103" s="76"/>
      <c r="AG103" s="76"/>
      <c r="AH103" s="76"/>
      <c r="AI103" s="76"/>
      <c r="AJ103" s="76"/>
      <c r="AK103" s="76"/>
      <c r="AL103" s="76"/>
      <c r="AM103" s="76"/>
      <c r="AN103" s="76"/>
      <c r="AO103" s="143"/>
      <c r="AP103" s="244" t="str">
        <f>IF(F103="","",IFERROR(VLOOKUP(SUBSTITUTE(SUBSTITUTE(Tabla1[[#This Row],[Uso Sistemas]],"T","P"),"N","F"),Parámetros!$M$2:$N$17,2,0),"Completar hasta 3ra sem. para evaluar a Probacionista"))</f>
        <v/>
      </c>
      <c r="AQ103" s="39"/>
      <c r="AR103" s="39"/>
      <c r="AS103" s="39"/>
      <c r="AT103" s="28"/>
      <c r="AU103" s="55"/>
      <c r="AV103" s="55"/>
      <c r="AW103" s="55"/>
      <c r="AX103" s="246" t="str">
        <f>IF(V103="","",EOMONTH(EDATE(Tabla1[[#This Row],[Fecha Finalización]],2),0))</f>
        <v/>
      </c>
      <c r="AY103" s="39"/>
      <c r="AZ103" s="247" t="str">
        <f>IF(V103="","",EOMONTH(EDATE(Tabla1[[#This Row],[Fecha Finalización]],3),0))</f>
        <v/>
      </c>
      <c r="BA103" s="39"/>
      <c r="BB103" s="39"/>
      <c r="BC103" s="233"/>
      <c r="BD103" s="231" t="str">
        <f>IF(F103="","",Tabla1[[#This Row],[sem 01]]&amp;Tabla1[[#This Row],[sem 02]]&amp;Tabla1[[#This Row],[sem 03]])</f>
        <v/>
      </c>
      <c r="BE103" s="232" t="str">
        <f>+IF(TRIM(F103)="","",$B$1&amp;"-"&amp;Tabla1[[#This Row],[Mes Inscrito]]&amp;"-"&amp;Tabla1[[#This Row],[Dia de clases Inscrito]]&amp;"-"&amp;Tabla1[[#This Row],[Horario Inscrito]]&amp;"-"&amp;Tabla1[[#This Row],[Fecha Inicio grupo]])</f>
        <v/>
      </c>
      <c r="BF103" s="249" t="str">
        <f>IF(F103="","",Tabla1[[#This Row],[Curso]])</f>
        <v/>
      </c>
      <c r="BG103" s="250" t="str">
        <f>+IF(TRIM(F103)="","",$B$1&amp;"-"&amp;TRIM(Tabla1[[#This Row],[Mes Inscrito]])&amp;"-"&amp;TRIM(Tabla1[[#This Row],[Dia de clases Inscrito]])&amp;"-"&amp;TRIM(Tabla1[[#This Row],[Horario Inscrito]])&amp;"-"&amp;TRIM(Tabla1[[#This Row],[Fecha Inicio grupo]])&amp;"-"&amp;TRIM(Tabla1[[#This Row],[Tipo Incrito]]))</f>
        <v/>
      </c>
      <c r="BH103" s="251" t="str">
        <f>IF(F103="","",OR(IFERROR(SEARCH("CG",Tabla1[[#This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 s="305" t="str">
        <f>IF(F103&lt;&gt;"",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 s="305" t="str">
        <f>IF(F103&lt;&gt;"",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 s="305" t="str">
        <f>IF(Tabla1[[#This Row],[Fecha Inicio grupo]]="","",IFERROR(VLOOKUP(Tabla1[[#This Row],[Mes de Alta como miembro]],Parámetros!$AM$2:$AN$16,2,0),"01/01/1900"))</f>
        <v/>
      </c>
    </row>
    <row r="104" spans="1:63" ht="14.45" hidden="1">
      <c r="A104" s="68">
        <v>101</v>
      </c>
      <c r="B104" s="28"/>
      <c r="C104" s="34"/>
      <c r="D104" s="42"/>
      <c r="E104" s="64"/>
      <c r="F104" s="45"/>
      <c r="G104" s="45"/>
      <c r="H104" s="161"/>
      <c r="I104" s="42"/>
      <c r="J104" s="28"/>
      <c r="K104" s="69"/>
      <c r="L104" s="68"/>
      <c r="M104" s="46"/>
      <c r="N104" s="236" t="str">
        <f ca="1">IF(Tabla1[[#This Row],[Fecha de nac]]="","",IF(Tabla1[[#This Row],[Fecha Finalización]] &gt;=TODAY(), DATEDIF(Tabla1[[#This Row],[Fecha de nac]],TODAY(),"y"), ROUNDDOWN((Tabla1[[#This Row],[Fecha Finalización]] -Tabla1[[#This Row],[Fecha de nac]])/365,0)))</f>
        <v/>
      </c>
      <c r="O104" s="167"/>
      <c r="P104" s="34"/>
      <c r="Q104" s="67"/>
      <c r="R104" s="67"/>
      <c r="S104" s="67"/>
      <c r="T104" s="67"/>
      <c r="U104" s="241" t="str">
        <f>IF(F104="","",Tabla1[[#This Row],[Fecha Inicio grupo]]+3*7-7)</f>
        <v/>
      </c>
      <c r="V104" s="242" t="str">
        <f>IF(F104="","",EDATE(Tabla1[[#This Row],[Fecha Inicio grupo]],3))</f>
        <v/>
      </c>
      <c r="W104" s="29"/>
      <c r="X104" s="29"/>
      <c r="Y104" s="76"/>
      <c r="Z104" s="76"/>
      <c r="AA104" s="76"/>
      <c r="AB104" s="76"/>
      <c r="AC104" s="76"/>
      <c r="AD104" s="76"/>
      <c r="AE104" s="76"/>
      <c r="AF104" s="76"/>
      <c r="AG104" s="76"/>
      <c r="AH104" s="76"/>
      <c r="AI104" s="76"/>
      <c r="AJ104" s="76"/>
      <c r="AK104" s="76"/>
      <c r="AL104" s="76"/>
      <c r="AM104" s="76"/>
      <c r="AN104" s="76"/>
      <c r="AO104" s="143"/>
      <c r="AP104" s="244" t="str">
        <f>IF(F104="","",IFERROR(VLOOKUP(SUBSTITUTE(SUBSTITUTE(Tabla1[[#This Row],[Uso Sistemas]],"T","P"),"N","F"),Parámetros!$M$2:$N$17,2,0),"Completar hasta 3ra sem. para evaluar a Probacionista"))</f>
        <v/>
      </c>
      <c r="AQ104" s="39"/>
      <c r="AR104" s="39"/>
      <c r="AS104" s="39"/>
      <c r="AT104" s="28"/>
      <c r="AU104" s="55"/>
      <c r="AV104" s="55"/>
      <c r="AW104" s="55"/>
      <c r="AX104" s="246" t="str">
        <f>IF(V104="","",EOMONTH(EDATE(Tabla1[[#This Row],[Fecha Finalización]],2),0))</f>
        <v/>
      </c>
      <c r="AY104" s="39"/>
      <c r="AZ104" s="247" t="str">
        <f>IF(V104="","",EOMONTH(EDATE(Tabla1[[#This Row],[Fecha Finalización]],3),0))</f>
        <v/>
      </c>
      <c r="BA104" s="39"/>
      <c r="BB104" s="39"/>
      <c r="BC104" s="233"/>
      <c r="BD104" s="231" t="str">
        <f>IF(F104="","",Tabla1[[#This Row],[sem 01]]&amp;Tabla1[[#This Row],[sem 02]]&amp;Tabla1[[#This Row],[sem 03]])</f>
        <v/>
      </c>
      <c r="BE104" s="232" t="str">
        <f>+IF(TRIM(F104)="","",$B$1&amp;"-"&amp;Tabla1[[#This Row],[Mes Inscrito]]&amp;"-"&amp;Tabla1[[#This Row],[Dia de clases Inscrito]]&amp;"-"&amp;Tabla1[[#This Row],[Horario Inscrito]]&amp;"-"&amp;Tabla1[[#This Row],[Fecha Inicio grupo]])</f>
        <v/>
      </c>
      <c r="BF104" s="249" t="str">
        <f>IF(F104="","",Tabla1[[#This Row],[Curso]])</f>
        <v/>
      </c>
      <c r="BG104" s="250" t="str">
        <f>+IF(TRIM(F104)="","",$B$1&amp;"-"&amp;TRIM(Tabla1[[#This Row],[Mes Inscrito]])&amp;"-"&amp;TRIM(Tabla1[[#This Row],[Dia de clases Inscrito]])&amp;"-"&amp;TRIM(Tabla1[[#This Row],[Horario Inscrito]])&amp;"-"&amp;TRIM(Tabla1[[#This Row],[Fecha Inicio grupo]])&amp;"-"&amp;TRIM(Tabla1[[#This Row],[Tipo Incrito]]))</f>
        <v/>
      </c>
      <c r="BH104" s="251" t="str">
        <f>IF(F104="","",OR(IFERROR(SEARCH("CG",Tabla1[[#This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 s="305" t="str">
        <f>IF(F104&lt;&gt;"",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 s="305" t="str">
        <f>IF(F104&lt;&gt;"",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 s="305" t="str">
        <f>IF(Tabla1[[#This Row],[Fecha Inicio grupo]]="","",IFERROR(VLOOKUP(Tabla1[[#This Row],[Mes de Alta como miembro]],Parámetros!$AM$2:$AN$16,2,0),"01/01/1900"))</f>
        <v/>
      </c>
    </row>
    <row r="105" spans="1:63" ht="14.45" hidden="1">
      <c r="A105" s="68">
        <v>102</v>
      </c>
      <c r="B105" s="28"/>
      <c r="C105" s="34"/>
      <c r="D105" s="42"/>
      <c r="E105" s="64"/>
      <c r="F105" s="45"/>
      <c r="G105" s="45"/>
      <c r="H105" s="161"/>
      <c r="I105" s="42"/>
      <c r="J105" s="28"/>
      <c r="K105" s="69"/>
      <c r="L105" s="68"/>
      <c r="M105" s="46"/>
      <c r="N105" s="236" t="str">
        <f ca="1">IF(Tabla1[[#This Row],[Fecha de nac]]="","",IF(Tabla1[[#This Row],[Fecha Finalización]] &gt;=TODAY(), DATEDIF(Tabla1[[#This Row],[Fecha de nac]],TODAY(),"y"), ROUNDDOWN((Tabla1[[#This Row],[Fecha Finalización]] -Tabla1[[#This Row],[Fecha de nac]])/365,0)))</f>
        <v/>
      </c>
      <c r="O105" s="167"/>
      <c r="P105" s="34"/>
      <c r="Q105" s="67"/>
      <c r="R105" s="67"/>
      <c r="S105" s="67"/>
      <c r="T105" s="67"/>
      <c r="U105" s="241" t="str">
        <f>IF(F105="","",Tabla1[[#This Row],[Fecha Inicio grupo]]+3*7-7)</f>
        <v/>
      </c>
      <c r="V105" s="242" t="str">
        <f>IF(F105="","",EDATE(Tabla1[[#This Row],[Fecha Inicio grupo]],3))</f>
        <v/>
      </c>
      <c r="W105" s="29"/>
      <c r="X105" s="29"/>
      <c r="Y105" s="76"/>
      <c r="Z105" s="76"/>
      <c r="AA105" s="76"/>
      <c r="AB105" s="76"/>
      <c r="AC105" s="76"/>
      <c r="AD105" s="76"/>
      <c r="AE105" s="76"/>
      <c r="AF105" s="76"/>
      <c r="AG105" s="76"/>
      <c r="AH105" s="76"/>
      <c r="AI105" s="76"/>
      <c r="AJ105" s="76"/>
      <c r="AK105" s="76"/>
      <c r="AL105" s="76"/>
      <c r="AM105" s="76"/>
      <c r="AN105" s="76"/>
      <c r="AO105" s="143"/>
      <c r="AP105" s="244" t="str">
        <f>IF(F105="","",IFERROR(VLOOKUP(SUBSTITUTE(SUBSTITUTE(Tabla1[[#This Row],[Uso Sistemas]],"T","P"),"N","F"),Parámetros!$M$2:$N$17,2,0),"Completar hasta 3ra sem. para evaluar a Probacionista"))</f>
        <v/>
      </c>
      <c r="AQ105" s="39"/>
      <c r="AR105" s="39"/>
      <c r="AS105" s="39"/>
      <c r="AT105" s="28"/>
      <c r="AU105" s="55"/>
      <c r="AV105" s="55"/>
      <c r="AW105" s="55"/>
      <c r="AX105" s="246" t="str">
        <f>IF(V105="","",EOMONTH(EDATE(Tabla1[[#This Row],[Fecha Finalización]],2),0))</f>
        <v/>
      </c>
      <c r="AY105" s="39"/>
      <c r="AZ105" s="247" t="str">
        <f>IF(V105="","",EOMONTH(EDATE(Tabla1[[#This Row],[Fecha Finalización]],3),0))</f>
        <v/>
      </c>
      <c r="BA105" s="39"/>
      <c r="BB105" s="39"/>
      <c r="BC105" s="233"/>
      <c r="BD105" s="231" t="str">
        <f>IF(F105="","",Tabla1[[#This Row],[sem 01]]&amp;Tabla1[[#This Row],[sem 02]]&amp;Tabla1[[#This Row],[sem 03]])</f>
        <v/>
      </c>
      <c r="BE105" s="232" t="str">
        <f>+IF(TRIM(F105)="","",$B$1&amp;"-"&amp;Tabla1[[#This Row],[Mes Inscrito]]&amp;"-"&amp;Tabla1[[#This Row],[Dia de clases Inscrito]]&amp;"-"&amp;Tabla1[[#This Row],[Horario Inscrito]]&amp;"-"&amp;Tabla1[[#This Row],[Fecha Inicio grupo]])</f>
        <v/>
      </c>
      <c r="BF105" s="249" t="str">
        <f>IF(F105="","",Tabla1[[#This Row],[Curso]])</f>
        <v/>
      </c>
      <c r="BG105" s="250" t="str">
        <f>+IF(TRIM(F105)="","",$B$1&amp;"-"&amp;TRIM(Tabla1[[#This Row],[Mes Inscrito]])&amp;"-"&amp;TRIM(Tabla1[[#This Row],[Dia de clases Inscrito]])&amp;"-"&amp;TRIM(Tabla1[[#This Row],[Horario Inscrito]])&amp;"-"&amp;TRIM(Tabla1[[#This Row],[Fecha Inicio grupo]])&amp;"-"&amp;TRIM(Tabla1[[#This Row],[Tipo Incrito]]))</f>
        <v/>
      </c>
      <c r="BH105" s="251" t="str">
        <f>IF(F105="","",OR(IFERROR(SEARCH("CG",Tabla1[[#This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 s="305" t="str">
        <f>IF(F105&lt;&gt;"",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 s="305" t="str">
        <f>IF(F105&lt;&gt;"",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 s="305" t="str">
        <f>IF(Tabla1[[#This Row],[Fecha Inicio grupo]]="","",IFERROR(VLOOKUP(Tabla1[[#This Row],[Mes de Alta como miembro]],Parámetros!$AM$2:$AN$16,2,0),"01/01/1900"))</f>
        <v/>
      </c>
    </row>
    <row r="106" spans="1:63" ht="14.45" hidden="1">
      <c r="A106" s="68">
        <v>103</v>
      </c>
      <c r="B106" s="28"/>
      <c r="C106" s="34"/>
      <c r="D106" s="42"/>
      <c r="E106" s="64"/>
      <c r="F106" s="45"/>
      <c r="G106" s="45"/>
      <c r="H106" s="161"/>
      <c r="I106" s="42"/>
      <c r="J106" s="28"/>
      <c r="K106" s="69"/>
      <c r="L106" s="68"/>
      <c r="M106" s="46"/>
      <c r="N106" s="236" t="str">
        <f ca="1">IF(Tabla1[[#This Row],[Fecha de nac]]="","",IF(Tabla1[[#This Row],[Fecha Finalización]] &gt;=TODAY(), DATEDIF(Tabla1[[#This Row],[Fecha de nac]],TODAY(),"y"), ROUNDDOWN((Tabla1[[#This Row],[Fecha Finalización]] -Tabla1[[#This Row],[Fecha de nac]])/365,0)))</f>
        <v/>
      </c>
      <c r="O106" s="167"/>
      <c r="P106" s="34"/>
      <c r="Q106" s="67"/>
      <c r="R106" s="67"/>
      <c r="S106" s="67"/>
      <c r="T106" s="67"/>
      <c r="U106" s="241" t="str">
        <f>IF(F106="","",Tabla1[[#This Row],[Fecha Inicio grupo]]+3*7-7)</f>
        <v/>
      </c>
      <c r="V106" s="242" t="str">
        <f>IF(F106="","",EDATE(Tabla1[[#This Row],[Fecha Inicio grupo]],3))</f>
        <v/>
      </c>
      <c r="W106" s="29"/>
      <c r="X106" s="29"/>
      <c r="Y106" s="76"/>
      <c r="Z106" s="76"/>
      <c r="AA106" s="76"/>
      <c r="AB106" s="76"/>
      <c r="AC106" s="76"/>
      <c r="AD106" s="76"/>
      <c r="AE106" s="76"/>
      <c r="AF106" s="76"/>
      <c r="AG106" s="76"/>
      <c r="AH106" s="76"/>
      <c r="AI106" s="76"/>
      <c r="AJ106" s="76"/>
      <c r="AK106" s="76"/>
      <c r="AL106" s="76"/>
      <c r="AM106" s="76"/>
      <c r="AN106" s="76"/>
      <c r="AO106" s="143"/>
      <c r="AP106" s="244" t="str">
        <f>IF(F106="","",IFERROR(VLOOKUP(SUBSTITUTE(SUBSTITUTE(Tabla1[[#This Row],[Uso Sistemas]],"T","P"),"N","F"),Parámetros!$M$2:$N$17,2,0),"Completar hasta 3ra sem. para evaluar a Probacionista"))</f>
        <v/>
      </c>
      <c r="AQ106" s="39"/>
      <c r="AR106" s="39"/>
      <c r="AS106" s="39"/>
      <c r="AT106" s="28"/>
      <c r="AU106" s="55"/>
      <c r="AV106" s="55"/>
      <c r="AW106" s="55"/>
      <c r="AX106" s="246" t="str">
        <f>IF(V106="","",EOMONTH(EDATE(Tabla1[[#This Row],[Fecha Finalización]],2),0))</f>
        <v/>
      </c>
      <c r="AY106" s="39"/>
      <c r="AZ106" s="247" t="str">
        <f>IF(V106="","",EOMONTH(EDATE(Tabla1[[#This Row],[Fecha Finalización]],3),0))</f>
        <v/>
      </c>
      <c r="BA106" s="39"/>
      <c r="BB106" s="39"/>
      <c r="BC106" s="233"/>
      <c r="BD106" s="231" t="str">
        <f>IF(F106="","",Tabla1[[#This Row],[sem 01]]&amp;Tabla1[[#This Row],[sem 02]]&amp;Tabla1[[#This Row],[sem 03]])</f>
        <v/>
      </c>
      <c r="BE106" s="232" t="str">
        <f>+IF(TRIM(F106)="","",$B$1&amp;"-"&amp;Tabla1[[#This Row],[Mes Inscrito]]&amp;"-"&amp;Tabla1[[#This Row],[Dia de clases Inscrito]]&amp;"-"&amp;Tabla1[[#This Row],[Horario Inscrito]]&amp;"-"&amp;Tabla1[[#This Row],[Fecha Inicio grupo]])</f>
        <v/>
      </c>
      <c r="BF106" s="249" t="str">
        <f>IF(F106="","",Tabla1[[#This Row],[Curso]])</f>
        <v/>
      </c>
      <c r="BG106" s="250" t="str">
        <f>+IF(TRIM(F106)="","",$B$1&amp;"-"&amp;TRIM(Tabla1[[#This Row],[Mes Inscrito]])&amp;"-"&amp;TRIM(Tabla1[[#This Row],[Dia de clases Inscrito]])&amp;"-"&amp;TRIM(Tabla1[[#This Row],[Horario Inscrito]])&amp;"-"&amp;TRIM(Tabla1[[#This Row],[Fecha Inicio grupo]])&amp;"-"&amp;TRIM(Tabla1[[#This Row],[Tipo Incrito]]))</f>
        <v/>
      </c>
      <c r="BH106" s="251" t="str">
        <f>IF(F106="","",OR(IFERROR(SEARCH("CG",Tabla1[[#This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 s="305" t="str">
        <f>IF(F106&lt;&gt;"",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 s="305" t="str">
        <f>IF(F106&lt;&gt;"",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 s="305" t="str">
        <f>IF(Tabla1[[#This Row],[Fecha Inicio grupo]]="","",IFERROR(VLOOKUP(Tabla1[[#This Row],[Mes de Alta como miembro]],Parámetros!$AM$2:$AN$16,2,0),"01/01/1900"))</f>
        <v/>
      </c>
    </row>
    <row r="107" spans="1:63" ht="14.45" hidden="1">
      <c r="A107" s="68">
        <v>104</v>
      </c>
      <c r="B107" s="28"/>
      <c r="C107" s="34"/>
      <c r="D107" s="42"/>
      <c r="E107" s="64"/>
      <c r="F107" s="45"/>
      <c r="G107" s="45"/>
      <c r="H107" s="161"/>
      <c r="I107" s="42"/>
      <c r="J107" s="28"/>
      <c r="K107" s="69"/>
      <c r="L107" s="68"/>
      <c r="M107" s="46"/>
      <c r="N107" s="236" t="str">
        <f ca="1">IF(Tabla1[[#This Row],[Fecha de nac]]="","",IF(Tabla1[[#This Row],[Fecha Finalización]] &gt;=TODAY(), DATEDIF(Tabla1[[#This Row],[Fecha de nac]],TODAY(),"y"), ROUNDDOWN((Tabla1[[#This Row],[Fecha Finalización]] -Tabla1[[#This Row],[Fecha de nac]])/365,0)))</f>
        <v/>
      </c>
      <c r="O107" s="167"/>
      <c r="P107" s="34"/>
      <c r="Q107" s="67"/>
      <c r="R107" s="67"/>
      <c r="S107" s="67"/>
      <c r="T107" s="67"/>
      <c r="U107" s="241" t="str">
        <f>IF(F107="","",Tabla1[[#This Row],[Fecha Inicio grupo]]+3*7-7)</f>
        <v/>
      </c>
      <c r="V107" s="242" t="str">
        <f>IF(F107="","",EDATE(Tabla1[[#This Row],[Fecha Inicio grupo]],3))</f>
        <v/>
      </c>
      <c r="W107" s="29"/>
      <c r="X107" s="29"/>
      <c r="Y107" s="76"/>
      <c r="Z107" s="76"/>
      <c r="AA107" s="76"/>
      <c r="AB107" s="76"/>
      <c r="AC107" s="76"/>
      <c r="AD107" s="76"/>
      <c r="AE107" s="76"/>
      <c r="AF107" s="76"/>
      <c r="AG107" s="76"/>
      <c r="AH107" s="76"/>
      <c r="AI107" s="76"/>
      <c r="AJ107" s="76"/>
      <c r="AK107" s="76"/>
      <c r="AL107" s="76"/>
      <c r="AM107" s="76"/>
      <c r="AN107" s="76"/>
      <c r="AO107" s="143"/>
      <c r="AP107" s="244" t="str">
        <f>IF(F107="","",IFERROR(VLOOKUP(SUBSTITUTE(SUBSTITUTE(Tabla1[[#This Row],[Uso Sistemas]],"T","P"),"N","F"),Parámetros!$M$2:$N$17,2,0),"Completar hasta 3ra sem. para evaluar a Probacionista"))</f>
        <v/>
      </c>
      <c r="AQ107" s="39"/>
      <c r="AR107" s="39"/>
      <c r="AS107" s="39"/>
      <c r="AT107" s="28"/>
      <c r="AU107" s="55"/>
      <c r="AV107" s="55"/>
      <c r="AW107" s="55"/>
      <c r="AX107" s="246" t="str">
        <f>IF(V107="","",EOMONTH(EDATE(Tabla1[[#This Row],[Fecha Finalización]],2),0))</f>
        <v/>
      </c>
      <c r="AY107" s="39"/>
      <c r="AZ107" s="247" t="str">
        <f>IF(V107="","",EOMONTH(EDATE(Tabla1[[#This Row],[Fecha Finalización]],3),0))</f>
        <v/>
      </c>
      <c r="BA107" s="39"/>
      <c r="BB107" s="39"/>
      <c r="BC107" s="233"/>
      <c r="BD107" s="231" t="str">
        <f>IF(F107="","",Tabla1[[#This Row],[sem 01]]&amp;Tabla1[[#This Row],[sem 02]]&amp;Tabla1[[#This Row],[sem 03]])</f>
        <v/>
      </c>
      <c r="BE107" s="232" t="str">
        <f>+IF(TRIM(F107)="","",$B$1&amp;"-"&amp;Tabla1[[#This Row],[Mes Inscrito]]&amp;"-"&amp;Tabla1[[#This Row],[Dia de clases Inscrito]]&amp;"-"&amp;Tabla1[[#This Row],[Horario Inscrito]]&amp;"-"&amp;Tabla1[[#This Row],[Fecha Inicio grupo]])</f>
        <v/>
      </c>
      <c r="BF107" s="249" t="str">
        <f>IF(F107="","",Tabla1[[#This Row],[Curso]])</f>
        <v/>
      </c>
      <c r="BG107" s="250" t="str">
        <f>+IF(TRIM(F107)="","",$B$1&amp;"-"&amp;TRIM(Tabla1[[#This Row],[Mes Inscrito]])&amp;"-"&amp;TRIM(Tabla1[[#This Row],[Dia de clases Inscrito]])&amp;"-"&amp;TRIM(Tabla1[[#This Row],[Horario Inscrito]])&amp;"-"&amp;TRIM(Tabla1[[#This Row],[Fecha Inicio grupo]])&amp;"-"&amp;TRIM(Tabla1[[#This Row],[Tipo Incrito]]))</f>
        <v/>
      </c>
      <c r="BH107" s="251" t="str">
        <f>IF(F107="","",OR(IFERROR(SEARCH("CG",Tabla1[[#This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 s="305" t="str">
        <f>IF(F107&lt;&gt;"",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 s="305" t="str">
        <f>IF(F107&lt;&gt;"",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 s="305" t="str">
        <f>IF(Tabla1[[#This Row],[Fecha Inicio grupo]]="","",IFERROR(VLOOKUP(Tabla1[[#This Row],[Mes de Alta como miembro]],Parámetros!$AM$2:$AN$16,2,0),"01/01/1900"))</f>
        <v/>
      </c>
    </row>
    <row r="108" spans="1:63" ht="14.45" hidden="1">
      <c r="A108" s="68">
        <v>105</v>
      </c>
      <c r="B108" s="28"/>
      <c r="C108" s="34"/>
      <c r="D108" s="42"/>
      <c r="E108" s="64"/>
      <c r="F108" s="45"/>
      <c r="G108" s="45"/>
      <c r="H108" s="161"/>
      <c r="I108" s="42"/>
      <c r="J108" s="28"/>
      <c r="K108" s="69"/>
      <c r="L108" s="68"/>
      <c r="M108" s="46"/>
      <c r="N108" s="236" t="str">
        <f ca="1">IF(Tabla1[[#This Row],[Fecha de nac]]="","",IF(Tabla1[[#This Row],[Fecha Finalización]] &gt;=TODAY(), DATEDIF(Tabla1[[#This Row],[Fecha de nac]],TODAY(),"y"), ROUNDDOWN((Tabla1[[#This Row],[Fecha Finalización]] -Tabla1[[#This Row],[Fecha de nac]])/365,0)))</f>
        <v/>
      </c>
      <c r="O108" s="167"/>
      <c r="P108" s="34"/>
      <c r="Q108" s="67"/>
      <c r="R108" s="67"/>
      <c r="S108" s="67"/>
      <c r="T108" s="67"/>
      <c r="U108" s="241" t="str">
        <f>IF(F108="","",Tabla1[[#This Row],[Fecha Inicio grupo]]+3*7-7)</f>
        <v/>
      </c>
      <c r="V108" s="242" t="str">
        <f>IF(F108="","",EDATE(Tabla1[[#This Row],[Fecha Inicio grupo]],3))</f>
        <v/>
      </c>
      <c r="W108" s="29"/>
      <c r="X108" s="29"/>
      <c r="Y108" s="76"/>
      <c r="Z108" s="76"/>
      <c r="AA108" s="76"/>
      <c r="AB108" s="76"/>
      <c r="AC108" s="76"/>
      <c r="AD108" s="76"/>
      <c r="AE108" s="76"/>
      <c r="AF108" s="76"/>
      <c r="AG108" s="76"/>
      <c r="AH108" s="76"/>
      <c r="AI108" s="76"/>
      <c r="AJ108" s="76"/>
      <c r="AK108" s="76"/>
      <c r="AL108" s="76"/>
      <c r="AM108" s="76"/>
      <c r="AN108" s="76"/>
      <c r="AO108" s="143"/>
      <c r="AP108" s="244" t="str">
        <f>IF(F108="","",IFERROR(VLOOKUP(SUBSTITUTE(SUBSTITUTE(Tabla1[[#This Row],[Uso Sistemas]],"T","P"),"N","F"),Parámetros!$M$2:$N$17,2,0),"Completar hasta 3ra sem. para evaluar a Probacionista"))</f>
        <v/>
      </c>
      <c r="AQ108" s="39"/>
      <c r="AR108" s="39"/>
      <c r="AS108" s="39"/>
      <c r="AT108" s="28"/>
      <c r="AU108" s="55"/>
      <c r="AV108" s="55"/>
      <c r="AW108" s="55"/>
      <c r="AX108" s="246" t="str">
        <f>IF(V108="","",EOMONTH(EDATE(Tabla1[[#This Row],[Fecha Finalización]],2),0))</f>
        <v/>
      </c>
      <c r="AY108" s="39"/>
      <c r="AZ108" s="247" t="str">
        <f>IF(V108="","",EOMONTH(EDATE(Tabla1[[#This Row],[Fecha Finalización]],3),0))</f>
        <v/>
      </c>
      <c r="BA108" s="39"/>
      <c r="BB108" s="39"/>
      <c r="BC108" s="233"/>
      <c r="BD108" s="231" t="str">
        <f>IF(F108="","",Tabla1[[#This Row],[sem 01]]&amp;Tabla1[[#This Row],[sem 02]]&amp;Tabla1[[#This Row],[sem 03]])</f>
        <v/>
      </c>
      <c r="BE108" s="232" t="str">
        <f>+IF(TRIM(F108)="","",$B$1&amp;"-"&amp;Tabla1[[#This Row],[Mes Inscrito]]&amp;"-"&amp;Tabla1[[#This Row],[Dia de clases Inscrito]]&amp;"-"&amp;Tabla1[[#This Row],[Horario Inscrito]]&amp;"-"&amp;Tabla1[[#This Row],[Fecha Inicio grupo]])</f>
        <v/>
      </c>
      <c r="BF108" s="249" t="str">
        <f>IF(F108="","",Tabla1[[#This Row],[Curso]])</f>
        <v/>
      </c>
      <c r="BG108" s="250" t="str">
        <f>+IF(TRIM(F108)="","",$B$1&amp;"-"&amp;TRIM(Tabla1[[#This Row],[Mes Inscrito]])&amp;"-"&amp;TRIM(Tabla1[[#This Row],[Dia de clases Inscrito]])&amp;"-"&amp;TRIM(Tabla1[[#This Row],[Horario Inscrito]])&amp;"-"&amp;TRIM(Tabla1[[#This Row],[Fecha Inicio grupo]])&amp;"-"&amp;TRIM(Tabla1[[#This Row],[Tipo Incrito]]))</f>
        <v/>
      </c>
      <c r="BH108" s="251" t="str">
        <f>IF(F108="","",OR(IFERROR(SEARCH("CG",Tabla1[[#This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 s="305" t="str">
        <f>IF(F108&lt;&gt;"",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 s="305" t="str">
        <f>IF(F108&lt;&gt;"",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 s="305" t="str">
        <f>IF(Tabla1[[#This Row],[Fecha Inicio grupo]]="","",IFERROR(VLOOKUP(Tabla1[[#This Row],[Mes de Alta como miembro]],Parámetros!$AM$2:$AN$16,2,0),"01/01/1900"))</f>
        <v/>
      </c>
    </row>
    <row r="109" spans="1:63" ht="14.45" hidden="1">
      <c r="A109" s="68">
        <v>106</v>
      </c>
      <c r="B109" s="28"/>
      <c r="C109" s="34"/>
      <c r="D109" s="42"/>
      <c r="E109" s="64"/>
      <c r="F109" s="45"/>
      <c r="G109" s="45"/>
      <c r="H109" s="161"/>
      <c r="I109" s="42"/>
      <c r="J109" s="28"/>
      <c r="K109" s="69"/>
      <c r="L109" s="68"/>
      <c r="M109" s="46"/>
      <c r="N109" s="236" t="str">
        <f ca="1">IF(Tabla1[[#This Row],[Fecha de nac]]="","",IF(Tabla1[[#This Row],[Fecha Finalización]] &gt;=TODAY(), DATEDIF(Tabla1[[#This Row],[Fecha de nac]],TODAY(),"y"), ROUNDDOWN((Tabla1[[#This Row],[Fecha Finalización]] -Tabla1[[#This Row],[Fecha de nac]])/365,0)))</f>
        <v/>
      </c>
      <c r="O109" s="167"/>
      <c r="P109" s="34"/>
      <c r="Q109" s="67"/>
      <c r="R109" s="67"/>
      <c r="S109" s="67"/>
      <c r="T109" s="67"/>
      <c r="U109" s="241" t="str">
        <f>IF(F109="","",Tabla1[[#This Row],[Fecha Inicio grupo]]+3*7-7)</f>
        <v/>
      </c>
      <c r="V109" s="242" t="str">
        <f>IF(F109="","",EDATE(Tabla1[[#This Row],[Fecha Inicio grupo]],3))</f>
        <v/>
      </c>
      <c r="W109" s="29"/>
      <c r="X109" s="29"/>
      <c r="Y109" s="76"/>
      <c r="Z109" s="76"/>
      <c r="AA109" s="76"/>
      <c r="AB109" s="76"/>
      <c r="AC109" s="76"/>
      <c r="AD109" s="76"/>
      <c r="AE109" s="76"/>
      <c r="AF109" s="76"/>
      <c r="AG109" s="76"/>
      <c r="AH109" s="76"/>
      <c r="AI109" s="76"/>
      <c r="AJ109" s="76"/>
      <c r="AK109" s="76"/>
      <c r="AL109" s="76"/>
      <c r="AM109" s="76"/>
      <c r="AN109" s="76"/>
      <c r="AO109" s="143"/>
      <c r="AP109" s="244" t="str">
        <f>IF(F109="","",IFERROR(VLOOKUP(SUBSTITUTE(SUBSTITUTE(Tabla1[[#This Row],[Uso Sistemas]],"T","P"),"N","F"),Parámetros!$M$2:$N$17,2,0),"Completar hasta 3ra sem. para evaluar a Probacionista"))</f>
        <v/>
      </c>
      <c r="AQ109" s="39"/>
      <c r="AR109" s="39"/>
      <c r="AS109" s="39"/>
      <c r="AT109" s="28"/>
      <c r="AU109" s="55"/>
      <c r="AV109" s="55"/>
      <c r="AW109" s="55"/>
      <c r="AX109" s="246" t="str">
        <f>IF(V109="","",EOMONTH(EDATE(Tabla1[[#This Row],[Fecha Finalización]],2),0))</f>
        <v/>
      </c>
      <c r="AY109" s="39"/>
      <c r="AZ109" s="247" t="str">
        <f>IF(V109="","",EOMONTH(EDATE(Tabla1[[#This Row],[Fecha Finalización]],3),0))</f>
        <v/>
      </c>
      <c r="BA109" s="39"/>
      <c r="BB109" s="39"/>
      <c r="BC109" s="233"/>
      <c r="BD109" s="231" t="str">
        <f>IF(F109="","",Tabla1[[#This Row],[sem 01]]&amp;Tabla1[[#This Row],[sem 02]]&amp;Tabla1[[#This Row],[sem 03]])</f>
        <v/>
      </c>
      <c r="BE109" s="232" t="str">
        <f>+IF(TRIM(F109)="","",$B$1&amp;"-"&amp;Tabla1[[#This Row],[Mes Inscrito]]&amp;"-"&amp;Tabla1[[#This Row],[Dia de clases Inscrito]]&amp;"-"&amp;Tabla1[[#This Row],[Horario Inscrito]]&amp;"-"&amp;Tabla1[[#This Row],[Fecha Inicio grupo]])</f>
        <v/>
      </c>
      <c r="BF109" s="249" t="str">
        <f>IF(F109="","",Tabla1[[#This Row],[Curso]])</f>
        <v/>
      </c>
      <c r="BG109" s="250" t="str">
        <f>+IF(TRIM(F109)="","",$B$1&amp;"-"&amp;TRIM(Tabla1[[#This Row],[Mes Inscrito]])&amp;"-"&amp;TRIM(Tabla1[[#This Row],[Dia de clases Inscrito]])&amp;"-"&amp;TRIM(Tabla1[[#This Row],[Horario Inscrito]])&amp;"-"&amp;TRIM(Tabla1[[#This Row],[Fecha Inicio grupo]])&amp;"-"&amp;TRIM(Tabla1[[#This Row],[Tipo Incrito]]))</f>
        <v/>
      </c>
      <c r="BH109" s="251" t="str">
        <f>IF(F109="","",OR(IFERROR(SEARCH("CG",Tabla1[[#This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 s="305" t="str">
        <f>IF(F109&lt;&gt;"",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 s="305" t="str">
        <f>IF(F109&lt;&gt;"",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 s="305" t="str">
        <f>IF(Tabla1[[#This Row],[Fecha Inicio grupo]]="","",IFERROR(VLOOKUP(Tabla1[[#This Row],[Mes de Alta como miembro]],Parámetros!$AM$2:$AN$16,2,0),"01/01/1900"))</f>
        <v/>
      </c>
    </row>
    <row r="110" spans="1:63" ht="14.45" hidden="1">
      <c r="A110" s="68">
        <v>107</v>
      </c>
      <c r="B110" s="28"/>
      <c r="C110" s="34"/>
      <c r="D110" s="42"/>
      <c r="E110" s="64"/>
      <c r="F110" s="45"/>
      <c r="G110" s="45"/>
      <c r="H110" s="161"/>
      <c r="I110" s="42"/>
      <c r="J110" s="28"/>
      <c r="K110" s="69"/>
      <c r="L110" s="68"/>
      <c r="M110" s="46"/>
      <c r="N110" s="236" t="str">
        <f ca="1">IF(Tabla1[[#This Row],[Fecha de nac]]="","",IF(Tabla1[[#This Row],[Fecha Finalización]] &gt;=TODAY(), DATEDIF(Tabla1[[#This Row],[Fecha de nac]],TODAY(),"y"), ROUNDDOWN((Tabla1[[#This Row],[Fecha Finalización]] -Tabla1[[#This Row],[Fecha de nac]])/365,0)))</f>
        <v/>
      </c>
      <c r="O110" s="167"/>
      <c r="P110" s="34"/>
      <c r="Q110" s="67"/>
      <c r="R110" s="67"/>
      <c r="S110" s="67"/>
      <c r="T110" s="67"/>
      <c r="U110" s="241" t="str">
        <f>IF(F110="","",Tabla1[[#This Row],[Fecha Inicio grupo]]+3*7-7)</f>
        <v/>
      </c>
      <c r="V110" s="242" t="str">
        <f>IF(F110="","",EDATE(Tabla1[[#This Row],[Fecha Inicio grupo]],3))</f>
        <v/>
      </c>
      <c r="W110" s="29"/>
      <c r="X110" s="29"/>
      <c r="Y110" s="76"/>
      <c r="Z110" s="76"/>
      <c r="AA110" s="76"/>
      <c r="AB110" s="76"/>
      <c r="AC110" s="76"/>
      <c r="AD110" s="76"/>
      <c r="AE110" s="76"/>
      <c r="AF110" s="76"/>
      <c r="AG110" s="76"/>
      <c r="AH110" s="76"/>
      <c r="AI110" s="76"/>
      <c r="AJ110" s="76"/>
      <c r="AK110" s="76"/>
      <c r="AL110" s="76"/>
      <c r="AM110" s="76"/>
      <c r="AN110" s="76"/>
      <c r="AO110" s="143"/>
      <c r="AP110" s="244" t="str">
        <f>IF(F110="","",IFERROR(VLOOKUP(SUBSTITUTE(SUBSTITUTE(Tabla1[[#This Row],[Uso Sistemas]],"T","P"),"N","F"),Parámetros!$M$2:$N$17,2,0),"Completar hasta 3ra sem. para evaluar a Probacionista"))</f>
        <v/>
      </c>
      <c r="AQ110" s="39"/>
      <c r="AR110" s="39"/>
      <c r="AS110" s="39"/>
      <c r="AT110" s="28"/>
      <c r="AU110" s="55"/>
      <c r="AV110" s="55"/>
      <c r="AW110" s="55"/>
      <c r="AX110" s="246" t="str">
        <f>IF(V110="","",EOMONTH(EDATE(Tabla1[[#This Row],[Fecha Finalización]],2),0))</f>
        <v/>
      </c>
      <c r="AY110" s="39"/>
      <c r="AZ110" s="247" t="str">
        <f>IF(V110="","",EOMONTH(EDATE(Tabla1[[#This Row],[Fecha Finalización]],3),0))</f>
        <v/>
      </c>
      <c r="BA110" s="39"/>
      <c r="BB110" s="39"/>
      <c r="BC110" s="233"/>
      <c r="BD110" s="231" t="str">
        <f>IF(F110="","",Tabla1[[#This Row],[sem 01]]&amp;Tabla1[[#This Row],[sem 02]]&amp;Tabla1[[#This Row],[sem 03]])</f>
        <v/>
      </c>
      <c r="BE110" s="232" t="str">
        <f>+IF(TRIM(F110)="","",$B$1&amp;"-"&amp;Tabla1[[#This Row],[Mes Inscrito]]&amp;"-"&amp;Tabla1[[#This Row],[Dia de clases Inscrito]]&amp;"-"&amp;Tabla1[[#This Row],[Horario Inscrito]]&amp;"-"&amp;Tabla1[[#This Row],[Fecha Inicio grupo]])</f>
        <v/>
      </c>
      <c r="BF110" s="249" t="str">
        <f>IF(F110="","",Tabla1[[#This Row],[Curso]])</f>
        <v/>
      </c>
      <c r="BG110" s="250" t="str">
        <f>+IF(TRIM(F110)="","",$B$1&amp;"-"&amp;TRIM(Tabla1[[#This Row],[Mes Inscrito]])&amp;"-"&amp;TRIM(Tabla1[[#This Row],[Dia de clases Inscrito]])&amp;"-"&amp;TRIM(Tabla1[[#This Row],[Horario Inscrito]])&amp;"-"&amp;TRIM(Tabla1[[#This Row],[Fecha Inicio grupo]])&amp;"-"&amp;TRIM(Tabla1[[#This Row],[Tipo Incrito]]))</f>
        <v/>
      </c>
      <c r="BH110" s="251" t="str">
        <f>IF(F110="","",OR(IFERROR(SEARCH("CG",Tabla1[[#This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 s="305" t="str">
        <f>IF(F110&lt;&gt;"",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 s="305" t="str">
        <f>IF(F110&lt;&gt;"",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 s="305" t="str">
        <f>IF(Tabla1[[#This Row],[Fecha Inicio grupo]]="","",IFERROR(VLOOKUP(Tabla1[[#This Row],[Mes de Alta como miembro]],Parámetros!$AM$2:$AN$16,2,0),"01/01/1900"))</f>
        <v/>
      </c>
    </row>
    <row r="111" spans="1:63" ht="14.45" hidden="1">
      <c r="A111" s="68">
        <v>108</v>
      </c>
      <c r="B111" s="28"/>
      <c r="C111" s="34"/>
      <c r="D111" s="42"/>
      <c r="E111" s="64"/>
      <c r="F111" s="45"/>
      <c r="G111" s="45"/>
      <c r="H111" s="161"/>
      <c r="I111" s="42"/>
      <c r="J111" s="28"/>
      <c r="K111" s="69"/>
      <c r="L111" s="68"/>
      <c r="M111" s="46"/>
      <c r="N111" s="236" t="str">
        <f ca="1">IF(Tabla1[[#This Row],[Fecha de nac]]="","",IF(Tabla1[[#This Row],[Fecha Finalización]] &gt;=TODAY(), DATEDIF(Tabla1[[#This Row],[Fecha de nac]],TODAY(),"y"), ROUNDDOWN((Tabla1[[#This Row],[Fecha Finalización]] -Tabla1[[#This Row],[Fecha de nac]])/365,0)))</f>
        <v/>
      </c>
      <c r="O111" s="167"/>
      <c r="P111" s="34"/>
      <c r="Q111" s="67"/>
      <c r="R111" s="67"/>
      <c r="S111" s="67"/>
      <c r="T111" s="67"/>
      <c r="U111" s="241" t="str">
        <f>IF(F111="","",Tabla1[[#This Row],[Fecha Inicio grupo]]+3*7-7)</f>
        <v/>
      </c>
      <c r="V111" s="242" t="str">
        <f>IF(F111="","",EDATE(Tabla1[[#This Row],[Fecha Inicio grupo]],3))</f>
        <v/>
      </c>
      <c r="W111" s="29"/>
      <c r="X111" s="29"/>
      <c r="Y111" s="76"/>
      <c r="Z111" s="76"/>
      <c r="AA111" s="76"/>
      <c r="AB111" s="76"/>
      <c r="AC111" s="76"/>
      <c r="AD111" s="76"/>
      <c r="AE111" s="76"/>
      <c r="AF111" s="76"/>
      <c r="AG111" s="76"/>
      <c r="AH111" s="76"/>
      <c r="AI111" s="76"/>
      <c r="AJ111" s="76"/>
      <c r="AK111" s="76"/>
      <c r="AL111" s="76"/>
      <c r="AM111" s="76"/>
      <c r="AN111" s="76"/>
      <c r="AO111" s="143"/>
      <c r="AP111" s="244" t="str">
        <f>IF(F111="","",IFERROR(VLOOKUP(SUBSTITUTE(SUBSTITUTE(Tabla1[[#This Row],[Uso Sistemas]],"T","P"),"N","F"),Parámetros!$M$2:$N$17,2,0),"Completar hasta 3ra sem. para evaluar a Probacionista"))</f>
        <v/>
      </c>
      <c r="AQ111" s="39"/>
      <c r="AR111" s="39"/>
      <c r="AS111" s="39"/>
      <c r="AT111" s="28"/>
      <c r="AU111" s="55"/>
      <c r="AV111" s="55"/>
      <c r="AW111" s="55"/>
      <c r="AX111" s="246" t="str">
        <f>IF(V111="","",EOMONTH(EDATE(Tabla1[[#This Row],[Fecha Finalización]],2),0))</f>
        <v/>
      </c>
      <c r="AY111" s="39"/>
      <c r="AZ111" s="247" t="str">
        <f>IF(V111="","",EOMONTH(EDATE(Tabla1[[#This Row],[Fecha Finalización]],3),0))</f>
        <v/>
      </c>
      <c r="BA111" s="39"/>
      <c r="BB111" s="39"/>
      <c r="BC111" s="233"/>
      <c r="BD111" s="231" t="str">
        <f>IF(F111="","",Tabla1[[#This Row],[sem 01]]&amp;Tabla1[[#This Row],[sem 02]]&amp;Tabla1[[#This Row],[sem 03]])</f>
        <v/>
      </c>
      <c r="BE111" s="232" t="str">
        <f>+IF(TRIM(F111)="","",$B$1&amp;"-"&amp;Tabla1[[#This Row],[Mes Inscrito]]&amp;"-"&amp;Tabla1[[#This Row],[Dia de clases Inscrito]]&amp;"-"&amp;Tabla1[[#This Row],[Horario Inscrito]]&amp;"-"&amp;Tabla1[[#This Row],[Fecha Inicio grupo]])</f>
        <v/>
      </c>
      <c r="BF111" s="249" t="str">
        <f>IF(F111="","",Tabla1[[#This Row],[Curso]])</f>
        <v/>
      </c>
      <c r="BG111" s="250" t="str">
        <f>+IF(TRIM(F111)="","",$B$1&amp;"-"&amp;TRIM(Tabla1[[#This Row],[Mes Inscrito]])&amp;"-"&amp;TRIM(Tabla1[[#This Row],[Dia de clases Inscrito]])&amp;"-"&amp;TRIM(Tabla1[[#This Row],[Horario Inscrito]])&amp;"-"&amp;TRIM(Tabla1[[#This Row],[Fecha Inicio grupo]])&amp;"-"&amp;TRIM(Tabla1[[#This Row],[Tipo Incrito]]))</f>
        <v/>
      </c>
      <c r="BH111" s="251" t="str">
        <f>IF(F111="","",OR(IFERROR(SEARCH("CG",Tabla1[[#This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1" s="305" t="str">
        <f>IF(F111&lt;&gt;"",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1" s="305" t="str">
        <f>IF(F111&lt;&gt;"",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1" s="305" t="str">
        <f>IF(Tabla1[[#This Row],[Fecha Inicio grupo]]="","",IFERROR(VLOOKUP(Tabla1[[#This Row],[Mes de Alta como miembro]],Parámetros!$AM$2:$AN$16,2,0),"01/01/1900"))</f>
        <v/>
      </c>
    </row>
    <row r="112" spans="1:63" ht="14.45" hidden="1">
      <c r="A112" s="68">
        <v>109</v>
      </c>
      <c r="B112" s="28"/>
      <c r="C112" s="34"/>
      <c r="D112" s="42"/>
      <c r="E112" s="64"/>
      <c r="F112" s="45"/>
      <c r="G112" s="45"/>
      <c r="H112" s="161"/>
      <c r="I112" s="42"/>
      <c r="J112" s="28"/>
      <c r="K112" s="69"/>
      <c r="L112" s="68"/>
      <c r="M112" s="46"/>
      <c r="N112" s="236" t="str">
        <f ca="1">IF(Tabla1[[#This Row],[Fecha de nac]]="","",IF(Tabla1[[#This Row],[Fecha Finalización]] &gt;=TODAY(), DATEDIF(Tabla1[[#This Row],[Fecha de nac]],TODAY(),"y"), ROUNDDOWN((Tabla1[[#This Row],[Fecha Finalización]] -Tabla1[[#This Row],[Fecha de nac]])/365,0)))</f>
        <v/>
      </c>
      <c r="O112" s="167"/>
      <c r="P112" s="34"/>
      <c r="Q112" s="67"/>
      <c r="R112" s="67"/>
      <c r="S112" s="67"/>
      <c r="T112" s="67"/>
      <c r="U112" s="241" t="str">
        <f>IF(F112="","",Tabla1[[#This Row],[Fecha Inicio grupo]]+3*7-7)</f>
        <v/>
      </c>
      <c r="V112" s="242" t="str">
        <f>IF(F112="","",EDATE(Tabla1[[#This Row],[Fecha Inicio grupo]],3))</f>
        <v/>
      </c>
      <c r="W112" s="29"/>
      <c r="X112" s="29"/>
      <c r="Y112" s="76"/>
      <c r="Z112" s="76"/>
      <c r="AA112" s="76"/>
      <c r="AB112" s="76"/>
      <c r="AC112" s="76"/>
      <c r="AD112" s="76"/>
      <c r="AE112" s="76"/>
      <c r="AF112" s="76"/>
      <c r="AG112" s="76"/>
      <c r="AH112" s="76"/>
      <c r="AI112" s="76"/>
      <c r="AJ112" s="76"/>
      <c r="AK112" s="76"/>
      <c r="AL112" s="76"/>
      <c r="AM112" s="76"/>
      <c r="AN112" s="76"/>
      <c r="AO112" s="143"/>
      <c r="AP112" s="244" t="str">
        <f>IF(F112="","",IFERROR(VLOOKUP(SUBSTITUTE(SUBSTITUTE(Tabla1[[#This Row],[Uso Sistemas]],"T","P"),"N","F"),Parámetros!$M$2:$N$17,2,0),"Completar hasta 3ra sem. para evaluar a Probacionista"))</f>
        <v/>
      </c>
      <c r="AQ112" s="39"/>
      <c r="AR112" s="39"/>
      <c r="AS112" s="39"/>
      <c r="AT112" s="28"/>
      <c r="AU112" s="55"/>
      <c r="AV112" s="55"/>
      <c r="AW112" s="55"/>
      <c r="AX112" s="246" t="str">
        <f>IF(V112="","",EOMONTH(EDATE(Tabla1[[#This Row],[Fecha Finalización]],2),0))</f>
        <v/>
      </c>
      <c r="AY112" s="39"/>
      <c r="AZ112" s="247" t="str">
        <f>IF(V112="","",EOMONTH(EDATE(Tabla1[[#This Row],[Fecha Finalización]],3),0))</f>
        <v/>
      </c>
      <c r="BA112" s="39"/>
      <c r="BB112" s="39"/>
      <c r="BC112" s="233"/>
      <c r="BD112" s="231" t="str">
        <f>IF(F112="","",Tabla1[[#This Row],[sem 01]]&amp;Tabla1[[#This Row],[sem 02]]&amp;Tabla1[[#This Row],[sem 03]])</f>
        <v/>
      </c>
      <c r="BE112" s="232" t="str">
        <f>+IF(TRIM(F112)="","",$B$1&amp;"-"&amp;Tabla1[[#This Row],[Mes Inscrito]]&amp;"-"&amp;Tabla1[[#This Row],[Dia de clases Inscrito]]&amp;"-"&amp;Tabla1[[#This Row],[Horario Inscrito]]&amp;"-"&amp;Tabla1[[#This Row],[Fecha Inicio grupo]])</f>
        <v/>
      </c>
      <c r="BF112" s="249" t="str">
        <f>IF(F112="","",Tabla1[[#This Row],[Curso]])</f>
        <v/>
      </c>
      <c r="BG112" s="250" t="str">
        <f>+IF(TRIM(F112)="","",$B$1&amp;"-"&amp;TRIM(Tabla1[[#This Row],[Mes Inscrito]])&amp;"-"&amp;TRIM(Tabla1[[#This Row],[Dia de clases Inscrito]])&amp;"-"&amp;TRIM(Tabla1[[#This Row],[Horario Inscrito]])&amp;"-"&amp;TRIM(Tabla1[[#This Row],[Fecha Inicio grupo]])&amp;"-"&amp;TRIM(Tabla1[[#This Row],[Tipo Incrito]]))</f>
        <v/>
      </c>
      <c r="BH112" s="251" t="str">
        <f>IF(F112="","",OR(IFERROR(SEARCH("CG",Tabla1[[#This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2" s="305" t="str">
        <f>IF(F112&lt;&gt;"",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2" s="305" t="str">
        <f>IF(F112&lt;&gt;"",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2" s="305" t="str">
        <f>IF(Tabla1[[#This Row],[Fecha Inicio grupo]]="","",IFERROR(VLOOKUP(Tabla1[[#This Row],[Mes de Alta como miembro]],Parámetros!$AM$2:$AN$16,2,0),"01/01/1900"))</f>
        <v/>
      </c>
    </row>
    <row r="113" spans="1:63" ht="14.45" hidden="1">
      <c r="A113" s="68">
        <v>110</v>
      </c>
      <c r="B113" s="28"/>
      <c r="C113" s="34"/>
      <c r="D113" s="42"/>
      <c r="E113" s="64"/>
      <c r="F113" s="45"/>
      <c r="G113" s="45"/>
      <c r="H113" s="161"/>
      <c r="I113" s="42"/>
      <c r="J113" s="28"/>
      <c r="K113" s="69"/>
      <c r="L113" s="68"/>
      <c r="M113" s="46"/>
      <c r="N113" s="236" t="str">
        <f ca="1">IF(Tabla1[[#This Row],[Fecha de nac]]="","",IF(Tabla1[[#This Row],[Fecha Finalización]] &gt;=TODAY(), DATEDIF(Tabla1[[#This Row],[Fecha de nac]],TODAY(),"y"), ROUNDDOWN((Tabla1[[#This Row],[Fecha Finalización]] -Tabla1[[#This Row],[Fecha de nac]])/365,0)))</f>
        <v/>
      </c>
      <c r="O113" s="167"/>
      <c r="P113" s="34"/>
      <c r="Q113" s="67"/>
      <c r="R113" s="67"/>
      <c r="S113" s="67"/>
      <c r="T113" s="67"/>
      <c r="U113" s="241" t="str">
        <f>IF(F113="","",Tabla1[[#This Row],[Fecha Inicio grupo]]+3*7-7)</f>
        <v/>
      </c>
      <c r="V113" s="242" t="str">
        <f>IF(F113="","",EDATE(Tabla1[[#This Row],[Fecha Inicio grupo]],3))</f>
        <v/>
      </c>
      <c r="W113" s="29"/>
      <c r="X113" s="29"/>
      <c r="Y113" s="76"/>
      <c r="Z113" s="76"/>
      <c r="AA113" s="76"/>
      <c r="AB113" s="76"/>
      <c r="AC113" s="76"/>
      <c r="AD113" s="76"/>
      <c r="AE113" s="76"/>
      <c r="AF113" s="76"/>
      <c r="AG113" s="76"/>
      <c r="AH113" s="76"/>
      <c r="AI113" s="76"/>
      <c r="AJ113" s="76"/>
      <c r="AK113" s="76"/>
      <c r="AL113" s="76"/>
      <c r="AM113" s="76"/>
      <c r="AN113" s="76"/>
      <c r="AO113" s="143"/>
      <c r="AP113" s="244" t="str">
        <f>IF(F113="","",IFERROR(VLOOKUP(SUBSTITUTE(SUBSTITUTE(Tabla1[[#This Row],[Uso Sistemas]],"T","P"),"N","F"),Parámetros!$M$2:$N$17,2,0),"Completar hasta 3ra sem. para evaluar a Probacionista"))</f>
        <v/>
      </c>
      <c r="AQ113" s="39"/>
      <c r="AR113" s="39"/>
      <c r="AS113" s="39"/>
      <c r="AT113" s="28"/>
      <c r="AU113" s="55"/>
      <c r="AV113" s="55"/>
      <c r="AW113" s="55"/>
      <c r="AX113" s="246" t="str">
        <f>IF(V113="","",EOMONTH(EDATE(Tabla1[[#This Row],[Fecha Finalización]],2),0))</f>
        <v/>
      </c>
      <c r="AY113" s="39"/>
      <c r="AZ113" s="247" t="str">
        <f>IF(V113="","",EOMONTH(EDATE(Tabla1[[#This Row],[Fecha Finalización]],3),0))</f>
        <v/>
      </c>
      <c r="BA113" s="39"/>
      <c r="BB113" s="39"/>
      <c r="BC113" s="233"/>
      <c r="BD113" s="231" t="str">
        <f>IF(F113="","",Tabla1[[#This Row],[sem 01]]&amp;Tabla1[[#This Row],[sem 02]]&amp;Tabla1[[#This Row],[sem 03]])</f>
        <v/>
      </c>
      <c r="BE113" s="232" t="str">
        <f>+IF(TRIM(F113)="","",$B$1&amp;"-"&amp;Tabla1[[#This Row],[Mes Inscrito]]&amp;"-"&amp;Tabla1[[#This Row],[Dia de clases Inscrito]]&amp;"-"&amp;Tabla1[[#This Row],[Horario Inscrito]]&amp;"-"&amp;Tabla1[[#This Row],[Fecha Inicio grupo]])</f>
        <v/>
      </c>
      <c r="BF113" s="249" t="str">
        <f>IF(F113="","",Tabla1[[#This Row],[Curso]])</f>
        <v/>
      </c>
      <c r="BG113" s="250" t="str">
        <f>+IF(TRIM(F113)="","",$B$1&amp;"-"&amp;TRIM(Tabla1[[#This Row],[Mes Inscrito]])&amp;"-"&amp;TRIM(Tabla1[[#This Row],[Dia de clases Inscrito]])&amp;"-"&amp;TRIM(Tabla1[[#This Row],[Horario Inscrito]])&amp;"-"&amp;TRIM(Tabla1[[#This Row],[Fecha Inicio grupo]])&amp;"-"&amp;TRIM(Tabla1[[#This Row],[Tipo Incrito]]))</f>
        <v/>
      </c>
      <c r="BH113" s="251" t="str">
        <f>IF(F113="","",OR(IFERROR(SEARCH("CG",Tabla1[[#This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3" s="305" t="str">
        <f>IF(F113&lt;&gt;"",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3" s="305" t="str">
        <f>IF(F113&lt;&gt;"",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3" s="305" t="str">
        <f>IF(Tabla1[[#This Row],[Fecha Inicio grupo]]="","",IFERROR(VLOOKUP(Tabla1[[#This Row],[Mes de Alta como miembro]],Parámetros!$AM$2:$AN$16,2,0),"01/01/1900"))</f>
        <v/>
      </c>
    </row>
    <row r="114" spans="1:63" ht="14.45" hidden="1">
      <c r="A114" s="68">
        <v>111</v>
      </c>
      <c r="B114" s="28"/>
      <c r="C114" s="34"/>
      <c r="D114" s="42"/>
      <c r="E114" s="64"/>
      <c r="F114" s="45"/>
      <c r="G114" s="45"/>
      <c r="H114" s="161"/>
      <c r="I114" s="42"/>
      <c r="J114" s="28"/>
      <c r="K114" s="69"/>
      <c r="L114" s="68"/>
      <c r="M114" s="46"/>
      <c r="N114" s="236" t="str">
        <f ca="1">IF(Tabla1[[#This Row],[Fecha de nac]]="","",IF(Tabla1[[#This Row],[Fecha Finalización]] &gt;=TODAY(), DATEDIF(Tabla1[[#This Row],[Fecha de nac]],TODAY(),"y"), ROUNDDOWN((Tabla1[[#This Row],[Fecha Finalización]] -Tabla1[[#This Row],[Fecha de nac]])/365,0)))</f>
        <v/>
      </c>
      <c r="O114" s="167"/>
      <c r="P114" s="34"/>
      <c r="Q114" s="67"/>
      <c r="R114" s="67"/>
      <c r="S114" s="67"/>
      <c r="T114" s="67"/>
      <c r="U114" s="241" t="str">
        <f>IF(F114="","",Tabla1[[#This Row],[Fecha Inicio grupo]]+3*7-7)</f>
        <v/>
      </c>
      <c r="V114" s="242" t="str">
        <f>IF(F114="","",EDATE(Tabla1[[#This Row],[Fecha Inicio grupo]],3))</f>
        <v/>
      </c>
      <c r="W114" s="29"/>
      <c r="X114" s="29"/>
      <c r="Y114" s="76"/>
      <c r="Z114" s="76"/>
      <c r="AA114" s="76"/>
      <c r="AB114" s="76"/>
      <c r="AC114" s="76"/>
      <c r="AD114" s="76"/>
      <c r="AE114" s="76"/>
      <c r="AF114" s="76"/>
      <c r="AG114" s="76"/>
      <c r="AH114" s="76"/>
      <c r="AI114" s="76"/>
      <c r="AJ114" s="76"/>
      <c r="AK114" s="76"/>
      <c r="AL114" s="76"/>
      <c r="AM114" s="76"/>
      <c r="AN114" s="76"/>
      <c r="AO114" s="143"/>
      <c r="AP114" s="244" t="str">
        <f>IF(F114="","",IFERROR(VLOOKUP(SUBSTITUTE(SUBSTITUTE(Tabla1[[#This Row],[Uso Sistemas]],"T","P"),"N","F"),Parámetros!$M$2:$N$17,2,0),"Completar hasta 3ra sem. para evaluar a Probacionista"))</f>
        <v/>
      </c>
      <c r="AQ114" s="39"/>
      <c r="AR114" s="39"/>
      <c r="AS114" s="39"/>
      <c r="AT114" s="28"/>
      <c r="AU114" s="55"/>
      <c r="AV114" s="55"/>
      <c r="AW114" s="55"/>
      <c r="AX114" s="246" t="str">
        <f>IF(V114="","",EOMONTH(EDATE(Tabla1[[#This Row],[Fecha Finalización]],2),0))</f>
        <v/>
      </c>
      <c r="AY114" s="39"/>
      <c r="AZ114" s="247" t="str">
        <f>IF(V114="","",EOMONTH(EDATE(Tabla1[[#This Row],[Fecha Finalización]],3),0))</f>
        <v/>
      </c>
      <c r="BA114" s="39"/>
      <c r="BB114" s="39"/>
      <c r="BC114" s="233"/>
      <c r="BD114" s="231" t="str">
        <f>IF(F114="","",Tabla1[[#This Row],[sem 01]]&amp;Tabla1[[#This Row],[sem 02]]&amp;Tabla1[[#This Row],[sem 03]])</f>
        <v/>
      </c>
      <c r="BE114" s="232" t="str">
        <f>+IF(TRIM(F114)="","",$B$1&amp;"-"&amp;Tabla1[[#This Row],[Mes Inscrito]]&amp;"-"&amp;Tabla1[[#This Row],[Dia de clases Inscrito]]&amp;"-"&amp;Tabla1[[#This Row],[Horario Inscrito]]&amp;"-"&amp;Tabla1[[#This Row],[Fecha Inicio grupo]])</f>
        <v/>
      </c>
      <c r="BF114" s="249" t="str">
        <f>IF(F114="","",Tabla1[[#This Row],[Curso]])</f>
        <v/>
      </c>
      <c r="BG114" s="250" t="str">
        <f>+IF(TRIM(F114)="","",$B$1&amp;"-"&amp;TRIM(Tabla1[[#This Row],[Mes Inscrito]])&amp;"-"&amp;TRIM(Tabla1[[#This Row],[Dia de clases Inscrito]])&amp;"-"&amp;TRIM(Tabla1[[#This Row],[Horario Inscrito]])&amp;"-"&amp;TRIM(Tabla1[[#This Row],[Fecha Inicio grupo]])&amp;"-"&amp;TRIM(Tabla1[[#This Row],[Tipo Incrito]]))</f>
        <v/>
      </c>
      <c r="BH114" s="251" t="str">
        <f>IF(F114="","",OR(IFERROR(SEARCH("CG",Tabla1[[#This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4" s="305" t="str">
        <f>IF(F114&lt;&gt;"",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4" s="305" t="str">
        <f>IF(F114&lt;&gt;"",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4" s="305" t="str">
        <f>IF(Tabla1[[#This Row],[Fecha Inicio grupo]]="","",IFERROR(VLOOKUP(Tabla1[[#This Row],[Mes de Alta como miembro]],Parámetros!$AM$2:$AN$16,2,0),"01/01/1900"))</f>
        <v/>
      </c>
    </row>
    <row r="115" spans="1:63" ht="14.45" hidden="1">
      <c r="A115" s="68">
        <v>112</v>
      </c>
      <c r="B115" s="28"/>
      <c r="C115" s="34"/>
      <c r="D115" s="42"/>
      <c r="E115" s="64"/>
      <c r="F115" s="45"/>
      <c r="G115" s="45"/>
      <c r="H115" s="161"/>
      <c r="I115" s="42"/>
      <c r="J115" s="28"/>
      <c r="K115" s="69"/>
      <c r="L115" s="68"/>
      <c r="M115" s="46"/>
      <c r="N115" s="236" t="str">
        <f ca="1">IF(Tabla1[[#This Row],[Fecha de nac]]="","",IF(Tabla1[[#This Row],[Fecha Finalización]] &gt;=TODAY(), DATEDIF(Tabla1[[#This Row],[Fecha de nac]],TODAY(),"y"), ROUNDDOWN((Tabla1[[#This Row],[Fecha Finalización]] -Tabla1[[#This Row],[Fecha de nac]])/365,0)))</f>
        <v/>
      </c>
      <c r="O115" s="167"/>
      <c r="P115" s="34"/>
      <c r="Q115" s="67"/>
      <c r="R115" s="67"/>
      <c r="S115" s="67"/>
      <c r="T115" s="67"/>
      <c r="U115" s="241" t="str">
        <f>IF(F115="","",Tabla1[[#This Row],[Fecha Inicio grupo]]+3*7-7)</f>
        <v/>
      </c>
      <c r="V115" s="242" t="str">
        <f>IF(F115="","",EDATE(Tabla1[[#This Row],[Fecha Inicio grupo]],3))</f>
        <v/>
      </c>
      <c r="W115" s="29"/>
      <c r="X115" s="29"/>
      <c r="Y115" s="76"/>
      <c r="Z115" s="76"/>
      <c r="AA115" s="76"/>
      <c r="AB115" s="76"/>
      <c r="AC115" s="76"/>
      <c r="AD115" s="76"/>
      <c r="AE115" s="76"/>
      <c r="AF115" s="76"/>
      <c r="AG115" s="76"/>
      <c r="AH115" s="76"/>
      <c r="AI115" s="76"/>
      <c r="AJ115" s="76"/>
      <c r="AK115" s="76"/>
      <c r="AL115" s="76"/>
      <c r="AM115" s="76"/>
      <c r="AN115" s="76"/>
      <c r="AO115" s="143"/>
      <c r="AP115" s="244" t="str">
        <f>IF(F115="","",IFERROR(VLOOKUP(SUBSTITUTE(SUBSTITUTE(Tabla1[[#This Row],[Uso Sistemas]],"T","P"),"N","F"),Parámetros!$M$2:$N$17,2,0),"Completar hasta 3ra sem. para evaluar a Probacionista"))</f>
        <v/>
      </c>
      <c r="AQ115" s="39"/>
      <c r="AR115" s="39"/>
      <c r="AS115" s="39"/>
      <c r="AT115" s="28"/>
      <c r="AU115" s="55"/>
      <c r="AV115" s="55"/>
      <c r="AW115" s="55"/>
      <c r="AX115" s="246" t="str">
        <f>IF(V115="","",EOMONTH(EDATE(Tabla1[[#This Row],[Fecha Finalización]],2),0))</f>
        <v/>
      </c>
      <c r="AY115" s="39"/>
      <c r="AZ115" s="247" t="str">
        <f>IF(V115="","",EOMONTH(EDATE(Tabla1[[#This Row],[Fecha Finalización]],3),0))</f>
        <v/>
      </c>
      <c r="BA115" s="39"/>
      <c r="BB115" s="39"/>
      <c r="BC115" s="233"/>
      <c r="BD115" s="231" t="str">
        <f>IF(F115="","",Tabla1[[#This Row],[sem 01]]&amp;Tabla1[[#This Row],[sem 02]]&amp;Tabla1[[#This Row],[sem 03]])</f>
        <v/>
      </c>
      <c r="BE115" s="232" t="str">
        <f>+IF(TRIM(F115)="","",$B$1&amp;"-"&amp;Tabla1[[#This Row],[Mes Inscrito]]&amp;"-"&amp;Tabla1[[#This Row],[Dia de clases Inscrito]]&amp;"-"&amp;Tabla1[[#This Row],[Horario Inscrito]]&amp;"-"&amp;Tabla1[[#This Row],[Fecha Inicio grupo]])</f>
        <v/>
      </c>
      <c r="BF115" s="249" t="str">
        <f>IF(F115="","",Tabla1[[#This Row],[Curso]])</f>
        <v/>
      </c>
      <c r="BG115" s="250" t="str">
        <f>+IF(TRIM(F115)="","",$B$1&amp;"-"&amp;TRIM(Tabla1[[#This Row],[Mes Inscrito]])&amp;"-"&amp;TRIM(Tabla1[[#This Row],[Dia de clases Inscrito]])&amp;"-"&amp;TRIM(Tabla1[[#This Row],[Horario Inscrito]])&amp;"-"&amp;TRIM(Tabla1[[#This Row],[Fecha Inicio grupo]])&amp;"-"&amp;TRIM(Tabla1[[#This Row],[Tipo Incrito]]))</f>
        <v/>
      </c>
      <c r="BH115" s="251" t="str">
        <f>IF(F115="","",OR(IFERROR(SEARCH("CG",Tabla1[[#This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5" s="305" t="str">
        <f>IF(F115&lt;&gt;"",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5" s="305" t="str">
        <f>IF(F115&lt;&gt;"",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5" s="305" t="str">
        <f>IF(Tabla1[[#This Row],[Fecha Inicio grupo]]="","",IFERROR(VLOOKUP(Tabla1[[#This Row],[Mes de Alta como miembro]],Parámetros!$AM$2:$AN$16,2,0),"01/01/1900"))</f>
        <v/>
      </c>
    </row>
    <row r="116" spans="1:63" ht="14.45" hidden="1">
      <c r="A116" s="68">
        <v>113</v>
      </c>
      <c r="B116" s="28"/>
      <c r="C116" s="34"/>
      <c r="D116" s="42"/>
      <c r="E116" s="64"/>
      <c r="F116" s="45"/>
      <c r="G116" s="45"/>
      <c r="H116" s="161"/>
      <c r="I116" s="42"/>
      <c r="J116" s="28"/>
      <c r="K116" s="69"/>
      <c r="L116" s="68"/>
      <c r="M116" s="46"/>
      <c r="N116" s="236" t="str">
        <f ca="1">IF(Tabla1[[#This Row],[Fecha de nac]]="","",IF(Tabla1[[#This Row],[Fecha Finalización]] &gt;=TODAY(), DATEDIF(Tabla1[[#This Row],[Fecha de nac]],TODAY(),"y"), ROUNDDOWN((Tabla1[[#This Row],[Fecha Finalización]] -Tabla1[[#This Row],[Fecha de nac]])/365,0)))</f>
        <v/>
      </c>
      <c r="O116" s="167"/>
      <c r="P116" s="34"/>
      <c r="Q116" s="67"/>
      <c r="R116" s="67"/>
      <c r="S116" s="67"/>
      <c r="T116" s="67"/>
      <c r="U116" s="241" t="str">
        <f>IF(F116="","",Tabla1[[#This Row],[Fecha Inicio grupo]]+3*7-7)</f>
        <v/>
      </c>
      <c r="V116" s="242" t="str">
        <f>IF(F116="","",EDATE(Tabla1[[#This Row],[Fecha Inicio grupo]],3))</f>
        <v/>
      </c>
      <c r="W116" s="29"/>
      <c r="X116" s="29"/>
      <c r="Y116" s="76"/>
      <c r="Z116" s="76"/>
      <c r="AA116" s="76"/>
      <c r="AB116" s="76"/>
      <c r="AC116" s="76"/>
      <c r="AD116" s="76"/>
      <c r="AE116" s="76"/>
      <c r="AF116" s="76"/>
      <c r="AG116" s="76"/>
      <c r="AH116" s="76"/>
      <c r="AI116" s="76"/>
      <c r="AJ116" s="76"/>
      <c r="AK116" s="76"/>
      <c r="AL116" s="76"/>
      <c r="AM116" s="76"/>
      <c r="AN116" s="76"/>
      <c r="AO116" s="143"/>
      <c r="AP116" s="244" t="str">
        <f>IF(F116="","",IFERROR(VLOOKUP(SUBSTITUTE(SUBSTITUTE(Tabla1[[#This Row],[Uso Sistemas]],"T","P"),"N","F"),Parámetros!$M$2:$N$17,2,0),"Completar hasta 3ra sem. para evaluar a Probacionista"))</f>
        <v/>
      </c>
      <c r="AQ116" s="39"/>
      <c r="AR116" s="39"/>
      <c r="AS116" s="39"/>
      <c r="AT116" s="28"/>
      <c r="AU116" s="55"/>
      <c r="AV116" s="55"/>
      <c r="AW116" s="55"/>
      <c r="AX116" s="246" t="str">
        <f>IF(V116="","",EOMONTH(EDATE(Tabla1[[#This Row],[Fecha Finalización]],2),0))</f>
        <v/>
      </c>
      <c r="AY116" s="39"/>
      <c r="AZ116" s="247" t="str">
        <f>IF(V116="","",EOMONTH(EDATE(Tabla1[[#This Row],[Fecha Finalización]],3),0))</f>
        <v/>
      </c>
      <c r="BA116" s="39"/>
      <c r="BB116" s="39"/>
      <c r="BC116" s="233"/>
      <c r="BD116" s="231" t="str">
        <f>IF(F116="","",Tabla1[[#This Row],[sem 01]]&amp;Tabla1[[#This Row],[sem 02]]&amp;Tabla1[[#This Row],[sem 03]])</f>
        <v/>
      </c>
      <c r="BE116" s="232" t="str">
        <f>+IF(TRIM(F116)="","",$B$1&amp;"-"&amp;Tabla1[[#This Row],[Mes Inscrito]]&amp;"-"&amp;Tabla1[[#This Row],[Dia de clases Inscrito]]&amp;"-"&amp;Tabla1[[#This Row],[Horario Inscrito]]&amp;"-"&amp;Tabla1[[#This Row],[Fecha Inicio grupo]])</f>
        <v/>
      </c>
      <c r="BF116" s="249" t="str">
        <f>IF(F116="","",Tabla1[[#This Row],[Curso]])</f>
        <v/>
      </c>
      <c r="BG116" s="250" t="str">
        <f>+IF(TRIM(F116)="","",$B$1&amp;"-"&amp;TRIM(Tabla1[[#This Row],[Mes Inscrito]])&amp;"-"&amp;TRIM(Tabla1[[#This Row],[Dia de clases Inscrito]])&amp;"-"&amp;TRIM(Tabla1[[#This Row],[Horario Inscrito]])&amp;"-"&amp;TRIM(Tabla1[[#This Row],[Fecha Inicio grupo]])&amp;"-"&amp;TRIM(Tabla1[[#This Row],[Tipo Incrito]]))</f>
        <v/>
      </c>
      <c r="BH116" s="251" t="str">
        <f>IF(F116="","",OR(IFERROR(SEARCH("CG",Tabla1[[#This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6" s="305" t="str">
        <f>IF(F116&lt;&gt;"",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6" s="305" t="str">
        <f>IF(F116&lt;&gt;"",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6" s="305" t="str">
        <f>IF(Tabla1[[#This Row],[Fecha Inicio grupo]]="","",IFERROR(VLOOKUP(Tabla1[[#This Row],[Mes de Alta como miembro]],Parámetros!$AM$2:$AN$16,2,0),"01/01/1900"))</f>
        <v/>
      </c>
    </row>
    <row r="117" spans="1:63" ht="14.45" hidden="1">
      <c r="A117" s="68">
        <v>114</v>
      </c>
      <c r="B117" s="28"/>
      <c r="C117" s="34"/>
      <c r="D117" s="42"/>
      <c r="E117" s="64"/>
      <c r="F117" s="45"/>
      <c r="G117" s="45"/>
      <c r="H117" s="161"/>
      <c r="I117" s="42"/>
      <c r="J117" s="28"/>
      <c r="K117" s="69"/>
      <c r="L117" s="68"/>
      <c r="M117" s="46"/>
      <c r="N117" s="236" t="str">
        <f ca="1">IF(Tabla1[[#This Row],[Fecha de nac]]="","",IF(Tabla1[[#This Row],[Fecha Finalización]] &gt;=TODAY(), DATEDIF(Tabla1[[#This Row],[Fecha de nac]],TODAY(),"y"), ROUNDDOWN((Tabla1[[#This Row],[Fecha Finalización]] -Tabla1[[#This Row],[Fecha de nac]])/365,0)))</f>
        <v/>
      </c>
      <c r="O117" s="167"/>
      <c r="P117" s="34"/>
      <c r="Q117" s="67"/>
      <c r="R117" s="67"/>
      <c r="S117" s="67"/>
      <c r="T117" s="67"/>
      <c r="U117" s="241" t="str">
        <f>IF(F117="","",Tabla1[[#This Row],[Fecha Inicio grupo]]+3*7-7)</f>
        <v/>
      </c>
      <c r="V117" s="242" t="str">
        <f>IF(F117="","",EDATE(Tabla1[[#This Row],[Fecha Inicio grupo]],3))</f>
        <v/>
      </c>
      <c r="W117" s="29"/>
      <c r="X117" s="29"/>
      <c r="Y117" s="76"/>
      <c r="Z117" s="76"/>
      <c r="AA117" s="76"/>
      <c r="AB117" s="76"/>
      <c r="AC117" s="76"/>
      <c r="AD117" s="76"/>
      <c r="AE117" s="76"/>
      <c r="AF117" s="76"/>
      <c r="AG117" s="76"/>
      <c r="AH117" s="76"/>
      <c r="AI117" s="76"/>
      <c r="AJ117" s="76"/>
      <c r="AK117" s="76"/>
      <c r="AL117" s="76"/>
      <c r="AM117" s="76"/>
      <c r="AN117" s="76"/>
      <c r="AO117" s="143"/>
      <c r="AP117" s="244" t="str">
        <f>IF(F117="","",IFERROR(VLOOKUP(SUBSTITUTE(SUBSTITUTE(Tabla1[[#This Row],[Uso Sistemas]],"T","P"),"N","F"),Parámetros!$M$2:$N$17,2,0),"Completar hasta 3ra sem. para evaluar a Probacionista"))</f>
        <v/>
      </c>
      <c r="AQ117" s="39"/>
      <c r="AR117" s="39"/>
      <c r="AS117" s="39"/>
      <c r="AT117" s="28"/>
      <c r="AU117" s="55"/>
      <c r="AV117" s="55"/>
      <c r="AW117" s="55"/>
      <c r="AX117" s="246" t="str">
        <f>IF(V117="","",EOMONTH(EDATE(Tabla1[[#This Row],[Fecha Finalización]],2),0))</f>
        <v/>
      </c>
      <c r="AY117" s="39"/>
      <c r="AZ117" s="247" t="str">
        <f>IF(V117="","",EOMONTH(EDATE(Tabla1[[#This Row],[Fecha Finalización]],3),0))</f>
        <v/>
      </c>
      <c r="BA117" s="39"/>
      <c r="BB117" s="39"/>
      <c r="BC117" s="233"/>
      <c r="BD117" s="231" t="str">
        <f>IF(F117="","",Tabla1[[#This Row],[sem 01]]&amp;Tabla1[[#This Row],[sem 02]]&amp;Tabla1[[#This Row],[sem 03]])</f>
        <v/>
      </c>
      <c r="BE117" s="232" t="str">
        <f>+IF(TRIM(F117)="","",$B$1&amp;"-"&amp;Tabla1[[#This Row],[Mes Inscrito]]&amp;"-"&amp;Tabla1[[#This Row],[Dia de clases Inscrito]]&amp;"-"&amp;Tabla1[[#This Row],[Horario Inscrito]]&amp;"-"&amp;Tabla1[[#This Row],[Fecha Inicio grupo]])</f>
        <v/>
      </c>
      <c r="BF117" s="249" t="str">
        <f>IF(F117="","",Tabla1[[#This Row],[Curso]])</f>
        <v/>
      </c>
      <c r="BG117" s="250" t="str">
        <f>+IF(TRIM(F117)="","",$B$1&amp;"-"&amp;TRIM(Tabla1[[#This Row],[Mes Inscrito]])&amp;"-"&amp;TRIM(Tabla1[[#This Row],[Dia de clases Inscrito]])&amp;"-"&amp;TRIM(Tabla1[[#This Row],[Horario Inscrito]])&amp;"-"&amp;TRIM(Tabla1[[#This Row],[Fecha Inicio grupo]])&amp;"-"&amp;TRIM(Tabla1[[#This Row],[Tipo Incrito]]))</f>
        <v/>
      </c>
      <c r="BH117" s="251" t="str">
        <f>IF(F117="","",OR(IFERROR(SEARCH("CG",Tabla1[[#This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7" s="305" t="str">
        <f>IF(F117&lt;&gt;"",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7" s="305" t="str">
        <f>IF(F117&lt;&gt;"",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7" s="305" t="str">
        <f>IF(Tabla1[[#This Row],[Fecha Inicio grupo]]="","",IFERROR(VLOOKUP(Tabla1[[#This Row],[Mes de Alta como miembro]],Parámetros!$AM$2:$AN$16,2,0),"01/01/1900"))</f>
        <v/>
      </c>
    </row>
    <row r="118" spans="1:63" ht="14.45" hidden="1">
      <c r="A118" s="68">
        <v>115</v>
      </c>
      <c r="B118" s="28"/>
      <c r="C118" s="34"/>
      <c r="D118" s="42"/>
      <c r="E118" s="64"/>
      <c r="F118" s="45"/>
      <c r="G118" s="45"/>
      <c r="H118" s="161"/>
      <c r="I118" s="42"/>
      <c r="J118" s="28"/>
      <c r="K118" s="69"/>
      <c r="L118" s="68"/>
      <c r="M118" s="46"/>
      <c r="N118" s="236" t="str">
        <f ca="1">IF(Tabla1[[#This Row],[Fecha de nac]]="","",IF(Tabla1[[#This Row],[Fecha Finalización]] &gt;=TODAY(), DATEDIF(Tabla1[[#This Row],[Fecha de nac]],TODAY(),"y"), ROUNDDOWN((Tabla1[[#This Row],[Fecha Finalización]] -Tabla1[[#This Row],[Fecha de nac]])/365,0)))</f>
        <v/>
      </c>
      <c r="O118" s="167"/>
      <c r="P118" s="34"/>
      <c r="Q118" s="67"/>
      <c r="R118" s="67"/>
      <c r="S118" s="67"/>
      <c r="T118" s="67"/>
      <c r="U118" s="241" t="str">
        <f>IF(F118="","",Tabla1[[#This Row],[Fecha Inicio grupo]]+3*7-7)</f>
        <v/>
      </c>
      <c r="V118" s="242" t="str">
        <f>IF(F118="","",EDATE(Tabla1[[#This Row],[Fecha Inicio grupo]],3))</f>
        <v/>
      </c>
      <c r="W118" s="29"/>
      <c r="X118" s="29"/>
      <c r="Y118" s="76"/>
      <c r="Z118" s="76"/>
      <c r="AA118" s="76"/>
      <c r="AB118" s="76"/>
      <c r="AC118" s="76"/>
      <c r="AD118" s="76"/>
      <c r="AE118" s="76"/>
      <c r="AF118" s="76"/>
      <c r="AG118" s="76"/>
      <c r="AH118" s="76"/>
      <c r="AI118" s="76"/>
      <c r="AJ118" s="76"/>
      <c r="AK118" s="76"/>
      <c r="AL118" s="76"/>
      <c r="AM118" s="76"/>
      <c r="AN118" s="76"/>
      <c r="AO118" s="143"/>
      <c r="AP118" s="244" t="str">
        <f>IF(F118="","",IFERROR(VLOOKUP(SUBSTITUTE(SUBSTITUTE(Tabla1[[#This Row],[Uso Sistemas]],"T","P"),"N","F"),Parámetros!$M$2:$N$17,2,0),"Completar hasta 3ra sem. para evaluar a Probacionista"))</f>
        <v/>
      </c>
      <c r="AQ118" s="39"/>
      <c r="AR118" s="39"/>
      <c r="AS118" s="39"/>
      <c r="AT118" s="28"/>
      <c r="AU118" s="55"/>
      <c r="AV118" s="55"/>
      <c r="AW118" s="55"/>
      <c r="AX118" s="246" t="str">
        <f>IF(V118="","",EOMONTH(EDATE(Tabla1[[#This Row],[Fecha Finalización]],2),0))</f>
        <v/>
      </c>
      <c r="AY118" s="39"/>
      <c r="AZ118" s="247" t="str">
        <f>IF(V118="","",EOMONTH(EDATE(Tabla1[[#This Row],[Fecha Finalización]],3),0))</f>
        <v/>
      </c>
      <c r="BA118" s="39"/>
      <c r="BB118" s="39"/>
      <c r="BC118" s="233"/>
      <c r="BD118" s="231" t="str">
        <f>IF(F118="","",Tabla1[[#This Row],[sem 01]]&amp;Tabla1[[#This Row],[sem 02]]&amp;Tabla1[[#This Row],[sem 03]])</f>
        <v/>
      </c>
      <c r="BE118" s="232" t="str">
        <f>+IF(TRIM(F118)="","",$B$1&amp;"-"&amp;Tabla1[[#This Row],[Mes Inscrito]]&amp;"-"&amp;Tabla1[[#This Row],[Dia de clases Inscrito]]&amp;"-"&amp;Tabla1[[#This Row],[Horario Inscrito]]&amp;"-"&amp;Tabla1[[#This Row],[Fecha Inicio grupo]])</f>
        <v/>
      </c>
      <c r="BF118" s="249" t="str">
        <f>IF(F118="","",Tabla1[[#This Row],[Curso]])</f>
        <v/>
      </c>
      <c r="BG118" s="250" t="str">
        <f>+IF(TRIM(F118)="","",$B$1&amp;"-"&amp;TRIM(Tabla1[[#This Row],[Mes Inscrito]])&amp;"-"&amp;TRIM(Tabla1[[#This Row],[Dia de clases Inscrito]])&amp;"-"&amp;TRIM(Tabla1[[#This Row],[Horario Inscrito]])&amp;"-"&amp;TRIM(Tabla1[[#This Row],[Fecha Inicio grupo]])&amp;"-"&amp;TRIM(Tabla1[[#This Row],[Tipo Incrito]]))</f>
        <v/>
      </c>
      <c r="BH118" s="251" t="str">
        <f>IF(F118="","",OR(IFERROR(SEARCH("CG",Tabla1[[#This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8" s="305" t="str">
        <f>IF(F118&lt;&gt;"",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8" s="305" t="str">
        <f>IF(F118&lt;&gt;"",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8" s="305" t="str">
        <f>IF(Tabla1[[#This Row],[Fecha Inicio grupo]]="","",IFERROR(VLOOKUP(Tabla1[[#This Row],[Mes de Alta como miembro]],Parámetros!$AM$2:$AN$16,2,0),"01/01/1900"))</f>
        <v/>
      </c>
    </row>
    <row r="119" spans="1:63" ht="14.45" hidden="1">
      <c r="A119" s="68">
        <v>116</v>
      </c>
      <c r="B119" s="28"/>
      <c r="C119" s="34"/>
      <c r="D119" s="42"/>
      <c r="E119" s="64"/>
      <c r="F119" s="45"/>
      <c r="G119" s="45"/>
      <c r="H119" s="161"/>
      <c r="I119" s="42"/>
      <c r="J119" s="28"/>
      <c r="K119" s="69"/>
      <c r="L119" s="68"/>
      <c r="M119" s="46"/>
      <c r="N119" s="236" t="str">
        <f ca="1">IF(Tabla1[[#This Row],[Fecha de nac]]="","",IF(Tabla1[[#This Row],[Fecha Finalización]] &gt;=TODAY(), DATEDIF(Tabla1[[#This Row],[Fecha de nac]],TODAY(),"y"), ROUNDDOWN((Tabla1[[#This Row],[Fecha Finalización]] -Tabla1[[#This Row],[Fecha de nac]])/365,0)))</f>
        <v/>
      </c>
      <c r="O119" s="167"/>
      <c r="P119" s="34"/>
      <c r="Q119" s="67"/>
      <c r="R119" s="67"/>
      <c r="S119" s="67"/>
      <c r="T119" s="67"/>
      <c r="U119" s="241" t="str">
        <f>IF(F119="","",Tabla1[[#This Row],[Fecha Inicio grupo]]+3*7-7)</f>
        <v/>
      </c>
      <c r="V119" s="242" t="str">
        <f>IF(F119="","",EDATE(Tabla1[[#This Row],[Fecha Inicio grupo]],3))</f>
        <v/>
      </c>
      <c r="W119" s="29"/>
      <c r="X119" s="29"/>
      <c r="Y119" s="76"/>
      <c r="Z119" s="76"/>
      <c r="AA119" s="76"/>
      <c r="AB119" s="76"/>
      <c r="AC119" s="76"/>
      <c r="AD119" s="76"/>
      <c r="AE119" s="76"/>
      <c r="AF119" s="76"/>
      <c r="AG119" s="76"/>
      <c r="AH119" s="76"/>
      <c r="AI119" s="76"/>
      <c r="AJ119" s="76"/>
      <c r="AK119" s="76"/>
      <c r="AL119" s="76"/>
      <c r="AM119" s="76"/>
      <c r="AN119" s="76"/>
      <c r="AO119" s="143"/>
      <c r="AP119" s="244" t="str">
        <f>IF(F119="","",IFERROR(VLOOKUP(SUBSTITUTE(SUBSTITUTE(Tabla1[[#This Row],[Uso Sistemas]],"T","P"),"N","F"),Parámetros!$M$2:$N$17,2,0),"Completar hasta 3ra sem. para evaluar a Probacionista"))</f>
        <v/>
      </c>
      <c r="AQ119" s="39"/>
      <c r="AR119" s="39"/>
      <c r="AS119" s="39"/>
      <c r="AT119" s="28"/>
      <c r="AU119" s="55"/>
      <c r="AV119" s="55"/>
      <c r="AW119" s="55"/>
      <c r="AX119" s="246" t="str">
        <f>IF(V119="","",EOMONTH(EDATE(Tabla1[[#This Row],[Fecha Finalización]],2),0))</f>
        <v/>
      </c>
      <c r="AY119" s="39"/>
      <c r="AZ119" s="247" t="str">
        <f>IF(V119="","",EOMONTH(EDATE(Tabla1[[#This Row],[Fecha Finalización]],3),0))</f>
        <v/>
      </c>
      <c r="BA119" s="39"/>
      <c r="BB119" s="39"/>
      <c r="BC119" s="233"/>
      <c r="BD119" s="231" t="str">
        <f>IF(F119="","",Tabla1[[#This Row],[sem 01]]&amp;Tabla1[[#This Row],[sem 02]]&amp;Tabla1[[#This Row],[sem 03]])</f>
        <v/>
      </c>
      <c r="BE119" s="232" t="str">
        <f>+IF(TRIM(F119)="","",$B$1&amp;"-"&amp;Tabla1[[#This Row],[Mes Inscrito]]&amp;"-"&amp;Tabla1[[#This Row],[Dia de clases Inscrito]]&amp;"-"&amp;Tabla1[[#This Row],[Horario Inscrito]]&amp;"-"&amp;Tabla1[[#This Row],[Fecha Inicio grupo]])</f>
        <v/>
      </c>
      <c r="BF119" s="249" t="str">
        <f>IF(F119="","",Tabla1[[#This Row],[Curso]])</f>
        <v/>
      </c>
      <c r="BG119" s="250" t="str">
        <f>+IF(TRIM(F119)="","",$B$1&amp;"-"&amp;TRIM(Tabla1[[#This Row],[Mes Inscrito]])&amp;"-"&amp;TRIM(Tabla1[[#This Row],[Dia de clases Inscrito]])&amp;"-"&amp;TRIM(Tabla1[[#This Row],[Horario Inscrito]])&amp;"-"&amp;TRIM(Tabla1[[#This Row],[Fecha Inicio grupo]])&amp;"-"&amp;TRIM(Tabla1[[#This Row],[Tipo Incrito]]))</f>
        <v/>
      </c>
      <c r="BH119" s="251" t="str">
        <f>IF(F119="","",OR(IFERROR(SEARCH("CG",Tabla1[[#This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9" s="305" t="str">
        <f>IF(F119&lt;&gt;"",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9" s="305" t="str">
        <f>IF(F119&lt;&gt;"",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9" s="305" t="str">
        <f>IF(Tabla1[[#This Row],[Fecha Inicio grupo]]="","",IFERROR(VLOOKUP(Tabla1[[#This Row],[Mes de Alta como miembro]],Parámetros!$AM$2:$AN$16,2,0),"01/01/1900"))</f>
        <v/>
      </c>
    </row>
    <row r="120" spans="1:63" ht="14.45" hidden="1">
      <c r="A120" s="68">
        <v>117</v>
      </c>
      <c r="B120" s="28"/>
      <c r="C120" s="34"/>
      <c r="D120" s="42"/>
      <c r="E120" s="64"/>
      <c r="F120" s="45"/>
      <c r="G120" s="45"/>
      <c r="H120" s="161"/>
      <c r="I120" s="42"/>
      <c r="J120" s="28"/>
      <c r="K120" s="69"/>
      <c r="L120" s="68"/>
      <c r="M120" s="46"/>
      <c r="N120" s="236" t="str">
        <f ca="1">IF(Tabla1[[#This Row],[Fecha de nac]]="","",IF(Tabla1[[#This Row],[Fecha Finalización]] &gt;=TODAY(), DATEDIF(Tabla1[[#This Row],[Fecha de nac]],TODAY(),"y"), ROUNDDOWN((Tabla1[[#This Row],[Fecha Finalización]] -Tabla1[[#This Row],[Fecha de nac]])/365,0)))</f>
        <v/>
      </c>
      <c r="O120" s="167"/>
      <c r="P120" s="34"/>
      <c r="Q120" s="67"/>
      <c r="R120" s="67"/>
      <c r="S120" s="67"/>
      <c r="T120" s="67"/>
      <c r="U120" s="241" t="str">
        <f>IF(F120="","",Tabla1[[#This Row],[Fecha Inicio grupo]]+3*7-7)</f>
        <v/>
      </c>
      <c r="V120" s="242" t="str">
        <f>IF(F120="","",EDATE(Tabla1[[#This Row],[Fecha Inicio grupo]],3))</f>
        <v/>
      </c>
      <c r="W120" s="29"/>
      <c r="X120" s="29"/>
      <c r="Y120" s="76"/>
      <c r="Z120" s="76"/>
      <c r="AA120" s="76"/>
      <c r="AB120" s="76"/>
      <c r="AC120" s="76"/>
      <c r="AD120" s="76"/>
      <c r="AE120" s="76"/>
      <c r="AF120" s="76"/>
      <c r="AG120" s="76"/>
      <c r="AH120" s="76"/>
      <c r="AI120" s="76"/>
      <c r="AJ120" s="76"/>
      <c r="AK120" s="76"/>
      <c r="AL120" s="76"/>
      <c r="AM120" s="76"/>
      <c r="AN120" s="76"/>
      <c r="AO120" s="143"/>
      <c r="AP120" s="244" t="str">
        <f>IF(F120="","",IFERROR(VLOOKUP(SUBSTITUTE(SUBSTITUTE(Tabla1[[#This Row],[Uso Sistemas]],"T","P"),"N","F"),Parámetros!$M$2:$N$17,2,0),"Completar hasta 3ra sem. para evaluar a Probacionista"))</f>
        <v/>
      </c>
      <c r="AQ120" s="39"/>
      <c r="AR120" s="39"/>
      <c r="AS120" s="39"/>
      <c r="AT120" s="28"/>
      <c r="AU120" s="55"/>
      <c r="AV120" s="55"/>
      <c r="AW120" s="55"/>
      <c r="AX120" s="246" t="str">
        <f>IF(V120="","",EOMONTH(EDATE(Tabla1[[#This Row],[Fecha Finalización]],2),0))</f>
        <v/>
      </c>
      <c r="AY120" s="39"/>
      <c r="AZ120" s="247" t="str">
        <f>IF(V120="","",EOMONTH(EDATE(Tabla1[[#This Row],[Fecha Finalización]],3),0))</f>
        <v/>
      </c>
      <c r="BA120" s="39"/>
      <c r="BB120" s="39"/>
      <c r="BC120" s="233"/>
      <c r="BD120" s="231" t="str">
        <f>IF(F120="","",Tabla1[[#This Row],[sem 01]]&amp;Tabla1[[#This Row],[sem 02]]&amp;Tabla1[[#This Row],[sem 03]])</f>
        <v/>
      </c>
      <c r="BE120" s="232" t="str">
        <f>+IF(TRIM(F120)="","",$B$1&amp;"-"&amp;Tabla1[[#This Row],[Mes Inscrito]]&amp;"-"&amp;Tabla1[[#This Row],[Dia de clases Inscrito]]&amp;"-"&amp;Tabla1[[#This Row],[Horario Inscrito]]&amp;"-"&amp;Tabla1[[#This Row],[Fecha Inicio grupo]])</f>
        <v/>
      </c>
      <c r="BF120" s="249" t="str">
        <f>IF(F120="","",Tabla1[[#This Row],[Curso]])</f>
        <v/>
      </c>
      <c r="BG120" s="250" t="str">
        <f>+IF(TRIM(F120)="","",$B$1&amp;"-"&amp;TRIM(Tabla1[[#This Row],[Mes Inscrito]])&amp;"-"&amp;TRIM(Tabla1[[#This Row],[Dia de clases Inscrito]])&amp;"-"&amp;TRIM(Tabla1[[#This Row],[Horario Inscrito]])&amp;"-"&amp;TRIM(Tabla1[[#This Row],[Fecha Inicio grupo]])&amp;"-"&amp;TRIM(Tabla1[[#This Row],[Tipo Incrito]]))</f>
        <v/>
      </c>
      <c r="BH120" s="251" t="str">
        <f>IF(F120="","",OR(IFERROR(SEARCH("CG",Tabla1[[#This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0" s="305" t="str">
        <f>IF(F120&lt;&gt;"",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0" s="305" t="str">
        <f>IF(F120&lt;&gt;"",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0" s="305" t="str">
        <f>IF(Tabla1[[#This Row],[Fecha Inicio grupo]]="","",IFERROR(VLOOKUP(Tabla1[[#This Row],[Mes de Alta como miembro]],Parámetros!$AM$2:$AN$16,2,0),"01/01/1900"))</f>
        <v/>
      </c>
    </row>
    <row r="121" spans="1:63" ht="14.45" hidden="1">
      <c r="A121" s="68">
        <v>118</v>
      </c>
      <c r="B121" s="28"/>
      <c r="C121" s="34"/>
      <c r="D121" s="42"/>
      <c r="E121" s="64"/>
      <c r="F121" s="45"/>
      <c r="G121" s="45"/>
      <c r="H121" s="161"/>
      <c r="I121" s="42"/>
      <c r="J121" s="28"/>
      <c r="K121" s="69"/>
      <c r="L121" s="68"/>
      <c r="M121" s="46"/>
      <c r="N121" s="236" t="str">
        <f ca="1">IF(Tabla1[[#This Row],[Fecha de nac]]="","",IF(Tabla1[[#This Row],[Fecha Finalización]] &gt;=TODAY(), DATEDIF(Tabla1[[#This Row],[Fecha de nac]],TODAY(),"y"), ROUNDDOWN((Tabla1[[#This Row],[Fecha Finalización]] -Tabla1[[#This Row],[Fecha de nac]])/365,0)))</f>
        <v/>
      </c>
      <c r="O121" s="167"/>
      <c r="P121" s="34"/>
      <c r="Q121" s="67"/>
      <c r="R121" s="67"/>
      <c r="S121" s="67"/>
      <c r="T121" s="67"/>
      <c r="U121" s="241" t="str">
        <f>IF(F121="","",Tabla1[[#This Row],[Fecha Inicio grupo]]+3*7-7)</f>
        <v/>
      </c>
      <c r="V121" s="242" t="str">
        <f>IF(F121="","",EDATE(Tabla1[[#This Row],[Fecha Inicio grupo]],3))</f>
        <v/>
      </c>
      <c r="W121" s="29"/>
      <c r="X121" s="29"/>
      <c r="Y121" s="76"/>
      <c r="Z121" s="76"/>
      <c r="AA121" s="76"/>
      <c r="AB121" s="76"/>
      <c r="AC121" s="76"/>
      <c r="AD121" s="76"/>
      <c r="AE121" s="76"/>
      <c r="AF121" s="76"/>
      <c r="AG121" s="76"/>
      <c r="AH121" s="76"/>
      <c r="AI121" s="76"/>
      <c r="AJ121" s="76"/>
      <c r="AK121" s="76"/>
      <c r="AL121" s="76"/>
      <c r="AM121" s="76"/>
      <c r="AN121" s="76"/>
      <c r="AO121" s="143"/>
      <c r="AP121" s="244" t="str">
        <f>IF(F121="","",IFERROR(VLOOKUP(SUBSTITUTE(SUBSTITUTE(Tabla1[[#This Row],[Uso Sistemas]],"T","P"),"N","F"),Parámetros!$M$2:$N$17,2,0),"Completar hasta 3ra sem. para evaluar a Probacionista"))</f>
        <v/>
      </c>
      <c r="AQ121" s="39"/>
      <c r="AR121" s="39"/>
      <c r="AS121" s="39"/>
      <c r="AT121" s="28"/>
      <c r="AU121" s="55"/>
      <c r="AV121" s="55"/>
      <c r="AW121" s="55"/>
      <c r="AX121" s="246" t="str">
        <f>IF(V121="","",EOMONTH(EDATE(Tabla1[[#This Row],[Fecha Finalización]],2),0))</f>
        <v/>
      </c>
      <c r="AY121" s="39"/>
      <c r="AZ121" s="247" t="str">
        <f>IF(V121="","",EOMONTH(EDATE(Tabla1[[#This Row],[Fecha Finalización]],3),0))</f>
        <v/>
      </c>
      <c r="BA121" s="39"/>
      <c r="BB121" s="39"/>
      <c r="BC121" s="233"/>
      <c r="BD121" s="231" t="str">
        <f>IF(F121="","",Tabla1[[#This Row],[sem 01]]&amp;Tabla1[[#This Row],[sem 02]]&amp;Tabla1[[#This Row],[sem 03]])</f>
        <v/>
      </c>
      <c r="BE121" s="232" t="str">
        <f>+IF(TRIM(F121)="","",$B$1&amp;"-"&amp;Tabla1[[#This Row],[Mes Inscrito]]&amp;"-"&amp;Tabla1[[#This Row],[Dia de clases Inscrito]]&amp;"-"&amp;Tabla1[[#This Row],[Horario Inscrito]]&amp;"-"&amp;Tabla1[[#This Row],[Fecha Inicio grupo]])</f>
        <v/>
      </c>
      <c r="BF121" s="249" t="str">
        <f>IF(F121="","",Tabla1[[#This Row],[Curso]])</f>
        <v/>
      </c>
      <c r="BG121" s="250" t="str">
        <f>+IF(TRIM(F121)="","",$B$1&amp;"-"&amp;TRIM(Tabla1[[#This Row],[Mes Inscrito]])&amp;"-"&amp;TRIM(Tabla1[[#This Row],[Dia de clases Inscrito]])&amp;"-"&amp;TRIM(Tabla1[[#This Row],[Horario Inscrito]])&amp;"-"&amp;TRIM(Tabla1[[#This Row],[Fecha Inicio grupo]])&amp;"-"&amp;TRIM(Tabla1[[#This Row],[Tipo Incrito]]))</f>
        <v/>
      </c>
      <c r="BH121" s="251" t="str">
        <f>IF(F121="","",OR(IFERROR(SEARCH("CG",Tabla1[[#This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1" s="305" t="str">
        <f>IF(F121&lt;&gt;"",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1" s="305" t="str">
        <f>IF(F121&lt;&gt;"",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1" s="305" t="str">
        <f>IF(Tabla1[[#This Row],[Fecha Inicio grupo]]="","",IFERROR(VLOOKUP(Tabla1[[#This Row],[Mes de Alta como miembro]],Parámetros!$AM$2:$AN$16,2,0),"01/01/1900"))</f>
        <v/>
      </c>
    </row>
    <row r="122" spans="1:63" ht="14.45" hidden="1">
      <c r="A122" s="68">
        <v>119</v>
      </c>
      <c r="B122" s="29"/>
      <c r="C122" s="34"/>
      <c r="D122" s="42"/>
      <c r="E122" s="64"/>
      <c r="F122" s="45"/>
      <c r="G122" s="45"/>
      <c r="H122" s="161"/>
      <c r="I122" s="42"/>
      <c r="J122" s="28"/>
      <c r="K122" s="69"/>
      <c r="L122" s="68"/>
      <c r="M122" s="46"/>
      <c r="N122" s="236" t="str">
        <f ca="1">IF(Tabla1[[#This Row],[Fecha de nac]]="","",IF(Tabla1[[#This Row],[Fecha Finalización]] &gt;=TODAY(), DATEDIF(Tabla1[[#This Row],[Fecha de nac]],TODAY(),"y"), ROUNDDOWN((Tabla1[[#This Row],[Fecha Finalización]] -Tabla1[[#This Row],[Fecha de nac]])/365,0)))</f>
        <v/>
      </c>
      <c r="O122" s="167"/>
      <c r="P122" s="34"/>
      <c r="Q122" s="67"/>
      <c r="R122" s="67"/>
      <c r="S122" s="67"/>
      <c r="T122" s="67"/>
      <c r="U122" s="241" t="str">
        <f>IF(F122="","",Tabla1[[#This Row],[Fecha Inicio grupo]]+3*7-7)</f>
        <v/>
      </c>
      <c r="V122" s="242" t="str">
        <f>IF(F122="","",EDATE(Tabla1[[#This Row],[Fecha Inicio grupo]],3))</f>
        <v/>
      </c>
      <c r="W122" s="29"/>
      <c r="X122" s="29"/>
      <c r="Y122" s="76"/>
      <c r="Z122" s="76"/>
      <c r="AA122" s="76"/>
      <c r="AB122" s="76"/>
      <c r="AC122" s="76"/>
      <c r="AD122" s="76"/>
      <c r="AE122" s="76"/>
      <c r="AF122" s="76"/>
      <c r="AG122" s="76"/>
      <c r="AH122" s="76"/>
      <c r="AI122" s="76"/>
      <c r="AJ122" s="76"/>
      <c r="AK122" s="76"/>
      <c r="AL122" s="76"/>
      <c r="AM122" s="76"/>
      <c r="AN122" s="76"/>
      <c r="AO122" s="143"/>
      <c r="AP122" s="244" t="str">
        <f>IF(F122="","",IFERROR(VLOOKUP(SUBSTITUTE(SUBSTITUTE(Tabla1[[#This Row],[Uso Sistemas]],"T","P"),"N","F"),Parámetros!$M$2:$N$17,2,0),"Completar hasta 3ra sem. para evaluar a Probacionista"))</f>
        <v/>
      </c>
      <c r="AQ122" s="39"/>
      <c r="AR122" s="39"/>
      <c r="AS122" s="39"/>
      <c r="AT122" s="28"/>
      <c r="AU122" s="55"/>
      <c r="AV122" s="55"/>
      <c r="AW122" s="55"/>
      <c r="AX122" s="246" t="str">
        <f>IF(V122="","",EOMONTH(EDATE(Tabla1[[#This Row],[Fecha Finalización]],2),0))</f>
        <v/>
      </c>
      <c r="AY122" s="39"/>
      <c r="AZ122" s="247" t="str">
        <f>IF(V122="","",EOMONTH(EDATE(Tabla1[[#This Row],[Fecha Finalización]],3),0))</f>
        <v/>
      </c>
      <c r="BA122" s="39"/>
      <c r="BB122" s="39"/>
      <c r="BC122" s="233"/>
      <c r="BD122" s="231" t="str">
        <f>IF(F122="","",Tabla1[[#This Row],[sem 01]]&amp;Tabla1[[#This Row],[sem 02]]&amp;Tabla1[[#This Row],[sem 03]])</f>
        <v/>
      </c>
      <c r="BE122" s="232" t="str">
        <f>+IF(TRIM(F122)="","",$B$1&amp;"-"&amp;Tabla1[[#This Row],[Mes Inscrito]]&amp;"-"&amp;Tabla1[[#This Row],[Dia de clases Inscrito]]&amp;"-"&amp;Tabla1[[#This Row],[Horario Inscrito]]&amp;"-"&amp;Tabla1[[#This Row],[Fecha Inicio grupo]])</f>
        <v/>
      </c>
      <c r="BF122" s="249" t="str">
        <f>IF(F122="","",Tabla1[[#This Row],[Curso]])</f>
        <v/>
      </c>
      <c r="BG122" s="250" t="str">
        <f>+IF(TRIM(F122)="","",$B$1&amp;"-"&amp;TRIM(Tabla1[[#This Row],[Mes Inscrito]])&amp;"-"&amp;TRIM(Tabla1[[#This Row],[Dia de clases Inscrito]])&amp;"-"&amp;TRIM(Tabla1[[#This Row],[Horario Inscrito]])&amp;"-"&amp;TRIM(Tabla1[[#This Row],[Fecha Inicio grupo]])&amp;"-"&amp;TRIM(Tabla1[[#This Row],[Tipo Incrito]]))</f>
        <v/>
      </c>
      <c r="BH122" s="251" t="str">
        <f>IF(F122="","",OR(IFERROR(SEARCH("CG",Tabla1[[#This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2" s="305" t="str">
        <f>IF(F122&lt;&gt;"",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2" s="305" t="str">
        <f>IF(F122&lt;&gt;"",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2" s="305" t="str">
        <f>IF(Tabla1[[#This Row],[Fecha Inicio grupo]]="","",IFERROR(VLOOKUP(Tabla1[[#This Row],[Mes de Alta como miembro]],Parámetros!$AM$2:$AN$16,2,0),"01/01/1900"))</f>
        <v/>
      </c>
    </row>
    <row r="123" spans="1:63" ht="14.45" hidden="1">
      <c r="A123" s="68">
        <v>120</v>
      </c>
      <c r="B123" s="29"/>
      <c r="C123" s="34"/>
      <c r="D123" s="42"/>
      <c r="E123" s="64"/>
      <c r="F123" s="45"/>
      <c r="G123" s="45"/>
      <c r="H123" s="161"/>
      <c r="I123" s="42"/>
      <c r="J123" s="28"/>
      <c r="K123" s="69"/>
      <c r="L123" s="68"/>
      <c r="M123" s="46"/>
      <c r="N123" s="236" t="str">
        <f ca="1">IF(Tabla1[[#This Row],[Fecha de nac]]="","",IF(Tabla1[[#This Row],[Fecha Finalización]] &gt;=TODAY(), DATEDIF(Tabla1[[#This Row],[Fecha de nac]],TODAY(),"y"), ROUNDDOWN((Tabla1[[#This Row],[Fecha Finalización]] -Tabla1[[#This Row],[Fecha de nac]])/365,0)))</f>
        <v/>
      </c>
      <c r="O123" s="167"/>
      <c r="P123" s="34"/>
      <c r="Q123" s="67"/>
      <c r="R123" s="67"/>
      <c r="S123" s="67"/>
      <c r="T123" s="67"/>
      <c r="U123" s="241" t="str">
        <f>IF(F123="","",Tabla1[[#This Row],[Fecha Inicio grupo]]+3*7-7)</f>
        <v/>
      </c>
      <c r="V123" s="242" t="str">
        <f>IF(F123="","",EDATE(Tabla1[[#This Row],[Fecha Inicio grupo]],3))</f>
        <v/>
      </c>
      <c r="W123" s="29"/>
      <c r="X123" s="29"/>
      <c r="Y123" s="76"/>
      <c r="Z123" s="76"/>
      <c r="AA123" s="76"/>
      <c r="AB123" s="76"/>
      <c r="AC123" s="76"/>
      <c r="AD123" s="76"/>
      <c r="AE123" s="76"/>
      <c r="AF123" s="76"/>
      <c r="AG123" s="76"/>
      <c r="AH123" s="76"/>
      <c r="AI123" s="76"/>
      <c r="AJ123" s="76"/>
      <c r="AK123" s="76"/>
      <c r="AL123" s="76"/>
      <c r="AM123" s="76"/>
      <c r="AN123" s="76"/>
      <c r="AO123" s="143"/>
      <c r="AP123" s="244" t="str">
        <f>IF(F123="","",IFERROR(VLOOKUP(SUBSTITUTE(SUBSTITUTE(Tabla1[[#This Row],[Uso Sistemas]],"T","P"),"N","F"),Parámetros!$M$2:$N$17,2,0),"Completar hasta 3ra sem. para evaluar a Probacionista"))</f>
        <v/>
      </c>
      <c r="AQ123" s="39"/>
      <c r="AR123" s="39"/>
      <c r="AS123" s="39"/>
      <c r="AT123" s="28"/>
      <c r="AU123" s="55"/>
      <c r="AV123" s="55"/>
      <c r="AW123" s="55"/>
      <c r="AX123" s="246" t="str">
        <f>IF(V123="","",EOMONTH(EDATE(Tabla1[[#This Row],[Fecha Finalización]],2),0))</f>
        <v/>
      </c>
      <c r="AY123" s="39"/>
      <c r="AZ123" s="247" t="str">
        <f>IF(V123="","",EOMONTH(EDATE(Tabla1[[#This Row],[Fecha Finalización]],3),0))</f>
        <v/>
      </c>
      <c r="BA123" s="39"/>
      <c r="BB123" s="39"/>
      <c r="BC123" s="233"/>
      <c r="BD123" s="231" t="str">
        <f>IF(F123="","",Tabla1[[#This Row],[sem 01]]&amp;Tabla1[[#This Row],[sem 02]]&amp;Tabla1[[#This Row],[sem 03]])</f>
        <v/>
      </c>
      <c r="BE123" s="232" t="str">
        <f>+IF(TRIM(F123)="","",$B$1&amp;"-"&amp;Tabla1[[#This Row],[Mes Inscrito]]&amp;"-"&amp;Tabla1[[#This Row],[Dia de clases Inscrito]]&amp;"-"&amp;Tabla1[[#This Row],[Horario Inscrito]]&amp;"-"&amp;Tabla1[[#This Row],[Fecha Inicio grupo]])</f>
        <v/>
      </c>
      <c r="BF123" s="249" t="str">
        <f>IF(F123="","",Tabla1[[#This Row],[Curso]])</f>
        <v/>
      </c>
      <c r="BG123" s="250" t="str">
        <f>+IF(TRIM(F123)="","",$B$1&amp;"-"&amp;TRIM(Tabla1[[#This Row],[Mes Inscrito]])&amp;"-"&amp;TRIM(Tabla1[[#This Row],[Dia de clases Inscrito]])&amp;"-"&amp;TRIM(Tabla1[[#This Row],[Horario Inscrito]])&amp;"-"&amp;TRIM(Tabla1[[#This Row],[Fecha Inicio grupo]])&amp;"-"&amp;TRIM(Tabla1[[#This Row],[Tipo Incrito]]))</f>
        <v/>
      </c>
      <c r="BH123" s="251" t="str">
        <f>IF(F123="","",OR(IFERROR(SEARCH("CG",Tabla1[[#This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3" s="305" t="str">
        <f>IF(F123&lt;&gt;"",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3" s="305" t="str">
        <f>IF(F123&lt;&gt;"",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3" s="305" t="str">
        <f>IF(Tabla1[[#This Row],[Fecha Inicio grupo]]="","",IFERROR(VLOOKUP(Tabla1[[#This Row],[Mes de Alta como miembro]],Parámetros!$AM$2:$AN$16,2,0),"01/01/1900"))</f>
        <v/>
      </c>
    </row>
    <row r="124" spans="1:63" ht="14.45" hidden="1">
      <c r="A124" s="68">
        <v>121</v>
      </c>
      <c r="B124" s="29"/>
      <c r="C124" s="34"/>
      <c r="D124" s="42"/>
      <c r="E124" s="64"/>
      <c r="F124" s="45"/>
      <c r="G124" s="45"/>
      <c r="H124" s="161"/>
      <c r="I124" s="42"/>
      <c r="J124" s="28"/>
      <c r="K124" s="69"/>
      <c r="L124" s="68"/>
      <c r="M124" s="46"/>
      <c r="N124" s="236" t="str">
        <f ca="1">IF(Tabla1[[#This Row],[Fecha de nac]]="","",IF(Tabla1[[#This Row],[Fecha Finalización]] &gt;=TODAY(), DATEDIF(Tabla1[[#This Row],[Fecha de nac]],TODAY(),"y"), ROUNDDOWN((Tabla1[[#This Row],[Fecha Finalización]] -Tabla1[[#This Row],[Fecha de nac]])/365,0)))</f>
        <v/>
      </c>
      <c r="O124" s="167"/>
      <c r="P124" s="34"/>
      <c r="Q124" s="67"/>
      <c r="R124" s="67"/>
      <c r="S124" s="67"/>
      <c r="T124" s="67"/>
      <c r="U124" s="241" t="str">
        <f>IF(F124="","",Tabla1[[#This Row],[Fecha Inicio grupo]]+3*7-7)</f>
        <v/>
      </c>
      <c r="V124" s="242" t="str">
        <f>IF(F124="","",EDATE(Tabla1[[#This Row],[Fecha Inicio grupo]],3))</f>
        <v/>
      </c>
      <c r="W124" s="29"/>
      <c r="X124" s="29"/>
      <c r="Y124" s="76"/>
      <c r="Z124" s="76"/>
      <c r="AA124" s="76"/>
      <c r="AB124" s="76"/>
      <c r="AC124" s="76"/>
      <c r="AD124" s="76"/>
      <c r="AE124" s="76"/>
      <c r="AF124" s="76"/>
      <c r="AG124" s="76"/>
      <c r="AH124" s="76"/>
      <c r="AI124" s="76"/>
      <c r="AJ124" s="76"/>
      <c r="AK124" s="76"/>
      <c r="AL124" s="76"/>
      <c r="AM124" s="76"/>
      <c r="AN124" s="76"/>
      <c r="AO124" s="143"/>
      <c r="AP124" s="244" t="str">
        <f>IF(F124="","",IFERROR(VLOOKUP(SUBSTITUTE(SUBSTITUTE(Tabla1[[#This Row],[Uso Sistemas]],"T","P"),"N","F"),Parámetros!$M$2:$N$17,2,0),"Completar hasta 3ra sem. para evaluar a Probacionista"))</f>
        <v/>
      </c>
      <c r="AQ124" s="39"/>
      <c r="AR124" s="39"/>
      <c r="AS124" s="39"/>
      <c r="AT124" s="28"/>
      <c r="AU124" s="55"/>
      <c r="AV124" s="55"/>
      <c r="AW124" s="55"/>
      <c r="AX124" s="246" t="str">
        <f>IF(V124="","",EOMONTH(EDATE(Tabla1[[#This Row],[Fecha Finalización]],2),0))</f>
        <v/>
      </c>
      <c r="AY124" s="39"/>
      <c r="AZ124" s="247" t="str">
        <f>IF(V124="","",EOMONTH(EDATE(Tabla1[[#This Row],[Fecha Finalización]],3),0))</f>
        <v/>
      </c>
      <c r="BA124" s="39"/>
      <c r="BB124" s="39"/>
      <c r="BC124" s="233"/>
      <c r="BD124" s="231" t="str">
        <f>IF(F124="","",Tabla1[[#This Row],[sem 01]]&amp;Tabla1[[#This Row],[sem 02]]&amp;Tabla1[[#This Row],[sem 03]])</f>
        <v/>
      </c>
      <c r="BE124" s="232" t="str">
        <f>+IF(TRIM(F124)="","",$B$1&amp;"-"&amp;Tabla1[[#This Row],[Mes Inscrito]]&amp;"-"&amp;Tabla1[[#This Row],[Dia de clases Inscrito]]&amp;"-"&amp;Tabla1[[#This Row],[Horario Inscrito]]&amp;"-"&amp;Tabla1[[#This Row],[Fecha Inicio grupo]])</f>
        <v/>
      </c>
      <c r="BF124" s="249" t="str">
        <f>IF(F124="","",Tabla1[[#This Row],[Curso]])</f>
        <v/>
      </c>
      <c r="BG124" s="250" t="str">
        <f>+IF(TRIM(F124)="","",$B$1&amp;"-"&amp;TRIM(Tabla1[[#This Row],[Mes Inscrito]])&amp;"-"&amp;TRIM(Tabla1[[#This Row],[Dia de clases Inscrito]])&amp;"-"&amp;TRIM(Tabla1[[#This Row],[Horario Inscrito]])&amp;"-"&amp;TRIM(Tabla1[[#This Row],[Fecha Inicio grupo]])&amp;"-"&amp;TRIM(Tabla1[[#This Row],[Tipo Incrito]]))</f>
        <v/>
      </c>
      <c r="BH124" s="251" t="str">
        <f>IF(F124="","",OR(IFERROR(SEARCH("CG",Tabla1[[#This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4" s="305" t="str">
        <f>IF(F124&lt;&gt;"",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4" s="305" t="str">
        <f>IF(F124&lt;&gt;"",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4" s="305" t="str">
        <f>IF(Tabla1[[#This Row],[Fecha Inicio grupo]]="","",IFERROR(VLOOKUP(Tabla1[[#This Row],[Mes de Alta como miembro]],Parámetros!$AM$2:$AN$16,2,0),"01/01/1900"))</f>
        <v/>
      </c>
    </row>
    <row r="125" spans="1:63" ht="14.45" hidden="1">
      <c r="A125" s="68">
        <v>122</v>
      </c>
      <c r="B125" s="29"/>
      <c r="C125" s="34"/>
      <c r="D125" s="42"/>
      <c r="E125" s="64"/>
      <c r="F125" s="45"/>
      <c r="G125" s="45"/>
      <c r="H125" s="161"/>
      <c r="I125" s="42"/>
      <c r="J125" s="28"/>
      <c r="K125" s="69"/>
      <c r="L125" s="68"/>
      <c r="M125" s="46"/>
      <c r="N125" s="236" t="str">
        <f ca="1">IF(Tabla1[[#This Row],[Fecha de nac]]="","",IF(Tabla1[[#This Row],[Fecha Finalización]] &gt;=TODAY(), DATEDIF(Tabla1[[#This Row],[Fecha de nac]],TODAY(),"y"), ROUNDDOWN((Tabla1[[#This Row],[Fecha Finalización]] -Tabla1[[#This Row],[Fecha de nac]])/365,0)))</f>
        <v/>
      </c>
      <c r="O125" s="167"/>
      <c r="P125" s="34"/>
      <c r="Q125" s="67"/>
      <c r="R125" s="67"/>
      <c r="S125" s="67"/>
      <c r="T125" s="67"/>
      <c r="U125" s="241" t="str">
        <f>IF(F125="","",Tabla1[[#This Row],[Fecha Inicio grupo]]+3*7-7)</f>
        <v/>
      </c>
      <c r="V125" s="242" t="str">
        <f>IF(F125="","",EDATE(Tabla1[[#This Row],[Fecha Inicio grupo]],3))</f>
        <v/>
      </c>
      <c r="W125" s="29"/>
      <c r="X125" s="29"/>
      <c r="Y125" s="76"/>
      <c r="Z125" s="76"/>
      <c r="AA125" s="76"/>
      <c r="AB125" s="76"/>
      <c r="AC125" s="76"/>
      <c r="AD125" s="76"/>
      <c r="AE125" s="76"/>
      <c r="AF125" s="76"/>
      <c r="AG125" s="76"/>
      <c r="AH125" s="76"/>
      <c r="AI125" s="76"/>
      <c r="AJ125" s="76"/>
      <c r="AK125" s="76"/>
      <c r="AL125" s="76"/>
      <c r="AM125" s="76"/>
      <c r="AN125" s="76"/>
      <c r="AO125" s="143"/>
      <c r="AP125" s="244" t="str">
        <f>IF(F125="","",IFERROR(VLOOKUP(SUBSTITUTE(SUBSTITUTE(Tabla1[[#This Row],[Uso Sistemas]],"T","P"),"N","F"),Parámetros!$M$2:$N$17,2,0),"Completar hasta 3ra sem. para evaluar a Probacionista"))</f>
        <v/>
      </c>
      <c r="AQ125" s="39"/>
      <c r="AR125" s="39"/>
      <c r="AS125" s="39"/>
      <c r="AT125" s="28"/>
      <c r="AU125" s="55"/>
      <c r="AV125" s="55"/>
      <c r="AW125" s="55"/>
      <c r="AX125" s="246" t="str">
        <f>IF(V125="","",EOMONTH(EDATE(Tabla1[[#This Row],[Fecha Finalización]],2),0))</f>
        <v/>
      </c>
      <c r="AY125" s="39"/>
      <c r="AZ125" s="247" t="str">
        <f>IF(V125="","",EOMONTH(EDATE(Tabla1[[#This Row],[Fecha Finalización]],3),0))</f>
        <v/>
      </c>
      <c r="BA125" s="39"/>
      <c r="BB125" s="39"/>
      <c r="BC125" s="233"/>
      <c r="BD125" s="231" t="str">
        <f>IF(F125="","",Tabla1[[#This Row],[sem 01]]&amp;Tabla1[[#This Row],[sem 02]]&amp;Tabla1[[#This Row],[sem 03]])</f>
        <v/>
      </c>
      <c r="BE125" s="232" t="str">
        <f>+IF(TRIM(F125)="","",$B$1&amp;"-"&amp;Tabla1[[#This Row],[Mes Inscrito]]&amp;"-"&amp;Tabla1[[#This Row],[Dia de clases Inscrito]]&amp;"-"&amp;Tabla1[[#This Row],[Horario Inscrito]]&amp;"-"&amp;Tabla1[[#This Row],[Fecha Inicio grupo]])</f>
        <v/>
      </c>
      <c r="BF125" s="249" t="str">
        <f>IF(F125="","",Tabla1[[#This Row],[Curso]])</f>
        <v/>
      </c>
      <c r="BG125" s="250" t="str">
        <f>+IF(TRIM(F125)="","",$B$1&amp;"-"&amp;TRIM(Tabla1[[#This Row],[Mes Inscrito]])&amp;"-"&amp;TRIM(Tabla1[[#This Row],[Dia de clases Inscrito]])&amp;"-"&amp;TRIM(Tabla1[[#This Row],[Horario Inscrito]])&amp;"-"&amp;TRIM(Tabla1[[#This Row],[Fecha Inicio grupo]])&amp;"-"&amp;TRIM(Tabla1[[#This Row],[Tipo Incrito]]))</f>
        <v/>
      </c>
      <c r="BH125" s="251" t="str">
        <f>IF(F125="","",OR(IFERROR(SEARCH("CG",Tabla1[[#This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5" s="305" t="str">
        <f>IF(F125&lt;&gt;"",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5" s="305" t="str">
        <f>IF(F125&lt;&gt;"",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5" s="305" t="str">
        <f>IF(Tabla1[[#This Row],[Fecha Inicio grupo]]="","",IFERROR(VLOOKUP(Tabla1[[#This Row],[Mes de Alta como miembro]],Parámetros!$AM$2:$AN$16,2,0),"01/01/1900"))</f>
        <v/>
      </c>
    </row>
    <row r="126" spans="1:63" ht="14.45" hidden="1">
      <c r="A126" s="68">
        <v>123</v>
      </c>
      <c r="B126" s="29"/>
      <c r="C126" s="34"/>
      <c r="D126" s="42"/>
      <c r="E126" s="64"/>
      <c r="F126" s="45"/>
      <c r="G126" s="45"/>
      <c r="H126" s="161"/>
      <c r="I126" s="42"/>
      <c r="J126" s="28"/>
      <c r="K126" s="69"/>
      <c r="L126" s="68"/>
      <c r="M126" s="46"/>
      <c r="N126" s="236" t="str">
        <f ca="1">IF(Tabla1[[#This Row],[Fecha de nac]]="","",IF(Tabla1[[#This Row],[Fecha Finalización]] &gt;=TODAY(), DATEDIF(Tabla1[[#This Row],[Fecha de nac]],TODAY(),"y"), ROUNDDOWN((Tabla1[[#This Row],[Fecha Finalización]] -Tabla1[[#This Row],[Fecha de nac]])/365,0)))</f>
        <v/>
      </c>
      <c r="O126" s="167"/>
      <c r="P126" s="34"/>
      <c r="Q126" s="67"/>
      <c r="R126" s="67"/>
      <c r="S126" s="67"/>
      <c r="T126" s="67"/>
      <c r="U126" s="241" t="str">
        <f>IF(F126="","",Tabla1[[#This Row],[Fecha Inicio grupo]]+3*7-7)</f>
        <v/>
      </c>
      <c r="V126" s="242" t="str">
        <f>IF(F126="","",EDATE(Tabla1[[#This Row],[Fecha Inicio grupo]],3))</f>
        <v/>
      </c>
      <c r="W126" s="29"/>
      <c r="X126" s="29"/>
      <c r="Y126" s="76"/>
      <c r="Z126" s="76"/>
      <c r="AA126" s="76"/>
      <c r="AB126" s="76"/>
      <c r="AC126" s="76"/>
      <c r="AD126" s="76"/>
      <c r="AE126" s="76"/>
      <c r="AF126" s="76"/>
      <c r="AG126" s="76"/>
      <c r="AH126" s="76"/>
      <c r="AI126" s="76"/>
      <c r="AJ126" s="76"/>
      <c r="AK126" s="76"/>
      <c r="AL126" s="76"/>
      <c r="AM126" s="76"/>
      <c r="AN126" s="76"/>
      <c r="AO126" s="143"/>
      <c r="AP126" s="244" t="str">
        <f>IF(F126="","",IFERROR(VLOOKUP(SUBSTITUTE(SUBSTITUTE(Tabla1[[#This Row],[Uso Sistemas]],"T","P"),"N","F"),Parámetros!$M$2:$N$17,2,0),"Completar hasta 3ra sem. para evaluar a Probacionista"))</f>
        <v/>
      </c>
      <c r="AQ126" s="39"/>
      <c r="AR126" s="39"/>
      <c r="AS126" s="39"/>
      <c r="AT126" s="28"/>
      <c r="AU126" s="55"/>
      <c r="AV126" s="55"/>
      <c r="AW126" s="55"/>
      <c r="AX126" s="246" t="str">
        <f>IF(V126="","",EOMONTH(EDATE(Tabla1[[#This Row],[Fecha Finalización]],2),0))</f>
        <v/>
      </c>
      <c r="AY126" s="39"/>
      <c r="AZ126" s="247" t="str">
        <f>IF(V126="","",EOMONTH(EDATE(Tabla1[[#This Row],[Fecha Finalización]],3),0))</f>
        <v/>
      </c>
      <c r="BA126" s="39"/>
      <c r="BB126" s="39"/>
      <c r="BC126" s="233"/>
      <c r="BD126" s="231" t="str">
        <f>IF(F126="","",Tabla1[[#This Row],[sem 01]]&amp;Tabla1[[#This Row],[sem 02]]&amp;Tabla1[[#This Row],[sem 03]])</f>
        <v/>
      </c>
      <c r="BE126" s="232" t="str">
        <f>+IF(TRIM(F126)="","",$B$1&amp;"-"&amp;Tabla1[[#This Row],[Mes Inscrito]]&amp;"-"&amp;Tabla1[[#This Row],[Dia de clases Inscrito]]&amp;"-"&amp;Tabla1[[#This Row],[Horario Inscrito]]&amp;"-"&amp;Tabla1[[#This Row],[Fecha Inicio grupo]])</f>
        <v/>
      </c>
      <c r="BF126" s="249" t="str">
        <f>IF(F126="","",Tabla1[[#This Row],[Curso]])</f>
        <v/>
      </c>
      <c r="BG126" s="250" t="str">
        <f>+IF(TRIM(F126)="","",$B$1&amp;"-"&amp;TRIM(Tabla1[[#This Row],[Mes Inscrito]])&amp;"-"&amp;TRIM(Tabla1[[#This Row],[Dia de clases Inscrito]])&amp;"-"&amp;TRIM(Tabla1[[#This Row],[Horario Inscrito]])&amp;"-"&amp;TRIM(Tabla1[[#This Row],[Fecha Inicio grupo]])&amp;"-"&amp;TRIM(Tabla1[[#This Row],[Tipo Incrito]]))</f>
        <v/>
      </c>
      <c r="BH126" s="251" t="str">
        <f>IF(F126="","",OR(IFERROR(SEARCH("CG",Tabla1[[#This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6" s="305" t="str">
        <f>IF(F126&lt;&gt;"",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6" s="305" t="str">
        <f>IF(F126&lt;&gt;"",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6" s="305" t="str">
        <f>IF(Tabla1[[#This Row],[Fecha Inicio grupo]]="","",IFERROR(VLOOKUP(Tabla1[[#This Row],[Mes de Alta como miembro]],Parámetros!$AM$2:$AN$16,2,0),"01/01/1900"))</f>
        <v/>
      </c>
    </row>
    <row r="127" spans="1:63" ht="14.45" hidden="1">
      <c r="A127" s="68">
        <v>124</v>
      </c>
      <c r="B127" s="29"/>
      <c r="C127" s="34"/>
      <c r="D127" s="42"/>
      <c r="E127" s="64"/>
      <c r="F127" s="45"/>
      <c r="G127" s="45"/>
      <c r="H127" s="161"/>
      <c r="I127" s="42"/>
      <c r="J127" s="28"/>
      <c r="K127" s="69"/>
      <c r="L127" s="68"/>
      <c r="M127" s="46"/>
      <c r="N127" s="236" t="str">
        <f ca="1">IF(Tabla1[[#This Row],[Fecha de nac]]="","",IF(Tabla1[[#This Row],[Fecha Finalización]] &gt;=TODAY(), DATEDIF(Tabla1[[#This Row],[Fecha de nac]],TODAY(),"y"), ROUNDDOWN((Tabla1[[#This Row],[Fecha Finalización]] -Tabla1[[#This Row],[Fecha de nac]])/365,0)))</f>
        <v/>
      </c>
      <c r="O127" s="167"/>
      <c r="P127" s="34"/>
      <c r="Q127" s="67"/>
      <c r="R127" s="67"/>
      <c r="S127" s="67"/>
      <c r="T127" s="67"/>
      <c r="U127" s="241" t="str">
        <f>IF(F127="","",Tabla1[[#This Row],[Fecha Inicio grupo]]+3*7-7)</f>
        <v/>
      </c>
      <c r="V127" s="242" t="str">
        <f>IF(F127="","",EDATE(Tabla1[[#This Row],[Fecha Inicio grupo]],3))</f>
        <v/>
      </c>
      <c r="W127" s="29"/>
      <c r="X127" s="29"/>
      <c r="Y127" s="76"/>
      <c r="Z127" s="76"/>
      <c r="AA127" s="76"/>
      <c r="AB127" s="76"/>
      <c r="AC127" s="76"/>
      <c r="AD127" s="76"/>
      <c r="AE127" s="76"/>
      <c r="AF127" s="76"/>
      <c r="AG127" s="76"/>
      <c r="AH127" s="76"/>
      <c r="AI127" s="76"/>
      <c r="AJ127" s="76"/>
      <c r="AK127" s="76"/>
      <c r="AL127" s="76"/>
      <c r="AM127" s="76"/>
      <c r="AN127" s="76"/>
      <c r="AO127" s="143"/>
      <c r="AP127" s="244" t="str">
        <f>IF(F127="","",IFERROR(VLOOKUP(SUBSTITUTE(SUBSTITUTE(Tabla1[[#This Row],[Uso Sistemas]],"T","P"),"N","F"),Parámetros!$M$2:$N$17,2,0),"Completar hasta 3ra sem. para evaluar a Probacionista"))</f>
        <v/>
      </c>
      <c r="AQ127" s="39"/>
      <c r="AR127" s="39"/>
      <c r="AS127" s="39"/>
      <c r="AT127" s="28"/>
      <c r="AU127" s="55"/>
      <c r="AV127" s="55"/>
      <c r="AW127" s="55"/>
      <c r="AX127" s="246" t="str">
        <f>IF(V127="","",EOMONTH(EDATE(Tabla1[[#This Row],[Fecha Finalización]],2),0))</f>
        <v/>
      </c>
      <c r="AY127" s="39"/>
      <c r="AZ127" s="247" t="str">
        <f>IF(V127="","",EOMONTH(EDATE(Tabla1[[#This Row],[Fecha Finalización]],3),0))</f>
        <v/>
      </c>
      <c r="BA127" s="39"/>
      <c r="BB127" s="39"/>
      <c r="BC127" s="233"/>
      <c r="BD127" s="231" t="str">
        <f>IF(F127="","",Tabla1[[#This Row],[sem 01]]&amp;Tabla1[[#This Row],[sem 02]]&amp;Tabla1[[#This Row],[sem 03]])</f>
        <v/>
      </c>
      <c r="BE127" s="232" t="str">
        <f>+IF(TRIM(F127)="","",$B$1&amp;"-"&amp;Tabla1[[#This Row],[Mes Inscrito]]&amp;"-"&amp;Tabla1[[#This Row],[Dia de clases Inscrito]]&amp;"-"&amp;Tabla1[[#This Row],[Horario Inscrito]]&amp;"-"&amp;Tabla1[[#This Row],[Fecha Inicio grupo]])</f>
        <v/>
      </c>
      <c r="BF127" s="249" t="str">
        <f>IF(F127="","",Tabla1[[#This Row],[Curso]])</f>
        <v/>
      </c>
      <c r="BG127" s="250" t="str">
        <f>+IF(TRIM(F127)="","",$B$1&amp;"-"&amp;TRIM(Tabla1[[#This Row],[Mes Inscrito]])&amp;"-"&amp;TRIM(Tabla1[[#This Row],[Dia de clases Inscrito]])&amp;"-"&amp;TRIM(Tabla1[[#This Row],[Horario Inscrito]])&amp;"-"&amp;TRIM(Tabla1[[#This Row],[Fecha Inicio grupo]])&amp;"-"&amp;TRIM(Tabla1[[#This Row],[Tipo Incrito]]))</f>
        <v/>
      </c>
      <c r="BH127" s="251" t="str">
        <f>IF(F127="","",OR(IFERROR(SEARCH("CG",Tabla1[[#This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7" s="305" t="str">
        <f>IF(F127&lt;&gt;"",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7" s="305" t="str">
        <f>IF(F127&lt;&gt;"",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7" s="305" t="str">
        <f>IF(Tabla1[[#This Row],[Fecha Inicio grupo]]="","",IFERROR(VLOOKUP(Tabla1[[#This Row],[Mes de Alta como miembro]],Parámetros!$AM$2:$AN$16,2,0),"01/01/1900"))</f>
        <v/>
      </c>
    </row>
    <row r="128" spans="1:63" ht="14.45" hidden="1">
      <c r="A128" s="68">
        <v>125</v>
      </c>
      <c r="B128" s="29"/>
      <c r="C128" s="34"/>
      <c r="D128" s="42"/>
      <c r="E128" s="64"/>
      <c r="F128" s="45"/>
      <c r="G128" s="45"/>
      <c r="H128" s="161"/>
      <c r="I128" s="42"/>
      <c r="J128" s="28"/>
      <c r="K128" s="69"/>
      <c r="L128" s="68"/>
      <c r="M128" s="46"/>
      <c r="N128" s="236" t="str">
        <f ca="1">IF(Tabla1[[#This Row],[Fecha de nac]]="","",IF(Tabla1[[#This Row],[Fecha Finalización]] &gt;=TODAY(), DATEDIF(Tabla1[[#This Row],[Fecha de nac]],TODAY(),"y"), ROUNDDOWN((Tabla1[[#This Row],[Fecha Finalización]] -Tabla1[[#This Row],[Fecha de nac]])/365,0)))</f>
        <v/>
      </c>
      <c r="O128" s="167"/>
      <c r="P128" s="34"/>
      <c r="Q128" s="67"/>
      <c r="R128" s="67"/>
      <c r="S128" s="67"/>
      <c r="T128" s="67"/>
      <c r="U128" s="241" t="str">
        <f>IF(F128="","",Tabla1[[#This Row],[Fecha Inicio grupo]]+3*7-7)</f>
        <v/>
      </c>
      <c r="V128" s="242" t="str">
        <f>IF(F128="","",EDATE(Tabla1[[#This Row],[Fecha Inicio grupo]],3))</f>
        <v/>
      </c>
      <c r="W128" s="29"/>
      <c r="X128" s="29"/>
      <c r="Y128" s="76"/>
      <c r="Z128" s="76"/>
      <c r="AA128" s="76"/>
      <c r="AB128" s="76"/>
      <c r="AC128" s="76"/>
      <c r="AD128" s="76"/>
      <c r="AE128" s="76"/>
      <c r="AF128" s="76"/>
      <c r="AG128" s="76"/>
      <c r="AH128" s="76"/>
      <c r="AI128" s="76"/>
      <c r="AJ128" s="76"/>
      <c r="AK128" s="76"/>
      <c r="AL128" s="76"/>
      <c r="AM128" s="76"/>
      <c r="AN128" s="76"/>
      <c r="AO128" s="143"/>
      <c r="AP128" s="244" t="str">
        <f>IF(F128="","",IFERROR(VLOOKUP(SUBSTITUTE(SUBSTITUTE(Tabla1[[#This Row],[Uso Sistemas]],"T","P"),"N","F"),Parámetros!$M$2:$N$17,2,0),"Completar hasta 3ra sem. para evaluar a Probacionista"))</f>
        <v/>
      </c>
      <c r="AQ128" s="39"/>
      <c r="AR128" s="39"/>
      <c r="AS128" s="39"/>
      <c r="AT128" s="28"/>
      <c r="AU128" s="55"/>
      <c r="AV128" s="55"/>
      <c r="AW128" s="55"/>
      <c r="AX128" s="246" t="str">
        <f>IF(V128="","",EOMONTH(EDATE(Tabla1[[#This Row],[Fecha Finalización]],2),0))</f>
        <v/>
      </c>
      <c r="AY128" s="39"/>
      <c r="AZ128" s="247" t="str">
        <f>IF(V128="","",EOMONTH(EDATE(Tabla1[[#This Row],[Fecha Finalización]],3),0))</f>
        <v/>
      </c>
      <c r="BA128" s="39"/>
      <c r="BB128" s="39"/>
      <c r="BC128" s="233"/>
      <c r="BD128" s="231" t="str">
        <f>IF(F128="","",Tabla1[[#This Row],[sem 01]]&amp;Tabla1[[#This Row],[sem 02]]&amp;Tabla1[[#This Row],[sem 03]])</f>
        <v/>
      </c>
      <c r="BE128" s="232" t="str">
        <f>+IF(TRIM(F128)="","",$B$1&amp;"-"&amp;Tabla1[[#This Row],[Mes Inscrito]]&amp;"-"&amp;Tabla1[[#This Row],[Dia de clases Inscrito]]&amp;"-"&amp;Tabla1[[#This Row],[Horario Inscrito]]&amp;"-"&amp;Tabla1[[#This Row],[Fecha Inicio grupo]])</f>
        <v/>
      </c>
      <c r="BF128" s="249" t="str">
        <f>IF(F128="","",Tabla1[[#This Row],[Curso]])</f>
        <v/>
      </c>
      <c r="BG128" s="250" t="str">
        <f>+IF(TRIM(F128)="","",$B$1&amp;"-"&amp;TRIM(Tabla1[[#This Row],[Mes Inscrito]])&amp;"-"&amp;TRIM(Tabla1[[#This Row],[Dia de clases Inscrito]])&amp;"-"&amp;TRIM(Tabla1[[#This Row],[Horario Inscrito]])&amp;"-"&amp;TRIM(Tabla1[[#This Row],[Fecha Inicio grupo]])&amp;"-"&amp;TRIM(Tabla1[[#This Row],[Tipo Incrito]]))</f>
        <v/>
      </c>
      <c r="BH128" s="251" t="str">
        <f>IF(F128="","",OR(IFERROR(SEARCH("CG",Tabla1[[#This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8" s="305" t="str">
        <f>IF(F128&lt;&gt;"",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8" s="305" t="str">
        <f>IF(F128&lt;&gt;"",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8" s="305" t="str">
        <f>IF(Tabla1[[#This Row],[Fecha Inicio grupo]]="","",IFERROR(VLOOKUP(Tabla1[[#This Row],[Mes de Alta como miembro]],Parámetros!$AM$2:$AN$16,2,0),"01/01/1900"))</f>
        <v/>
      </c>
    </row>
    <row r="129" spans="1:63" ht="14.45" hidden="1">
      <c r="A129" s="68">
        <v>126</v>
      </c>
      <c r="B129" s="29"/>
      <c r="C129" s="34"/>
      <c r="D129" s="42"/>
      <c r="E129" s="64"/>
      <c r="F129" s="45"/>
      <c r="G129" s="45"/>
      <c r="H129" s="161"/>
      <c r="I129" s="42"/>
      <c r="J129" s="28"/>
      <c r="K129" s="69"/>
      <c r="L129" s="68"/>
      <c r="M129" s="46"/>
      <c r="N129" s="236" t="str">
        <f ca="1">IF(Tabla1[[#This Row],[Fecha de nac]]="","",IF(Tabla1[[#This Row],[Fecha Finalización]] &gt;=TODAY(), DATEDIF(Tabla1[[#This Row],[Fecha de nac]],TODAY(),"y"), ROUNDDOWN((Tabla1[[#This Row],[Fecha Finalización]] -Tabla1[[#This Row],[Fecha de nac]])/365,0)))</f>
        <v/>
      </c>
      <c r="O129" s="167"/>
      <c r="P129" s="34"/>
      <c r="Q129" s="67"/>
      <c r="R129" s="67"/>
      <c r="S129" s="67"/>
      <c r="T129" s="67"/>
      <c r="U129" s="241" t="str">
        <f>IF(F129="","",Tabla1[[#This Row],[Fecha Inicio grupo]]+3*7-7)</f>
        <v/>
      </c>
      <c r="V129" s="242" t="str">
        <f>IF(F129="","",EDATE(Tabla1[[#This Row],[Fecha Inicio grupo]],3))</f>
        <v/>
      </c>
      <c r="W129" s="29"/>
      <c r="X129" s="29"/>
      <c r="Y129" s="76"/>
      <c r="Z129" s="76"/>
      <c r="AA129" s="76"/>
      <c r="AB129" s="76"/>
      <c r="AC129" s="76"/>
      <c r="AD129" s="76"/>
      <c r="AE129" s="76"/>
      <c r="AF129" s="76"/>
      <c r="AG129" s="76"/>
      <c r="AH129" s="76"/>
      <c r="AI129" s="76"/>
      <c r="AJ129" s="76"/>
      <c r="AK129" s="76"/>
      <c r="AL129" s="76"/>
      <c r="AM129" s="76"/>
      <c r="AN129" s="76"/>
      <c r="AO129" s="143"/>
      <c r="AP129" s="244" t="str">
        <f>IF(F129="","",IFERROR(VLOOKUP(SUBSTITUTE(SUBSTITUTE(Tabla1[[#This Row],[Uso Sistemas]],"T","P"),"N","F"),Parámetros!$M$2:$N$17,2,0),"Completar hasta 3ra sem. para evaluar a Probacionista"))</f>
        <v/>
      </c>
      <c r="AQ129" s="39"/>
      <c r="AR129" s="39"/>
      <c r="AS129" s="39"/>
      <c r="AT129" s="28"/>
      <c r="AU129" s="55"/>
      <c r="AV129" s="55"/>
      <c r="AW129" s="55"/>
      <c r="AX129" s="246" t="str">
        <f>IF(V129="","",EOMONTH(EDATE(Tabla1[[#This Row],[Fecha Finalización]],2),0))</f>
        <v/>
      </c>
      <c r="AY129" s="39"/>
      <c r="AZ129" s="247" t="str">
        <f>IF(V129="","",EOMONTH(EDATE(Tabla1[[#This Row],[Fecha Finalización]],3),0))</f>
        <v/>
      </c>
      <c r="BA129" s="39"/>
      <c r="BB129" s="39"/>
      <c r="BC129" s="233"/>
      <c r="BD129" s="231" t="str">
        <f>IF(F129="","",Tabla1[[#This Row],[sem 01]]&amp;Tabla1[[#This Row],[sem 02]]&amp;Tabla1[[#This Row],[sem 03]])</f>
        <v/>
      </c>
      <c r="BE129" s="232" t="str">
        <f>+IF(TRIM(F129)="","",$B$1&amp;"-"&amp;Tabla1[[#This Row],[Mes Inscrito]]&amp;"-"&amp;Tabla1[[#This Row],[Dia de clases Inscrito]]&amp;"-"&amp;Tabla1[[#This Row],[Horario Inscrito]]&amp;"-"&amp;Tabla1[[#This Row],[Fecha Inicio grupo]])</f>
        <v/>
      </c>
      <c r="BF129" s="249" t="str">
        <f>IF(F129="","",Tabla1[[#This Row],[Curso]])</f>
        <v/>
      </c>
      <c r="BG129" s="250" t="str">
        <f>+IF(TRIM(F129)="","",$B$1&amp;"-"&amp;TRIM(Tabla1[[#This Row],[Mes Inscrito]])&amp;"-"&amp;TRIM(Tabla1[[#This Row],[Dia de clases Inscrito]])&amp;"-"&amp;TRIM(Tabla1[[#This Row],[Horario Inscrito]])&amp;"-"&amp;TRIM(Tabla1[[#This Row],[Fecha Inicio grupo]])&amp;"-"&amp;TRIM(Tabla1[[#This Row],[Tipo Incrito]]))</f>
        <v/>
      </c>
      <c r="BH129" s="251" t="str">
        <f>IF(F129="","",OR(IFERROR(SEARCH("CG",Tabla1[[#This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9" s="305" t="str">
        <f>IF(F129&lt;&gt;"",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9" s="305" t="str">
        <f>IF(F129&lt;&gt;"",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9" s="305" t="str">
        <f>IF(Tabla1[[#This Row],[Fecha Inicio grupo]]="","",IFERROR(VLOOKUP(Tabla1[[#This Row],[Mes de Alta como miembro]],Parámetros!$AM$2:$AN$16,2,0),"01/01/1900"))</f>
        <v/>
      </c>
    </row>
    <row r="130" spans="1:63" ht="14.45" hidden="1">
      <c r="A130" s="68">
        <v>127</v>
      </c>
      <c r="B130" s="29"/>
      <c r="C130" s="34"/>
      <c r="D130" s="42"/>
      <c r="E130" s="64"/>
      <c r="F130" s="45"/>
      <c r="G130" s="45"/>
      <c r="H130" s="161"/>
      <c r="I130" s="42"/>
      <c r="J130" s="28"/>
      <c r="K130" s="69"/>
      <c r="L130" s="68"/>
      <c r="M130" s="46"/>
      <c r="N130" s="236" t="str">
        <f ca="1">IF(Tabla1[[#This Row],[Fecha de nac]]="","",IF(Tabla1[[#This Row],[Fecha Finalización]] &gt;=TODAY(), DATEDIF(Tabla1[[#This Row],[Fecha de nac]],TODAY(),"y"), ROUNDDOWN((Tabla1[[#This Row],[Fecha Finalización]] -Tabla1[[#This Row],[Fecha de nac]])/365,0)))</f>
        <v/>
      </c>
      <c r="O130" s="167"/>
      <c r="P130" s="34"/>
      <c r="Q130" s="67"/>
      <c r="R130" s="67"/>
      <c r="S130" s="67"/>
      <c r="T130" s="67"/>
      <c r="U130" s="241" t="str">
        <f>IF(F130="","",Tabla1[[#This Row],[Fecha Inicio grupo]]+3*7-7)</f>
        <v/>
      </c>
      <c r="V130" s="242" t="str">
        <f>IF(F130="","",EDATE(Tabla1[[#This Row],[Fecha Inicio grupo]],3))</f>
        <v/>
      </c>
      <c r="W130" s="29"/>
      <c r="X130" s="29"/>
      <c r="Y130" s="76"/>
      <c r="Z130" s="76"/>
      <c r="AA130" s="76"/>
      <c r="AB130" s="76"/>
      <c r="AC130" s="76"/>
      <c r="AD130" s="76"/>
      <c r="AE130" s="76"/>
      <c r="AF130" s="76"/>
      <c r="AG130" s="76"/>
      <c r="AH130" s="76"/>
      <c r="AI130" s="76"/>
      <c r="AJ130" s="76"/>
      <c r="AK130" s="76"/>
      <c r="AL130" s="76"/>
      <c r="AM130" s="76"/>
      <c r="AN130" s="76"/>
      <c r="AO130" s="143"/>
      <c r="AP130" s="244" t="str">
        <f>IF(F130="","",IFERROR(VLOOKUP(SUBSTITUTE(SUBSTITUTE(Tabla1[[#This Row],[Uso Sistemas]],"T","P"),"N","F"),Parámetros!$M$2:$N$17,2,0),"Completar hasta 3ra sem. para evaluar a Probacionista"))</f>
        <v/>
      </c>
      <c r="AQ130" s="39"/>
      <c r="AR130" s="39"/>
      <c r="AS130" s="39"/>
      <c r="AT130" s="28"/>
      <c r="AU130" s="55"/>
      <c r="AV130" s="55"/>
      <c r="AW130" s="55"/>
      <c r="AX130" s="246" t="str">
        <f>IF(V130="","",EOMONTH(EDATE(Tabla1[[#This Row],[Fecha Finalización]],2),0))</f>
        <v/>
      </c>
      <c r="AY130" s="39"/>
      <c r="AZ130" s="247" t="str">
        <f>IF(V130="","",EOMONTH(EDATE(Tabla1[[#This Row],[Fecha Finalización]],3),0))</f>
        <v/>
      </c>
      <c r="BA130" s="39"/>
      <c r="BB130" s="39"/>
      <c r="BC130" s="233"/>
      <c r="BD130" s="231" t="str">
        <f>IF(F130="","",Tabla1[[#This Row],[sem 01]]&amp;Tabla1[[#This Row],[sem 02]]&amp;Tabla1[[#This Row],[sem 03]])</f>
        <v/>
      </c>
      <c r="BE130" s="232" t="str">
        <f>+IF(TRIM(F130)="","",$B$1&amp;"-"&amp;Tabla1[[#This Row],[Mes Inscrito]]&amp;"-"&amp;Tabla1[[#This Row],[Dia de clases Inscrito]]&amp;"-"&amp;Tabla1[[#This Row],[Horario Inscrito]]&amp;"-"&amp;Tabla1[[#This Row],[Fecha Inicio grupo]])</f>
        <v/>
      </c>
      <c r="BF130" s="249" t="str">
        <f>IF(F130="","",Tabla1[[#This Row],[Curso]])</f>
        <v/>
      </c>
      <c r="BG130" s="250" t="str">
        <f>+IF(TRIM(F130)="","",$B$1&amp;"-"&amp;TRIM(Tabla1[[#This Row],[Mes Inscrito]])&amp;"-"&amp;TRIM(Tabla1[[#This Row],[Dia de clases Inscrito]])&amp;"-"&amp;TRIM(Tabla1[[#This Row],[Horario Inscrito]])&amp;"-"&amp;TRIM(Tabla1[[#This Row],[Fecha Inicio grupo]])&amp;"-"&amp;TRIM(Tabla1[[#This Row],[Tipo Incrito]]))</f>
        <v/>
      </c>
      <c r="BH130" s="251" t="str">
        <f>IF(F130="","",OR(IFERROR(SEARCH("CG",Tabla1[[#This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0" s="305" t="str">
        <f>IF(F130&lt;&gt;"",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0" s="305" t="str">
        <f>IF(F130&lt;&gt;"",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0" s="305" t="str">
        <f>IF(Tabla1[[#This Row],[Fecha Inicio grupo]]="","",IFERROR(VLOOKUP(Tabla1[[#This Row],[Mes de Alta como miembro]],Parámetros!$AM$2:$AN$16,2,0),"01/01/1900"))</f>
        <v/>
      </c>
    </row>
    <row r="131" spans="1:63" ht="14.45" hidden="1">
      <c r="A131" s="68">
        <v>128</v>
      </c>
      <c r="B131" s="29"/>
      <c r="C131" s="34"/>
      <c r="D131" s="42"/>
      <c r="E131" s="64"/>
      <c r="F131" s="45"/>
      <c r="G131" s="45"/>
      <c r="H131" s="161"/>
      <c r="I131" s="42"/>
      <c r="J131" s="28"/>
      <c r="K131" s="69"/>
      <c r="L131" s="68"/>
      <c r="M131" s="46"/>
      <c r="N131" s="236" t="str">
        <f ca="1">IF(Tabla1[[#This Row],[Fecha de nac]]="","",IF(Tabla1[[#This Row],[Fecha Finalización]] &gt;=TODAY(), DATEDIF(Tabla1[[#This Row],[Fecha de nac]],TODAY(),"y"), ROUNDDOWN((Tabla1[[#This Row],[Fecha Finalización]] -Tabla1[[#This Row],[Fecha de nac]])/365,0)))</f>
        <v/>
      </c>
      <c r="O131" s="167"/>
      <c r="P131" s="34"/>
      <c r="Q131" s="67"/>
      <c r="R131" s="67"/>
      <c r="S131" s="67"/>
      <c r="T131" s="67"/>
      <c r="U131" s="241" t="str">
        <f>IF(F131="","",Tabla1[[#This Row],[Fecha Inicio grupo]]+3*7-7)</f>
        <v/>
      </c>
      <c r="V131" s="242" t="str">
        <f>IF(F131="","",EDATE(Tabla1[[#This Row],[Fecha Inicio grupo]],3))</f>
        <v/>
      </c>
      <c r="W131" s="29"/>
      <c r="X131" s="29"/>
      <c r="Y131" s="76"/>
      <c r="Z131" s="76"/>
      <c r="AA131" s="76"/>
      <c r="AB131" s="76"/>
      <c r="AC131" s="76"/>
      <c r="AD131" s="76"/>
      <c r="AE131" s="76"/>
      <c r="AF131" s="76"/>
      <c r="AG131" s="76"/>
      <c r="AH131" s="76"/>
      <c r="AI131" s="76"/>
      <c r="AJ131" s="76"/>
      <c r="AK131" s="76"/>
      <c r="AL131" s="76"/>
      <c r="AM131" s="76"/>
      <c r="AN131" s="76"/>
      <c r="AO131" s="143"/>
      <c r="AP131" s="244" t="str">
        <f>IF(F131="","",IFERROR(VLOOKUP(SUBSTITUTE(SUBSTITUTE(Tabla1[[#This Row],[Uso Sistemas]],"T","P"),"N","F"),Parámetros!$M$2:$N$17,2,0),"Completar hasta 3ra sem. para evaluar a Probacionista"))</f>
        <v/>
      </c>
      <c r="AQ131" s="39"/>
      <c r="AR131" s="39"/>
      <c r="AS131" s="39"/>
      <c r="AT131" s="28"/>
      <c r="AU131" s="55"/>
      <c r="AV131" s="55"/>
      <c r="AW131" s="55"/>
      <c r="AX131" s="246" t="str">
        <f>IF(V131="","",EOMONTH(EDATE(Tabla1[[#This Row],[Fecha Finalización]],2),0))</f>
        <v/>
      </c>
      <c r="AY131" s="39"/>
      <c r="AZ131" s="247" t="str">
        <f>IF(V131="","",EOMONTH(EDATE(Tabla1[[#This Row],[Fecha Finalización]],3),0))</f>
        <v/>
      </c>
      <c r="BA131" s="39"/>
      <c r="BB131" s="39"/>
      <c r="BC131" s="233"/>
      <c r="BD131" s="231" t="str">
        <f>IF(F131="","",Tabla1[[#This Row],[sem 01]]&amp;Tabla1[[#This Row],[sem 02]]&amp;Tabla1[[#This Row],[sem 03]])</f>
        <v/>
      </c>
      <c r="BE131" s="232" t="str">
        <f>+IF(TRIM(F131)="","",$B$1&amp;"-"&amp;Tabla1[[#This Row],[Mes Inscrito]]&amp;"-"&amp;Tabla1[[#This Row],[Dia de clases Inscrito]]&amp;"-"&amp;Tabla1[[#This Row],[Horario Inscrito]]&amp;"-"&amp;Tabla1[[#This Row],[Fecha Inicio grupo]])</f>
        <v/>
      </c>
      <c r="BF131" s="249" t="str">
        <f>IF(F131="","",Tabla1[[#This Row],[Curso]])</f>
        <v/>
      </c>
      <c r="BG131" s="250" t="str">
        <f>+IF(TRIM(F131)="","",$B$1&amp;"-"&amp;TRIM(Tabla1[[#This Row],[Mes Inscrito]])&amp;"-"&amp;TRIM(Tabla1[[#This Row],[Dia de clases Inscrito]])&amp;"-"&amp;TRIM(Tabla1[[#This Row],[Horario Inscrito]])&amp;"-"&amp;TRIM(Tabla1[[#This Row],[Fecha Inicio grupo]])&amp;"-"&amp;TRIM(Tabla1[[#This Row],[Tipo Incrito]]))</f>
        <v/>
      </c>
      <c r="BH131" s="251" t="str">
        <f>IF(F131="","",OR(IFERROR(SEARCH("CG",Tabla1[[#This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1" s="305" t="str">
        <f>IF(F131&lt;&gt;"",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1" s="305" t="str">
        <f>IF(F131&lt;&gt;"",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1" s="305" t="str">
        <f>IF(Tabla1[[#This Row],[Fecha Inicio grupo]]="","",IFERROR(VLOOKUP(Tabla1[[#This Row],[Mes de Alta como miembro]],Parámetros!$AM$2:$AN$16,2,0),"01/01/1900"))</f>
        <v/>
      </c>
    </row>
    <row r="132" spans="1:63" ht="14.45" hidden="1">
      <c r="A132" s="68">
        <v>129</v>
      </c>
      <c r="B132" s="29"/>
      <c r="C132" s="34"/>
      <c r="D132" s="42"/>
      <c r="E132" s="64"/>
      <c r="F132" s="45"/>
      <c r="G132" s="45"/>
      <c r="H132" s="161"/>
      <c r="I132" s="42"/>
      <c r="J132" s="28"/>
      <c r="K132" s="69"/>
      <c r="L132" s="68"/>
      <c r="M132" s="46"/>
      <c r="N132" s="236" t="str">
        <f ca="1">IF(Tabla1[[#This Row],[Fecha de nac]]="","",IF(Tabla1[[#This Row],[Fecha Finalización]] &gt;=TODAY(), DATEDIF(Tabla1[[#This Row],[Fecha de nac]],TODAY(),"y"), ROUNDDOWN((Tabla1[[#This Row],[Fecha Finalización]] -Tabla1[[#This Row],[Fecha de nac]])/365,0)))</f>
        <v/>
      </c>
      <c r="O132" s="167"/>
      <c r="P132" s="34"/>
      <c r="Q132" s="67"/>
      <c r="R132" s="67"/>
      <c r="S132" s="67"/>
      <c r="T132" s="67"/>
      <c r="U132" s="241" t="str">
        <f>IF(F132="","",Tabla1[[#This Row],[Fecha Inicio grupo]]+3*7-7)</f>
        <v/>
      </c>
      <c r="V132" s="242" t="str">
        <f>IF(F132="","",EDATE(Tabla1[[#This Row],[Fecha Inicio grupo]],3))</f>
        <v/>
      </c>
      <c r="W132" s="29"/>
      <c r="X132" s="29"/>
      <c r="Y132" s="76"/>
      <c r="Z132" s="76"/>
      <c r="AA132" s="76"/>
      <c r="AB132" s="76"/>
      <c r="AC132" s="76"/>
      <c r="AD132" s="76"/>
      <c r="AE132" s="76"/>
      <c r="AF132" s="76"/>
      <c r="AG132" s="76"/>
      <c r="AH132" s="76"/>
      <c r="AI132" s="76"/>
      <c r="AJ132" s="76"/>
      <c r="AK132" s="76"/>
      <c r="AL132" s="76"/>
      <c r="AM132" s="76"/>
      <c r="AN132" s="76"/>
      <c r="AO132" s="143"/>
      <c r="AP132" s="244" t="str">
        <f>IF(F132="","",IFERROR(VLOOKUP(SUBSTITUTE(SUBSTITUTE(Tabla1[[#This Row],[Uso Sistemas]],"T","P"),"N","F"),Parámetros!$M$2:$N$17,2,0),"Completar hasta 3ra sem. para evaluar a Probacionista"))</f>
        <v/>
      </c>
      <c r="AQ132" s="39"/>
      <c r="AR132" s="39"/>
      <c r="AS132" s="39"/>
      <c r="AT132" s="28"/>
      <c r="AU132" s="55"/>
      <c r="AV132" s="55"/>
      <c r="AW132" s="55"/>
      <c r="AX132" s="246" t="str">
        <f>IF(V132="","",EOMONTH(EDATE(Tabla1[[#This Row],[Fecha Finalización]],2),0))</f>
        <v/>
      </c>
      <c r="AY132" s="39"/>
      <c r="AZ132" s="247" t="str">
        <f>IF(V132="","",EOMONTH(EDATE(Tabla1[[#This Row],[Fecha Finalización]],3),0))</f>
        <v/>
      </c>
      <c r="BA132" s="39"/>
      <c r="BB132" s="39"/>
      <c r="BC132" s="233"/>
      <c r="BD132" s="231" t="str">
        <f>IF(F132="","",Tabla1[[#This Row],[sem 01]]&amp;Tabla1[[#This Row],[sem 02]]&amp;Tabla1[[#This Row],[sem 03]])</f>
        <v/>
      </c>
      <c r="BE132" s="232" t="str">
        <f>+IF(TRIM(F132)="","",$B$1&amp;"-"&amp;Tabla1[[#This Row],[Mes Inscrito]]&amp;"-"&amp;Tabla1[[#This Row],[Dia de clases Inscrito]]&amp;"-"&amp;Tabla1[[#This Row],[Horario Inscrito]]&amp;"-"&amp;Tabla1[[#This Row],[Fecha Inicio grupo]])</f>
        <v/>
      </c>
      <c r="BF132" s="249" t="str">
        <f>IF(F132="","",Tabla1[[#This Row],[Curso]])</f>
        <v/>
      </c>
      <c r="BG132" s="250" t="str">
        <f>+IF(TRIM(F132)="","",$B$1&amp;"-"&amp;TRIM(Tabla1[[#This Row],[Mes Inscrito]])&amp;"-"&amp;TRIM(Tabla1[[#This Row],[Dia de clases Inscrito]])&amp;"-"&amp;TRIM(Tabla1[[#This Row],[Horario Inscrito]])&amp;"-"&amp;TRIM(Tabla1[[#This Row],[Fecha Inicio grupo]])&amp;"-"&amp;TRIM(Tabla1[[#This Row],[Tipo Incrito]]))</f>
        <v/>
      </c>
      <c r="BH132" s="251" t="str">
        <f>IF(F132="","",OR(IFERROR(SEARCH("CG",Tabla1[[#This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2" s="305" t="str">
        <f>IF(F132&lt;&gt;"",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2" s="305" t="str">
        <f>IF(F132&lt;&gt;"",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2" s="305" t="str">
        <f>IF(Tabla1[[#This Row],[Fecha Inicio grupo]]="","",IFERROR(VLOOKUP(Tabla1[[#This Row],[Mes de Alta como miembro]],Parámetros!$AM$2:$AN$16,2,0),"01/01/1900"))</f>
        <v/>
      </c>
    </row>
    <row r="133" spans="1:63" ht="14.45" hidden="1">
      <c r="A133" s="68">
        <v>130</v>
      </c>
      <c r="B133" s="29"/>
      <c r="C133" s="34"/>
      <c r="D133" s="42"/>
      <c r="E133" s="64"/>
      <c r="F133" s="45"/>
      <c r="G133" s="45"/>
      <c r="H133" s="161"/>
      <c r="I133" s="42"/>
      <c r="J133" s="28"/>
      <c r="K133" s="69"/>
      <c r="L133" s="68"/>
      <c r="M133" s="46"/>
      <c r="N133" s="236" t="str">
        <f ca="1">IF(Tabla1[[#This Row],[Fecha de nac]]="","",IF(Tabla1[[#This Row],[Fecha Finalización]] &gt;=TODAY(), DATEDIF(Tabla1[[#This Row],[Fecha de nac]],TODAY(),"y"), ROUNDDOWN((Tabla1[[#This Row],[Fecha Finalización]] -Tabla1[[#This Row],[Fecha de nac]])/365,0)))</f>
        <v/>
      </c>
      <c r="O133" s="167"/>
      <c r="P133" s="34"/>
      <c r="Q133" s="67"/>
      <c r="R133" s="67"/>
      <c r="S133" s="67"/>
      <c r="T133" s="67"/>
      <c r="U133" s="241" t="str">
        <f>IF(F133="","",Tabla1[[#This Row],[Fecha Inicio grupo]]+3*7-7)</f>
        <v/>
      </c>
      <c r="V133" s="242" t="str">
        <f>IF(F133="","",EDATE(Tabla1[[#This Row],[Fecha Inicio grupo]],3))</f>
        <v/>
      </c>
      <c r="W133" s="29"/>
      <c r="X133" s="29"/>
      <c r="Y133" s="76"/>
      <c r="Z133" s="76"/>
      <c r="AA133" s="76"/>
      <c r="AB133" s="76"/>
      <c r="AC133" s="76"/>
      <c r="AD133" s="76"/>
      <c r="AE133" s="76"/>
      <c r="AF133" s="76"/>
      <c r="AG133" s="76"/>
      <c r="AH133" s="76"/>
      <c r="AI133" s="76"/>
      <c r="AJ133" s="76"/>
      <c r="AK133" s="76"/>
      <c r="AL133" s="76"/>
      <c r="AM133" s="76"/>
      <c r="AN133" s="76"/>
      <c r="AO133" s="143"/>
      <c r="AP133" s="244" t="str">
        <f>IF(F133="","",IFERROR(VLOOKUP(SUBSTITUTE(SUBSTITUTE(Tabla1[[#This Row],[Uso Sistemas]],"T","P"),"N","F"),Parámetros!$M$2:$N$17,2,0),"Completar hasta 3ra sem. para evaluar a Probacionista"))</f>
        <v/>
      </c>
      <c r="AQ133" s="39"/>
      <c r="AR133" s="39"/>
      <c r="AS133" s="39"/>
      <c r="AT133" s="28"/>
      <c r="AU133" s="55"/>
      <c r="AV133" s="55"/>
      <c r="AW133" s="55"/>
      <c r="AX133" s="246" t="str">
        <f>IF(V133="","",EOMONTH(EDATE(Tabla1[[#This Row],[Fecha Finalización]],2),0))</f>
        <v/>
      </c>
      <c r="AY133" s="39"/>
      <c r="AZ133" s="247" t="str">
        <f>IF(V133="","",EOMONTH(EDATE(Tabla1[[#This Row],[Fecha Finalización]],3),0))</f>
        <v/>
      </c>
      <c r="BA133" s="39"/>
      <c r="BB133" s="39"/>
      <c r="BC133" s="233"/>
      <c r="BD133" s="231" t="str">
        <f>IF(F133="","",Tabla1[[#This Row],[sem 01]]&amp;Tabla1[[#This Row],[sem 02]]&amp;Tabla1[[#This Row],[sem 03]])</f>
        <v/>
      </c>
      <c r="BE133" s="232" t="str">
        <f>+IF(TRIM(F133)="","",$B$1&amp;"-"&amp;Tabla1[[#This Row],[Mes Inscrito]]&amp;"-"&amp;Tabla1[[#This Row],[Dia de clases Inscrito]]&amp;"-"&amp;Tabla1[[#This Row],[Horario Inscrito]]&amp;"-"&amp;Tabla1[[#This Row],[Fecha Inicio grupo]])</f>
        <v/>
      </c>
      <c r="BF133" s="249" t="str">
        <f>IF(F133="","",Tabla1[[#This Row],[Curso]])</f>
        <v/>
      </c>
      <c r="BG133" s="250" t="str">
        <f>+IF(TRIM(F133)="","",$B$1&amp;"-"&amp;TRIM(Tabla1[[#This Row],[Mes Inscrito]])&amp;"-"&amp;TRIM(Tabla1[[#This Row],[Dia de clases Inscrito]])&amp;"-"&amp;TRIM(Tabla1[[#This Row],[Horario Inscrito]])&amp;"-"&amp;TRIM(Tabla1[[#This Row],[Fecha Inicio grupo]])&amp;"-"&amp;TRIM(Tabla1[[#This Row],[Tipo Incrito]]))</f>
        <v/>
      </c>
      <c r="BH133" s="251" t="str">
        <f>IF(F133="","",OR(IFERROR(SEARCH("CG",Tabla1[[#This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3" s="305" t="str">
        <f>IF(F133&lt;&gt;"",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3" s="305" t="str">
        <f>IF(F133&lt;&gt;"",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3" s="305" t="str">
        <f>IF(Tabla1[[#This Row],[Fecha Inicio grupo]]="","",IFERROR(VLOOKUP(Tabla1[[#This Row],[Mes de Alta como miembro]],Parámetros!$AM$2:$AN$16,2,0),"01/01/1900"))</f>
        <v/>
      </c>
    </row>
    <row r="134" spans="1:63" ht="14.45" hidden="1">
      <c r="A134" s="68">
        <v>131</v>
      </c>
      <c r="B134" s="29"/>
      <c r="C134" s="34"/>
      <c r="D134" s="42"/>
      <c r="E134" s="64"/>
      <c r="F134" s="45"/>
      <c r="G134" s="45"/>
      <c r="H134" s="161"/>
      <c r="I134" s="42"/>
      <c r="J134" s="28"/>
      <c r="K134" s="69"/>
      <c r="L134" s="68"/>
      <c r="M134" s="46"/>
      <c r="N134" s="236" t="str">
        <f ca="1">IF(Tabla1[[#This Row],[Fecha de nac]]="","",IF(Tabla1[[#This Row],[Fecha Finalización]] &gt;=TODAY(), DATEDIF(Tabla1[[#This Row],[Fecha de nac]],TODAY(),"y"), ROUNDDOWN((Tabla1[[#This Row],[Fecha Finalización]] -Tabla1[[#This Row],[Fecha de nac]])/365,0)))</f>
        <v/>
      </c>
      <c r="O134" s="167"/>
      <c r="P134" s="34"/>
      <c r="Q134" s="67"/>
      <c r="R134" s="67"/>
      <c r="S134" s="67"/>
      <c r="T134" s="67"/>
      <c r="U134" s="241" t="str">
        <f>IF(F134="","",Tabla1[[#This Row],[Fecha Inicio grupo]]+3*7-7)</f>
        <v/>
      </c>
      <c r="V134" s="242" t="str">
        <f>IF(F134="","",EDATE(Tabla1[[#This Row],[Fecha Inicio grupo]],3))</f>
        <v/>
      </c>
      <c r="W134" s="29"/>
      <c r="X134" s="29"/>
      <c r="Y134" s="76"/>
      <c r="Z134" s="76"/>
      <c r="AA134" s="76"/>
      <c r="AB134" s="76"/>
      <c r="AC134" s="76"/>
      <c r="AD134" s="76"/>
      <c r="AE134" s="76"/>
      <c r="AF134" s="76"/>
      <c r="AG134" s="76"/>
      <c r="AH134" s="76"/>
      <c r="AI134" s="76"/>
      <c r="AJ134" s="76"/>
      <c r="AK134" s="76"/>
      <c r="AL134" s="76"/>
      <c r="AM134" s="76"/>
      <c r="AN134" s="76"/>
      <c r="AO134" s="143"/>
      <c r="AP134" s="244" t="str">
        <f>IF(F134="","",IFERROR(VLOOKUP(SUBSTITUTE(SUBSTITUTE(Tabla1[[#This Row],[Uso Sistemas]],"T","P"),"N","F"),Parámetros!$M$2:$N$17,2,0),"Completar hasta 3ra sem. para evaluar a Probacionista"))</f>
        <v/>
      </c>
      <c r="AQ134" s="39"/>
      <c r="AR134" s="39"/>
      <c r="AS134" s="39"/>
      <c r="AT134" s="28"/>
      <c r="AU134" s="55"/>
      <c r="AV134" s="55"/>
      <c r="AW134" s="55"/>
      <c r="AX134" s="246" t="str">
        <f>IF(V134="","",EOMONTH(EDATE(Tabla1[[#This Row],[Fecha Finalización]],2),0))</f>
        <v/>
      </c>
      <c r="AY134" s="39"/>
      <c r="AZ134" s="247" t="str">
        <f>IF(V134="","",EOMONTH(EDATE(Tabla1[[#This Row],[Fecha Finalización]],3),0))</f>
        <v/>
      </c>
      <c r="BA134" s="39"/>
      <c r="BB134" s="39"/>
      <c r="BC134" s="233"/>
      <c r="BD134" s="231" t="str">
        <f>IF(F134="","",Tabla1[[#This Row],[sem 01]]&amp;Tabla1[[#This Row],[sem 02]]&amp;Tabla1[[#This Row],[sem 03]])</f>
        <v/>
      </c>
      <c r="BE134" s="232" t="str">
        <f>+IF(TRIM(F134)="","",$B$1&amp;"-"&amp;Tabla1[[#This Row],[Mes Inscrito]]&amp;"-"&amp;Tabla1[[#This Row],[Dia de clases Inscrito]]&amp;"-"&amp;Tabla1[[#This Row],[Horario Inscrito]]&amp;"-"&amp;Tabla1[[#This Row],[Fecha Inicio grupo]])</f>
        <v/>
      </c>
      <c r="BF134" s="249" t="str">
        <f>IF(F134="","",Tabla1[[#This Row],[Curso]])</f>
        <v/>
      </c>
      <c r="BG134" s="250" t="str">
        <f>+IF(TRIM(F134)="","",$B$1&amp;"-"&amp;TRIM(Tabla1[[#This Row],[Mes Inscrito]])&amp;"-"&amp;TRIM(Tabla1[[#This Row],[Dia de clases Inscrito]])&amp;"-"&amp;TRIM(Tabla1[[#This Row],[Horario Inscrito]])&amp;"-"&amp;TRIM(Tabla1[[#This Row],[Fecha Inicio grupo]])&amp;"-"&amp;TRIM(Tabla1[[#This Row],[Tipo Incrito]]))</f>
        <v/>
      </c>
      <c r="BH134" s="251" t="str">
        <f>IF(F134="","",OR(IFERROR(SEARCH("CG",Tabla1[[#This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4" s="305" t="str">
        <f>IF(F134&lt;&gt;"",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4" s="305" t="str">
        <f>IF(F134&lt;&gt;"",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4" s="305" t="str">
        <f>IF(Tabla1[[#This Row],[Fecha Inicio grupo]]="","",IFERROR(VLOOKUP(Tabla1[[#This Row],[Mes de Alta como miembro]],Parámetros!$AM$2:$AN$16,2,0),"01/01/1900"))</f>
        <v/>
      </c>
    </row>
    <row r="135" spans="1:63" ht="14.45" hidden="1">
      <c r="A135" s="68">
        <v>132</v>
      </c>
      <c r="B135" s="29"/>
      <c r="C135" s="34"/>
      <c r="D135" s="42"/>
      <c r="E135" s="64"/>
      <c r="F135" s="45"/>
      <c r="G135" s="45"/>
      <c r="H135" s="161"/>
      <c r="I135" s="42"/>
      <c r="J135" s="28"/>
      <c r="K135" s="69"/>
      <c r="L135" s="68"/>
      <c r="M135" s="46"/>
      <c r="N135" s="236" t="str">
        <f ca="1">IF(Tabla1[[#This Row],[Fecha de nac]]="","",IF(Tabla1[[#This Row],[Fecha Finalización]] &gt;=TODAY(), DATEDIF(Tabla1[[#This Row],[Fecha de nac]],TODAY(),"y"), ROUNDDOWN((Tabla1[[#This Row],[Fecha Finalización]] -Tabla1[[#This Row],[Fecha de nac]])/365,0)))</f>
        <v/>
      </c>
      <c r="O135" s="167"/>
      <c r="P135" s="34"/>
      <c r="Q135" s="67"/>
      <c r="R135" s="67"/>
      <c r="S135" s="67"/>
      <c r="T135" s="67"/>
      <c r="U135" s="241" t="str">
        <f>IF(F135="","",Tabla1[[#This Row],[Fecha Inicio grupo]]+3*7-7)</f>
        <v/>
      </c>
      <c r="V135" s="242" t="str">
        <f>IF(F135="","",EDATE(Tabla1[[#This Row],[Fecha Inicio grupo]],3))</f>
        <v/>
      </c>
      <c r="W135" s="29"/>
      <c r="X135" s="29"/>
      <c r="Y135" s="76"/>
      <c r="Z135" s="76"/>
      <c r="AA135" s="76"/>
      <c r="AB135" s="76"/>
      <c r="AC135" s="76"/>
      <c r="AD135" s="76"/>
      <c r="AE135" s="76"/>
      <c r="AF135" s="76"/>
      <c r="AG135" s="76"/>
      <c r="AH135" s="76"/>
      <c r="AI135" s="76"/>
      <c r="AJ135" s="76"/>
      <c r="AK135" s="76"/>
      <c r="AL135" s="76"/>
      <c r="AM135" s="76"/>
      <c r="AN135" s="76"/>
      <c r="AO135" s="143"/>
      <c r="AP135" s="244" t="str">
        <f>IF(F135="","",IFERROR(VLOOKUP(SUBSTITUTE(SUBSTITUTE(Tabla1[[#This Row],[Uso Sistemas]],"T","P"),"N","F"),Parámetros!$M$2:$N$17,2,0),"Completar hasta 3ra sem. para evaluar a Probacionista"))</f>
        <v/>
      </c>
      <c r="AQ135" s="39"/>
      <c r="AR135" s="39"/>
      <c r="AS135" s="39"/>
      <c r="AT135" s="28"/>
      <c r="AU135" s="55"/>
      <c r="AV135" s="55"/>
      <c r="AW135" s="55"/>
      <c r="AX135" s="246" t="str">
        <f>IF(V135="","",EOMONTH(EDATE(Tabla1[[#This Row],[Fecha Finalización]],2),0))</f>
        <v/>
      </c>
      <c r="AY135" s="39"/>
      <c r="AZ135" s="247" t="str">
        <f>IF(V135="","",EOMONTH(EDATE(Tabla1[[#This Row],[Fecha Finalización]],3),0))</f>
        <v/>
      </c>
      <c r="BA135" s="39"/>
      <c r="BB135" s="39"/>
      <c r="BC135" s="233"/>
      <c r="BD135" s="231" t="str">
        <f>IF(F135="","",Tabla1[[#This Row],[sem 01]]&amp;Tabla1[[#This Row],[sem 02]]&amp;Tabla1[[#This Row],[sem 03]])</f>
        <v/>
      </c>
      <c r="BE135" s="232" t="str">
        <f>+IF(TRIM(F135)="","",$B$1&amp;"-"&amp;Tabla1[[#This Row],[Mes Inscrito]]&amp;"-"&amp;Tabla1[[#This Row],[Dia de clases Inscrito]]&amp;"-"&amp;Tabla1[[#This Row],[Horario Inscrito]]&amp;"-"&amp;Tabla1[[#This Row],[Fecha Inicio grupo]])</f>
        <v/>
      </c>
      <c r="BF135" s="249" t="str">
        <f>IF(F135="","",Tabla1[[#This Row],[Curso]])</f>
        <v/>
      </c>
      <c r="BG135" s="250" t="str">
        <f>+IF(TRIM(F135)="","",$B$1&amp;"-"&amp;TRIM(Tabla1[[#This Row],[Mes Inscrito]])&amp;"-"&amp;TRIM(Tabla1[[#This Row],[Dia de clases Inscrito]])&amp;"-"&amp;TRIM(Tabla1[[#This Row],[Horario Inscrito]])&amp;"-"&amp;TRIM(Tabla1[[#This Row],[Fecha Inicio grupo]])&amp;"-"&amp;TRIM(Tabla1[[#This Row],[Tipo Incrito]]))</f>
        <v/>
      </c>
      <c r="BH135" s="251" t="str">
        <f>IF(F135="","",OR(IFERROR(SEARCH("CG",Tabla1[[#This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5" s="305" t="str">
        <f>IF(F135&lt;&gt;"",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5" s="305" t="str">
        <f>IF(F135&lt;&gt;"",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5" s="305" t="str">
        <f>IF(Tabla1[[#This Row],[Fecha Inicio grupo]]="","",IFERROR(VLOOKUP(Tabla1[[#This Row],[Mes de Alta como miembro]],Parámetros!$AM$2:$AN$16,2,0),"01/01/1900"))</f>
        <v/>
      </c>
    </row>
    <row r="136" spans="1:63" ht="14.45" hidden="1">
      <c r="A136" s="68">
        <v>133</v>
      </c>
      <c r="B136" s="29"/>
      <c r="C136" s="34"/>
      <c r="D136" s="42"/>
      <c r="E136" s="64"/>
      <c r="F136" s="45"/>
      <c r="G136" s="45"/>
      <c r="H136" s="161"/>
      <c r="I136" s="42"/>
      <c r="J136" s="28"/>
      <c r="K136" s="69"/>
      <c r="L136" s="68"/>
      <c r="M136" s="46"/>
      <c r="N136" s="236" t="str">
        <f ca="1">IF(Tabla1[[#This Row],[Fecha de nac]]="","",IF(Tabla1[[#This Row],[Fecha Finalización]] &gt;=TODAY(), DATEDIF(Tabla1[[#This Row],[Fecha de nac]],TODAY(),"y"), ROUNDDOWN((Tabla1[[#This Row],[Fecha Finalización]] -Tabla1[[#This Row],[Fecha de nac]])/365,0)))</f>
        <v/>
      </c>
      <c r="O136" s="167"/>
      <c r="P136" s="34"/>
      <c r="Q136" s="67"/>
      <c r="R136" s="67"/>
      <c r="S136" s="67"/>
      <c r="T136" s="67"/>
      <c r="U136" s="241" t="str">
        <f>IF(F136="","",Tabla1[[#This Row],[Fecha Inicio grupo]]+3*7-7)</f>
        <v/>
      </c>
      <c r="V136" s="242" t="str">
        <f>IF(F136="","",EDATE(Tabla1[[#This Row],[Fecha Inicio grupo]],3))</f>
        <v/>
      </c>
      <c r="W136" s="29"/>
      <c r="X136" s="29"/>
      <c r="Y136" s="76"/>
      <c r="Z136" s="76"/>
      <c r="AA136" s="76"/>
      <c r="AB136" s="76"/>
      <c r="AC136" s="76"/>
      <c r="AD136" s="76"/>
      <c r="AE136" s="76"/>
      <c r="AF136" s="76"/>
      <c r="AG136" s="76"/>
      <c r="AH136" s="76"/>
      <c r="AI136" s="76"/>
      <c r="AJ136" s="76"/>
      <c r="AK136" s="76"/>
      <c r="AL136" s="76"/>
      <c r="AM136" s="76"/>
      <c r="AN136" s="76"/>
      <c r="AO136" s="143"/>
      <c r="AP136" s="244" t="str">
        <f>IF(F136="","",IFERROR(VLOOKUP(SUBSTITUTE(SUBSTITUTE(Tabla1[[#This Row],[Uso Sistemas]],"T","P"),"N","F"),Parámetros!$M$2:$N$17,2,0),"Completar hasta 3ra sem. para evaluar a Probacionista"))</f>
        <v/>
      </c>
      <c r="AQ136" s="39"/>
      <c r="AR136" s="39"/>
      <c r="AS136" s="39"/>
      <c r="AT136" s="28"/>
      <c r="AU136" s="55"/>
      <c r="AV136" s="55"/>
      <c r="AW136" s="55"/>
      <c r="AX136" s="246" t="str">
        <f>IF(V136="","",EOMONTH(EDATE(Tabla1[[#This Row],[Fecha Finalización]],2),0))</f>
        <v/>
      </c>
      <c r="AY136" s="39"/>
      <c r="AZ136" s="247" t="str">
        <f>IF(V136="","",EOMONTH(EDATE(Tabla1[[#This Row],[Fecha Finalización]],3),0))</f>
        <v/>
      </c>
      <c r="BA136" s="39"/>
      <c r="BB136" s="39"/>
      <c r="BC136" s="233"/>
      <c r="BD136" s="231" t="str">
        <f>IF(F136="","",Tabla1[[#This Row],[sem 01]]&amp;Tabla1[[#This Row],[sem 02]]&amp;Tabla1[[#This Row],[sem 03]])</f>
        <v/>
      </c>
      <c r="BE136" s="232" t="str">
        <f>+IF(TRIM(F136)="","",$B$1&amp;"-"&amp;Tabla1[[#This Row],[Mes Inscrito]]&amp;"-"&amp;Tabla1[[#This Row],[Dia de clases Inscrito]]&amp;"-"&amp;Tabla1[[#This Row],[Horario Inscrito]]&amp;"-"&amp;Tabla1[[#This Row],[Fecha Inicio grupo]])</f>
        <v/>
      </c>
      <c r="BF136" s="249" t="str">
        <f>IF(F136="","",Tabla1[[#This Row],[Curso]])</f>
        <v/>
      </c>
      <c r="BG136" s="250" t="str">
        <f>+IF(TRIM(F136)="","",$B$1&amp;"-"&amp;TRIM(Tabla1[[#This Row],[Mes Inscrito]])&amp;"-"&amp;TRIM(Tabla1[[#This Row],[Dia de clases Inscrito]])&amp;"-"&amp;TRIM(Tabla1[[#This Row],[Horario Inscrito]])&amp;"-"&amp;TRIM(Tabla1[[#This Row],[Fecha Inicio grupo]])&amp;"-"&amp;TRIM(Tabla1[[#This Row],[Tipo Incrito]]))</f>
        <v/>
      </c>
      <c r="BH136" s="251" t="str">
        <f>IF(F136="","",OR(IFERROR(SEARCH("CG",Tabla1[[#This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6" s="305" t="str">
        <f>IF(F136&lt;&gt;"",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6" s="305" t="str">
        <f>IF(F136&lt;&gt;"",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6" s="305" t="str">
        <f>IF(Tabla1[[#This Row],[Fecha Inicio grupo]]="","",IFERROR(VLOOKUP(Tabla1[[#This Row],[Mes de Alta como miembro]],Parámetros!$AM$2:$AN$16,2,0),"01/01/1900"))</f>
        <v/>
      </c>
    </row>
    <row r="137" spans="1:63" ht="14.45" hidden="1">
      <c r="A137" s="68">
        <v>134</v>
      </c>
      <c r="B137" s="29"/>
      <c r="C137" s="34"/>
      <c r="D137" s="42"/>
      <c r="E137" s="64"/>
      <c r="F137" s="45"/>
      <c r="G137" s="45"/>
      <c r="H137" s="161"/>
      <c r="I137" s="42"/>
      <c r="J137" s="28"/>
      <c r="K137" s="69"/>
      <c r="L137" s="68"/>
      <c r="M137" s="46"/>
      <c r="N137" s="236" t="str">
        <f ca="1">IF(Tabla1[[#This Row],[Fecha de nac]]="","",IF(Tabla1[[#This Row],[Fecha Finalización]] &gt;=TODAY(), DATEDIF(Tabla1[[#This Row],[Fecha de nac]],TODAY(),"y"), ROUNDDOWN((Tabla1[[#This Row],[Fecha Finalización]] -Tabla1[[#This Row],[Fecha de nac]])/365,0)))</f>
        <v/>
      </c>
      <c r="O137" s="167"/>
      <c r="P137" s="34"/>
      <c r="Q137" s="67"/>
      <c r="R137" s="67"/>
      <c r="S137" s="67"/>
      <c r="T137" s="67"/>
      <c r="U137" s="241" t="str">
        <f>IF(F137="","",Tabla1[[#This Row],[Fecha Inicio grupo]]+3*7-7)</f>
        <v/>
      </c>
      <c r="V137" s="242" t="str">
        <f>IF(F137="","",EDATE(Tabla1[[#This Row],[Fecha Inicio grupo]],3))</f>
        <v/>
      </c>
      <c r="W137" s="29"/>
      <c r="X137" s="29"/>
      <c r="Y137" s="76"/>
      <c r="Z137" s="76"/>
      <c r="AA137" s="76"/>
      <c r="AB137" s="76"/>
      <c r="AC137" s="76"/>
      <c r="AD137" s="76"/>
      <c r="AE137" s="76"/>
      <c r="AF137" s="76"/>
      <c r="AG137" s="76"/>
      <c r="AH137" s="76"/>
      <c r="AI137" s="76"/>
      <c r="AJ137" s="76"/>
      <c r="AK137" s="76"/>
      <c r="AL137" s="76"/>
      <c r="AM137" s="76"/>
      <c r="AN137" s="76"/>
      <c r="AO137" s="143"/>
      <c r="AP137" s="244" t="str">
        <f>IF(F137="","",IFERROR(VLOOKUP(SUBSTITUTE(SUBSTITUTE(Tabla1[[#This Row],[Uso Sistemas]],"T","P"),"N","F"),Parámetros!$M$2:$N$17,2,0),"Completar hasta 3ra sem. para evaluar a Probacionista"))</f>
        <v/>
      </c>
      <c r="AQ137" s="39"/>
      <c r="AR137" s="39"/>
      <c r="AS137" s="39"/>
      <c r="AT137" s="28"/>
      <c r="AU137" s="55"/>
      <c r="AV137" s="55"/>
      <c r="AW137" s="55"/>
      <c r="AX137" s="246" t="str">
        <f>IF(V137="","",EOMONTH(EDATE(Tabla1[[#This Row],[Fecha Finalización]],2),0))</f>
        <v/>
      </c>
      <c r="AY137" s="39"/>
      <c r="AZ137" s="247" t="str">
        <f>IF(V137="","",EOMONTH(EDATE(Tabla1[[#This Row],[Fecha Finalización]],3),0))</f>
        <v/>
      </c>
      <c r="BA137" s="39"/>
      <c r="BB137" s="39"/>
      <c r="BC137" s="233"/>
      <c r="BD137" s="231" t="str">
        <f>IF(F137="","",Tabla1[[#This Row],[sem 01]]&amp;Tabla1[[#This Row],[sem 02]]&amp;Tabla1[[#This Row],[sem 03]])</f>
        <v/>
      </c>
      <c r="BE137" s="232" t="str">
        <f>+IF(TRIM(F137)="","",$B$1&amp;"-"&amp;Tabla1[[#This Row],[Mes Inscrito]]&amp;"-"&amp;Tabla1[[#This Row],[Dia de clases Inscrito]]&amp;"-"&amp;Tabla1[[#This Row],[Horario Inscrito]]&amp;"-"&amp;Tabla1[[#This Row],[Fecha Inicio grupo]])</f>
        <v/>
      </c>
      <c r="BF137" s="249" t="str">
        <f>IF(F137="","",Tabla1[[#This Row],[Curso]])</f>
        <v/>
      </c>
      <c r="BG137" s="250" t="str">
        <f>+IF(TRIM(F137)="","",$B$1&amp;"-"&amp;TRIM(Tabla1[[#This Row],[Mes Inscrito]])&amp;"-"&amp;TRIM(Tabla1[[#This Row],[Dia de clases Inscrito]])&amp;"-"&amp;TRIM(Tabla1[[#This Row],[Horario Inscrito]])&amp;"-"&amp;TRIM(Tabla1[[#This Row],[Fecha Inicio grupo]])&amp;"-"&amp;TRIM(Tabla1[[#This Row],[Tipo Incrito]]))</f>
        <v/>
      </c>
      <c r="BH137" s="251" t="str">
        <f>IF(F137="","",OR(IFERROR(SEARCH("CG",Tabla1[[#This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7" s="305" t="str">
        <f>IF(F137&lt;&gt;"",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7" s="305" t="str">
        <f>IF(F137&lt;&gt;"",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7" s="305" t="str">
        <f>IF(Tabla1[[#This Row],[Fecha Inicio grupo]]="","",IFERROR(VLOOKUP(Tabla1[[#This Row],[Mes de Alta como miembro]],Parámetros!$AM$2:$AN$16,2,0),"01/01/1900"))</f>
        <v/>
      </c>
    </row>
    <row r="138" spans="1:63" ht="14.45" hidden="1">
      <c r="A138" s="68">
        <v>135</v>
      </c>
      <c r="B138" s="29"/>
      <c r="C138" s="34"/>
      <c r="D138" s="42"/>
      <c r="E138" s="64"/>
      <c r="F138" s="45"/>
      <c r="G138" s="45"/>
      <c r="H138" s="161"/>
      <c r="I138" s="42"/>
      <c r="J138" s="28"/>
      <c r="K138" s="69"/>
      <c r="L138" s="68"/>
      <c r="M138" s="46"/>
      <c r="N138" s="236" t="str">
        <f ca="1">IF(Tabla1[[#This Row],[Fecha de nac]]="","",IF(Tabla1[[#This Row],[Fecha Finalización]] &gt;=TODAY(), DATEDIF(Tabla1[[#This Row],[Fecha de nac]],TODAY(),"y"), ROUNDDOWN((Tabla1[[#This Row],[Fecha Finalización]] -Tabla1[[#This Row],[Fecha de nac]])/365,0)))</f>
        <v/>
      </c>
      <c r="O138" s="167"/>
      <c r="P138" s="34"/>
      <c r="Q138" s="67"/>
      <c r="R138" s="67"/>
      <c r="S138" s="67"/>
      <c r="T138" s="67"/>
      <c r="U138" s="241" t="str">
        <f>IF(F138="","",Tabla1[[#This Row],[Fecha Inicio grupo]]+3*7-7)</f>
        <v/>
      </c>
      <c r="V138" s="242" t="str">
        <f>IF(F138="","",EDATE(Tabla1[[#This Row],[Fecha Inicio grupo]],3))</f>
        <v/>
      </c>
      <c r="W138" s="29"/>
      <c r="X138" s="29"/>
      <c r="Y138" s="76"/>
      <c r="Z138" s="76"/>
      <c r="AA138" s="76"/>
      <c r="AB138" s="76"/>
      <c r="AC138" s="76"/>
      <c r="AD138" s="76"/>
      <c r="AE138" s="76"/>
      <c r="AF138" s="76"/>
      <c r="AG138" s="76"/>
      <c r="AH138" s="76"/>
      <c r="AI138" s="76"/>
      <c r="AJ138" s="76"/>
      <c r="AK138" s="76"/>
      <c r="AL138" s="76"/>
      <c r="AM138" s="76"/>
      <c r="AN138" s="76"/>
      <c r="AO138" s="143"/>
      <c r="AP138" s="244" t="str">
        <f>IF(F138="","",IFERROR(VLOOKUP(SUBSTITUTE(SUBSTITUTE(Tabla1[[#This Row],[Uso Sistemas]],"T","P"),"N","F"),Parámetros!$M$2:$N$17,2,0),"Completar hasta 3ra sem. para evaluar a Probacionista"))</f>
        <v/>
      </c>
      <c r="AQ138" s="39"/>
      <c r="AR138" s="39"/>
      <c r="AS138" s="39"/>
      <c r="AT138" s="28"/>
      <c r="AU138" s="55"/>
      <c r="AV138" s="55"/>
      <c r="AW138" s="55"/>
      <c r="AX138" s="246" t="str">
        <f>IF(V138="","",EOMONTH(EDATE(Tabla1[[#This Row],[Fecha Finalización]],2),0))</f>
        <v/>
      </c>
      <c r="AY138" s="39"/>
      <c r="AZ138" s="247" t="str">
        <f>IF(V138="","",EOMONTH(EDATE(Tabla1[[#This Row],[Fecha Finalización]],3),0))</f>
        <v/>
      </c>
      <c r="BA138" s="39"/>
      <c r="BB138" s="39"/>
      <c r="BC138" s="233"/>
      <c r="BD138" s="231" t="str">
        <f>IF(F138="","",Tabla1[[#This Row],[sem 01]]&amp;Tabla1[[#This Row],[sem 02]]&amp;Tabla1[[#This Row],[sem 03]])</f>
        <v/>
      </c>
      <c r="BE138" s="232" t="str">
        <f>+IF(TRIM(F138)="","",$B$1&amp;"-"&amp;Tabla1[[#This Row],[Mes Inscrito]]&amp;"-"&amp;Tabla1[[#This Row],[Dia de clases Inscrito]]&amp;"-"&amp;Tabla1[[#This Row],[Horario Inscrito]]&amp;"-"&amp;Tabla1[[#This Row],[Fecha Inicio grupo]])</f>
        <v/>
      </c>
      <c r="BF138" s="249" t="str">
        <f>IF(F138="","",Tabla1[[#This Row],[Curso]])</f>
        <v/>
      </c>
      <c r="BG138" s="250" t="str">
        <f>+IF(TRIM(F138)="","",$B$1&amp;"-"&amp;TRIM(Tabla1[[#This Row],[Mes Inscrito]])&amp;"-"&amp;TRIM(Tabla1[[#This Row],[Dia de clases Inscrito]])&amp;"-"&amp;TRIM(Tabla1[[#This Row],[Horario Inscrito]])&amp;"-"&amp;TRIM(Tabla1[[#This Row],[Fecha Inicio grupo]])&amp;"-"&amp;TRIM(Tabla1[[#This Row],[Tipo Incrito]]))</f>
        <v/>
      </c>
      <c r="BH138" s="251" t="str">
        <f>IF(F138="","",OR(IFERROR(SEARCH("CG",Tabla1[[#This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8" s="305" t="str">
        <f>IF(F138&lt;&gt;"",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8" s="305" t="str">
        <f>IF(F138&lt;&gt;"",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8" s="305" t="str">
        <f>IF(Tabla1[[#This Row],[Fecha Inicio grupo]]="","",IFERROR(VLOOKUP(Tabla1[[#This Row],[Mes de Alta como miembro]],Parámetros!$AM$2:$AN$16,2,0),"01/01/1900"))</f>
        <v/>
      </c>
    </row>
    <row r="139" spans="1:63" ht="14.45" hidden="1">
      <c r="A139" s="68">
        <v>136</v>
      </c>
      <c r="B139" s="29"/>
      <c r="C139" s="34"/>
      <c r="D139" s="42"/>
      <c r="E139" s="64"/>
      <c r="F139" s="45"/>
      <c r="G139" s="45"/>
      <c r="H139" s="161"/>
      <c r="I139" s="42"/>
      <c r="J139" s="28"/>
      <c r="K139" s="69"/>
      <c r="L139" s="68"/>
      <c r="M139" s="46"/>
      <c r="N139" s="236" t="str">
        <f ca="1">IF(Tabla1[[#This Row],[Fecha de nac]]="","",IF(Tabla1[[#This Row],[Fecha Finalización]] &gt;=TODAY(), DATEDIF(Tabla1[[#This Row],[Fecha de nac]],TODAY(),"y"), ROUNDDOWN((Tabla1[[#This Row],[Fecha Finalización]] -Tabla1[[#This Row],[Fecha de nac]])/365,0)))</f>
        <v/>
      </c>
      <c r="O139" s="167"/>
      <c r="P139" s="34"/>
      <c r="Q139" s="67"/>
      <c r="R139" s="67"/>
      <c r="S139" s="67"/>
      <c r="T139" s="67"/>
      <c r="U139" s="241" t="str">
        <f>IF(F139="","",Tabla1[[#This Row],[Fecha Inicio grupo]]+3*7-7)</f>
        <v/>
      </c>
      <c r="V139" s="242" t="str">
        <f>IF(F139="","",EDATE(Tabla1[[#This Row],[Fecha Inicio grupo]],3))</f>
        <v/>
      </c>
      <c r="W139" s="29"/>
      <c r="X139" s="29"/>
      <c r="Y139" s="76"/>
      <c r="Z139" s="76"/>
      <c r="AA139" s="76"/>
      <c r="AB139" s="76"/>
      <c r="AC139" s="76"/>
      <c r="AD139" s="76"/>
      <c r="AE139" s="76"/>
      <c r="AF139" s="76"/>
      <c r="AG139" s="76"/>
      <c r="AH139" s="76"/>
      <c r="AI139" s="76"/>
      <c r="AJ139" s="76"/>
      <c r="AK139" s="76"/>
      <c r="AL139" s="76"/>
      <c r="AM139" s="76"/>
      <c r="AN139" s="76"/>
      <c r="AO139" s="143"/>
      <c r="AP139" s="244" t="str">
        <f>IF(F139="","",IFERROR(VLOOKUP(SUBSTITUTE(SUBSTITUTE(Tabla1[[#This Row],[Uso Sistemas]],"T","P"),"N","F"),Parámetros!$M$2:$N$17,2,0),"Completar hasta 3ra sem. para evaluar a Probacionista"))</f>
        <v/>
      </c>
      <c r="AQ139" s="39"/>
      <c r="AR139" s="39"/>
      <c r="AS139" s="39"/>
      <c r="AT139" s="28"/>
      <c r="AU139" s="55"/>
      <c r="AV139" s="55"/>
      <c r="AW139" s="55"/>
      <c r="AX139" s="246" t="str">
        <f>IF(V139="","",EOMONTH(EDATE(Tabla1[[#This Row],[Fecha Finalización]],2),0))</f>
        <v/>
      </c>
      <c r="AY139" s="39"/>
      <c r="AZ139" s="247" t="str">
        <f>IF(V139="","",EOMONTH(EDATE(Tabla1[[#This Row],[Fecha Finalización]],3),0))</f>
        <v/>
      </c>
      <c r="BA139" s="39"/>
      <c r="BB139" s="39"/>
      <c r="BC139" s="233"/>
      <c r="BD139" s="231" t="str">
        <f>IF(F139="","",Tabla1[[#This Row],[sem 01]]&amp;Tabla1[[#This Row],[sem 02]]&amp;Tabla1[[#This Row],[sem 03]])</f>
        <v/>
      </c>
      <c r="BE139" s="232" t="str">
        <f>+IF(TRIM(F139)="","",$B$1&amp;"-"&amp;Tabla1[[#This Row],[Mes Inscrito]]&amp;"-"&amp;Tabla1[[#This Row],[Dia de clases Inscrito]]&amp;"-"&amp;Tabla1[[#This Row],[Horario Inscrito]]&amp;"-"&amp;Tabla1[[#This Row],[Fecha Inicio grupo]])</f>
        <v/>
      </c>
      <c r="BF139" s="249" t="str">
        <f>IF(F139="","",Tabla1[[#This Row],[Curso]])</f>
        <v/>
      </c>
      <c r="BG139" s="250" t="str">
        <f>+IF(TRIM(F139)="","",$B$1&amp;"-"&amp;TRIM(Tabla1[[#This Row],[Mes Inscrito]])&amp;"-"&amp;TRIM(Tabla1[[#This Row],[Dia de clases Inscrito]])&amp;"-"&amp;TRIM(Tabla1[[#This Row],[Horario Inscrito]])&amp;"-"&amp;TRIM(Tabla1[[#This Row],[Fecha Inicio grupo]])&amp;"-"&amp;TRIM(Tabla1[[#This Row],[Tipo Incrito]]))</f>
        <v/>
      </c>
      <c r="BH139" s="251" t="str">
        <f>IF(F139="","",OR(IFERROR(SEARCH("CG",Tabla1[[#This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9" s="305" t="str">
        <f>IF(F139&lt;&gt;"",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9" s="305" t="str">
        <f>IF(F139&lt;&gt;"",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9" s="305" t="str">
        <f>IF(Tabla1[[#This Row],[Fecha Inicio grupo]]="","",IFERROR(VLOOKUP(Tabla1[[#This Row],[Mes de Alta como miembro]],Parámetros!$AM$2:$AN$16,2,0),"01/01/1900"))</f>
        <v/>
      </c>
    </row>
    <row r="140" spans="1:63" ht="14.45" hidden="1">
      <c r="A140" s="68">
        <v>137</v>
      </c>
      <c r="B140" s="29"/>
      <c r="C140" s="34"/>
      <c r="D140" s="42"/>
      <c r="E140" s="64"/>
      <c r="F140" s="45"/>
      <c r="G140" s="45"/>
      <c r="H140" s="161"/>
      <c r="I140" s="42"/>
      <c r="J140" s="28"/>
      <c r="K140" s="69"/>
      <c r="L140" s="68"/>
      <c r="M140" s="46"/>
      <c r="N140" s="236" t="str">
        <f ca="1">IF(Tabla1[[#This Row],[Fecha de nac]]="","",IF(Tabla1[[#This Row],[Fecha Finalización]] &gt;=TODAY(), DATEDIF(Tabla1[[#This Row],[Fecha de nac]],TODAY(),"y"), ROUNDDOWN((Tabla1[[#This Row],[Fecha Finalización]] -Tabla1[[#This Row],[Fecha de nac]])/365,0)))</f>
        <v/>
      </c>
      <c r="O140" s="167"/>
      <c r="P140" s="34"/>
      <c r="Q140" s="67"/>
      <c r="R140" s="67"/>
      <c r="S140" s="67"/>
      <c r="T140" s="67"/>
      <c r="U140" s="241" t="str">
        <f>IF(F140="","",Tabla1[[#This Row],[Fecha Inicio grupo]]+3*7-7)</f>
        <v/>
      </c>
      <c r="V140" s="242" t="str">
        <f>IF(F140="","",EDATE(Tabla1[[#This Row],[Fecha Inicio grupo]],3))</f>
        <v/>
      </c>
      <c r="W140" s="29"/>
      <c r="X140" s="29"/>
      <c r="Y140" s="76"/>
      <c r="Z140" s="76"/>
      <c r="AA140" s="76"/>
      <c r="AB140" s="76"/>
      <c r="AC140" s="76"/>
      <c r="AD140" s="76"/>
      <c r="AE140" s="76"/>
      <c r="AF140" s="76"/>
      <c r="AG140" s="76"/>
      <c r="AH140" s="76"/>
      <c r="AI140" s="76"/>
      <c r="AJ140" s="76"/>
      <c r="AK140" s="76"/>
      <c r="AL140" s="76"/>
      <c r="AM140" s="76"/>
      <c r="AN140" s="76"/>
      <c r="AO140" s="143"/>
      <c r="AP140" s="244" t="str">
        <f>IF(F140="","",IFERROR(VLOOKUP(SUBSTITUTE(SUBSTITUTE(Tabla1[[#This Row],[Uso Sistemas]],"T","P"),"N","F"),Parámetros!$M$2:$N$17,2,0),"Completar hasta 3ra sem. para evaluar a Probacionista"))</f>
        <v/>
      </c>
      <c r="AQ140" s="39"/>
      <c r="AR140" s="39"/>
      <c r="AS140" s="39"/>
      <c r="AT140" s="28"/>
      <c r="AU140" s="55"/>
      <c r="AV140" s="55"/>
      <c r="AW140" s="55"/>
      <c r="AX140" s="246" t="str">
        <f>IF(V140="","",EOMONTH(EDATE(Tabla1[[#This Row],[Fecha Finalización]],2),0))</f>
        <v/>
      </c>
      <c r="AY140" s="39"/>
      <c r="AZ140" s="247" t="str">
        <f>IF(V140="","",EOMONTH(EDATE(Tabla1[[#This Row],[Fecha Finalización]],3),0))</f>
        <v/>
      </c>
      <c r="BA140" s="39"/>
      <c r="BB140" s="39"/>
      <c r="BC140" s="233"/>
      <c r="BD140" s="231" t="str">
        <f>IF(F140="","",Tabla1[[#This Row],[sem 01]]&amp;Tabla1[[#This Row],[sem 02]]&amp;Tabla1[[#This Row],[sem 03]])</f>
        <v/>
      </c>
      <c r="BE140" s="232" t="str">
        <f>+IF(TRIM(F140)="","",$B$1&amp;"-"&amp;Tabla1[[#This Row],[Mes Inscrito]]&amp;"-"&amp;Tabla1[[#This Row],[Dia de clases Inscrito]]&amp;"-"&amp;Tabla1[[#This Row],[Horario Inscrito]]&amp;"-"&amp;Tabla1[[#This Row],[Fecha Inicio grupo]])</f>
        <v/>
      </c>
      <c r="BF140" s="249" t="str">
        <f>IF(F140="","",Tabla1[[#This Row],[Curso]])</f>
        <v/>
      </c>
      <c r="BG140" s="250" t="str">
        <f>+IF(TRIM(F140)="","",$B$1&amp;"-"&amp;TRIM(Tabla1[[#This Row],[Mes Inscrito]])&amp;"-"&amp;TRIM(Tabla1[[#This Row],[Dia de clases Inscrito]])&amp;"-"&amp;TRIM(Tabla1[[#This Row],[Horario Inscrito]])&amp;"-"&amp;TRIM(Tabla1[[#This Row],[Fecha Inicio grupo]])&amp;"-"&amp;TRIM(Tabla1[[#This Row],[Tipo Incrito]]))</f>
        <v/>
      </c>
      <c r="BH140" s="251" t="str">
        <f>IF(F140="","",OR(IFERROR(SEARCH("CG",Tabla1[[#This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0" s="305" t="str">
        <f>IF(F140&lt;&gt;"",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0" s="305" t="str">
        <f>IF(F140&lt;&gt;"",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0" s="305" t="str">
        <f>IF(Tabla1[[#This Row],[Fecha Inicio grupo]]="","",IFERROR(VLOOKUP(Tabla1[[#This Row],[Mes de Alta como miembro]],Parámetros!$AM$2:$AN$16,2,0),"01/01/1900"))</f>
        <v/>
      </c>
    </row>
    <row r="141" spans="1:63" ht="14.45" hidden="1">
      <c r="A141" s="68">
        <v>138</v>
      </c>
      <c r="B141" s="29"/>
      <c r="C141" s="34"/>
      <c r="D141" s="42"/>
      <c r="E141" s="64"/>
      <c r="F141" s="45"/>
      <c r="G141" s="45"/>
      <c r="H141" s="161"/>
      <c r="I141" s="42"/>
      <c r="J141" s="28"/>
      <c r="K141" s="69"/>
      <c r="L141" s="68"/>
      <c r="M141" s="46"/>
      <c r="N141" s="236" t="str">
        <f ca="1">IF(Tabla1[[#This Row],[Fecha de nac]]="","",IF(Tabla1[[#This Row],[Fecha Finalización]] &gt;=TODAY(), DATEDIF(Tabla1[[#This Row],[Fecha de nac]],TODAY(),"y"), ROUNDDOWN((Tabla1[[#This Row],[Fecha Finalización]] -Tabla1[[#This Row],[Fecha de nac]])/365,0)))</f>
        <v/>
      </c>
      <c r="O141" s="167"/>
      <c r="P141" s="34"/>
      <c r="Q141" s="67"/>
      <c r="R141" s="67"/>
      <c r="S141" s="67"/>
      <c r="T141" s="67"/>
      <c r="U141" s="241" t="str">
        <f>IF(F141="","",Tabla1[[#This Row],[Fecha Inicio grupo]]+3*7-7)</f>
        <v/>
      </c>
      <c r="V141" s="242" t="str">
        <f>IF(F141="","",EDATE(Tabla1[[#This Row],[Fecha Inicio grupo]],3))</f>
        <v/>
      </c>
      <c r="W141" s="29"/>
      <c r="X141" s="29"/>
      <c r="Y141" s="76"/>
      <c r="Z141" s="76"/>
      <c r="AA141" s="76"/>
      <c r="AB141" s="76"/>
      <c r="AC141" s="76"/>
      <c r="AD141" s="76"/>
      <c r="AE141" s="76"/>
      <c r="AF141" s="76"/>
      <c r="AG141" s="76"/>
      <c r="AH141" s="76"/>
      <c r="AI141" s="76"/>
      <c r="AJ141" s="76"/>
      <c r="AK141" s="76"/>
      <c r="AL141" s="76"/>
      <c r="AM141" s="76"/>
      <c r="AN141" s="76"/>
      <c r="AO141" s="143"/>
      <c r="AP141" s="244" t="str">
        <f>IF(F141="","",IFERROR(VLOOKUP(SUBSTITUTE(SUBSTITUTE(Tabla1[[#This Row],[Uso Sistemas]],"T","P"),"N","F"),Parámetros!$M$2:$N$17,2,0),"Completar hasta 3ra sem. para evaluar a Probacionista"))</f>
        <v/>
      </c>
      <c r="AQ141" s="39"/>
      <c r="AR141" s="39"/>
      <c r="AS141" s="39"/>
      <c r="AT141" s="28"/>
      <c r="AU141" s="55"/>
      <c r="AV141" s="55"/>
      <c r="AW141" s="55"/>
      <c r="AX141" s="246" t="str">
        <f>IF(V141="","",EOMONTH(EDATE(Tabla1[[#This Row],[Fecha Finalización]],2),0))</f>
        <v/>
      </c>
      <c r="AY141" s="39"/>
      <c r="AZ141" s="247" t="str">
        <f>IF(V141="","",EOMONTH(EDATE(Tabla1[[#This Row],[Fecha Finalización]],3),0))</f>
        <v/>
      </c>
      <c r="BA141" s="39"/>
      <c r="BB141" s="39"/>
      <c r="BC141" s="233"/>
      <c r="BD141" s="231" t="str">
        <f>IF(F141="","",Tabla1[[#This Row],[sem 01]]&amp;Tabla1[[#This Row],[sem 02]]&amp;Tabla1[[#This Row],[sem 03]])</f>
        <v/>
      </c>
      <c r="BE141" s="232" t="str">
        <f>+IF(TRIM(F141)="","",$B$1&amp;"-"&amp;Tabla1[[#This Row],[Mes Inscrito]]&amp;"-"&amp;Tabla1[[#This Row],[Dia de clases Inscrito]]&amp;"-"&amp;Tabla1[[#This Row],[Horario Inscrito]]&amp;"-"&amp;Tabla1[[#This Row],[Fecha Inicio grupo]])</f>
        <v/>
      </c>
      <c r="BF141" s="249" t="str">
        <f>IF(F141="","",Tabla1[[#This Row],[Curso]])</f>
        <v/>
      </c>
      <c r="BG141" s="250" t="str">
        <f>+IF(TRIM(F141)="","",$B$1&amp;"-"&amp;TRIM(Tabla1[[#This Row],[Mes Inscrito]])&amp;"-"&amp;TRIM(Tabla1[[#This Row],[Dia de clases Inscrito]])&amp;"-"&amp;TRIM(Tabla1[[#This Row],[Horario Inscrito]])&amp;"-"&amp;TRIM(Tabla1[[#This Row],[Fecha Inicio grupo]])&amp;"-"&amp;TRIM(Tabla1[[#This Row],[Tipo Incrito]]))</f>
        <v/>
      </c>
      <c r="BH141" s="251" t="str">
        <f>IF(F141="","",OR(IFERROR(SEARCH("CG",Tabla1[[#This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1" s="305" t="str">
        <f>IF(F141&lt;&gt;"",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1" s="305" t="str">
        <f>IF(F141&lt;&gt;"",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1" s="305" t="str">
        <f>IF(Tabla1[[#This Row],[Fecha Inicio grupo]]="","",IFERROR(VLOOKUP(Tabla1[[#This Row],[Mes de Alta como miembro]],Parámetros!$AM$2:$AN$16,2,0),"01/01/1900"))</f>
        <v/>
      </c>
    </row>
    <row r="142" spans="1:63" ht="14.45" hidden="1">
      <c r="A142" s="68">
        <v>139</v>
      </c>
      <c r="B142" s="29"/>
      <c r="C142" s="34"/>
      <c r="D142" s="42"/>
      <c r="E142" s="64"/>
      <c r="F142" s="45"/>
      <c r="G142" s="45"/>
      <c r="H142" s="161"/>
      <c r="I142" s="42"/>
      <c r="J142" s="28"/>
      <c r="K142" s="69"/>
      <c r="L142" s="68"/>
      <c r="M142" s="46"/>
      <c r="N142" s="236" t="str">
        <f ca="1">IF(Tabla1[[#This Row],[Fecha de nac]]="","",IF(Tabla1[[#This Row],[Fecha Finalización]] &gt;=TODAY(), DATEDIF(Tabla1[[#This Row],[Fecha de nac]],TODAY(),"y"), ROUNDDOWN((Tabla1[[#This Row],[Fecha Finalización]] -Tabla1[[#This Row],[Fecha de nac]])/365,0)))</f>
        <v/>
      </c>
      <c r="O142" s="167"/>
      <c r="P142" s="34"/>
      <c r="Q142" s="67"/>
      <c r="R142" s="67"/>
      <c r="S142" s="67"/>
      <c r="T142" s="67"/>
      <c r="U142" s="241" t="str">
        <f>IF(F142="","",Tabla1[[#This Row],[Fecha Inicio grupo]]+3*7-7)</f>
        <v/>
      </c>
      <c r="V142" s="242" t="str">
        <f>IF(F142="","",EDATE(Tabla1[[#This Row],[Fecha Inicio grupo]],3))</f>
        <v/>
      </c>
      <c r="W142" s="29"/>
      <c r="X142" s="29"/>
      <c r="Y142" s="76"/>
      <c r="Z142" s="76"/>
      <c r="AA142" s="76"/>
      <c r="AB142" s="76"/>
      <c r="AC142" s="76"/>
      <c r="AD142" s="76"/>
      <c r="AE142" s="76"/>
      <c r="AF142" s="76"/>
      <c r="AG142" s="76"/>
      <c r="AH142" s="76"/>
      <c r="AI142" s="76"/>
      <c r="AJ142" s="76"/>
      <c r="AK142" s="76"/>
      <c r="AL142" s="76"/>
      <c r="AM142" s="76"/>
      <c r="AN142" s="76"/>
      <c r="AO142" s="143"/>
      <c r="AP142" s="244" t="str">
        <f>IF(F142="","",IFERROR(VLOOKUP(SUBSTITUTE(SUBSTITUTE(Tabla1[[#This Row],[Uso Sistemas]],"T","P"),"N","F"),Parámetros!$M$2:$N$17,2,0),"Completar hasta 3ra sem. para evaluar a Probacionista"))</f>
        <v/>
      </c>
      <c r="AQ142" s="39"/>
      <c r="AR142" s="39"/>
      <c r="AS142" s="39"/>
      <c r="AT142" s="28"/>
      <c r="AU142" s="55"/>
      <c r="AV142" s="55"/>
      <c r="AW142" s="55"/>
      <c r="AX142" s="246" t="str">
        <f>IF(V142="","",EOMONTH(EDATE(Tabla1[[#This Row],[Fecha Finalización]],2),0))</f>
        <v/>
      </c>
      <c r="AY142" s="39"/>
      <c r="AZ142" s="247" t="str">
        <f>IF(V142="","",EOMONTH(EDATE(Tabla1[[#This Row],[Fecha Finalización]],3),0))</f>
        <v/>
      </c>
      <c r="BA142" s="39"/>
      <c r="BB142" s="39"/>
      <c r="BC142" s="233"/>
      <c r="BD142" s="231" t="str">
        <f>IF(F142="","",Tabla1[[#This Row],[sem 01]]&amp;Tabla1[[#This Row],[sem 02]]&amp;Tabla1[[#This Row],[sem 03]])</f>
        <v/>
      </c>
      <c r="BE142" s="232" t="str">
        <f>+IF(TRIM(F142)="","",$B$1&amp;"-"&amp;Tabla1[[#This Row],[Mes Inscrito]]&amp;"-"&amp;Tabla1[[#This Row],[Dia de clases Inscrito]]&amp;"-"&amp;Tabla1[[#This Row],[Horario Inscrito]]&amp;"-"&amp;Tabla1[[#This Row],[Fecha Inicio grupo]])</f>
        <v/>
      </c>
      <c r="BF142" s="249" t="str">
        <f>IF(F142="","",Tabla1[[#This Row],[Curso]])</f>
        <v/>
      </c>
      <c r="BG142" s="250" t="str">
        <f>+IF(TRIM(F142)="","",$B$1&amp;"-"&amp;TRIM(Tabla1[[#This Row],[Mes Inscrito]])&amp;"-"&amp;TRIM(Tabla1[[#This Row],[Dia de clases Inscrito]])&amp;"-"&amp;TRIM(Tabla1[[#This Row],[Horario Inscrito]])&amp;"-"&amp;TRIM(Tabla1[[#This Row],[Fecha Inicio grupo]])&amp;"-"&amp;TRIM(Tabla1[[#This Row],[Tipo Incrito]]))</f>
        <v/>
      </c>
      <c r="BH142" s="251" t="str">
        <f>IF(F142="","",OR(IFERROR(SEARCH("CG",Tabla1[[#This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2" s="305" t="str">
        <f>IF(F142&lt;&gt;"",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2" s="305" t="str">
        <f>IF(F142&lt;&gt;"",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2" s="305" t="str">
        <f>IF(Tabla1[[#This Row],[Fecha Inicio grupo]]="","",IFERROR(VLOOKUP(Tabla1[[#This Row],[Mes de Alta como miembro]],Parámetros!$AM$2:$AN$16,2,0),"01/01/1900"))</f>
        <v/>
      </c>
    </row>
    <row r="143" spans="1:63" ht="14.45" hidden="1">
      <c r="A143" s="68">
        <v>140</v>
      </c>
      <c r="B143" s="29"/>
      <c r="C143" s="34"/>
      <c r="D143" s="42"/>
      <c r="E143" s="64"/>
      <c r="F143" s="45"/>
      <c r="G143" s="45"/>
      <c r="H143" s="161"/>
      <c r="I143" s="42"/>
      <c r="J143" s="28"/>
      <c r="K143" s="69"/>
      <c r="L143" s="68"/>
      <c r="M143" s="46"/>
      <c r="N143" s="236" t="str">
        <f ca="1">IF(Tabla1[[#This Row],[Fecha de nac]]="","",IF(Tabla1[[#This Row],[Fecha Finalización]] &gt;=TODAY(), DATEDIF(Tabla1[[#This Row],[Fecha de nac]],TODAY(),"y"), ROUNDDOWN((Tabla1[[#This Row],[Fecha Finalización]] -Tabla1[[#This Row],[Fecha de nac]])/365,0)))</f>
        <v/>
      </c>
      <c r="O143" s="167"/>
      <c r="P143" s="34"/>
      <c r="Q143" s="67"/>
      <c r="R143" s="67"/>
      <c r="S143" s="67"/>
      <c r="T143" s="67"/>
      <c r="U143" s="241" t="str">
        <f>IF(F143="","",Tabla1[[#This Row],[Fecha Inicio grupo]]+3*7-7)</f>
        <v/>
      </c>
      <c r="V143" s="242" t="str">
        <f>IF(F143="","",EDATE(Tabla1[[#This Row],[Fecha Inicio grupo]],3))</f>
        <v/>
      </c>
      <c r="W143" s="29"/>
      <c r="X143" s="29"/>
      <c r="Y143" s="76"/>
      <c r="Z143" s="76"/>
      <c r="AA143" s="76"/>
      <c r="AB143" s="76"/>
      <c r="AC143" s="76"/>
      <c r="AD143" s="76"/>
      <c r="AE143" s="76"/>
      <c r="AF143" s="76"/>
      <c r="AG143" s="76"/>
      <c r="AH143" s="76"/>
      <c r="AI143" s="76"/>
      <c r="AJ143" s="76"/>
      <c r="AK143" s="76"/>
      <c r="AL143" s="76"/>
      <c r="AM143" s="76"/>
      <c r="AN143" s="76"/>
      <c r="AO143" s="143"/>
      <c r="AP143" s="244" t="str">
        <f>IF(F143="","",IFERROR(VLOOKUP(SUBSTITUTE(SUBSTITUTE(Tabla1[[#This Row],[Uso Sistemas]],"T","P"),"N","F"),Parámetros!$M$2:$N$17,2,0),"Completar hasta 3ra sem. para evaluar a Probacionista"))</f>
        <v/>
      </c>
      <c r="AQ143" s="39"/>
      <c r="AR143" s="39"/>
      <c r="AS143" s="39"/>
      <c r="AT143" s="28"/>
      <c r="AU143" s="55"/>
      <c r="AV143" s="55"/>
      <c r="AW143" s="55"/>
      <c r="AX143" s="246" t="str">
        <f>IF(V143="","",EOMONTH(EDATE(Tabla1[[#This Row],[Fecha Finalización]],2),0))</f>
        <v/>
      </c>
      <c r="AY143" s="39"/>
      <c r="AZ143" s="247" t="str">
        <f>IF(V143="","",EOMONTH(EDATE(Tabla1[[#This Row],[Fecha Finalización]],3),0))</f>
        <v/>
      </c>
      <c r="BA143" s="39"/>
      <c r="BB143" s="39"/>
      <c r="BC143" s="233"/>
      <c r="BD143" s="231" t="str">
        <f>IF(F143="","",Tabla1[[#This Row],[sem 01]]&amp;Tabla1[[#This Row],[sem 02]]&amp;Tabla1[[#This Row],[sem 03]])</f>
        <v/>
      </c>
      <c r="BE143" s="232" t="str">
        <f>+IF(TRIM(F143)="","",$B$1&amp;"-"&amp;Tabla1[[#This Row],[Mes Inscrito]]&amp;"-"&amp;Tabla1[[#This Row],[Dia de clases Inscrito]]&amp;"-"&amp;Tabla1[[#This Row],[Horario Inscrito]]&amp;"-"&amp;Tabla1[[#This Row],[Fecha Inicio grupo]])</f>
        <v/>
      </c>
      <c r="BF143" s="249" t="str">
        <f>IF(F143="","",Tabla1[[#This Row],[Curso]])</f>
        <v/>
      </c>
      <c r="BG143" s="250" t="str">
        <f>+IF(TRIM(F143)="","",$B$1&amp;"-"&amp;TRIM(Tabla1[[#This Row],[Mes Inscrito]])&amp;"-"&amp;TRIM(Tabla1[[#This Row],[Dia de clases Inscrito]])&amp;"-"&amp;TRIM(Tabla1[[#This Row],[Horario Inscrito]])&amp;"-"&amp;TRIM(Tabla1[[#This Row],[Fecha Inicio grupo]])&amp;"-"&amp;TRIM(Tabla1[[#This Row],[Tipo Incrito]]))</f>
        <v/>
      </c>
      <c r="BH143" s="251" t="str">
        <f>IF(F143="","",OR(IFERROR(SEARCH("CG",Tabla1[[#This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3" s="305" t="str">
        <f>IF(F143&lt;&gt;"",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3" s="305" t="str">
        <f>IF(F143&lt;&gt;"",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3" s="305" t="str">
        <f>IF(Tabla1[[#This Row],[Fecha Inicio grupo]]="","",IFERROR(VLOOKUP(Tabla1[[#This Row],[Mes de Alta como miembro]],Parámetros!$AM$2:$AN$16,2,0),"01/01/1900"))</f>
        <v/>
      </c>
    </row>
    <row r="144" spans="1:63" ht="14.45" hidden="1">
      <c r="A144" s="68">
        <v>141</v>
      </c>
      <c r="B144" s="29"/>
      <c r="C144" s="34"/>
      <c r="D144" s="42"/>
      <c r="E144" s="64"/>
      <c r="F144" s="45"/>
      <c r="G144" s="45"/>
      <c r="H144" s="161"/>
      <c r="I144" s="42"/>
      <c r="J144" s="28"/>
      <c r="K144" s="69"/>
      <c r="L144" s="68"/>
      <c r="M144" s="46"/>
      <c r="N144" s="236" t="str">
        <f ca="1">IF(Tabla1[[#This Row],[Fecha de nac]]="","",IF(Tabla1[[#This Row],[Fecha Finalización]] &gt;=TODAY(), DATEDIF(Tabla1[[#This Row],[Fecha de nac]],TODAY(),"y"), ROUNDDOWN((Tabla1[[#This Row],[Fecha Finalización]] -Tabla1[[#This Row],[Fecha de nac]])/365,0)))</f>
        <v/>
      </c>
      <c r="O144" s="167"/>
      <c r="P144" s="34"/>
      <c r="Q144" s="67"/>
      <c r="R144" s="67"/>
      <c r="S144" s="67"/>
      <c r="T144" s="67"/>
      <c r="U144" s="241" t="str">
        <f>IF(F144="","",Tabla1[[#This Row],[Fecha Inicio grupo]]+3*7-7)</f>
        <v/>
      </c>
      <c r="V144" s="242" t="str">
        <f>IF(F144="","",EDATE(Tabla1[[#This Row],[Fecha Inicio grupo]],3))</f>
        <v/>
      </c>
      <c r="W144" s="29"/>
      <c r="X144" s="29"/>
      <c r="Y144" s="76"/>
      <c r="Z144" s="76"/>
      <c r="AA144" s="76"/>
      <c r="AB144" s="76"/>
      <c r="AC144" s="76"/>
      <c r="AD144" s="76"/>
      <c r="AE144" s="76"/>
      <c r="AF144" s="76"/>
      <c r="AG144" s="76"/>
      <c r="AH144" s="76"/>
      <c r="AI144" s="76"/>
      <c r="AJ144" s="76"/>
      <c r="AK144" s="76"/>
      <c r="AL144" s="76"/>
      <c r="AM144" s="76"/>
      <c r="AN144" s="76"/>
      <c r="AO144" s="143"/>
      <c r="AP144" s="244" t="str">
        <f>IF(F144="","",IFERROR(VLOOKUP(SUBSTITUTE(SUBSTITUTE(Tabla1[[#This Row],[Uso Sistemas]],"T","P"),"N","F"),Parámetros!$M$2:$N$17,2,0),"Completar hasta 3ra sem. para evaluar a Probacionista"))</f>
        <v/>
      </c>
      <c r="AQ144" s="39"/>
      <c r="AR144" s="39"/>
      <c r="AS144" s="39"/>
      <c r="AT144" s="28"/>
      <c r="AU144" s="55"/>
      <c r="AV144" s="55"/>
      <c r="AW144" s="55"/>
      <c r="AX144" s="246" t="str">
        <f>IF(V144="","",EOMONTH(EDATE(Tabla1[[#This Row],[Fecha Finalización]],2),0))</f>
        <v/>
      </c>
      <c r="AY144" s="39"/>
      <c r="AZ144" s="247" t="str">
        <f>IF(V144="","",EOMONTH(EDATE(Tabla1[[#This Row],[Fecha Finalización]],3),0))</f>
        <v/>
      </c>
      <c r="BA144" s="39"/>
      <c r="BB144" s="39"/>
      <c r="BC144" s="233"/>
      <c r="BD144" s="231" t="str">
        <f>IF(F144="","",Tabla1[[#This Row],[sem 01]]&amp;Tabla1[[#This Row],[sem 02]]&amp;Tabla1[[#This Row],[sem 03]])</f>
        <v/>
      </c>
      <c r="BE144" s="232" t="str">
        <f>+IF(TRIM(F144)="","",$B$1&amp;"-"&amp;Tabla1[[#This Row],[Mes Inscrito]]&amp;"-"&amp;Tabla1[[#This Row],[Dia de clases Inscrito]]&amp;"-"&amp;Tabla1[[#This Row],[Horario Inscrito]]&amp;"-"&amp;Tabla1[[#This Row],[Fecha Inicio grupo]])</f>
        <v/>
      </c>
      <c r="BF144" s="249" t="str">
        <f>IF(F144="","",Tabla1[[#This Row],[Curso]])</f>
        <v/>
      </c>
      <c r="BG144" s="250" t="str">
        <f>+IF(TRIM(F144)="","",$B$1&amp;"-"&amp;TRIM(Tabla1[[#This Row],[Mes Inscrito]])&amp;"-"&amp;TRIM(Tabla1[[#This Row],[Dia de clases Inscrito]])&amp;"-"&amp;TRIM(Tabla1[[#This Row],[Horario Inscrito]])&amp;"-"&amp;TRIM(Tabla1[[#This Row],[Fecha Inicio grupo]])&amp;"-"&amp;TRIM(Tabla1[[#This Row],[Tipo Incrito]]))</f>
        <v/>
      </c>
      <c r="BH144" s="251" t="str">
        <f>IF(F144="","",OR(IFERROR(SEARCH("CG",Tabla1[[#This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4" s="305" t="str">
        <f>IF(F144&lt;&gt;"",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4" s="305" t="str">
        <f>IF(F144&lt;&gt;"",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4" s="305" t="str">
        <f>IF(Tabla1[[#This Row],[Fecha Inicio grupo]]="","",IFERROR(VLOOKUP(Tabla1[[#This Row],[Mes de Alta como miembro]],Parámetros!$AM$2:$AN$16,2,0),"01/01/1900"))</f>
        <v/>
      </c>
    </row>
    <row r="145" spans="1:63" ht="14.45" hidden="1">
      <c r="A145" s="68">
        <v>142</v>
      </c>
      <c r="B145" s="29"/>
      <c r="C145" s="34"/>
      <c r="D145" s="42"/>
      <c r="E145" s="64"/>
      <c r="F145" s="45"/>
      <c r="G145" s="45"/>
      <c r="H145" s="161"/>
      <c r="I145" s="42"/>
      <c r="J145" s="28"/>
      <c r="K145" s="69"/>
      <c r="L145" s="68"/>
      <c r="M145" s="46"/>
      <c r="N145" s="236" t="str">
        <f ca="1">IF(Tabla1[[#This Row],[Fecha de nac]]="","",IF(Tabla1[[#This Row],[Fecha Finalización]] &gt;=TODAY(), DATEDIF(Tabla1[[#This Row],[Fecha de nac]],TODAY(),"y"), ROUNDDOWN((Tabla1[[#This Row],[Fecha Finalización]] -Tabla1[[#This Row],[Fecha de nac]])/365,0)))</f>
        <v/>
      </c>
      <c r="O145" s="167"/>
      <c r="P145" s="34"/>
      <c r="Q145" s="67"/>
      <c r="R145" s="67"/>
      <c r="S145" s="67"/>
      <c r="T145" s="67"/>
      <c r="U145" s="241" t="str">
        <f>IF(F145="","",Tabla1[[#This Row],[Fecha Inicio grupo]]+3*7-7)</f>
        <v/>
      </c>
      <c r="V145" s="242" t="str">
        <f>IF(F145="","",EDATE(Tabla1[[#This Row],[Fecha Inicio grupo]],3))</f>
        <v/>
      </c>
      <c r="W145" s="29"/>
      <c r="X145" s="29"/>
      <c r="Y145" s="76"/>
      <c r="Z145" s="76"/>
      <c r="AA145" s="76"/>
      <c r="AB145" s="76"/>
      <c r="AC145" s="76"/>
      <c r="AD145" s="76"/>
      <c r="AE145" s="76"/>
      <c r="AF145" s="76"/>
      <c r="AG145" s="76"/>
      <c r="AH145" s="76"/>
      <c r="AI145" s="76"/>
      <c r="AJ145" s="76"/>
      <c r="AK145" s="76"/>
      <c r="AL145" s="76"/>
      <c r="AM145" s="76"/>
      <c r="AN145" s="76"/>
      <c r="AO145" s="143"/>
      <c r="AP145" s="244" t="str">
        <f>IF(F145="","",IFERROR(VLOOKUP(SUBSTITUTE(SUBSTITUTE(Tabla1[[#This Row],[Uso Sistemas]],"T","P"),"N","F"),Parámetros!$M$2:$N$17,2,0),"Completar hasta 3ra sem. para evaluar a Probacionista"))</f>
        <v/>
      </c>
      <c r="AQ145" s="39"/>
      <c r="AR145" s="39"/>
      <c r="AS145" s="39"/>
      <c r="AT145" s="28"/>
      <c r="AU145" s="55"/>
      <c r="AV145" s="55"/>
      <c r="AW145" s="55"/>
      <c r="AX145" s="246" t="str">
        <f>IF(V145="","",EOMONTH(EDATE(Tabla1[[#This Row],[Fecha Finalización]],2),0))</f>
        <v/>
      </c>
      <c r="AY145" s="39"/>
      <c r="AZ145" s="247" t="str">
        <f>IF(V145="","",EOMONTH(EDATE(Tabla1[[#This Row],[Fecha Finalización]],3),0))</f>
        <v/>
      </c>
      <c r="BA145" s="39"/>
      <c r="BB145" s="39"/>
      <c r="BC145" s="233"/>
      <c r="BD145" s="231" t="str">
        <f>IF(F145="","",Tabla1[[#This Row],[sem 01]]&amp;Tabla1[[#This Row],[sem 02]]&amp;Tabla1[[#This Row],[sem 03]])</f>
        <v/>
      </c>
      <c r="BE145" s="232" t="str">
        <f>+IF(TRIM(F145)="","",$B$1&amp;"-"&amp;Tabla1[[#This Row],[Mes Inscrito]]&amp;"-"&amp;Tabla1[[#This Row],[Dia de clases Inscrito]]&amp;"-"&amp;Tabla1[[#This Row],[Horario Inscrito]]&amp;"-"&amp;Tabla1[[#This Row],[Fecha Inicio grupo]])</f>
        <v/>
      </c>
      <c r="BF145" s="249" t="str">
        <f>IF(F145="","",Tabla1[[#This Row],[Curso]])</f>
        <v/>
      </c>
      <c r="BG145" s="250" t="str">
        <f>+IF(TRIM(F145)="","",$B$1&amp;"-"&amp;TRIM(Tabla1[[#This Row],[Mes Inscrito]])&amp;"-"&amp;TRIM(Tabla1[[#This Row],[Dia de clases Inscrito]])&amp;"-"&amp;TRIM(Tabla1[[#This Row],[Horario Inscrito]])&amp;"-"&amp;TRIM(Tabla1[[#This Row],[Fecha Inicio grupo]])&amp;"-"&amp;TRIM(Tabla1[[#This Row],[Tipo Incrito]]))</f>
        <v/>
      </c>
      <c r="BH145" s="251" t="str">
        <f>IF(F145="","",OR(IFERROR(SEARCH("CG",Tabla1[[#This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5" s="305" t="str">
        <f>IF(F145&lt;&gt;"",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5" s="305" t="str">
        <f>IF(F145&lt;&gt;"",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5" s="305" t="str">
        <f>IF(Tabla1[[#This Row],[Fecha Inicio grupo]]="","",IFERROR(VLOOKUP(Tabla1[[#This Row],[Mes de Alta como miembro]],Parámetros!$AM$2:$AN$16,2,0),"01/01/1900"))</f>
        <v/>
      </c>
    </row>
    <row r="146" spans="1:63" ht="14.45" hidden="1">
      <c r="A146" s="68">
        <v>143</v>
      </c>
      <c r="B146" s="29"/>
      <c r="C146" s="34"/>
      <c r="D146" s="42"/>
      <c r="E146" s="64"/>
      <c r="F146" s="45"/>
      <c r="G146" s="45"/>
      <c r="H146" s="161"/>
      <c r="I146" s="42"/>
      <c r="J146" s="28"/>
      <c r="K146" s="69"/>
      <c r="L146" s="68"/>
      <c r="M146" s="46"/>
      <c r="N146" s="236" t="str">
        <f ca="1">IF(Tabla1[[#This Row],[Fecha de nac]]="","",IF(Tabla1[[#This Row],[Fecha Finalización]] &gt;=TODAY(), DATEDIF(Tabla1[[#This Row],[Fecha de nac]],TODAY(),"y"), ROUNDDOWN((Tabla1[[#This Row],[Fecha Finalización]] -Tabla1[[#This Row],[Fecha de nac]])/365,0)))</f>
        <v/>
      </c>
      <c r="O146" s="167"/>
      <c r="P146" s="34"/>
      <c r="Q146" s="67"/>
      <c r="R146" s="67"/>
      <c r="S146" s="67"/>
      <c r="T146" s="67"/>
      <c r="U146" s="241" t="str">
        <f>IF(F146="","",Tabla1[[#This Row],[Fecha Inicio grupo]]+3*7-7)</f>
        <v/>
      </c>
      <c r="V146" s="242" t="str">
        <f>IF(F146="","",EDATE(Tabla1[[#This Row],[Fecha Inicio grupo]],3))</f>
        <v/>
      </c>
      <c r="W146" s="29"/>
      <c r="X146" s="29"/>
      <c r="Y146" s="76"/>
      <c r="Z146" s="76"/>
      <c r="AA146" s="76"/>
      <c r="AB146" s="76"/>
      <c r="AC146" s="76"/>
      <c r="AD146" s="76"/>
      <c r="AE146" s="76"/>
      <c r="AF146" s="76"/>
      <c r="AG146" s="76"/>
      <c r="AH146" s="76"/>
      <c r="AI146" s="76"/>
      <c r="AJ146" s="76"/>
      <c r="AK146" s="76"/>
      <c r="AL146" s="76"/>
      <c r="AM146" s="76"/>
      <c r="AN146" s="76"/>
      <c r="AO146" s="143"/>
      <c r="AP146" s="244" t="str">
        <f>IF(F146="","",IFERROR(VLOOKUP(SUBSTITUTE(SUBSTITUTE(Tabla1[[#This Row],[Uso Sistemas]],"T","P"),"N","F"),Parámetros!$M$2:$N$17,2,0),"Completar hasta 3ra sem. para evaluar a Probacionista"))</f>
        <v/>
      </c>
      <c r="AQ146" s="39"/>
      <c r="AR146" s="39"/>
      <c r="AS146" s="39"/>
      <c r="AT146" s="28"/>
      <c r="AU146" s="55"/>
      <c r="AV146" s="55"/>
      <c r="AW146" s="55"/>
      <c r="AX146" s="246" t="str">
        <f>IF(V146="","",EOMONTH(EDATE(Tabla1[[#This Row],[Fecha Finalización]],2),0))</f>
        <v/>
      </c>
      <c r="AY146" s="39"/>
      <c r="AZ146" s="247" t="str">
        <f>IF(V146="","",EOMONTH(EDATE(Tabla1[[#This Row],[Fecha Finalización]],3),0))</f>
        <v/>
      </c>
      <c r="BA146" s="39"/>
      <c r="BB146" s="39"/>
      <c r="BC146" s="233"/>
      <c r="BD146" s="231" t="str">
        <f>IF(F146="","",Tabla1[[#This Row],[sem 01]]&amp;Tabla1[[#This Row],[sem 02]]&amp;Tabla1[[#This Row],[sem 03]])</f>
        <v/>
      </c>
      <c r="BE146" s="232" t="str">
        <f>+IF(TRIM(F146)="","",$B$1&amp;"-"&amp;Tabla1[[#This Row],[Mes Inscrito]]&amp;"-"&amp;Tabla1[[#This Row],[Dia de clases Inscrito]]&amp;"-"&amp;Tabla1[[#This Row],[Horario Inscrito]]&amp;"-"&amp;Tabla1[[#This Row],[Fecha Inicio grupo]])</f>
        <v/>
      </c>
      <c r="BF146" s="249" t="str">
        <f>IF(F146="","",Tabla1[[#This Row],[Curso]])</f>
        <v/>
      </c>
      <c r="BG146" s="250" t="str">
        <f>+IF(TRIM(F146)="","",$B$1&amp;"-"&amp;TRIM(Tabla1[[#This Row],[Mes Inscrito]])&amp;"-"&amp;TRIM(Tabla1[[#This Row],[Dia de clases Inscrito]])&amp;"-"&amp;TRIM(Tabla1[[#This Row],[Horario Inscrito]])&amp;"-"&amp;TRIM(Tabla1[[#This Row],[Fecha Inicio grupo]])&amp;"-"&amp;TRIM(Tabla1[[#This Row],[Tipo Incrito]]))</f>
        <v/>
      </c>
      <c r="BH146" s="251" t="str">
        <f>IF(F146="","",OR(IFERROR(SEARCH("CG",Tabla1[[#This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6" s="305" t="str">
        <f>IF(F146&lt;&gt;"",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6" s="305" t="str">
        <f>IF(F146&lt;&gt;"",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6" s="305" t="str">
        <f>IF(Tabla1[[#This Row],[Fecha Inicio grupo]]="","",IFERROR(VLOOKUP(Tabla1[[#This Row],[Mes de Alta como miembro]],Parámetros!$AM$2:$AN$16,2,0),"01/01/1900"))</f>
        <v/>
      </c>
    </row>
    <row r="147" spans="1:63" ht="14.45" hidden="1">
      <c r="A147" s="68">
        <v>144</v>
      </c>
      <c r="B147" s="29"/>
      <c r="C147" s="34"/>
      <c r="D147" s="42"/>
      <c r="E147" s="64"/>
      <c r="F147" s="45"/>
      <c r="G147" s="45"/>
      <c r="H147" s="161"/>
      <c r="I147" s="42"/>
      <c r="J147" s="28"/>
      <c r="K147" s="69"/>
      <c r="L147" s="68"/>
      <c r="M147" s="46"/>
      <c r="N147" s="236" t="str">
        <f ca="1">IF(Tabla1[[#This Row],[Fecha de nac]]="","",IF(Tabla1[[#This Row],[Fecha Finalización]] &gt;=TODAY(), DATEDIF(Tabla1[[#This Row],[Fecha de nac]],TODAY(),"y"), ROUNDDOWN((Tabla1[[#This Row],[Fecha Finalización]] -Tabla1[[#This Row],[Fecha de nac]])/365,0)))</f>
        <v/>
      </c>
      <c r="O147" s="167"/>
      <c r="P147" s="34"/>
      <c r="Q147" s="67"/>
      <c r="R147" s="67"/>
      <c r="S147" s="67"/>
      <c r="T147" s="67"/>
      <c r="U147" s="241" t="str">
        <f>IF(F147="","",Tabla1[[#This Row],[Fecha Inicio grupo]]+3*7-7)</f>
        <v/>
      </c>
      <c r="V147" s="242" t="str">
        <f>IF(F147="","",EDATE(Tabla1[[#This Row],[Fecha Inicio grupo]],3))</f>
        <v/>
      </c>
      <c r="W147" s="29"/>
      <c r="X147" s="29"/>
      <c r="Y147" s="76"/>
      <c r="Z147" s="76"/>
      <c r="AA147" s="76"/>
      <c r="AB147" s="76"/>
      <c r="AC147" s="76"/>
      <c r="AD147" s="76"/>
      <c r="AE147" s="76"/>
      <c r="AF147" s="76"/>
      <c r="AG147" s="76"/>
      <c r="AH147" s="76"/>
      <c r="AI147" s="76"/>
      <c r="AJ147" s="76"/>
      <c r="AK147" s="76"/>
      <c r="AL147" s="76"/>
      <c r="AM147" s="76"/>
      <c r="AN147" s="76"/>
      <c r="AO147" s="143"/>
      <c r="AP147" s="244" t="str">
        <f>IF(F147="","",IFERROR(VLOOKUP(SUBSTITUTE(SUBSTITUTE(Tabla1[[#This Row],[Uso Sistemas]],"T","P"),"N","F"),Parámetros!$M$2:$N$17,2,0),"Completar hasta 3ra sem. para evaluar a Probacionista"))</f>
        <v/>
      </c>
      <c r="AQ147" s="39"/>
      <c r="AR147" s="39"/>
      <c r="AS147" s="39"/>
      <c r="AT147" s="28"/>
      <c r="AU147" s="55"/>
      <c r="AV147" s="55"/>
      <c r="AW147" s="55"/>
      <c r="AX147" s="246" t="str">
        <f>IF(V147="","",EOMONTH(EDATE(Tabla1[[#This Row],[Fecha Finalización]],2),0))</f>
        <v/>
      </c>
      <c r="AY147" s="39"/>
      <c r="AZ147" s="247" t="str">
        <f>IF(V147="","",EOMONTH(EDATE(Tabla1[[#This Row],[Fecha Finalización]],3),0))</f>
        <v/>
      </c>
      <c r="BA147" s="39"/>
      <c r="BB147" s="39"/>
      <c r="BC147" s="233"/>
      <c r="BD147" s="231" t="str">
        <f>IF(F147="","",Tabla1[[#This Row],[sem 01]]&amp;Tabla1[[#This Row],[sem 02]]&amp;Tabla1[[#This Row],[sem 03]])</f>
        <v/>
      </c>
      <c r="BE147" s="232" t="str">
        <f>+IF(TRIM(F147)="","",$B$1&amp;"-"&amp;Tabla1[[#This Row],[Mes Inscrito]]&amp;"-"&amp;Tabla1[[#This Row],[Dia de clases Inscrito]]&amp;"-"&amp;Tabla1[[#This Row],[Horario Inscrito]]&amp;"-"&amp;Tabla1[[#This Row],[Fecha Inicio grupo]])</f>
        <v/>
      </c>
      <c r="BF147" s="249" t="str">
        <f>IF(F147="","",Tabla1[[#This Row],[Curso]])</f>
        <v/>
      </c>
      <c r="BG147" s="250" t="str">
        <f>+IF(TRIM(F147)="","",$B$1&amp;"-"&amp;TRIM(Tabla1[[#This Row],[Mes Inscrito]])&amp;"-"&amp;TRIM(Tabla1[[#This Row],[Dia de clases Inscrito]])&amp;"-"&amp;TRIM(Tabla1[[#This Row],[Horario Inscrito]])&amp;"-"&amp;TRIM(Tabla1[[#This Row],[Fecha Inicio grupo]])&amp;"-"&amp;TRIM(Tabla1[[#This Row],[Tipo Incrito]]))</f>
        <v/>
      </c>
      <c r="BH147" s="251" t="str">
        <f>IF(F147="","",OR(IFERROR(SEARCH("CG",Tabla1[[#This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7" s="305" t="str">
        <f>IF(F147&lt;&gt;"",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7" s="305" t="str">
        <f>IF(F147&lt;&gt;"",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7" s="305" t="str">
        <f>IF(Tabla1[[#This Row],[Fecha Inicio grupo]]="","",IFERROR(VLOOKUP(Tabla1[[#This Row],[Mes de Alta como miembro]],Parámetros!$AM$2:$AN$16,2,0),"01/01/1900"))</f>
        <v/>
      </c>
    </row>
    <row r="148" spans="1:63" ht="14.45" hidden="1">
      <c r="A148" s="68">
        <v>145</v>
      </c>
      <c r="B148" s="29"/>
      <c r="C148" s="34"/>
      <c r="D148" s="42"/>
      <c r="E148" s="64"/>
      <c r="F148" s="45"/>
      <c r="G148" s="45"/>
      <c r="H148" s="161"/>
      <c r="I148" s="42"/>
      <c r="J148" s="28"/>
      <c r="K148" s="69"/>
      <c r="L148" s="68"/>
      <c r="M148" s="46"/>
      <c r="N148" s="236" t="str">
        <f ca="1">IF(Tabla1[[#This Row],[Fecha de nac]]="","",IF(Tabla1[[#This Row],[Fecha Finalización]] &gt;=TODAY(), DATEDIF(Tabla1[[#This Row],[Fecha de nac]],TODAY(),"y"), ROUNDDOWN((Tabla1[[#This Row],[Fecha Finalización]] -Tabla1[[#This Row],[Fecha de nac]])/365,0)))</f>
        <v/>
      </c>
      <c r="O148" s="167"/>
      <c r="P148" s="34"/>
      <c r="Q148" s="67"/>
      <c r="R148" s="67"/>
      <c r="S148" s="67"/>
      <c r="T148" s="67"/>
      <c r="U148" s="241" t="str">
        <f>IF(F148="","",Tabla1[[#This Row],[Fecha Inicio grupo]]+3*7-7)</f>
        <v/>
      </c>
      <c r="V148" s="242" t="str">
        <f>IF(F148="","",EDATE(Tabla1[[#This Row],[Fecha Inicio grupo]],3))</f>
        <v/>
      </c>
      <c r="W148" s="29"/>
      <c r="X148" s="29"/>
      <c r="Y148" s="76"/>
      <c r="Z148" s="76"/>
      <c r="AA148" s="76"/>
      <c r="AB148" s="76"/>
      <c r="AC148" s="76"/>
      <c r="AD148" s="76"/>
      <c r="AE148" s="76"/>
      <c r="AF148" s="76"/>
      <c r="AG148" s="76"/>
      <c r="AH148" s="76"/>
      <c r="AI148" s="76"/>
      <c r="AJ148" s="76"/>
      <c r="AK148" s="76"/>
      <c r="AL148" s="76"/>
      <c r="AM148" s="76"/>
      <c r="AN148" s="76"/>
      <c r="AO148" s="143"/>
      <c r="AP148" s="244" t="str">
        <f>IF(F148="","",IFERROR(VLOOKUP(SUBSTITUTE(SUBSTITUTE(Tabla1[[#This Row],[Uso Sistemas]],"T","P"),"N","F"),Parámetros!$M$2:$N$17,2,0),"Completar hasta 3ra sem. para evaluar a Probacionista"))</f>
        <v/>
      </c>
      <c r="AQ148" s="39"/>
      <c r="AR148" s="39"/>
      <c r="AS148" s="39"/>
      <c r="AT148" s="28"/>
      <c r="AU148" s="55"/>
      <c r="AV148" s="55"/>
      <c r="AW148" s="55"/>
      <c r="AX148" s="246" t="str">
        <f>IF(V148="","",EOMONTH(EDATE(Tabla1[[#This Row],[Fecha Finalización]],2),0))</f>
        <v/>
      </c>
      <c r="AY148" s="39"/>
      <c r="AZ148" s="247" t="str">
        <f>IF(V148="","",EOMONTH(EDATE(Tabla1[[#This Row],[Fecha Finalización]],3),0))</f>
        <v/>
      </c>
      <c r="BA148" s="39"/>
      <c r="BB148" s="39"/>
      <c r="BC148" s="233"/>
      <c r="BD148" s="231" t="str">
        <f>IF(F148="","",Tabla1[[#This Row],[sem 01]]&amp;Tabla1[[#This Row],[sem 02]]&amp;Tabla1[[#This Row],[sem 03]])</f>
        <v/>
      </c>
      <c r="BE148" s="232" t="str">
        <f>+IF(TRIM(F148)="","",$B$1&amp;"-"&amp;Tabla1[[#This Row],[Mes Inscrito]]&amp;"-"&amp;Tabla1[[#This Row],[Dia de clases Inscrito]]&amp;"-"&amp;Tabla1[[#This Row],[Horario Inscrito]]&amp;"-"&amp;Tabla1[[#This Row],[Fecha Inicio grupo]])</f>
        <v/>
      </c>
      <c r="BF148" s="249" t="str">
        <f>IF(F148="","",Tabla1[[#This Row],[Curso]])</f>
        <v/>
      </c>
      <c r="BG148" s="250" t="str">
        <f>+IF(TRIM(F148)="","",$B$1&amp;"-"&amp;TRIM(Tabla1[[#This Row],[Mes Inscrito]])&amp;"-"&amp;TRIM(Tabla1[[#This Row],[Dia de clases Inscrito]])&amp;"-"&amp;TRIM(Tabla1[[#This Row],[Horario Inscrito]])&amp;"-"&amp;TRIM(Tabla1[[#This Row],[Fecha Inicio grupo]])&amp;"-"&amp;TRIM(Tabla1[[#This Row],[Tipo Incrito]]))</f>
        <v/>
      </c>
      <c r="BH148" s="251" t="str">
        <f>IF(F148="","",OR(IFERROR(SEARCH("CG",Tabla1[[#This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8" s="305" t="str">
        <f>IF(F148&lt;&gt;"",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8" s="305" t="str">
        <f>IF(F148&lt;&gt;"",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8" s="305" t="str">
        <f>IF(Tabla1[[#This Row],[Fecha Inicio grupo]]="","",IFERROR(VLOOKUP(Tabla1[[#This Row],[Mes de Alta como miembro]],Parámetros!$AM$2:$AN$16,2,0),"01/01/1900"))</f>
        <v/>
      </c>
    </row>
    <row r="149" spans="1:63" ht="14.45" hidden="1">
      <c r="A149" s="68">
        <v>146</v>
      </c>
      <c r="B149" s="29"/>
      <c r="C149" s="34"/>
      <c r="D149" s="42"/>
      <c r="E149" s="64"/>
      <c r="F149" s="45"/>
      <c r="G149" s="45"/>
      <c r="H149" s="161"/>
      <c r="I149" s="42"/>
      <c r="J149" s="28"/>
      <c r="K149" s="69"/>
      <c r="L149" s="68"/>
      <c r="M149" s="46"/>
      <c r="N149" s="236" t="str">
        <f ca="1">IF(Tabla1[[#This Row],[Fecha de nac]]="","",IF(Tabla1[[#This Row],[Fecha Finalización]] &gt;=TODAY(), DATEDIF(Tabla1[[#This Row],[Fecha de nac]],TODAY(),"y"), ROUNDDOWN((Tabla1[[#This Row],[Fecha Finalización]] -Tabla1[[#This Row],[Fecha de nac]])/365,0)))</f>
        <v/>
      </c>
      <c r="O149" s="167"/>
      <c r="P149" s="34"/>
      <c r="Q149" s="67"/>
      <c r="R149" s="67"/>
      <c r="S149" s="67"/>
      <c r="T149" s="67"/>
      <c r="U149" s="241" t="str">
        <f>IF(F149="","",Tabla1[[#This Row],[Fecha Inicio grupo]]+3*7-7)</f>
        <v/>
      </c>
      <c r="V149" s="242" t="str">
        <f>IF(F149="","",EDATE(Tabla1[[#This Row],[Fecha Inicio grupo]],3))</f>
        <v/>
      </c>
      <c r="W149" s="29"/>
      <c r="X149" s="29"/>
      <c r="Y149" s="76"/>
      <c r="Z149" s="76"/>
      <c r="AA149" s="76"/>
      <c r="AB149" s="76"/>
      <c r="AC149" s="76"/>
      <c r="AD149" s="76"/>
      <c r="AE149" s="76"/>
      <c r="AF149" s="76"/>
      <c r="AG149" s="76"/>
      <c r="AH149" s="76"/>
      <c r="AI149" s="76"/>
      <c r="AJ149" s="76"/>
      <c r="AK149" s="76"/>
      <c r="AL149" s="76"/>
      <c r="AM149" s="76"/>
      <c r="AN149" s="76"/>
      <c r="AO149" s="143"/>
      <c r="AP149" s="244" t="str">
        <f>IF(F149="","",IFERROR(VLOOKUP(SUBSTITUTE(SUBSTITUTE(Tabla1[[#This Row],[Uso Sistemas]],"T","P"),"N","F"),Parámetros!$M$2:$N$17,2,0),"Completar hasta 3ra sem. para evaluar a Probacionista"))</f>
        <v/>
      </c>
      <c r="AQ149" s="39"/>
      <c r="AR149" s="39"/>
      <c r="AS149" s="39"/>
      <c r="AT149" s="28"/>
      <c r="AU149" s="55"/>
      <c r="AV149" s="55"/>
      <c r="AW149" s="55"/>
      <c r="AX149" s="246" t="str">
        <f>IF(V149="","",EOMONTH(EDATE(Tabla1[[#This Row],[Fecha Finalización]],2),0))</f>
        <v/>
      </c>
      <c r="AY149" s="39"/>
      <c r="AZ149" s="247" t="str">
        <f>IF(V149="","",EOMONTH(EDATE(Tabla1[[#This Row],[Fecha Finalización]],3),0))</f>
        <v/>
      </c>
      <c r="BA149" s="39"/>
      <c r="BB149" s="39"/>
      <c r="BC149" s="233"/>
      <c r="BD149" s="231" t="str">
        <f>IF(F149="","",Tabla1[[#This Row],[sem 01]]&amp;Tabla1[[#This Row],[sem 02]]&amp;Tabla1[[#This Row],[sem 03]])</f>
        <v/>
      </c>
      <c r="BE149" s="232" t="str">
        <f>+IF(TRIM(F149)="","",$B$1&amp;"-"&amp;Tabla1[[#This Row],[Mes Inscrito]]&amp;"-"&amp;Tabla1[[#This Row],[Dia de clases Inscrito]]&amp;"-"&amp;Tabla1[[#This Row],[Horario Inscrito]]&amp;"-"&amp;Tabla1[[#This Row],[Fecha Inicio grupo]])</f>
        <v/>
      </c>
      <c r="BF149" s="249" t="str">
        <f>IF(F149="","",Tabla1[[#This Row],[Curso]])</f>
        <v/>
      </c>
      <c r="BG149" s="250" t="str">
        <f>+IF(TRIM(F149)="","",$B$1&amp;"-"&amp;TRIM(Tabla1[[#This Row],[Mes Inscrito]])&amp;"-"&amp;TRIM(Tabla1[[#This Row],[Dia de clases Inscrito]])&amp;"-"&amp;TRIM(Tabla1[[#This Row],[Horario Inscrito]])&amp;"-"&amp;TRIM(Tabla1[[#This Row],[Fecha Inicio grupo]])&amp;"-"&amp;TRIM(Tabla1[[#This Row],[Tipo Incrito]]))</f>
        <v/>
      </c>
      <c r="BH149" s="251" t="str">
        <f>IF(F149="","",OR(IFERROR(SEARCH("CG",Tabla1[[#This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9" s="305" t="str">
        <f>IF(F149&lt;&gt;"",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9" s="305" t="str">
        <f>IF(F149&lt;&gt;"",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9" s="305" t="str">
        <f>IF(Tabla1[[#This Row],[Fecha Inicio grupo]]="","",IFERROR(VLOOKUP(Tabla1[[#This Row],[Mes de Alta como miembro]],Parámetros!$AM$2:$AN$16,2,0),"01/01/1900"))</f>
        <v/>
      </c>
    </row>
    <row r="150" spans="1:63" ht="14.45" hidden="1">
      <c r="A150" s="68">
        <v>147</v>
      </c>
      <c r="B150" s="29"/>
      <c r="C150" s="34"/>
      <c r="D150" s="42"/>
      <c r="E150" s="64"/>
      <c r="F150" s="45"/>
      <c r="G150" s="45"/>
      <c r="H150" s="161"/>
      <c r="I150" s="42"/>
      <c r="J150" s="28"/>
      <c r="K150" s="69"/>
      <c r="L150" s="68"/>
      <c r="M150" s="46"/>
      <c r="N150" s="236" t="str">
        <f ca="1">IF(Tabla1[[#This Row],[Fecha de nac]]="","",IF(Tabla1[[#This Row],[Fecha Finalización]] &gt;=TODAY(), DATEDIF(Tabla1[[#This Row],[Fecha de nac]],TODAY(),"y"), ROUNDDOWN((Tabla1[[#This Row],[Fecha Finalización]] -Tabla1[[#This Row],[Fecha de nac]])/365,0)))</f>
        <v/>
      </c>
      <c r="O150" s="167"/>
      <c r="P150" s="34"/>
      <c r="Q150" s="67"/>
      <c r="R150" s="67"/>
      <c r="S150" s="67"/>
      <c r="T150" s="67"/>
      <c r="U150" s="241" t="str">
        <f>IF(F150="","",Tabla1[[#This Row],[Fecha Inicio grupo]]+3*7-7)</f>
        <v/>
      </c>
      <c r="V150" s="242" t="str">
        <f>IF(F150="","",EDATE(Tabla1[[#This Row],[Fecha Inicio grupo]],3))</f>
        <v/>
      </c>
      <c r="W150" s="29"/>
      <c r="X150" s="29"/>
      <c r="Y150" s="76"/>
      <c r="Z150" s="76"/>
      <c r="AA150" s="76"/>
      <c r="AB150" s="76"/>
      <c r="AC150" s="76"/>
      <c r="AD150" s="76"/>
      <c r="AE150" s="76"/>
      <c r="AF150" s="76"/>
      <c r="AG150" s="76"/>
      <c r="AH150" s="76"/>
      <c r="AI150" s="76"/>
      <c r="AJ150" s="76"/>
      <c r="AK150" s="76"/>
      <c r="AL150" s="76"/>
      <c r="AM150" s="76"/>
      <c r="AN150" s="76"/>
      <c r="AO150" s="143"/>
      <c r="AP150" s="244" t="str">
        <f>IF(F150="","",IFERROR(VLOOKUP(SUBSTITUTE(SUBSTITUTE(Tabla1[[#This Row],[Uso Sistemas]],"T","P"),"N","F"),Parámetros!$M$2:$N$17,2,0),"Completar hasta 3ra sem. para evaluar a Probacionista"))</f>
        <v/>
      </c>
      <c r="AQ150" s="39"/>
      <c r="AR150" s="39"/>
      <c r="AS150" s="39"/>
      <c r="AT150" s="28"/>
      <c r="AU150" s="55"/>
      <c r="AV150" s="55"/>
      <c r="AW150" s="55"/>
      <c r="AX150" s="246" t="str">
        <f>IF(V150="","",EOMONTH(EDATE(Tabla1[[#This Row],[Fecha Finalización]],2),0))</f>
        <v/>
      </c>
      <c r="AY150" s="39"/>
      <c r="AZ150" s="247" t="str">
        <f>IF(V150="","",EOMONTH(EDATE(Tabla1[[#This Row],[Fecha Finalización]],3),0))</f>
        <v/>
      </c>
      <c r="BA150" s="39"/>
      <c r="BB150" s="39"/>
      <c r="BC150" s="233"/>
      <c r="BD150" s="231" t="str">
        <f>IF(F150="","",Tabla1[[#This Row],[sem 01]]&amp;Tabla1[[#This Row],[sem 02]]&amp;Tabla1[[#This Row],[sem 03]])</f>
        <v/>
      </c>
      <c r="BE150" s="232" t="str">
        <f>+IF(TRIM(F150)="","",$B$1&amp;"-"&amp;Tabla1[[#This Row],[Mes Inscrito]]&amp;"-"&amp;Tabla1[[#This Row],[Dia de clases Inscrito]]&amp;"-"&amp;Tabla1[[#This Row],[Horario Inscrito]]&amp;"-"&amp;Tabla1[[#This Row],[Fecha Inicio grupo]])</f>
        <v/>
      </c>
      <c r="BF150" s="249" t="str">
        <f>IF(F150="","",Tabla1[[#This Row],[Curso]])</f>
        <v/>
      </c>
      <c r="BG150" s="250" t="str">
        <f>+IF(TRIM(F150)="","",$B$1&amp;"-"&amp;TRIM(Tabla1[[#This Row],[Mes Inscrito]])&amp;"-"&amp;TRIM(Tabla1[[#This Row],[Dia de clases Inscrito]])&amp;"-"&amp;TRIM(Tabla1[[#This Row],[Horario Inscrito]])&amp;"-"&amp;TRIM(Tabla1[[#This Row],[Fecha Inicio grupo]])&amp;"-"&amp;TRIM(Tabla1[[#This Row],[Tipo Incrito]]))</f>
        <v/>
      </c>
      <c r="BH150" s="251" t="str">
        <f>IF(F150="","",OR(IFERROR(SEARCH("CG",Tabla1[[#This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0" s="305" t="str">
        <f>IF(F150&lt;&gt;"",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0" s="305" t="str">
        <f>IF(F150&lt;&gt;"",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0" s="305" t="str">
        <f>IF(Tabla1[[#This Row],[Fecha Inicio grupo]]="","",IFERROR(VLOOKUP(Tabla1[[#This Row],[Mes de Alta como miembro]],Parámetros!$AM$2:$AN$16,2,0),"01/01/1900"))</f>
        <v/>
      </c>
    </row>
    <row r="151" spans="1:63" ht="14.45" hidden="1">
      <c r="A151" s="68">
        <v>148</v>
      </c>
      <c r="B151" s="29"/>
      <c r="C151" s="34"/>
      <c r="D151" s="42"/>
      <c r="E151" s="64"/>
      <c r="F151" s="45"/>
      <c r="G151" s="45"/>
      <c r="H151" s="161"/>
      <c r="I151" s="42"/>
      <c r="J151" s="28"/>
      <c r="K151" s="69"/>
      <c r="L151" s="68"/>
      <c r="M151" s="46"/>
      <c r="N151" s="236" t="str">
        <f ca="1">IF(Tabla1[[#This Row],[Fecha de nac]]="","",IF(Tabla1[[#This Row],[Fecha Finalización]] &gt;=TODAY(), DATEDIF(Tabla1[[#This Row],[Fecha de nac]],TODAY(),"y"), ROUNDDOWN((Tabla1[[#This Row],[Fecha Finalización]] -Tabla1[[#This Row],[Fecha de nac]])/365,0)))</f>
        <v/>
      </c>
      <c r="O151" s="167"/>
      <c r="P151" s="34"/>
      <c r="Q151" s="67"/>
      <c r="R151" s="67"/>
      <c r="S151" s="67"/>
      <c r="T151" s="67"/>
      <c r="U151" s="241" t="str">
        <f>IF(F151="","",Tabla1[[#This Row],[Fecha Inicio grupo]]+3*7-7)</f>
        <v/>
      </c>
      <c r="V151" s="242" t="str">
        <f>IF(F151="","",EDATE(Tabla1[[#This Row],[Fecha Inicio grupo]],3))</f>
        <v/>
      </c>
      <c r="W151" s="29"/>
      <c r="X151" s="29"/>
      <c r="Y151" s="76"/>
      <c r="Z151" s="76"/>
      <c r="AA151" s="76"/>
      <c r="AB151" s="76"/>
      <c r="AC151" s="76"/>
      <c r="AD151" s="76"/>
      <c r="AE151" s="76"/>
      <c r="AF151" s="76"/>
      <c r="AG151" s="76"/>
      <c r="AH151" s="76"/>
      <c r="AI151" s="76"/>
      <c r="AJ151" s="76"/>
      <c r="AK151" s="76"/>
      <c r="AL151" s="76"/>
      <c r="AM151" s="76"/>
      <c r="AN151" s="76"/>
      <c r="AO151" s="143"/>
      <c r="AP151" s="244" t="str">
        <f>IF(F151="","",IFERROR(VLOOKUP(SUBSTITUTE(SUBSTITUTE(Tabla1[[#This Row],[Uso Sistemas]],"T","P"),"N","F"),Parámetros!$M$2:$N$17,2,0),"Completar hasta 3ra sem. para evaluar a Probacionista"))</f>
        <v/>
      </c>
      <c r="AQ151" s="39"/>
      <c r="AR151" s="39"/>
      <c r="AS151" s="39"/>
      <c r="AT151" s="28"/>
      <c r="AU151" s="55"/>
      <c r="AV151" s="55"/>
      <c r="AW151" s="55"/>
      <c r="AX151" s="246" t="str">
        <f>IF(V151="","",EOMONTH(EDATE(Tabla1[[#This Row],[Fecha Finalización]],2),0))</f>
        <v/>
      </c>
      <c r="AY151" s="39"/>
      <c r="AZ151" s="247" t="str">
        <f>IF(V151="","",EOMONTH(EDATE(Tabla1[[#This Row],[Fecha Finalización]],3),0))</f>
        <v/>
      </c>
      <c r="BA151" s="39"/>
      <c r="BB151" s="39"/>
      <c r="BC151" s="233"/>
      <c r="BD151" s="231" t="str">
        <f>IF(F151="","",Tabla1[[#This Row],[sem 01]]&amp;Tabla1[[#This Row],[sem 02]]&amp;Tabla1[[#This Row],[sem 03]])</f>
        <v/>
      </c>
      <c r="BE151" s="232" t="str">
        <f>+IF(TRIM(F151)="","",$B$1&amp;"-"&amp;Tabla1[[#This Row],[Mes Inscrito]]&amp;"-"&amp;Tabla1[[#This Row],[Dia de clases Inscrito]]&amp;"-"&amp;Tabla1[[#This Row],[Horario Inscrito]]&amp;"-"&amp;Tabla1[[#This Row],[Fecha Inicio grupo]])</f>
        <v/>
      </c>
      <c r="BF151" s="249" t="str">
        <f>IF(F151="","",Tabla1[[#This Row],[Curso]])</f>
        <v/>
      </c>
      <c r="BG151" s="250" t="str">
        <f>+IF(TRIM(F151)="","",$B$1&amp;"-"&amp;TRIM(Tabla1[[#This Row],[Mes Inscrito]])&amp;"-"&amp;TRIM(Tabla1[[#This Row],[Dia de clases Inscrito]])&amp;"-"&amp;TRIM(Tabla1[[#This Row],[Horario Inscrito]])&amp;"-"&amp;TRIM(Tabla1[[#This Row],[Fecha Inicio grupo]])&amp;"-"&amp;TRIM(Tabla1[[#This Row],[Tipo Incrito]]))</f>
        <v/>
      </c>
      <c r="BH151" s="251" t="str">
        <f>IF(F151="","",OR(IFERROR(SEARCH("CG",Tabla1[[#This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1" s="305" t="str">
        <f>IF(F151&lt;&gt;"",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1" s="305" t="str">
        <f>IF(F151&lt;&gt;"",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1" s="305" t="str">
        <f>IF(Tabla1[[#This Row],[Fecha Inicio grupo]]="","",IFERROR(VLOOKUP(Tabla1[[#This Row],[Mes de Alta como miembro]],Parámetros!$AM$2:$AN$16,2,0),"01/01/1900"))</f>
        <v/>
      </c>
    </row>
    <row r="152" spans="1:63" ht="14.45" hidden="1">
      <c r="A152" s="68">
        <v>149</v>
      </c>
      <c r="B152" s="29"/>
      <c r="C152" s="34"/>
      <c r="D152" s="42"/>
      <c r="E152" s="64"/>
      <c r="F152" s="45"/>
      <c r="G152" s="45"/>
      <c r="H152" s="161"/>
      <c r="I152" s="42"/>
      <c r="J152" s="28"/>
      <c r="K152" s="69"/>
      <c r="L152" s="68"/>
      <c r="M152" s="46"/>
      <c r="N152" s="236" t="str">
        <f ca="1">IF(Tabla1[[#This Row],[Fecha de nac]]="","",IF(Tabla1[[#This Row],[Fecha Finalización]] &gt;=TODAY(), DATEDIF(Tabla1[[#This Row],[Fecha de nac]],TODAY(),"y"), ROUNDDOWN((Tabla1[[#This Row],[Fecha Finalización]] -Tabla1[[#This Row],[Fecha de nac]])/365,0)))</f>
        <v/>
      </c>
      <c r="O152" s="167"/>
      <c r="P152" s="34"/>
      <c r="Q152" s="67"/>
      <c r="R152" s="67"/>
      <c r="S152" s="67"/>
      <c r="T152" s="67"/>
      <c r="U152" s="241" t="str">
        <f>IF(F152="","",Tabla1[[#This Row],[Fecha Inicio grupo]]+3*7-7)</f>
        <v/>
      </c>
      <c r="V152" s="242" t="str">
        <f>IF(F152="","",EDATE(Tabla1[[#This Row],[Fecha Inicio grupo]],3))</f>
        <v/>
      </c>
      <c r="W152" s="29"/>
      <c r="X152" s="29"/>
      <c r="Y152" s="76"/>
      <c r="Z152" s="76"/>
      <c r="AA152" s="76"/>
      <c r="AB152" s="76"/>
      <c r="AC152" s="76"/>
      <c r="AD152" s="76"/>
      <c r="AE152" s="76"/>
      <c r="AF152" s="76"/>
      <c r="AG152" s="76"/>
      <c r="AH152" s="76"/>
      <c r="AI152" s="76"/>
      <c r="AJ152" s="76"/>
      <c r="AK152" s="76"/>
      <c r="AL152" s="76"/>
      <c r="AM152" s="76"/>
      <c r="AN152" s="76"/>
      <c r="AO152" s="143"/>
      <c r="AP152" s="244" t="str">
        <f>IF(F152="","",IFERROR(VLOOKUP(SUBSTITUTE(SUBSTITUTE(Tabla1[[#This Row],[Uso Sistemas]],"T","P"),"N","F"),Parámetros!$M$2:$N$17,2,0),"Completar hasta 3ra sem. para evaluar a Probacionista"))</f>
        <v/>
      </c>
      <c r="AQ152" s="39"/>
      <c r="AR152" s="39"/>
      <c r="AS152" s="39"/>
      <c r="AT152" s="28"/>
      <c r="AU152" s="55"/>
      <c r="AV152" s="55"/>
      <c r="AW152" s="55"/>
      <c r="AX152" s="246" t="str">
        <f>IF(V152="","",EOMONTH(EDATE(Tabla1[[#This Row],[Fecha Finalización]],2),0))</f>
        <v/>
      </c>
      <c r="AY152" s="39"/>
      <c r="AZ152" s="247" t="str">
        <f>IF(V152="","",EOMONTH(EDATE(Tabla1[[#This Row],[Fecha Finalización]],3),0))</f>
        <v/>
      </c>
      <c r="BA152" s="39"/>
      <c r="BB152" s="39"/>
      <c r="BC152" s="233"/>
      <c r="BD152" s="231" t="str">
        <f>IF(F152="","",Tabla1[[#This Row],[sem 01]]&amp;Tabla1[[#This Row],[sem 02]]&amp;Tabla1[[#This Row],[sem 03]])</f>
        <v/>
      </c>
      <c r="BE152" s="232" t="str">
        <f>+IF(TRIM(F152)="","",$B$1&amp;"-"&amp;Tabla1[[#This Row],[Mes Inscrito]]&amp;"-"&amp;Tabla1[[#This Row],[Dia de clases Inscrito]]&amp;"-"&amp;Tabla1[[#This Row],[Horario Inscrito]]&amp;"-"&amp;Tabla1[[#This Row],[Fecha Inicio grupo]])</f>
        <v/>
      </c>
      <c r="BF152" s="249" t="str">
        <f>IF(F152="","",Tabla1[[#This Row],[Curso]])</f>
        <v/>
      </c>
      <c r="BG152" s="250" t="str">
        <f>+IF(TRIM(F152)="","",$B$1&amp;"-"&amp;TRIM(Tabla1[[#This Row],[Mes Inscrito]])&amp;"-"&amp;TRIM(Tabla1[[#This Row],[Dia de clases Inscrito]])&amp;"-"&amp;TRIM(Tabla1[[#This Row],[Horario Inscrito]])&amp;"-"&amp;TRIM(Tabla1[[#This Row],[Fecha Inicio grupo]])&amp;"-"&amp;TRIM(Tabla1[[#This Row],[Tipo Incrito]]))</f>
        <v/>
      </c>
      <c r="BH152" s="251" t="str">
        <f>IF(F152="","",OR(IFERROR(SEARCH("CG",Tabla1[[#This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2" s="305" t="str">
        <f>IF(F152&lt;&gt;"",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2" s="305" t="str">
        <f>IF(F152&lt;&gt;"",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2" s="305" t="str">
        <f>IF(Tabla1[[#This Row],[Fecha Inicio grupo]]="","",IFERROR(VLOOKUP(Tabla1[[#This Row],[Mes de Alta como miembro]],Parámetros!$AM$2:$AN$16,2,0),"01/01/1900"))</f>
        <v/>
      </c>
    </row>
    <row r="153" spans="1:63" ht="14.45" hidden="1">
      <c r="A153" s="68">
        <v>150</v>
      </c>
      <c r="B153" s="29"/>
      <c r="C153" s="34"/>
      <c r="D153" s="42"/>
      <c r="E153" s="64"/>
      <c r="F153" s="45"/>
      <c r="G153" s="45"/>
      <c r="H153" s="161"/>
      <c r="I153" s="42"/>
      <c r="J153" s="28"/>
      <c r="K153" s="69"/>
      <c r="L153" s="68"/>
      <c r="M153" s="46"/>
      <c r="N153" s="236" t="str">
        <f ca="1">IF(Tabla1[[#This Row],[Fecha de nac]]="","",IF(Tabla1[[#This Row],[Fecha Finalización]] &gt;=TODAY(), DATEDIF(Tabla1[[#This Row],[Fecha de nac]],TODAY(),"y"), ROUNDDOWN((Tabla1[[#This Row],[Fecha Finalización]] -Tabla1[[#This Row],[Fecha de nac]])/365,0)))</f>
        <v/>
      </c>
      <c r="O153" s="167"/>
      <c r="P153" s="34"/>
      <c r="Q153" s="67"/>
      <c r="R153" s="67"/>
      <c r="S153" s="67"/>
      <c r="T153" s="67"/>
      <c r="U153" s="241" t="str">
        <f>IF(F153="","",Tabla1[[#This Row],[Fecha Inicio grupo]]+3*7-7)</f>
        <v/>
      </c>
      <c r="V153" s="242" t="str">
        <f>IF(F153="","",EDATE(Tabla1[[#This Row],[Fecha Inicio grupo]],3))</f>
        <v/>
      </c>
      <c r="W153" s="29"/>
      <c r="X153" s="29"/>
      <c r="Y153" s="76"/>
      <c r="Z153" s="76"/>
      <c r="AA153" s="76"/>
      <c r="AB153" s="76"/>
      <c r="AC153" s="76"/>
      <c r="AD153" s="76"/>
      <c r="AE153" s="76"/>
      <c r="AF153" s="76"/>
      <c r="AG153" s="76"/>
      <c r="AH153" s="76"/>
      <c r="AI153" s="76"/>
      <c r="AJ153" s="76"/>
      <c r="AK153" s="76"/>
      <c r="AL153" s="76"/>
      <c r="AM153" s="76"/>
      <c r="AN153" s="76"/>
      <c r="AO153" s="143"/>
      <c r="AP153" s="244" t="str">
        <f>IF(F153="","",IFERROR(VLOOKUP(SUBSTITUTE(SUBSTITUTE(Tabla1[[#This Row],[Uso Sistemas]],"T","P"),"N","F"),Parámetros!$M$2:$N$17,2,0),"Completar hasta 3ra sem. para evaluar a Probacionista"))</f>
        <v/>
      </c>
      <c r="AQ153" s="39"/>
      <c r="AR153" s="39"/>
      <c r="AS153" s="39"/>
      <c r="AT153" s="28"/>
      <c r="AU153" s="55"/>
      <c r="AV153" s="55"/>
      <c r="AW153" s="55"/>
      <c r="AX153" s="246" t="str">
        <f>IF(V153="","",EOMONTH(EDATE(Tabla1[[#This Row],[Fecha Finalización]],2),0))</f>
        <v/>
      </c>
      <c r="AY153" s="39"/>
      <c r="AZ153" s="247" t="str">
        <f>IF(V153="","",EOMONTH(EDATE(Tabla1[[#This Row],[Fecha Finalización]],3),0))</f>
        <v/>
      </c>
      <c r="BA153" s="39"/>
      <c r="BB153" s="39"/>
      <c r="BC153" s="233"/>
      <c r="BD153" s="231" t="str">
        <f>IF(F153="","",Tabla1[[#This Row],[sem 01]]&amp;Tabla1[[#This Row],[sem 02]]&amp;Tabla1[[#This Row],[sem 03]])</f>
        <v/>
      </c>
      <c r="BE153" s="232" t="str">
        <f>+IF(TRIM(F153)="","",$B$1&amp;"-"&amp;Tabla1[[#This Row],[Mes Inscrito]]&amp;"-"&amp;Tabla1[[#This Row],[Dia de clases Inscrito]]&amp;"-"&amp;Tabla1[[#This Row],[Horario Inscrito]]&amp;"-"&amp;Tabla1[[#This Row],[Fecha Inicio grupo]])</f>
        <v/>
      </c>
      <c r="BF153" s="249" t="str">
        <f>IF(F153="","",Tabla1[[#This Row],[Curso]])</f>
        <v/>
      </c>
      <c r="BG153" s="250" t="str">
        <f>+IF(TRIM(F153)="","",$B$1&amp;"-"&amp;TRIM(Tabla1[[#This Row],[Mes Inscrito]])&amp;"-"&amp;TRIM(Tabla1[[#This Row],[Dia de clases Inscrito]])&amp;"-"&amp;TRIM(Tabla1[[#This Row],[Horario Inscrito]])&amp;"-"&amp;TRIM(Tabla1[[#This Row],[Fecha Inicio grupo]])&amp;"-"&amp;TRIM(Tabla1[[#This Row],[Tipo Incrito]]))</f>
        <v/>
      </c>
      <c r="BH153" s="251" t="str">
        <f>IF(F153="","",OR(IFERROR(SEARCH("CG",Tabla1[[#This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3" s="305" t="str">
        <f>IF(F153&lt;&gt;"",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3" s="305" t="str">
        <f>IF(F153&lt;&gt;"",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3" s="305" t="str">
        <f>IF(Tabla1[[#This Row],[Fecha Inicio grupo]]="","",IFERROR(VLOOKUP(Tabla1[[#This Row],[Mes de Alta como miembro]],Parámetros!$AM$2:$AN$16,2,0),"01/01/1900"))</f>
        <v/>
      </c>
    </row>
    <row r="154" spans="1:63" ht="14.45" hidden="1">
      <c r="A154" s="68">
        <v>151</v>
      </c>
      <c r="B154" s="29"/>
      <c r="C154" s="34"/>
      <c r="D154" s="42"/>
      <c r="E154" s="64"/>
      <c r="F154" s="45"/>
      <c r="G154" s="45"/>
      <c r="H154" s="161"/>
      <c r="I154" s="42"/>
      <c r="J154" s="28"/>
      <c r="K154" s="69"/>
      <c r="L154" s="68"/>
      <c r="M154" s="46"/>
      <c r="N154" s="236" t="str">
        <f ca="1">IF(Tabla1[[#This Row],[Fecha de nac]]="","",IF(Tabla1[[#This Row],[Fecha Finalización]] &gt;=TODAY(), DATEDIF(Tabla1[[#This Row],[Fecha de nac]],TODAY(),"y"), ROUNDDOWN((Tabla1[[#This Row],[Fecha Finalización]] -Tabla1[[#This Row],[Fecha de nac]])/365,0)))</f>
        <v/>
      </c>
      <c r="O154" s="167"/>
      <c r="P154" s="34"/>
      <c r="Q154" s="67"/>
      <c r="R154" s="67"/>
      <c r="S154" s="67"/>
      <c r="T154" s="67"/>
      <c r="U154" s="241" t="str">
        <f>IF(F154="","",Tabla1[[#This Row],[Fecha Inicio grupo]]+3*7-7)</f>
        <v/>
      </c>
      <c r="V154" s="242" t="str">
        <f>IF(F154="","",EDATE(Tabla1[[#This Row],[Fecha Inicio grupo]],3))</f>
        <v/>
      </c>
      <c r="W154" s="29"/>
      <c r="X154" s="29"/>
      <c r="Y154" s="76"/>
      <c r="Z154" s="76"/>
      <c r="AA154" s="76"/>
      <c r="AB154" s="76"/>
      <c r="AC154" s="76"/>
      <c r="AD154" s="76"/>
      <c r="AE154" s="76"/>
      <c r="AF154" s="76"/>
      <c r="AG154" s="76"/>
      <c r="AH154" s="76"/>
      <c r="AI154" s="76"/>
      <c r="AJ154" s="76"/>
      <c r="AK154" s="76"/>
      <c r="AL154" s="76"/>
      <c r="AM154" s="76"/>
      <c r="AN154" s="76"/>
      <c r="AO154" s="143"/>
      <c r="AP154" s="244" t="str">
        <f>IF(F154="","",IFERROR(VLOOKUP(SUBSTITUTE(SUBSTITUTE(Tabla1[[#This Row],[Uso Sistemas]],"T","P"),"N","F"),Parámetros!$M$2:$N$17,2,0),"Completar hasta 3ra sem. para evaluar a Probacionista"))</f>
        <v/>
      </c>
      <c r="AQ154" s="39"/>
      <c r="AR154" s="39"/>
      <c r="AS154" s="39"/>
      <c r="AT154" s="28"/>
      <c r="AU154" s="55"/>
      <c r="AV154" s="55"/>
      <c r="AW154" s="55"/>
      <c r="AX154" s="246" t="str">
        <f>IF(V154="","",EOMONTH(EDATE(Tabla1[[#This Row],[Fecha Finalización]],2),0))</f>
        <v/>
      </c>
      <c r="AY154" s="39"/>
      <c r="AZ154" s="247" t="str">
        <f>IF(V154="","",EOMONTH(EDATE(Tabla1[[#This Row],[Fecha Finalización]],3),0))</f>
        <v/>
      </c>
      <c r="BA154" s="39"/>
      <c r="BB154" s="39"/>
      <c r="BC154" s="233"/>
      <c r="BD154" s="231" t="str">
        <f>IF(F154="","",Tabla1[[#This Row],[sem 01]]&amp;Tabla1[[#This Row],[sem 02]]&amp;Tabla1[[#This Row],[sem 03]])</f>
        <v/>
      </c>
      <c r="BE154" s="232" t="str">
        <f>+IF(TRIM(F154)="","",$B$1&amp;"-"&amp;Tabla1[[#This Row],[Mes Inscrito]]&amp;"-"&amp;Tabla1[[#This Row],[Dia de clases Inscrito]]&amp;"-"&amp;Tabla1[[#This Row],[Horario Inscrito]]&amp;"-"&amp;Tabla1[[#This Row],[Fecha Inicio grupo]])</f>
        <v/>
      </c>
      <c r="BF154" s="249" t="str">
        <f>IF(F154="","",Tabla1[[#This Row],[Curso]])</f>
        <v/>
      </c>
      <c r="BG154" s="250" t="str">
        <f>+IF(TRIM(F154)="","",$B$1&amp;"-"&amp;TRIM(Tabla1[[#This Row],[Mes Inscrito]])&amp;"-"&amp;TRIM(Tabla1[[#This Row],[Dia de clases Inscrito]])&amp;"-"&amp;TRIM(Tabla1[[#This Row],[Horario Inscrito]])&amp;"-"&amp;TRIM(Tabla1[[#This Row],[Fecha Inicio grupo]])&amp;"-"&amp;TRIM(Tabla1[[#This Row],[Tipo Incrito]]))</f>
        <v/>
      </c>
      <c r="BH154" s="251" t="str">
        <f>IF(F154="","",OR(IFERROR(SEARCH("CG",Tabla1[[#This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4" s="305" t="str">
        <f>IF(F154&lt;&gt;"",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4" s="305" t="str">
        <f>IF(F154&lt;&gt;"",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4" s="305" t="str">
        <f>IF(Tabla1[[#This Row],[Fecha Inicio grupo]]="","",IFERROR(VLOOKUP(Tabla1[[#This Row],[Mes de Alta como miembro]],Parámetros!$AM$2:$AN$16,2,0),"01/01/1900"))</f>
        <v/>
      </c>
    </row>
    <row r="155" spans="1:63" ht="14.45" hidden="1">
      <c r="A155" s="68">
        <v>152</v>
      </c>
      <c r="B155" s="29"/>
      <c r="C155" s="34"/>
      <c r="D155" s="42"/>
      <c r="E155" s="64"/>
      <c r="F155" s="45"/>
      <c r="G155" s="45"/>
      <c r="H155" s="161"/>
      <c r="I155" s="42"/>
      <c r="J155" s="28"/>
      <c r="K155" s="69"/>
      <c r="L155" s="68"/>
      <c r="M155" s="46"/>
      <c r="N155" s="236" t="str">
        <f ca="1">IF(Tabla1[[#This Row],[Fecha de nac]]="","",IF(Tabla1[[#This Row],[Fecha Finalización]] &gt;=TODAY(), DATEDIF(Tabla1[[#This Row],[Fecha de nac]],TODAY(),"y"), ROUNDDOWN((Tabla1[[#This Row],[Fecha Finalización]] -Tabla1[[#This Row],[Fecha de nac]])/365,0)))</f>
        <v/>
      </c>
      <c r="O155" s="167"/>
      <c r="P155" s="34"/>
      <c r="Q155" s="67"/>
      <c r="R155" s="67"/>
      <c r="S155" s="67"/>
      <c r="T155" s="67"/>
      <c r="U155" s="241" t="str">
        <f>IF(F155="","",Tabla1[[#This Row],[Fecha Inicio grupo]]+3*7-7)</f>
        <v/>
      </c>
      <c r="V155" s="242" t="str">
        <f>IF(F155="","",EDATE(Tabla1[[#This Row],[Fecha Inicio grupo]],3))</f>
        <v/>
      </c>
      <c r="W155" s="29"/>
      <c r="X155" s="29"/>
      <c r="Y155" s="76"/>
      <c r="Z155" s="76"/>
      <c r="AA155" s="76"/>
      <c r="AB155" s="76"/>
      <c r="AC155" s="76"/>
      <c r="AD155" s="76"/>
      <c r="AE155" s="76"/>
      <c r="AF155" s="76"/>
      <c r="AG155" s="76"/>
      <c r="AH155" s="76"/>
      <c r="AI155" s="76"/>
      <c r="AJ155" s="76"/>
      <c r="AK155" s="76"/>
      <c r="AL155" s="76"/>
      <c r="AM155" s="76"/>
      <c r="AN155" s="76"/>
      <c r="AO155" s="143"/>
      <c r="AP155" s="244" t="str">
        <f>IF(F155="","",IFERROR(VLOOKUP(SUBSTITUTE(SUBSTITUTE(Tabla1[[#This Row],[Uso Sistemas]],"T","P"),"N","F"),Parámetros!$M$2:$N$17,2,0),"Completar hasta 3ra sem. para evaluar a Probacionista"))</f>
        <v/>
      </c>
      <c r="AQ155" s="39"/>
      <c r="AR155" s="39"/>
      <c r="AS155" s="39"/>
      <c r="AT155" s="28"/>
      <c r="AU155" s="55"/>
      <c r="AV155" s="55"/>
      <c r="AW155" s="55"/>
      <c r="AX155" s="246" t="str">
        <f>IF(V155="","",EOMONTH(EDATE(Tabla1[[#This Row],[Fecha Finalización]],2),0))</f>
        <v/>
      </c>
      <c r="AY155" s="39"/>
      <c r="AZ155" s="247" t="str">
        <f>IF(V155="","",EOMONTH(EDATE(Tabla1[[#This Row],[Fecha Finalización]],3),0))</f>
        <v/>
      </c>
      <c r="BA155" s="39"/>
      <c r="BB155" s="39"/>
      <c r="BC155" s="233"/>
      <c r="BD155" s="231" t="str">
        <f>IF(F155="","",Tabla1[[#This Row],[sem 01]]&amp;Tabla1[[#This Row],[sem 02]]&amp;Tabla1[[#This Row],[sem 03]])</f>
        <v/>
      </c>
      <c r="BE155" s="232" t="str">
        <f>+IF(TRIM(F155)="","",$B$1&amp;"-"&amp;Tabla1[[#This Row],[Mes Inscrito]]&amp;"-"&amp;Tabla1[[#This Row],[Dia de clases Inscrito]]&amp;"-"&amp;Tabla1[[#This Row],[Horario Inscrito]]&amp;"-"&amp;Tabla1[[#This Row],[Fecha Inicio grupo]])</f>
        <v/>
      </c>
      <c r="BF155" s="249" t="str">
        <f>IF(F155="","",Tabla1[[#This Row],[Curso]])</f>
        <v/>
      </c>
      <c r="BG155" s="250" t="str">
        <f>+IF(TRIM(F155)="","",$B$1&amp;"-"&amp;TRIM(Tabla1[[#This Row],[Mes Inscrito]])&amp;"-"&amp;TRIM(Tabla1[[#This Row],[Dia de clases Inscrito]])&amp;"-"&amp;TRIM(Tabla1[[#This Row],[Horario Inscrito]])&amp;"-"&amp;TRIM(Tabla1[[#This Row],[Fecha Inicio grupo]])&amp;"-"&amp;TRIM(Tabla1[[#This Row],[Tipo Incrito]]))</f>
        <v/>
      </c>
      <c r="BH155" s="251" t="str">
        <f>IF(F155="","",OR(IFERROR(SEARCH("CG",Tabla1[[#This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5" s="305" t="str">
        <f>IF(F155&lt;&gt;"",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5" s="305" t="str">
        <f>IF(F155&lt;&gt;"",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5" s="305" t="str">
        <f>IF(Tabla1[[#This Row],[Fecha Inicio grupo]]="","",IFERROR(VLOOKUP(Tabla1[[#This Row],[Mes de Alta como miembro]],Parámetros!$AM$2:$AN$16,2,0),"01/01/1900"))</f>
        <v/>
      </c>
    </row>
    <row r="156" spans="1:63" ht="14.45" hidden="1">
      <c r="A156" s="68">
        <v>153</v>
      </c>
      <c r="B156" s="29"/>
      <c r="C156" s="34"/>
      <c r="D156" s="42"/>
      <c r="E156" s="64"/>
      <c r="F156" s="45"/>
      <c r="G156" s="45"/>
      <c r="H156" s="161"/>
      <c r="I156" s="42"/>
      <c r="J156" s="28"/>
      <c r="K156" s="69"/>
      <c r="L156" s="68"/>
      <c r="M156" s="46"/>
      <c r="N156" s="236" t="str">
        <f ca="1">IF(Tabla1[[#This Row],[Fecha de nac]]="","",IF(Tabla1[[#This Row],[Fecha Finalización]] &gt;=TODAY(), DATEDIF(Tabla1[[#This Row],[Fecha de nac]],TODAY(),"y"), ROUNDDOWN((Tabla1[[#This Row],[Fecha Finalización]] -Tabla1[[#This Row],[Fecha de nac]])/365,0)))</f>
        <v/>
      </c>
      <c r="O156" s="167"/>
      <c r="P156" s="34"/>
      <c r="Q156" s="67"/>
      <c r="R156" s="67"/>
      <c r="S156" s="67"/>
      <c r="T156" s="67"/>
      <c r="U156" s="241" t="str">
        <f>IF(F156="","",Tabla1[[#This Row],[Fecha Inicio grupo]]+3*7-7)</f>
        <v/>
      </c>
      <c r="V156" s="242" t="str">
        <f>IF(F156="","",EDATE(Tabla1[[#This Row],[Fecha Inicio grupo]],3))</f>
        <v/>
      </c>
      <c r="W156" s="29"/>
      <c r="X156" s="29"/>
      <c r="Y156" s="76"/>
      <c r="Z156" s="76"/>
      <c r="AA156" s="76"/>
      <c r="AB156" s="76"/>
      <c r="AC156" s="76"/>
      <c r="AD156" s="76"/>
      <c r="AE156" s="76"/>
      <c r="AF156" s="76"/>
      <c r="AG156" s="76"/>
      <c r="AH156" s="76"/>
      <c r="AI156" s="76"/>
      <c r="AJ156" s="76"/>
      <c r="AK156" s="76"/>
      <c r="AL156" s="76"/>
      <c r="AM156" s="76"/>
      <c r="AN156" s="76"/>
      <c r="AO156" s="143"/>
      <c r="AP156" s="244" t="str">
        <f>IF(F156="","",IFERROR(VLOOKUP(SUBSTITUTE(SUBSTITUTE(Tabla1[[#This Row],[Uso Sistemas]],"T","P"),"N","F"),Parámetros!$M$2:$N$17,2,0),"Completar hasta 3ra sem. para evaluar a Probacionista"))</f>
        <v/>
      </c>
      <c r="AQ156" s="39"/>
      <c r="AR156" s="39"/>
      <c r="AS156" s="39"/>
      <c r="AT156" s="28"/>
      <c r="AU156" s="55"/>
      <c r="AV156" s="55"/>
      <c r="AW156" s="55"/>
      <c r="AX156" s="246" t="str">
        <f>IF(V156="","",EOMONTH(EDATE(Tabla1[[#This Row],[Fecha Finalización]],2),0))</f>
        <v/>
      </c>
      <c r="AY156" s="39"/>
      <c r="AZ156" s="247" t="str">
        <f>IF(V156="","",EOMONTH(EDATE(Tabla1[[#This Row],[Fecha Finalización]],3),0))</f>
        <v/>
      </c>
      <c r="BA156" s="39"/>
      <c r="BB156" s="39"/>
      <c r="BC156" s="233"/>
      <c r="BD156" s="231" t="str">
        <f>IF(F156="","",Tabla1[[#This Row],[sem 01]]&amp;Tabla1[[#This Row],[sem 02]]&amp;Tabla1[[#This Row],[sem 03]])</f>
        <v/>
      </c>
      <c r="BE156" s="232" t="str">
        <f>+IF(TRIM(F156)="","",$B$1&amp;"-"&amp;Tabla1[[#This Row],[Mes Inscrito]]&amp;"-"&amp;Tabla1[[#This Row],[Dia de clases Inscrito]]&amp;"-"&amp;Tabla1[[#This Row],[Horario Inscrito]]&amp;"-"&amp;Tabla1[[#This Row],[Fecha Inicio grupo]])</f>
        <v/>
      </c>
      <c r="BF156" s="249" t="str">
        <f>IF(F156="","",Tabla1[[#This Row],[Curso]])</f>
        <v/>
      </c>
      <c r="BG156" s="250" t="str">
        <f>+IF(TRIM(F156)="","",$B$1&amp;"-"&amp;TRIM(Tabla1[[#This Row],[Mes Inscrito]])&amp;"-"&amp;TRIM(Tabla1[[#This Row],[Dia de clases Inscrito]])&amp;"-"&amp;TRIM(Tabla1[[#This Row],[Horario Inscrito]])&amp;"-"&amp;TRIM(Tabla1[[#This Row],[Fecha Inicio grupo]])&amp;"-"&amp;TRIM(Tabla1[[#This Row],[Tipo Incrito]]))</f>
        <v/>
      </c>
      <c r="BH156" s="251" t="str">
        <f>IF(F156="","",OR(IFERROR(SEARCH("CG",Tabla1[[#This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6" s="305" t="str">
        <f>IF(F156&lt;&gt;"",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6" s="305" t="str">
        <f>IF(F156&lt;&gt;"",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6" s="305" t="str">
        <f>IF(Tabla1[[#This Row],[Fecha Inicio grupo]]="","",IFERROR(VLOOKUP(Tabla1[[#This Row],[Mes de Alta como miembro]],Parámetros!$AM$2:$AN$16,2,0),"01/01/1900"))</f>
        <v/>
      </c>
    </row>
    <row r="157" spans="1:63" ht="14.45" hidden="1">
      <c r="A157" s="68">
        <v>154</v>
      </c>
      <c r="B157" s="29"/>
      <c r="C157" s="34"/>
      <c r="D157" s="42"/>
      <c r="E157" s="64"/>
      <c r="F157" s="45"/>
      <c r="G157" s="45"/>
      <c r="H157" s="161"/>
      <c r="I157" s="42"/>
      <c r="J157" s="28"/>
      <c r="K157" s="69"/>
      <c r="L157" s="68"/>
      <c r="M157" s="46"/>
      <c r="N157" s="236" t="str">
        <f ca="1">IF(Tabla1[[#This Row],[Fecha de nac]]="","",IF(Tabla1[[#This Row],[Fecha Finalización]] &gt;=TODAY(), DATEDIF(Tabla1[[#This Row],[Fecha de nac]],TODAY(),"y"), ROUNDDOWN((Tabla1[[#This Row],[Fecha Finalización]] -Tabla1[[#This Row],[Fecha de nac]])/365,0)))</f>
        <v/>
      </c>
      <c r="O157" s="167"/>
      <c r="P157" s="34"/>
      <c r="Q157" s="67"/>
      <c r="R157" s="67"/>
      <c r="S157" s="67"/>
      <c r="T157" s="67"/>
      <c r="U157" s="241" t="str">
        <f>IF(F157="","",Tabla1[[#This Row],[Fecha Inicio grupo]]+3*7-7)</f>
        <v/>
      </c>
      <c r="V157" s="242" t="str">
        <f>IF(F157="","",EDATE(Tabla1[[#This Row],[Fecha Inicio grupo]],3))</f>
        <v/>
      </c>
      <c r="W157" s="29"/>
      <c r="X157" s="29"/>
      <c r="Y157" s="76"/>
      <c r="Z157" s="76"/>
      <c r="AA157" s="76"/>
      <c r="AB157" s="76"/>
      <c r="AC157" s="76"/>
      <c r="AD157" s="76"/>
      <c r="AE157" s="76"/>
      <c r="AF157" s="76"/>
      <c r="AG157" s="76"/>
      <c r="AH157" s="76"/>
      <c r="AI157" s="76"/>
      <c r="AJ157" s="76"/>
      <c r="AK157" s="76"/>
      <c r="AL157" s="76"/>
      <c r="AM157" s="76"/>
      <c r="AN157" s="76"/>
      <c r="AO157" s="143"/>
      <c r="AP157" s="244" t="str">
        <f>IF(F157="","",IFERROR(VLOOKUP(SUBSTITUTE(SUBSTITUTE(Tabla1[[#This Row],[Uso Sistemas]],"T","P"),"N","F"),Parámetros!$M$2:$N$17,2,0),"Completar hasta 3ra sem. para evaluar a Probacionista"))</f>
        <v/>
      </c>
      <c r="AQ157" s="39"/>
      <c r="AR157" s="39"/>
      <c r="AS157" s="39"/>
      <c r="AT157" s="28"/>
      <c r="AU157" s="55"/>
      <c r="AV157" s="55"/>
      <c r="AW157" s="55"/>
      <c r="AX157" s="246" t="str">
        <f>IF(V157="","",EOMONTH(EDATE(Tabla1[[#This Row],[Fecha Finalización]],2),0))</f>
        <v/>
      </c>
      <c r="AY157" s="39"/>
      <c r="AZ157" s="247" t="str">
        <f>IF(V157="","",EOMONTH(EDATE(Tabla1[[#This Row],[Fecha Finalización]],3),0))</f>
        <v/>
      </c>
      <c r="BA157" s="39"/>
      <c r="BB157" s="39"/>
      <c r="BC157" s="233"/>
      <c r="BD157" s="231" t="str">
        <f>IF(F157="","",Tabla1[[#This Row],[sem 01]]&amp;Tabla1[[#This Row],[sem 02]]&amp;Tabla1[[#This Row],[sem 03]])</f>
        <v/>
      </c>
      <c r="BE157" s="232" t="str">
        <f>+IF(TRIM(F157)="","",$B$1&amp;"-"&amp;Tabla1[[#This Row],[Mes Inscrito]]&amp;"-"&amp;Tabla1[[#This Row],[Dia de clases Inscrito]]&amp;"-"&amp;Tabla1[[#This Row],[Horario Inscrito]]&amp;"-"&amp;Tabla1[[#This Row],[Fecha Inicio grupo]])</f>
        <v/>
      </c>
      <c r="BF157" s="249" t="str">
        <f>IF(F157="","",Tabla1[[#This Row],[Curso]])</f>
        <v/>
      </c>
      <c r="BG157" s="250" t="str">
        <f>+IF(TRIM(F157)="","",$B$1&amp;"-"&amp;TRIM(Tabla1[[#This Row],[Mes Inscrito]])&amp;"-"&amp;TRIM(Tabla1[[#This Row],[Dia de clases Inscrito]])&amp;"-"&amp;TRIM(Tabla1[[#This Row],[Horario Inscrito]])&amp;"-"&amp;TRIM(Tabla1[[#This Row],[Fecha Inicio grupo]])&amp;"-"&amp;TRIM(Tabla1[[#This Row],[Tipo Incrito]]))</f>
        <v/>
      </c>
      <c r="BH157" s="251" t="str">
        <f>IF(F157="","",OR(IFERROR(SEARCH("CG",Tabla1[[#This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7" s="305" t="str">
        <f>IF(F157&lt;&gt;"",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7" s="305" t="str">
        <f>IF(F157&lt;&gt;"",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7" s="305" t="str">
        <f>IF(Tabla1[[#This Row],[Fecha Inicio grupo]]="","",IFERROR(VLOOKUP(Tabla1[[#This Row],[Mes de Alta como miembro]],Parámetros!$AM$2:$AN$16,2,0),"01/01/1900"))</f>
        <v/>
      </c>
    </row>
    <row r="158" spans="1:63" ht="14.45" hidden="1">
      <c r="A158" s="68">
        <v>155</v>
      </c>
      <c r="B158" s="29"/>
      <c r="C158" s="34"/>
      <c r="D158" s="42"/>
      <c r="E158" s="64"/>
      <c r="F158" s="45"/>
      <c r="G158" s="45"/>
      <c r="H158" s="161"/>
      <c r="I158" s="42"/>
      <c r="J158" s="28"/>
      <c r="K158" s="69"/>
      <c r="L158" s="68"/>
      <c r="M158" s="46"/>
      <c r="N158" s="236" t="str">
        <f ca="1">IF(Tabla1[[#This Row],[Fecha de nac]]="","",IF(Tabla1[[#This Row],[Fecha Finalización]] &gt;=TODAY(), DATEDIF(Tabla1[[#This Row],[Fecha de nac]],TODAY(),"y"), ROUNDDOWN((Tabla1[[#This Row],[Fecha Finalización]] -Tabla1[[#This Row],[Fecha de nac]])/365,0)))</f>
        <v/>
      </c>
      <c r="O158" s="167"/>
      <c r="P158" s="34"/>
      <c r="Q158" s="67"/>
      <c r="R158" s="67"/>
      <c r="S158" s="67"/>
      <c r="T158" s="67"/>
      <c r="U158" s="241" t="str">
        <f>IF(F158="","",Tabla1[[#This Row],[Fecha Inicio grupo]]+3*7-7)</f>
        <v/>
      </c>
      <c r="V158" s="242" t="str">
        <f>IF(F158="","",EDATE(Tabla1[[#This Row],[Fecha Inicio grupo]],3))</f>
        <v/>
      </c>
      <c r="W158" s="29"/>
      <c r="X158" s="29"/>
      <c r="Y158" s="76"/>
      <c r="Z158" s="76"/>
      <c r="AA158" s="76"/>
      <c r="AB158" s="76"/>
      <c r="AC158" s="76"/>
      <c r="AD158" s="76"/>
      <c r="AE158" s="76"/>
      <c r="AF158" s="76"/>
      <c r="AG158" s="76"/>
      <c r="AH158" s="76"/>
      <c r="AI158" s="76"/>
      <c r="AJ158" s="76"/>
      <c r="AK158" s="76"/>
      <c r="AL158" s="76"/>
      <c r="AM158" s="76"/>
      <c r="AN158" s="76"/>
      <c r="AO158" s="143"/>
      <c r="AP158" s="244" t="str">
        <f>IF(F158="","",IFERROR(VLOOKUP(SUBSTITUTE(SUBSTITUTE(Tabla1[[#This Row],[Uso Sistemas]],"T","P"),"N","F"),Parámetros!$M$2:$N$17,2,0),"Completar hasta 3ra sem. para evaluar a Probacionista"))</f>
        <v/>
      </c>
      <c r="AQ158" s="39"/>
      <c r="AR158" s="39"/>
      <c r="AS158" s="39"/>
      <c r="AT158" s="28"/>
      <c r="AU158" s="55"/>
      <c r="AV158" s="55"/>
      <c r="AW158" s="55"/>
      <c r="AX158" s="246" t="str">
        <f>IF(V158="","",EOMONTH(EDATE(Tabla1[[#This Row],[Fecha Finalización]],2),0))</f>
        <v/>
      </c>
      <c r="AY158" s="39"/>
      <c r="AZ158" s="247" t="str">
        <f>IF(V158="","",EOMONTH(EDATE(Tabla1[[#This Row],[Fecha Finalización]],3),0))</f>
        <v/>
      </c>
      <c r="BA158" s="39"/>
      <c r="BB158" s="39"/>
      <c r="BC158" s="233"/>
      <c r="BD158" s="231" t="str">
        <f>IF(F158="","",Tabla1[[#This Row],[sem 01]]&amp;Tabla1[[#This Row],[sem 02]]&amp;Tabla1[[#This Row],[sem 03]])</f>
        <v/>
      </c>
      <c r="BE158" s="232" t="str">
        <f>+IF(TRIM(F158)="","",$B$1&amp;"-"&amp;Tabla1[[#This Row],[Mes Inscrito]]&amp;"-"&amp;Tabla1[[#This Row],[Dia de clases Inscrito]]&amp;"-"&amp;Tabla1[[#This Row],[Horario Inscrito]]&amp;"-"&amp;Tabla1[[#This Row],[Fecha Inicio grupo]])</f>
        <v/>
      </c>
      <c r="BF158" s="249" t="str">
        <f>IF(F158="","",Tabla1[[#This Row],[Curso]])</f>
        <v/>
      </c>
      <c r="BG158" s="250" t="str">
        <f>+IF(TRIM(F158)="","",$B$1&amp;"-"&amp;TRIM(Tabla1[[#This Row],[Mes Inscrito]])&amp;"-"&amp;TRIM(Tabla1[[#This Row],[Dia de clases Inscrito]])&amp;"-"&amp;TRIM(Tabla1[[#This Row],[Horario Inscrito]])&amp;"-"&amp;TRIM(Tabla1[[#This Row],[Fecha Inicio grupo]])&amp;"-"&amp;TRIM(Tabla1[[#This Row],[Tipo Incrito]]))</f>
        <v/>
      </c>
      <c r="BH158" s="251" t="str">
        <f>IF(F158="","",OR(IFERROR(SEARCH("CG",Tabla1[[#This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8" s="305" t="str">
        <f>IF(F158&lt;&gt;"",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8" s="305" t="str">
        <f>IF(F158&lt;&gt;"",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8" s="305" t="str">
        <f>IF(Tabla1[[#This Row],[Fecha Inicio grupo]]="","",IFERROR(VLOOKUP(Tabla1[[#This Row],[Mes de Alta como miembro]],Parámetros!$AM$2:$AN$16,2,0),"01/01/1900"))</f>
        <v/>
      </c>
    </row>
    <row r="159" spans="1:63" ht="14.45" hidden="1">
      <c r="A159" s="68">
        <v>156</v>
      </c>
      <c r="B159" s="29"/>
      <c r="C159" s="34"/>
      <c r="D159" s="42"/>
      <c r="E159" s="64"/>
      <c r="F159" s="45"/>
      <c r="G159" s="45"/>
      <c r="H159" s="161"/>
      <c r="I159" s="42"/>
      <c r="J159" s="28"/>
      <c r="K159" s="69"/>
      <c r="L159" s="68"/>
      <c r="M159" s="46"/>
      <c r="N159" s="236" t="str">
        <f ca="1">IF(Tabla1[[#This Row],[Fecha de nac]]="","",IF(Tabla1[[#This Row],[Fecha Finalización]] &gt;=TODAY(), DATEDIF(Tabla1[[#This Row],[Fecha de nac]],TODAY(),"y"), ROUNDDOWN((Tabla1[[#This Row],[Fecha Finalización]] -Tabla1[[#This Row],[Fecha de nac]])/365,0)))</f>
        <v/>
      </c>
      <c r="O159" s="167"/>
      <c r="P159" s="34"/>
      <c r="Q159" s="67"/>
      <c r="R159" s="67"/>
      <c r="S159" s="67"/>
      <c r="T159" s="67"/>
      <c r="U159" s="241" t="str">
        <f>IF(F159="","",Tabla1[[#This Row],[Fecha Inicio grupo]]+3*7-7)</f>
        <v/>
      </c>
      <c r="V159" s="242" t="str">
        <f>IF(F159="","",EDATE(Tabla1[[#This Row],[Fecha Inicio grupo]],3))</f>
        <v/>
      </c>
      <c r="W159" s="29"/>
      <c r="X159" s="29"/>
      <c r="Y159" s="76"/>
      <c r="Z159" s="76"/>
      <c r="AA159" s="76"/>
      <c r="AB159" s="76"/>
      <c r="AC159" s="76"/>
      <c r="AD159" s="76"/>
      <c r="AE159" s="76"/>
      <c r="AF159" s="76"/>
      <c r="AG159" s="76"/>
      <c r="AH159" s="76"/>
      <c r="AI159" s="76"/>
      <c r="AJ159" s="76"/>
      <c r="AK159" s="76"/>
      <c r="AL159" s="76"/>
      <c r="AM159" s="76"/>
      <c r="AN159" s="76"/>
      <c r="AO159" s="143"/>
      <c r="AP159" s="244" t="str">
        <f>IF(F159="","",IFERROR(VLOOKUP(SUBSTITUTE(SUBSTITUTE(Tabla1[[#This Row],[Uso Sistemas]],"T","P"),"N","F"),Parámetros!$M$2:$N$17,2,0),"Completar hasta 3ra sem. para evaluar a Probacionista"))</f>
        <v/>
      </c>
      <c r="AQ159" s="39"/>
      <c r="AR159" s="39"/>
      <c r="AS159" s="39"/>
      <c r="AT159" s="28"/>
      <c r="AU159" s="55"/>
      <c r="AV159" s="55"/>
      <c r="AW159" s="55"/>
      <c r="AX159" s="246" t="str">
        <f>IF(V159="","",EOMONTH(EDATE(Tabla1[[#This Row],[Fecha Finalización]],2),0))</f>
        <v/>
      </c>
      <c r="AY159" s="39"/>
      <c r="AZ159" s="247" t="str">
        <f>IF(V159="","",EOMONTH(EDATE(Tabla1[[#This Row],[Fecha Finalización]],3),0))</f>
        <v/>
      </c>
      <c r="BA159" s="39"/>
      <c r="BB159" s="39"/>
      <c r="BC159" s="233"/>
      <c r="BD159" s="231" t="str">
        <f>IF(F159="","",Tabla1[[#This Row],[sem 01]]&amp;Tabla1[[#This Row],[sem 02]]&amp;Tabla1[[#This Row],[sem 03]])</f>
        <v/>
      </c>
      <c r="BE159" s="232" t="str">
        <f>+IF(TRIM(F159)="","",$B$1&amp;"-"&amp;Tabla1[[#This Row],[Mes Inscrito]]&amp;"-"&amp;Tabla1[[#This Row],[Dia de clases Inscrito]]&amp;"-"&amp;Tabla1[[#This Row],[Horario Inscrito]]&amp;"-"&amp;Tabla1[[#This Row],[Fecha Inicio grupo]])</f>
        <v/>
      </c>
      <c r="BF159" s="249" t="str">
        <f>IF(F159="","",Tabla1[[#This Row],[Curso]])</f>
        <v/>
      </c>
      <c r="BG159" s="250" t="str">
        <f>+IF(TRIM(F159)="","",$B$1&amp;"-"&amp;TRIM(Tabla1[[#This Row],[Mes Inscrito]])&amp;"-"&amp;TRIM(Tabla1[[#This Row],[Dia de clases Inscrito]])&amp;"-"&amp;TRIM(Tabla1[[#This Row],[Horario Inscrito]])&amp;"-"&amp;TRIM(Tabla1[[#This Row],[Fecha Inicio grupo]])&amp;"-"&amp;TRIM(Tabla1[[#This Row],[Tipo Incrito]]))</f>
        <v/>
      </c>
      <c r="BH159" s="251" t="str">
        <f>IF(F159="","",OR(IFERROR(SEARCH("CG",Tabla1[[#This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9" s="305" t="str">
        <f>IF(F159&lt;&gt;"",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9" s="305" t="str">
        <f>IF(F159&lt;&gt;"",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9" s="305" t="str">
        <f>IF(Tabla1[[#This Row],[Fecha Inicio grupo]]="","",IFERROR(VLOOKUP(Tabla1[[#This Row],[Mes de Alta como miembro]],Parámetros!$AM$2:$AN$16,2,0),"01/01/1900"))</f>
        <v/>
      </c>
    </row>
    <row r="160" spans="1:63" ht="14.45" hidden="1">
      <c r="A160" s="68">
        <v>157</v>
      </c>
      <c r="B160" s="29"/>
      <c r="C160" s="34"/>
      <c r="D160" s="42"/>
      <c r="E160" s="64"/>
      <c r="F160" s="45"/>
      <c r="G160" s="45"/>
      <c r="H160" s="161"/>
      <c r="I160" s="42"/>
      <c r="J160" s="28"/>
      <c r="K160" s="69"/>
      <c r="L160" s="68"/>
      <c r="M160" s="46"/>
      <c r="N160" s="236" t="str">
        <f ca="1">IF(Tabla1[[#This Row],[Fecha de nac]]="","",IF(Tabla1[[#This Row],[Fecha Finalización]] &gt;=TODAY(), DATEDIF(Tabla1[[#This Row],[Fecha de nac]],TODAY(),"y"), ROUNDDOWN((Tabla1[[#This Row],[Fecha Finalización]] -Tabla1[[#This Row],[Fecha de nac]])/365,0)))</f>
        <v/>
      </c>
      <c r="O160" s="167"/>
      <c r="P160" s="34"/>
      <c r="Q160" s="67"/>
      <c r="R160" s="67"/>
      <c r="S160" s="67"/>
      <c r="T160" s="67"/>
      <c r="U160" s="241" t="str">
        <f>IF(F160="","",Tabla1[[#This Row],[Fecha Inicio grupo]]+3*7-7)</f>
        <v/>
      </c>
      <c r="V160" s="242" t="str">
        <f>IF(F160="","",EDATE(Tabla1[[#This Row],[Fecha Inicio grupo]],3))</f>
        <v/>
      </c>
      <c r="W160" s="29"/>
      <c r="X160" s="29"/>
      <c r="Y160" s="76"/>
      <c r="Z160" s="76"/>
      <c r="AA160" s="76"/>
      <c r="AB160" s="76"/>
      <c r="AC160" s="76"/>
      <c r="AD160" s="76"/>
      <c r="AE160" s="76"/>
      <c r="AF160" s="76"/>
      <c r="AG160" s="76"/>
      <c r="AH160" s="76"/>
      <c r="AI160" s="76"/>
      <c r="AJ160" s="76"/>
      <c r="AK160" s="76"/>
      <c r="AL160" s="76"/>
      <c r="AM160" s="76"/>
      <c r="AN160" s="76"/>
      <c r="AO160" s="143"/>
      <c r="AP160" s="244" t="str">
        <f>IF(F160="","",IFERROR(VLOOKUP(SUBSTITUTE(SUBSTITUTE(Tabla1[[#This Row],[Uso Sistemas]],"T","P"),"N","F"),Parámetros!$M$2:$N$17,2,0),"Completar hasta 3ra sem. para evaluar a Probacionista"))</f>
        <v/>
      </c>
      <c r="AQ160" s="39"/>
      <c r="AR160" s="39"/>
      <c r="AS160" s="39"/>
      <c r="AT160" s="28"/>
      <c r="AU160" s="55"/>
      <c r="AV160" s="55"/>
      <c r="AW160" s="55"/>
      <c r="AX160" s="246" t="str">
        <f>IF(V160="","",EOMONTH(EDATE(Tabla1[[#This Row],[Fecha Finalización]],2),0))</f>
        <v/>
      </c>
      <c r="AY160" s="39"/>
      <c r="AZ160" s="247" t="str">
        <f>IF(V160="","",EOMONTH(EDATE(Tabla1[[#This Row],[Fecha Finalización]],3),0))</f>
        <v/>
      </c>
      <c r="BA160" s="39"/>
      <c r="BB160" s="39"/>
      <c r="BC160" s="233"/>
      <c r="BD160" s="231" t="str">
        <f>IF(F160="","",Tabla1[[#This Row],[sem 01]]&amp;Tabla1[[#This Row],[sem 02]]&amp;Tabla1[[#This Row],[sem 03]])</f>
        <v/>
      </c>
      <c r="BE160" s="232" t="str">
        <f>+IF(TRIM(F160)="","",$B$1&amp;"-"&amp;Tabla1[[#This Row],[Mes Inscrito]]&amp;"-"&amp;Tabla1[[#This Row],[Dia de clases Inscrito]]&amp;"-"&amp;Tabla1[[#This Row],[Horario Inscrito]]&amp;"-"&amp;Tabla1[[#This Row],[Fecha Inicio grupo]])</f>
        <v/>
      </c>
      <c r="BF160" s="249" t="str">
        <f>IF(F160="","",Tabla1[[#This Row],[Curso]])</f>
        <v/>
      </c>
      <c r="BG160" s="250" t="str">
        <f>+IF(TRIM(F160)="","",$B$1&amp;"-"&amp;TRIM(Tabla1[[#This Row],[Mes Inscrito]])&amp;"-"&amp;TRIM(Tabla1[[#This Row],[Dia de clases Inscrito]])&amp;"-"&amp;TRIM(Tabla1[[#This Row],[Horario Inscrito]])&amp;"-"&amp;TRIM(Tabla1[[#This Row],[Fecha Inicio grupo]])&amp;"-"&amp;TRIM(Tabla1[[#This Row],[Tipo Incrito]]))</f>
        <v/>
      </c>
      <c r="BH160" s="251" t="str">
        <f>IF(F160="","",OR(IFERROR(SEARCH("CG",Tabla1[[#This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0" s="305" t="str">
        <f>IF(F160&lt;&gt;"",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0" s="305" t="str">
        <f>IF(F160&lt;&gt;"",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0" s="305" t="str">
        <f>IF(Tabla1[[#This Row],[Fecha Inicio grupo]]="","",IFERROR(VLOOKUP(Tabla1[[#This Row],[Mes de Alta como miembro]],Parámetros!$AM$2:$AN$16,2,0),"01/01/1900"))</f>
        <v/>
      </c>
    </row>
    <row r="161" spans="1:63" ht="14.45" hidden="1">
      <c r="A161" s="68">
        <v>158</v>
      </c>
      <c r="B161" s="29"/>
      <c r="C161" s="34"/>
      <c r="D161" s="42"/>
      <c r="E161" s="64"/>
      <c r="F161" s="45"/>
      <c r="G161" s="45"/>
      <c r="H161" s="161"/>
      <c r="I161" s="42"/>
      <c r="J161" s="28"/>
      <c r="K161" s="69"/>
      <c r="L161" s="68"/>
      <c r="M161" s="46"/>
      <c r="N161" s="236" t="str">
        <f ca="1">IF(Tabla1[[#This Row],[Fecha de nac]]="","",IF(Tabla1[[#This Row],[Fecha Finalización]] &gt;=TODAY(), DATEDIF(Tabla1[[#This Row],[Fecha de nac]],TODAY(),"y"), ROUNDDOWN((Tabla1[[#This Row],[Fecha Finalización]] -Tabla1[[#This Row],[Fecha de nac]])/365,0)))</f>
        <v/>
      </c>
      <c r="O161" s="167"/>
      <c r="P161" s="34"/>
      <c r="Q161" s="67"/>
      <c r="R161" s="67"/>
      <c r="S161" s="67"/>
      <c r="T161" s="67"/>
      <c r="U161" s="241" t="str">
        <f>IF(F161="","",Tabla1[[#This Row],[Fecha Inicio grupo]]+3*7-7)</f>
        <v/>
      </c>
      <c r="V161" s="242" t="str">
        <f>IF(F161="","",EDATE(Tabla1[[#This Row],[Fecha Inicio grupo]],3))</f>
        <v/>
      </c>
      <c r="W161" s="29"/>
      <c r="X161" s="29"/>
      <c r="Y161" s="76"/>
      <c r="Z161" s="76"/>
      <c r="AA161" s="76"/>
      <c r="AB161" s="76"/>
      <c r="AC161" s="76"/>
      <c r="AD161" s="76"/>
      <c r="AE161" s="76"/>
      <c r="AF161" s="76"/>
      <c r="AG161" s="76"/>
      <c r="AH161" s="76"/>
      <c r="AI161" s="76"/>
      <c r="AJ161" s="76"/>
      <c r="AK161" s="76"/>
      <c r="AL161" s="76"/>
      <c r="AM161" s="76"/>
      <c r="AN161" s="76"/>
      <c r="AO161" s="143"/>
      <c r="AP161" s="244" t="str">
        <f>IF(F161="","",IFERROR(VLOOKUP(SUBSTITUTE(SUBSTITUTE(Tabla1[[#This Row],[Uso Sistemas]],"T","P"),"N","F"),Parámetros!$M$2:$N$17,2,0),"Completar hasta 3ra sem. para evaluar a Probacionista"))</f>
        <v/>
      </c>
      <c r="AQ161" s="39"/>
      <c r="AR161" s="39"/>
      <c r="AS161" s="39"/>
      <c r="AT161" s="28"/>
      <c r="AU161" s="55"/>
      <c r="AV161" s="55"/>
      <c r="AW161" s="55"/>
      <c r="AX161" s="246" t="str">
        <f>IF(V161="","",EOMONTH(EDATE(Tabla1[[#This Row],[Fecha Finalización]],2),0))</f>
        <v/>
      </c>
      <c r="AY161" s="39"/>
      <c r="AZ161" s="247" t="str">
        <f>IF(V161="","",EOMONTH(EDATE(Tabla1[[#This Row],[Fecha Finalización]],3),0))</f>
        <v/>
      </c>
      <c r="BA161" s="39"/>
      <c r="BB161" s="39"/>
      <c r="BC161" s="233"/>
      <c r="BD161" s="231" t="str">
        <f>IF(F161="","",Tabla1[[#This Row],[sem 01]]&amp;Tabla1[[#This Row],[sem 02]]&amp;Tabla1[[#This Row],[sem 03]])</f>
        <v/>
      </c>
      <c r="BE161" s="232" t="str">
        <f>+IF(TRIM(F161)="","",$B$1&amp;"-"&amp;Tabla1[[#This Row],[Mes Inscrito]]&amp;"-"&amp;Tabla1[[#This Row],[Dia de clases Inscrito]]&amp;"-"&amp;Tabla1[[#This Row],[Horario Inscrito]]&amp;"-"&amp;Tabla1[[#This Row],[Fecha Inicio grupo]])</f>
        <v/>
      </c>
      <c r="BF161" s="249" t="str">
        <f>IF(F161="","",Tabla1[[#This Row],[Curso]])</f>
        <v/>
      </c>
      <c r="BG161" s="250" t="str">
        <f>+IF(TRIM(F161)="","",$B$1&amp;"-"&amp;TRIM(Tabla1[[#This Row],[Mes Inscrito]])&amp;"-"&amp;TRIM(Tabla1[[#This Row],[Dia de clases Inscrito]])&amp;"-"&amp;TRIM(Tabla1[[#This Row],[Horario Inscrito]])&amp;"-"&amp;TRIM(Tabla1[[#This Row],[Fecha Inicio grupo]])&amp;"-"&amp;TRIM(Tabla1[[#This Row],[Tipo Incrito]]))</f>
        <v/>
      </c>
      <c r="BH161" s="251" t="str">
        <f>IF(F161="","",OR(IFERROR(SEARCH("CG",Tabla1[[#This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1" s="305" t="str">
        <f>IF(F161&lt;&gt;"",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1" s="305" t="str">
        <f>IF(F161&lt;&gt;"",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1" s="305" t="str">
        <f>IF(Tabla1[[#This Row],[Fecha Inicio grupo]]="","",IFERROR(VLOOKUP(Tabla1[[#This Row],[Mes de Alta como miembro]],Parámetros!$AM$2:$AN$16,2,0),"01/01/1900"))</f>
        <v/>
      </c>
    </row>
    <row r="162" spans="1:63" ht="14.45" hidden="1">
      <c r="A162" s="68">
        <v>159</v>
      </c>
      <c r="B162" s="29"/>
      <c r="C162" s="34"/>
      <c r="D162" s="42"/>
      <c r="E162" s="64"/>
      <c r="F162" s="45"/>
      <c r="G162" s="45"/>
      <c r="H162" s="161"/>
      <c r="I162" s="42"/>
      <c r="J162" s="28"/>
      <c r="K162" s="69"/>
      <c r="L162" s="68"/>
      <c r="M162" s="46"/>
      <c r="N162" s="236" t="str">
        <f ca="1">IF(Tabla1[[#This Row],[Fecha de nac]]="","",IF(Tabla1[[#This Row],[Fecha Finalización]] &gt;=TODAY(), DATEDIF(Tabla1[[#This Row],[Fecha de nac]],TODAY(),"y"), ROUNDDOWN((Tabla1[[#This Row],[Fecha Finalización]] -Tabla1[[#This Row],[Fecha de nac]])/365,0)))</f>
        <v/>
      </c>
      <c r="O162" s="167"/>
      <c r="P162" s="34"/>
      <c r="Q162" s="67"/>
      <c r="R162" s="67"/>
      <c r="S162" s="67"/>
      <c r="T162" s="67"/>
      <c r="U162" s="241" t="str">
        <f>IF(F162="","",Tabla1[[#This Row],[Fecha Inicio grupo]]+3*7-7)</f>
        <v/>
      </c>
      <c r="V162" s="242" t="str">
        <f>IF(F162="","",EDATE(Tabla1[[#This Row],[Fecha Inicio grupo]],3))</f>
        <v/>
      </c>
      <c r="W162" s="29"/>
      <c r="X162" s="29"/>
      <c r="Y162" s="76"/>
      <c r="Z162" s="76"/>
      <c r="AA162" s="76"/>
      <c r="AB162" s="76"/>
      <c r="AC162" s="76"/>
      <c r="AD162" s="76"/>
      <c r="AE162" s="76"/>
      <c r="AF162" s="76"/>
      <c r="AG162" s="76"/>
      <c r="AH162" s="76"/>
      <c r="AI162" s="76"/>
      <c r="AJ162" s="76"/>
      <c r="AK162" s="76"/>
      <c r="AL162" s="76"/>
      <c r="AM162" s="76"/>
      <c r="AN162" s="76"/>
      <c r="AO162" s="143"/>
      <c r="AP162" s="244" t="str">
        <f>IF(F162="","",IFERROR(VLOOKUP(SUBSTITUTE(SUBSTITUTE(Tabla1[[#This Row],[Uso Sistemas]],"T","P"),"N","F"),Parámetros!$M$2:$N$17,2,0),"Completar hasta 3ra sem. para evaluar a Probacionista"))</f>
        <v/>
      </c>
      <c r="AQ162" s="39"/>
      <c r="AR162" s="39"/>
      <c r="AS162" s="39"/>
      <c r="AT162" s="28"/>
      <c r="AU162" s="55"/>
      <c r="AV162" s="55"/>
      <c r="AW162" s="55"/>
      <c r="AX162" s="246" t="str">
        <f>IF(V162="","",EOMONTH(EDATE(Tabla1[[#This Row],[Fecha Finalización]],2),0))</f>
        <v/>
      </c>
      <c r="AY162" s="39"/>
      <c r="AZ162" s="247" t="str">
        <f>IF(V162="","",EOMONTH(EDATE(Tabla1[[#This Row],[Fecha Finalización]],3),0))</f>
        <v/>
      </c>
      <c r="BA162" s="39"/>
      <c r="BB162" s="39"/>
      <c r="BC162" s="233"/>
      <c r="BD162" s="231" t="str">
        <f>IF(F162="","",Tabla1[[#This Row],[sem 01]]&amp;Tabla1[[#This Row],[sem 02]]&amp;Tabla1[[#This Row],[sem 03]])</f>
        <v/>
      </c>
      <c r="BE162" s="232" t="str">
        <f>+IF(TRIM(F162)="","",$B$1&amp;"-"&amp;Tabla1[[#This Row],[Mes Inscrito]]&amp;"-"&amp;Tabla1[[#This Row],[Dia de clases Inscrito]]&amp;"-"&amp;Tabla1[[#This Row],[Horario Inscrito]]&amp;"-"&amp;Tabla1[[#This Row],[Fecha Inicio grupo]])</f>
        <v/>
      </c>
      <c r="BF162" s="249" t="str">
        <f>IF(F162="","",Tabla1[[#This Row],[Curso]])</f>
        <v/>
      </c>
      <c r="BG162" s="250" t="str">
        <f>+IF(TRIM(F162)="","",$B$1&amp;"-"&amp;TRIM(Tabla1[[#This Row],[Mes Inscrito]])&amp;"-"&amp;TRIM(Tabla1[[#This Row],[Dia de clases Inscrito]])&amp;"-"&amp;TRIM(Tabla1[[#This Row],[Horario Inscrito]])&amp;"-"&amp;TRIM(Tabla1[[#This Row],[Fecha Inicio grupo]])&amp;"-"&amp;TRIM(Tabla1[[#This Row],[Tipo Incrito]]))</f>
        <v/>
      </c>
      <c r="BH162" s="251" t="str">
        <f>IF(F162="","",OR(IFERROR(SEARCH("CG",Tabla1[[#This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2" s="305" t="str">
        <f>IF(F162&lt;&gt;"",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2" s="305" t="str">
        <f>IF(F162&lt;&gt;"",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2" s="305" t="str">
        <f>IF(Tabla1[[#This Row],[Fecha Inicio grupo]]="","",IFERROR(VLOOKUP(Tabla1[[#This Row],[Mes de Alta como miembro]],Parámetros!$AM$2:$AN$16,2,0),"01/01/1900"))</f>
        <v/>
      </c>
    </row>
    <row r="163" spans="1:63" ht="14.45" hidden="1">
      <c r="A163" s="68">
        <v>160</v>
      </c>
      <c r="B163" s="29"/>
      <c r="C163" s="34"/>
      <c r="D163" s="42"/>
      <c r="E163" s="64"/>
      <c r="F163" s="45"/>
      <c r="G163" s="45"/>
      <c r="H163" s="161"/>
      <c r="I163" s="42"/>
      <c r="J163" s="28"/>
      <c r="K163" s="69"/>
      <c r="L163" s="68"/>
      <c r="M163" s="46"/>
      <c r="N163" s="236" t="str">
        <f ca="1">IF(Tabla1[[#This Row],[Fecha de nac]]="","",IF(Tabla1[[#This Row],[Fecha Finalización]] &gt;=TODAY(), DATEDIF(Tabla1[[#This Row],[Fecha de nac]],TODAY(),"y"), ROUNDDOWN((Tabla1[[#This Row],[Fecha Finalización]] -Tabla1[[#This Row],[Fecha de nac]])/365,0)))</f>
        <v/>
      </c>
      <c r="O163" s="167"/>
      <c r="P163" s="34"/>
      <c r="Q163" s="67"/>
      <c r="R163" s="67"/>
      <c r="S163" s="67"/>
      <c r="T163" s="67"/>
      <c r="U163" s="241" t="str">
        <f>IF(F163="","",Tabla1[[#This Row],[Fecha Inicio grupo]]+3*7-7)</f>
        <v/>
      </c>
      <c r="V163" s="242" t="str">
        <f>IF(F163="","",EDATE(Tabla1[[#This Row],[Fecha Inicio grupo]],3))</f>
        <v/>
      </c>
      <c r="W163" s="29"/>
      <c r="X163" s="29"/>
      <c r="Y163" s="76"/>
      <c r="Z163" s="76"/>
      <c r="AA163" s="76"/>
      <c r="AB163" s="76"/>
      <c r="AC163" s="76"/>
      <c r="AD163" s="76"/>
      <c r="AE163" s="76"/>
      <c r="AF163" s="76"/>
      <c r="AG163" s="76"/>
      <c r="AH163" s="76"/>
      <c r="AI163" s="76"/>
      <c r="AJ163" s="76"/>
      <c r="AK163" s="76"/>
      <c r="AL163" s="76"/>
      <c r="AM163" s="76"/>
      <c r="AN163" s="76"/>
      <c r="AO163" s="143"/>
      <c r="AP163" s="244" t="str">
        <f>IF(F163="","",IFERROR(VLOOKUP(SUBSTITUTE(SUBSTITUTE(Tabla1[[#This Row],[Uso Sistemas]],"T","P"),"N","F"),Parámetros!$M$2:$N$17,2,0),"Completar hasta 3ra sem. para evaluar a Probacionista"))</f>
        <v/>
      </c>
      <c r="AQ163" s="39"/>
      <c r="AR163" s="39"/>
      <c r="AS163" s="39"/>
      <c r="AT163" s="28"/>
      <c r="AU163" s="55"/>
      <c r="AV163" s="55"/>
      <c r="AW163" s="55"/>
      <c r="AX163" s="246" t="str">
        <f>IF(V163="","",EOMONTH(EDATE(Tabla1[[#This Row],[Fecha Finalización]],2),0))</f>
        <v/>
      </c>
      <c r="AY163" s="39"/>
      <c r="AZ163" s="247" t="str">
        <f>IF(V163="","",EOMONTH(EDATE(Tabla1[[#This Row],[Fecha Finalización]],3),0))</f>
        <v/>
      </c>
      <c r="BA163" s="39"/>
      <c r="BB163" s="39"/>
      <c r="BC163" s="233"/>
      <c r="BD163" s="231" t="str">
        <f>IF(F163="","",Tabla1[[#This Row],[sem 01]]&amp;Tabla1[[#This Row],[sem 02]]&amp;Tabla1[[#This Row],[sem 03]])</f>
        <v/>
      </c>
      <c r="BE163" s="232" t="str">
        <f>+IF(TRIM(F163)="","",$B$1&amp;"-"&amp;Tabla1[[#This Row],[Mes Inscrito]]&amp;"-"&amp;Tabla1[[#This Row],[Dia de clases Inscrito]]&amp;"-"&amp;Tabla1[[#This Row],[Horario Inscrito]]&amp;"-"&amp;Tabla1[[#This Row],[Fecha Inicio grupo]])</f>
        <v/>
      </c>
      <c r="BF163" s="249" t="str">
        <f>IF(F163="","",Tabla1[[#This Row],[Curso]])</f>
        <v/>
      </c>
      <c r="BG163" s="250" t="str">
        <f>+IF(TRIM(F163)="","",$B$1&amp;"-"&amp;TRIM(Tabla1[[#This Row],[Mes Inscrito]])&amp;"-"&amp;TRIM(Tabla1[[#This Row],[Dia de clases Inscrito]])&amp;"-"&amp;TRIM(Tabla1[[#This Row],[Horario Inscrito]])&amp;"-"&amp;TRIM(Tabla1[[#This Row],[Fecha Inicio grupo]])&amp;"-"&amp;TRIM(Tabla1[[#This Row],[Tipo Incrito]]))</f>
        <v/>
      </c>
      <c r="BH163" s="251" t="str">
        <f>IF(F163="","",OR(IFERROR(SEARCH("CG",Tabla1[[#This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3" s="305" t="str">
        <f>IF(F163&lt;&gt;"",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3" s="305" t="str">
        <f>IF(F163&lt;&gt;"",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3" s="305" t="str">
        <f>IF(Tabla1[[#This Row],[Fecha Inicio grupo]]="","",IFERROR(VLOOKUP(Tabla1[[#This Row],[Mes de Alta como miembro]],Parámetros!$AM$2:$AN$16,2,0),"01/01/1900"))</f>
        <v/>
      </c>
    </row>
    <row r="164" spans="1:63" ht="14.45" hidden="1">
      <c r="A164" s="68">
        <v>161</v>
      </c>
      <c r="B164" s="29"/>
      <c r="C164" s="34"/>
      <c r="D164" s="42"/>
      <c r="E164" s="64"/>
      <c r="F164" s="45"/>
      <c r="G164" s="45"/>
      <c r="H164" s="161"/>
      <c r="I164" s="42"/>
      <c r="J164" s="28"/>
      <c r="K164" s="69"/>
      <c r="L164" s="68"/>
      <c r="M164" s="46"/>
      <c r="N164" s="236" t="str">
        <f ca="1">IF(Tabla1[[#This Row],[Fecha de nac]]="","",IF(Tabla1[[#This Row],[Fecha Finalización]] &gt;=TODAY(), DATEDIF(Tabla1[[#This Row],[Fecha de nac]],TODAY(),"y"), ROUNDDOWN((Tabla1[[#This Row],[Fecha Finalización]] -Tabla1[[#This Row],[Fecha de nac]])/365,0)))</f>
        <v/>
      </c>
      <c r="O164" s="167"/>
      <c r="P164" s="34"/>
      <c r="Q164" s="67"/>
      <c r="R164" s="67"/>
      <c r="S164" s="67"/>
      <c r="T164" s="67"/>
      <c r="U164" s="241" t="str">
        <f>IF(F164="","",Tabla1[[#This Row],[Fecha Inicio grupo]]+3*7-7)</f>
        <v/>
      </c>
      <c r="V164" s="242" t="str">
        <f>IF(F164="","",EDATE(Tabla1[[#This Row],[Fecha Inicio grupo]],3))</f>
        <v/>
      </c>
      <c r="W164" s="29"/>
      <c r="X164" s="29"/>
      <c r="Y164" s="76"/>
      <c r="Z164" s="76"/>
      <c r="AA164" s="76"/>
      <c r="AB164" s="76"/>
      <c r="AC164" s="76"/>
      <c r="AD164" s="76"/>
      <c r="AE164" s="76"/>
      <c r="AF164" s="76"/>
      <c r="AG164" s="76"/>
      <c r="AH164" s="76"/>
      <c r="AI164" s="76"/>
      <c r="AJ164" s="76"/>
      <c r="AK164" s="76"/>
      <c r="AL164" s="76"/>
      <c r="AM164" s="76"/>
      <c r="AN164" s="76"/>
      <c r="AO164" s="143"/>
      <c r="AP164" s="244" t="str">
        <f>IF(F164="","",IFERROR(VLOOKUP(SUBSTITUTE(SUBSTITUTE(Tabla1[[#This Row],[Uso Sistemas]],"T","P"),"N","F"),Parámetros!$M$2:$N$17,2,0),"Completar hasta 3ra sem. para evaluar a Probacionista"))</f>
        <v/>
      </c>
      <c r="AQ164" s="39"/>
      <c r="AR164" s="39"/>
      <c r="AS164" s="39"/>
      <c r="AT164" s="28"/>
      <c r="AU164" s="55"/>
      <c r="AV164" s="55"/>
      <c r="AW164" s="55"/>
      <c r="AX164" s="246" t="str">
        <f>IF(V164="","",EOMONTH(EDATE(Tabla1[[#This Row],[Fecha Finalización]],2),0))</f>
        <v/>
      </c>
      <c r="AY164" s="39"/>
      <c r="AZ164" s="247" t="str">
        <f>IF(V164="","",EOMONTH(EDATE(Tabla1[[#This Row],[Fecha Finalización]],3),0))</f>
        <v/>
      </c>
      <c r="BA164" s="39"/>
      <c r="BB164" s="39"/>
      <c r="BC164" s="233"/>
      <c r="BD164" s="231" t="str">
        <f>IF(F164="","",Tabla1[[#This Row],[sem 01]]&amp;Tabla1[[#This Row],[sem 02]]&amp;Tabla1[[#This Row],[sem 03]])</f>
        <v/>
      </c>
      <c r="BE164" s="232" t="str">
        <f>+IF(TRIM(F164)="","",$B$1&amp;"-"&amp;Tabla1[[#This Row],[Mes Inscrito]]&amp;"-"&amp;Tabla1[[#This Row],[Dia de clases Inscrito]]&amp;"-"&amp;Tabla1[[#This Row],[Horario Inscrito]]&amp;"-"&amp;Tabla1[[#This Row],[Fecha Inicio grupo]])</f>
        <v/>
      </c>
      <c r="BF164" s="249" t="str">
        <f>IF(F164="","",Tabla1[[#This Row],[Curso]])</f>
        <v/>
      </c>
      <c r="BG164" s="250" t="str">
        <f>+IF(TRIM(F164)="","",$B$1&amp;"-"&amp;TRIM(Tabla1[[#This Row],[Mes Inscrito]])&amp;"-"&amp;TRIM(Tabla1[[#This Row],[Dia de clases Inscrito]])&amp;"-"&amp;TRIM(Tabla1[[#This Row],[Horario Inscrito]])&amp;"-"&amp;TRIM(Tabla1[[#This Row],[Fecha Inicio grupo]])&amp;"-"&amp;TRIM(Tabla1[[#This Row],[Tipo Incrito]]))</f>
        <v/>
      </c>
      <c r="BH164" s="251" t="str">
        <f>IF(F164="","",OR(IFERROR(SEARCH("CG",Tabla1[[#This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4" s="305" t="str">
        <f>IF(F164&lt;&gt;"",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4" s="305" t="str">
        <f>IF(F164&lt;&gt;"",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4" s="305" t="str">
        <f>IF(Tabla1[[#This Row],[Fecha Inicio grupo]]="","",IFERROR(VLOOKUP(Tabla1[[#This Row],[Mes de Alta como miembro]],Parámetros!$AM$2:$AN$16,2,0),"01/01/1900"))</f>
        <v/>
      </c>
    </row>
    <row r="165" spans="1:63" ht="14.45" hidden="1">
      <c r="A165" s="68">
        <v>162</v>
      </c>
      <c r="B165" s="29"/>
      <c r="C165" s="34"/>
      <c r="D165" s="42"/>
      <c r="E165" s="64"/>
      <c r="F165" s="45"/>
      <c r="G165" s="45"/>
      <c r="H165" s="161"/>
      <c r="I165" s="42"/>
      <c r="J165" s="28"/>
      <c r="K165" s="69"/>
      <c r="L165" s="68"/>
      <c r="M165" s="46"/>
      <c r="N165" s="236" t="str">
        <f ca="1">IF(Tabla1[[#This Row],[Fecha de nac]]="","",IF(Tabla1[[#This Row],[Fecha Finalización]] &gt;=TODAY(), DATEDIF(Tabla1[[#This Row],[Fecha de nac]],TODAY(),"y"), ROUNDDOWN((Tabla1[[#This Row],[Fecha Finalización]] -Tabla1[[#This Row],[Fecha de nac]])/365,0)))</f>
        <v/>
      </c>
      <c r="O165" s="167"/>
      <c r="P165" s="34"/>
      <c r="Q165" s="67"/>
      <c r="R165" s="67"/>
      <c r="S165" s="67"/>
      <c r="T165" s="67"/>
      <c r="U165" s="241" t="str">
        <f>IF(F165="","",Tabla1[[#This Row],[Fecha Inicio grupo]]+3*7-7)</f>
        <v/>
      </c>
      <c r="V165" s="242" t="str">
        <f>IF(F165="","",EDATE(Tabla1[[#This Row],[Fecha Inicio grupo]],3))</f>
        <v/>
      </c>
      <c r="W165" s="29"/>
      <c r="X165" s="29"/>
      <c r="Y165" s="76"/>
      <c r="Z165" s="76"/>
      <c r="AA165" s="76"/>
      <c r="AB165" s="76"/>
      <c r="AC165" s="76"/>
      <c r="AD165" s="76"/>
      <c r="AE165" s="76"/>
      <c r="AF165" s="76"/>
      <c r="AG165" s="76"/>
      <c r="AH165" s="76"/>
      <c r="AI165" s="76"/>
      <c r="AJ165" s="76"/>
      <c r="AK165" s="76"/>
      <c r="AL165" s="76"/>
      <c r="AM165" s="76"/>
      <c r="AN165" s="76"/>
      <c r="AO165" s="143"/>
      <c r="AP165" s="244" t="str">
        <f>IF(F165="","",IFERROR(VLOOKUP(SUBSTITUTE(SUBSTITUTE(Tabla1[[#This Row],[Uso Sistemas]],"T","P"),"N","F"),Parámetros!$M$2:$N$17,2,0),"Completar hasta 3ra sem. para evaluar a Probacionista"))</f>
        <v/>
      </c>
      <c r="AQ165" s="39"/>
      <c r="AR165" s="39"/>
      <c r="AS165" s="39"/>
      <c r="AT165" s="28"/>
      <c r="AU165" s="55"/>
      <c r="AV165" s="55"/>
      <c r="AW165" s="55"/>
      <c r="AX165" s="246" t="str">
        <f>IF(V165="","",EOMONTH(EDATE(Tabla1[[#This Row],[Fecha Finalización]],2),0))</f>
        <v/>
      </c>
      <c r="AY165" s="39"/>
      <c r="AZ165" s="247" t="str">
        <f>IF(V165="","",EOMONTH(EDATE(Tabla1[[#This Row],[Fecha Finalización]],3),0))</f>
        <v/>
      </c>
      <c r="BA165" s="39"/>
      <c r="BB165" s="39"/>
      <c r="BC165" s="233"/>
      <c r="BD165" s="231" t="str">
        <f>IF(F165="","",Tabla1[[#This Row],[sem 01]]&amp;Tabla1[[#This Row],[sem 02]]&amp;Tabla1[[#This Row],[sem 03]])</f>
        <v/>
      </c>
      <c r="BE165" s="232" t="str">
        <f>+IF(TRIM(F165)="","",$B$1&amp;"-"&amp;Tabla1[[#This Row],[Mes Inscrito]]&amp;"-"&amp;Tabla1[[#This Row],[Dia de clases Inscrito]]&amp;"-"&amp;Tabla1[[#This Row],[Horario Inscrito]]&amp;"-"&amp;Tabla1[[#This Row],[Fecha Inicio grupo]])</f>
        <v/>
      </c>
      <c r="BF165" s="249" t="str">
        <f>IF(F165="","",Tabla1[[#This Row],[Curso]])</f>
        <v/>
      </c>
      <c r="BG165" s="250" t="str">
        <f>+IF(TRIM(F165)="","",$B$1&amp;"-"&amp;TRIM(Tabla1[[#This Row],[Mes Inscrito]])&amp;"-"&amp;TRIM(Tabla1[[#This Row],[Dia de clases Inscrito]])&amp;"-"&amp;TRIM(Tabla1[[#This Row],[Horario Inscrito]])&amp;"-"&amp;TRIM(Tabla1[[#This Row],[Fecha Inicio grupo]])&amp;"-"&amp;TRIM(Tabla1[[#This Row],[Tipo Incrito]]))</f>
        <v/>
      </c>
      <c r="BH165" s="251" t="str">
        <f>IF(F165="","",OR(IFERROR(SEARCH("CG",Tabla1[[#This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5" s="305" t="str">
        <f>IF(F165&lt;&gt;"",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5" s="305" t="str">
        <f>IF(F165&lt;&gt;"",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5" s="305" t="str">
        <f>IF(Tabla1[[#This Row],[Fecha Inicio grupo]]="","",IFERROR(VLOOKUP(Tabla1[[#This Row],[Mes de Alta como miembro]],Parámetros!$AM$2:$AN$16,2,0),"01/01/1900"))</f>
        <v/>
      </c>
    </row>
    <row r="166" spans="1:63" ht="14.45" hidden="1">
      <c r="A166" s="68">
        <v>163</v>
      </c>
      <c r="B166" s="29"/>
      <c r="C166" s="34"/>
      <c r="D166" s="42"/>
      <c r="E166" s="64"/>
      <c r="F166" s="45"/>
      <c r="G166" s="45"/>
      <c r="H166" s="161"/>
      <c r="I166" s="42"/>
      <c r="J166" s="28"/>
      <c r="K166" s="69"/>
      <c r="L166" s="68"/>
      <c r="M166" s="46"/>
      <c r="N166" s="236" t="str">
        <f ca="1">IF(Tabla1[[#This Row],[Fecha de nac]]="","",IF(Tabla1[[#This Row],[Fecha Finalización]] &gt;=TODAY(), DATEDIF(Tabla1[[#This Row],[Fecha de nac]],TODAY(),"y"), ROUNDDOWN((Tabla1[[#This Row],[Fecha Finalización]] -Tabla1[[#This Row],[Fecha de nac]])/365,0)))</f>
        <v/>
      </c>
      <c r="O166" s="167"/>
      <c r="P166" s="34"/>
      <c r="Q166" s="67"/>
      <c r="R166" s="67"/>
      <c r="S166" s="67"/>
      <c r="T166" s="67"/>
      <c r="U166" s="241" t="str">
        <f>IF(F166="","",Tabla1[[#This Row],[Fecha Inicio grupo]]+3*7-7)</f>
        <v/>
      </c>
      <c r="V166" s="242" t="str">
        <f>IF(F166="","",EDATE(Tabla1[[#This Row],[Fecha Inicio grupo]],3))</f>
        <v/>
      </c>
      <c r="W166" s="29"/>
      <c r="X166" s="29"/>
      <c r="Y166" s="76"/>
      <c r="Z166" s="76"/>
      <c r="AA166" s="76"/>
      <c r="AB166" s="76"/>
      <c r="AC166" s="76"/>
      <c r="AD166" s="76"/>
      <c r="AE166" s="76"/>
      <c r="AF166" s="76"/>
      <c r="AG166" s="76"/>
      <c r="AH166" s="76"/>
      <c r="AI166" s="76"/>
      <c r="AJ166" s="76"/>
      <c r="AK166" s="76"/>
      <c r="AL166" s="76"/>
      <c r="AM166" s="76"/>
      <c r="AN166" s="76"/>
      <c r="AO166" s="143"/>
      <c r="AP166" s="244" t="str">
        <f>IF(F166="","",IFERROR(VLOOKUP(SUBSTITUTE(SUBSTITUTE(Tabla1[[#This Row],[Uso Sistemas]],"T","P"),"N","F"),Parámetros!$M$2:$N$17,2,0),"Completar hasta 3ra sem. para evaluar a Probacionista"))</f>
        <v/>
      </c>
      <c r="AQ166" s="39"/>
      <c r="AR166" s="39"/>
      <c r="AS166" s="39"/>
      <c r="AT166" s="28"/>
      <c r="AU166" s="55"/>
      <c r="AV166" s="55"/>
      <c r="AW166" s="55"/>
      <c r="AX166" s="246" t="str">
        <f>IF(V166="","",EOMONTH(EDATE(Tabla1[[#This Row],[Fecha Finalización]],2),0))</f>
        <v/>
      </c>
      <c r="AY166" s="39"/>
      <c r="AZ166" s="247" t="str">
        <f>IF(V166="","",EOMONTH(EDATE(Tabla1[[#This Row],[Fecha Finalización]],3),0))</f>
        <v/>
      </c>
      <c r="BA166" s="39"/>
      <c r="BB166" s="39"/>
      <c r="BC166" s="233"/>
      <c r="BD166" s="231" t="str">
        <f>IF(F166="","",Tabla1[[#This Row],[sem 01]]&amp;Tabla1[[#This Row],[sem 02]]&amp;Tabla1[[#This Row],[sem 03]])</f>
        <v/>
      </c>
      <c r="BE166" s="232" t="str">
        <f>+IF(TRIM(F166)="","",$B$1&amp;"-"&amp;Tabla1[[#This Row],[Mes Inscrito]]&amp;"-"&amp;Tabla1[[#This Row],[Dia de clases Inscrito]]&amp;"-"&amp;Tabla1[[#This Row],[Horario Inscrito]]&amp;"-"&amp;Tabla1[[#This Row],[Fecha Inicio grupo]])</f>
        <v/>
      </c>
      <c r="BF166" s="249" t="str">
        <f>IF(F166="","",Tabla1[[#This Row],[Curso]])</f>
        <v/>
      </c>
      <c r="BG166" s="250" t="str">
        <f>+IF(TRIM(F166)="","",$B$1&amp;"-"&amp;TRIM(Tabla1[[#This Row],[Mes Inscrito]])&amp;"-"&amp;TRIM(Tabla1[[#This Row],[Dia de clases Inscrito]])&amp;"-"&amp;TRIM(Tabla1[[#This Row],[Horario Inscrito]])&amp;"-"&amp;TRIM(Tabla1[[#This Row],[Fecha Inicio grupo]])&amp;"-"&amp;TRIM(Tabla1[[#This Row],[Tipo Incrito]]))</f>
        <v/>
      </c>
      <c r="BH166" s="251" t="str">
        <f>IF(F166="","",OR(IFERROR(SEARCH("CG",Tabla1[[#This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6" s="305" t="str">
        <f>IF(F166&lt;&gt;"",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6" s="305" t="str">
        <f>IF(F166&lt;&gt;"",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6" s="305" t="str">
        <f>IF(Tabla1[[#This Row],[Fecha Inicio grupo]]="","",IFERROR(VLOOKUP(Tabla1[[#This Row],[Mes de Alta como miembro]],Parámetros!$AM$2:$AN$16,2,0),"01/01/1900"))</f>
        <v/>
      </c>
    </row>
    <row r="167" spans="1:63" ht="14.45" hidden="1">
      <c r="A167" s="68">
        <v>164</v>
      </c>
      <c r="B167" s="29"/>
      <c r="C167" s="34"/>
      <c r="D167" s="42"/>
      <c r="E167" s="64"/>
      <c r="F167" s="45"/>
      <c r="G167" s="45"/>
      <c r="H167" s="161"/>
      <c r="I167" s="42"/>
      <c r="J167" s="28"/>
      <c r="K167" s="69"/>
      <c r="L167" s="68"/>
      <c r="M167" s="46"/>
      <c r="N167" s="236" t="str">
        <f ca="1">IF(Tabla1[[#This Row],[Fecha de nac]]="","",IF(Tabla1[[#This Row],[Fecha Finalización]] &gt;=TODAY(), DATEDIF(Tabla1[[#This Row],[Fecha de nac]],TODAY(),"y"), ROUNDDOWN((Tabla1[[#This Row],[Fecha Finalización]] -Tabla1[[#This Row],[Fecha de nac]])/365,0)))</f>
        <v/>
      </c>
      <c r="O167" s="167"/>
      <c r="P167" s="34"/>
      <c r="Q167" s="67"/>
      <c r="R167" s="67"/>
      <c r="S167" s="67"/>
      <c r="T167" s="67"/>
      <c r="U167" s="241" t="str">
        <f>IF(F167="","",Tabla1[[#This Row],[Fecha Inicio grupo]]+3*7-7)</f>
        <v/>
      </c>
      <c r="V167" s="242" t="str">
        <f>IF(F167="","",EDATE(Tabla1[[#This Row],[Fecha Inicio grupo]],3))</f>
        <v/>
      </c>
      <c r="W167" s="29"/>
      <c r="X167" s="29"/>
      <c r="Y167" s="76"/>
      <c r="Z167" s="76"/>
      <c r="AA167" s="76"/>
      <c r="AB167" s="76"/>
      <c r="AC167" s="76"/>
      <c r="AD167" s="76"/>
      <c r="AE167" s="76"/>
      <c r="AF167" s="76"/>
      <c r="AG167" s="76"/>
      <c r="AH167" s="76"/>
      <c r="AI167" s="76"/>
      <c r="AJ167" s="76"/>
      <c r="AK167" s="76"/>
      <c r="AL167" s="76"/>
      <c r="AM167" s="76"/>
      <c r="AN167" s="76"/>
      <c r="AO167" s="143"/>
      <c r="AP167" s="244" t="str">
        <f>IF(F167="","",IFERROR(VLOOKUP(SUBSTITUTE(SUBSTITUTE(Tabla1[[#This Row],[Uso Sistemas]],"T","P"),"N","F"),Parámetros!$M$2:$N$17,2,0),"Completar hasta 3ra sem. para evaluar a Probacionista"))</f>
        <v/>
      </c>
      <c r="AQ167" s="39"/>
      <c r="AR167" s="39"/>
      <c r="AS167" s="39"/>
      <c r="AT167" s="28"/>
      <c r="AU167" s="55"/>
      <c r="AV167" s="55"/>
      <c r="AW167" s="55"/>
      <c r="AX167" s="246" t="str">
        <f>IF(V167="","",EOMONTH(EDATE(Tabla1[[#This Row],[Fecha Finalización]],2),0))</f>
        <v/>
      </c>
      <c r="AY167" s="39"/>
      <c r="AZ167" s="247" t="str">
        <f>IF(V167="","",EOMONTH(EDATE(Tabla1[[#This Row],[Fecha Finalización]],3),0))</f>
        <v/>
      </c>
      <c r="BA167" s="39"/>
      <c r="BB167" s="39"/>
      <c r="BC167" s="233"/>
      <c r="BD167" s="231" t="str">
        <f>IF(F167="","",Tabla1[[#This Row],[sem 01]]&amp;Tabla1[[#This Row],[sem 02]]&amp;Tabla1[[#This Row],[sem 03]])</f>
        <v/>
      </c>
      <c r="BE167" s="232" t="str">
        <f>+IF(TRIM(F167)="","",$B$1&amp;"-"&amp;Tabla1[[#This Row],[Mes Inscrito]]&amp;"-"&amp;Tabla1[[#This Row],[Dia de clases Inscrito]]&amp;"-"&amp;Tabla1[[#This Row],[Horario Inscrito]]&amp;"-"&amp;Tabla1[[#This Row],[Fecha Inicio grupo]])</f>
        <v/>
      </c>
      <c r="BF167" s="249" t="str">
        <f>IF(F167="","",Tabla1[[#This Row],[Curso]])</f>
        <v/>
      </c>
      <c r="BG167" s="250" t="str">
        <f>+IF(TRIM(F167)="","",$B$1&amp;"-"&amp;TRIM(Tabla1[[#This Row],[Mes Inscrito]])&amp;"-"&amp;TRIM(Tabla1[[#This Row],[Dia de clases Inscrito]])&amp;"-"&amp;TRIM(Tabla1[[#This Row],[Horario Inscrito]])&amp;"-"&amp;TRIM(Tabla1[[#This Row],[Fecha Inicio grupo]])&amp;"-"&amp;TRIM(Tabla1[[#This Row],[Tipo Incrito]]))</f>
        <v/>
      </c>
      <c r="BH167" s="251" t="str">
        <f>IF(F167="","",OR(IFERROR(SEARCH("CG",Tabla1[[#This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7" s="305" t="str">
        <f>IF(F167&lt;&gt;"",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7" s="305" t="str">
        <f>IF(F167&lt;&gt;"",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7" s="305" t="str">
        <f>IF(Tabla1[[#This Row],[Fecha Inicio grupo]]="","",IFERROR(VLOOKUP(Tabla1[[#This Row],[Mes de Alta como miembro]],Parámetros!$AM$2:$AN$16,2,0),"01/01/1900"))</f>
        <v/>
      </c>
    </row>
    <row r="168" spans="1:63" ht="14.45" hidden="1">
      <c r="A168" s="68">
        <v>165</v>
      </c>
      <c r="B168" s="29"/>
      <c r="C168" s="34"/>
      <c r="D168" s="42"/>
      <c r="E168" s="64"/>
      <c r="F168" s="45"/>
      <c r="G168" s="45"/>
      <c r="H168" s="161"/>
      <c r="I168" s="42"/>
      <c r="J168" s="28"/>
      <c r="K168" s="69"/>
      <c r="L168" s="68"/>
      <c r="M168" s="46"/>
      <c r="N168" s="236" t="str">
        <f ca="1">IF(Tabla1[[#This Row],[Fecha de nac]]="","",IF(Tabla1[[#This Row],[Fecha Finalización]] &gt;=TODAY(), DATEDIF(Tabla1[[#This Row],[Fecha de nac]],TODAY(),"y"), ROUNDDOWN((Tabla1[[#This Row],[Fecha Finalización]] -Tabla1[[#This Row],[Fecha de nac]])/365,0)))</f>
        <v/>
      </c>
      <c r="O168" s="167"/>
      <c r="P168" s="34"/>
      <c r="Q168" s="67"/>
      <c r="R168" s="67"/>
      <c r="S168" s="67"/>
      <c r="T168" s="67"/>
      <c r="U168" s="241" t="str">
        <f>IF(F168="","",Tabla1[[#This Row],[Fecha Inicio grupo]]+3*7-7)</f>
        <v/>
      </c>
      <c r="V168" s="242" t="str">
        <f>IF(F168="","",EDATE(Tabla1[[#This Row],[Fecha Inicio grupo]],3))</f>
        <v/>
      </c>
      <c r="W168" s="29"/>
      <c r="X168" s="29"/>
      <c r="Y168" s="76"/>
      <c r="Z168" s="76"/>
      <c r="AA168" s="76"/>
      <c r="AB168" s="76"/>
      <c r="AC168" s="76"/>
      <c r="AD168" s="76"/>
      <c r="AE168" s="76"/>
      <c r="AF168" s="76"/>
      <c r="AG168" s="76"/>
      <c r="AH168" s="76"/>
      <c r="AI168" s="76"/>
      <c r="AJ168" s="76"/>
      <c r="AK168" s="76"/>
      <c r="AL168" s="76"/>
      <c r="AM168" s="76"/>
      <c r="AN168" s="76"/>
      <c r="AO168" s="143"/>
      <c r="AP168" s="244" t="str">
        <f>IF(F168="","",IFERROR(VLOOKUP(SUBSTITUTE(SUBSTITUTE(Tabla1[[#This Row],[Uso Sistemas]],"T","P"),"N","F"),Parámetros!$M$2:$N$17,2,0),"Completar hasta 3ra sem. para evaluar a Probacionista"))</f>
        <v/>
      </c>
      <c r="AQ168" s="39"/>
      <c r="AR168" s="39"/>
      <c r="AS168" s="39"/>
      <c r="AT168" s="28"/>
      <c r="AU168" s="55"/>
      <c r="AV168" s="55"/>
      <c r="AW168" s="55"/>
      <c r="AX168" s="246" t="str">
        <f>IF(V168="","",EOMONTH(EDATE(Tabla1[[#This Row],[Fecha Finalización]],2),0))</f>
        <v/>
      </c>
      <c r="AY168" s="39"/>
      <c r="AZ168" s="247" t="str">
        <f>IF(V168="","",EOMONTH(EDATE(Tabla1[[#This Row],[Fecha Finalización]],3),0))</f>
        <v/>
      </c>
      <c r="BA168" s="39"/>
      <c r="BB168" s="39"/>
      <c r="BC168" s="233"/>
      <c r="BD168" s="231" t="str">
        <f>IF(F168="","",Tabla1[[#This Row],[sem 01]]&amp;Tabla1[[#This Row],[sem 02]]&amp;Tabla1[[#This Row],[sem 03]])</f>
        <v/>
      </c>
      <c r="BE168" s="232" t="str">
        <f>+IF(TRIM(F168)="","",$B$1&amp;"-"&amp;Tabla1[[#This Row],[Mes Inscrito]]&amp;"-"&amp;Tabla1[[#This Row],[Dia de clases Inscrito]]&amp;"-"&amp;Tabla1[[#This Row],[Horario Inscrito]]&amp;"-"&amp;Tabla1[[#This Row],[Fecha Inicio grupo]])</f>
        <v/>
      </c>
      <c r="BF168" s="249" t="str">
        <f>IF(F168="","",Tabla1[[#This Row],[Curso]])</f>
        <v/>
      </c>
      <c r="BG168" s="250" t="str">
        <f>+IF(TRIM(F168)="","",$B$1&amp;"-"&amp;TRIM(Tabla1[[#This Row],[Mes Inscrito]])&amp;"-"&amp;TRIM(Tabla1[[#This Row],[Dia de clases Inscrito]])&amp;"-"&amp;TRIM(Tabla1[[#This Row],[Horario Inscrito]])&amp;"-"&amp;TRIM(Tabla1[[#This Row],[Fecha Inicio grupo]])&amp;"-"&amp;TRIM(Tabla1[[#This Row],[Tipo Incrito]]))</f>
        <v/>
      </c>
      <c r="BH168" s="251" t="str">
        <f>IF(F168="","",OR(IFERROR(SEARCH("CG",Tabla1[[#This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8" s="305" t="str">
        <f>IF(F168&lt;&gt;"",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8" s="305" t="str">
        <f>IF(F168&lt;&gt;"",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8" s="305" t="str">
        <f>IF(Tabla1[[#This Row],[Fecha Inicio grupo]]="","",IFERROR(VLOOKUP(Tabla1[[#This Row],[Mes de Alta como miembro]],Parámetros!$AM$2:$AN$16,2,0),"01/01/1900"))</f>
        <v/>
      </c>
    </row>
    <row r="169" spans="1:63" ht="14.45" hidden="1">
      <c r="A169" s="68">
        <v>166</v>
      </c>
      <c r="B169" s="29"/>
      <c r="C169" s="34"/>
      <c r="D169" s="42"/>
      <c r="E169" s="64"/>
      <c r="F169" s="45"/>
      <c r="G169" s="45"/>
      <c r="H169" s="161"/>
      <c r="I169" s="42"/>
      <c r="J169" s="28"/>
      <c r="K169" s="69"/>
      <c r="L169" s="68"/>
      <c r="M169" s="46"/>
      <c r="N169" s="236" t="str">
        <f ca="1">IF(Tabla1[[#This Row],[Fecha de nac]]="","",IF(Tabla1[[#This Row],[Fecha Finalización]] &gt;=TODAY(), DATEDIF(Tabla1[[#This Row],[Fecha de nac]],TODAY(),"y"), ROUNDDOWN((Tabla1[[#This Row],[Fecha Finalización]] -Tabla1[[#This Row],[Fecha de nac]])/365,0)))</f>
        <v/>
      </c>
      <c r="O169" s="167"/>
      <c r="P169" s="34"/>
      <c r="Q169" s="67"/>
      <c r="R169" s="67"/>
      <c r="S169" s="67"/>
      <c r="T169" s="67"/>
      <c r="U169" s="241" t="str">
        <f>IF(F169="","",Tabla1[[#This Row],[Fecha Inicio grupo]]+3*7-7)</f>
        <v/>
      </c>
      <c r="V169" s="242" t="str">
        <f>IF(F169="","",EDATE(Tabla1[[#This Row],[Fecha Inicio grupo]],3))</f>
        <v/>
      </c>
      <c r="W169" s="29"/>
      <c r="X169" s="29"/>
      <c r="Y169" s="76"/>
      <c r="Z169" s="76"/>
      <c r="AA169" s="76"/>
      <c r="AB169" s="76"/>
      <c r="AC169" s="76"/>
      <c r="AD169" s="76"/>
      <c r="AE169" s="76"/>
      <c r="AF169" s="76"/>
      <c r="AG169" s="76"/>
      <c r="AH169" s="76"/>
      <c r="AI169" s="76"/>
      <c r="AJ169" s="76"/>
      <c r="AK169" s="76"/>
      <c r="AL169" s="76"/>
      <c r="AM169" s="76"/>
      <c r="AN169" s="76"/>
      <c r="AO169" s="143"/>
      <c r="AP169" s="244" t="str">
        <f>IF(F169="","",IFERROR(VLOOKUP(SUBSTITUTE(SUBSTITUTE(Tabla1[[#This Row],[Uso Sistemas]],"T","P"),"N","F"),Parámetros!$M$2:$N$17,2,0),"Completar hasta 3ra sem. para evaluar a Probacionista"))</f>
        <v/>
      </c>
      <c r="AQ169" s="39"/>
      <c r="AR169" s="39"/>
      <c r="AS169" s="39"/>
      <c r="AT169" s="28"/>
      <c r="AU169" s="55"/>
      <c r="AV169" s="55"/>
      <c r="AW169" s="55"/>
      <c r="AX169" s="246" t="str">
        <f>IF(V169="","",EOMONTH(EDATE(Tabla1[[#This Row],[Fecha Finalización]],2),0))</f>
        <v/>
      </c>
      <c r="AY169" s="39"/>
      <c r="AZ169" s="247" t="str">
        <f>IF(V169="","",EOMONTH(EDATE(Tabla1[[#This Row],[Fecha Finalización]],3),0))</f>
        <v/>
      </c>
      <c r="BA169" s="39"/>
      <c r="BB169" s="39"/>
      <c r="BC169" s="233"/>
      <c r="BD169" s="231" t="str">
        <f>IF(F169="","",Tabla1[[#This Row],[sem 01]]&amp;Tabla1[[#This Row],[sem 02]]&amp;Tabla1[[#This Row],[sem 03]])</f>
        <v/>
      </c>
      <c r="BE169" s="232" t="str">
        <f>+IF(TRIM(F169)="","",$B$1&amp;"-"&amp;Tabla1[[#This Row],[Mes Inscrito]]&amp;"-"&amp;Tabla1[[#This Row],[Dia de clases Inscrito]]&amp;"-"&amp;Tabla1[[#This Row],[Horario Inscrito]]&amp;"-"&amp;Tabla1[[#This Row],[Fecha Inicio grupo]])</f>
        <v/>
      </c>
      <c r="BF169" s="249" t="str">
        <f>IF(F169="","",Tabla1[[#This Row],[Curso]])</f>
        <v/>
      </c>
      <c r="BG169" s="250" t="str">
        <f>+IF(TRIM(F169)="","",$B$1&amp;"-"&amp;TRIM(Tabla1[[#This Row],[Mes Inscrito]])&amp;"-"&amp;TRIM(Tabla1[[#This Row],[Dia de clases Inscrito]])&amp;"-"&amp;TRIM(Tabla1[[#This Row],[Horario Inscrito]])&amp;"-"&amp;TRIM(Tabla1[[#This Row],[Fecha Inicio grupo]])&amp;"-"&amp;TRIM(Tabla1[[#This Row],[Tipo Incrito]]))</f>
        <v/>
      </c>
      <c r="BH169" s="251" t="str">
        <f>IF(F169="","",OR(IFERROR(SEARCH("CG",Tabla1[[#This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9" s="305" t="str">
        <f>IF(F169&lt;&gt;"",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9" s="305" t="str">
        <f>IF(F169&lt;&gt;"",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9" s="305" t="str">
        <f>IF(Tabla1[[#This Row],[Fecha Inicio grupo]]="","",IFERROR(VLOOKUP(Tabla1[[#This Row],[Mes de Alta como miembro]],Parámetros!$AM$2:$AN$16,2,0),"01/01/1900"))</f>
        <v/>
      </c>
    </row>
    <row r="170" spans="1:63" ht="14.45" hidden="1">
      <c r="A170" s="68">
        <v>167</v>
      </c>
      <c r="B170" s="29"/>
      <c r="C170" s="34"/>
      <c r="D170" s="42"/>
      <c r="E170" s="64"/>
      <c r="F170" s="45"/>
      <c r="G170" s="45"/>
      <c r="H170" s="161"/>
      <c r="I170" s="42"/>
      <c r="J170" s="28"/>
      <c r="K170" s="69"/>
      <c r="L170" s="68"/>
      <c r="M170" s="46"/>
      <c r="N170" s="236" t="str">
        <f ca="1">IF(Tabla1[[#This Row],[Fecha de nac]]="","",IF(Tabla1[[#This Row],[Fecha Finalización]] &gt;=TODAY(), DATEDIF(Tabla1[[#This Row],[Fecha de nac]],TODAY(),"y"), ROUNDDOWN((Tabla1[[#This Row],[Fecha Finalización]] -Tabla1[[#This Row],[Fecha de nac]])/365,0)))</f>
        <v/>
      </c>
      <c r="O170" s="167"/>
      <c r="P170" s="34"/>
      <c r="Q170" s="67"/>
      <c r="R170" s="67"/>
      <c r="S170" s="67"/>
      <c r="T170" s="67"/>
      <c r="U170" s="241" t="str">
        <f>IF(F170="","",Tabla1[[#This Row],[Fecha Inicio grupo]]+3*7-7)</f>
        <v/>
      </c>
      <c r="V170" s="242" t="str">
        <f>IF(F170="","",EDATE(Tabla1[[#This Row],[Fecha Inicio grupo]],3))</f>
        <v/>
      </c>
      <c r="W170" s="29"/>
      <c r="X170" s="29"/>
      <c r="Y170" s="76"/>
      <c r="Z170" s="76"/>
      <c r="AA170" s="76"/>
      <c r="AB170" s="76"/>
      <c r="AC170" s="76"/>
      <c r="AD170" s="76"/>
      <c r="AE170" s="76"/>
      <c r="AF170" s="76"/>
      <c r="AG170" s="76"/>
      <c r="AH170" s="76"/>
      <c r="AI170" s="76"/>
      <c r="AJ170" s="76"/>
      <c r="AK170" s="76"/>
      <c r="AL170" s="76"/>
      <c r="AM170" s="76"/>
      <c r="AN170" s="76"/>
      <c r="AO170" s="143"/>
      <c r="AP170" s="244" t="str">
        <f>IF(F170="","",IFERROR(VLOOKUP(SUBSTITUTE(SUBSTITUTE(Tabla1[[#This Row],[Uso Sistemas]],"T","P"),"N","F"),Parámetros!$M$2:$N$17,2,0),"Completar hasta 3ra sem. para evaluar a Probacionista"))</f>
        <v/>
      </c>
      <c r="AQ170" s="39"/>
      <c r="AR170" s="39"/>
      <c r="AS170" s="39"/>
      <c r="AT170" s="28"/>
      <c r="AU170" s="55"/>
      <c r="AV170" s="55"/>
      <c r="AW170" s="55"/>
      <c r="AX170" s="246" t="str">
        <f>IF(V170="","",EOMONTH(EDATE(Tabla1[[#This Row],[Fecha Finalización]],2),0))</f>
        <v/>
      </c>
      <c r="AY170" s="39"/>
      <c r="AZ170" s="247" t="str">
        <f>IF(V170="","",EOMONTH(EDATE(Tabla1[[#This Row],[Fecha Finalización]],3),0))</f>
        <v/>
      </c>
      <c r="BA170" s="39"/>
      <c r="BB170" s="39"/>
      <c r="BC170" s="233"/>
      <c r="BD170" s="231" t="str">
        <f>IF(F170="","",Tabla1[[#This Row],[sem 01]]&amp;Tabla1[[#This Row],[sem 02]]&amp;Tabla1[[#This Row],[sem 03]])</f>
        <v/>
      </c>
      <c r="BE170" s="232" t="str">
        <f>+IF(TRIM(F170)="","",$B$1&amp;"-"&amp;Tabla1[[#This Row],[Mes Inscrito]]&amp;"-"&amp;Tabla1[[#This Row],[Dia de clases Inscrito]]&amp;"-"&amp;Tabla1[[#This Row],[Horario Inscrito]]&amp;"-"&amp;Tabla1[[#This Row],[Fecha Inicio grupo]])</f>
        <v/>
      </c>
      <c r="BF170" s="249" t="str">
        <f>IF(F170="","",Tabla1[[#This Row],[Curso]])</f>
        <v/>
      </c>
      <c r="BG170" s="250" t="str">
        <f>+IF(TRIM(F170)="","",$B$1&amp;"-"&amp;TRIM(Tabla1[[#This Row],[Mes Inscrito]])&amp;"-"&amp;TRIM(Tabla1[[#This Row],[Dia de clases Inscrito]])&amp;"-"&amp;TRIM(Tabla1[[#This Row],[Horario Inscrito]])&amp;"-"&amp;TRIM(Tabla1[[#This Row],[Fecha Inicio grupo]])&amp;"-"&amp;TRIM(Tabla1[[#This Row],[Tipo Incrito]]))</f>
        <v/>
      </c>
      <c r="BH170" s="251" t="str">
        <f>IF(F170="","",OR(IFERROR(SEARCH("CG",Tabla1[[#This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0" s="305" t="str">
        <f>IF(F170&lt;&gt;"",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0" s="305" t="str">
        <f>IF(F170&lt;&gt;"",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0" s="305" t="str">
        <f>IF(Tabla1[[#This Row],[Fecha Inicio grupo]]="","",IFERROR(VLOOKUP(Tabla1[[#This Row],[Mes de Alta como miembro]],Parámetros!$AM$2:$AN$16,2,0),"01/01/1900"))</f>
        <v/>
      </c>
    </row>
    <row r="171" spans="1:63" ht="14.45" hidden="1">
      <c r="A171" s="68">
        <v>168</v>
      </c>
      <c r="B171" s="29"/>
      <c r="C171" s="34"/>
      <c r="D171" s="42"/>
      <c r="E171" s="64"/>
      <c r="F171" s="45"/>
      <c r="G171" s="45"/>
      <c r="H171" s="161"/>
      <c r="I171" s="42"/>
      <c r="J171" s="28"/>
      <c r="K171" s="69"/>
      <c r="L171" s="68"/>
      <c r="M171" s="46"/>
      <c r="N171" s="236" t="str">
        <f ca="1">IF(Tabla1[[#This Row],[Fecha de nac]]="","",IF(Tabla1[[#This Row],[Fecha Finalización]] &gt;=TODAY(), DATEDIF(Tabla1[[#This Row],[Fecha de nac]],TODAY(),"y"), ROUNDDOWN((Tabla1[[#This Row],[Fecha Finalización]] -Tabla1[[#This Row],[Fecha de nac]])/365,0)))</f>
        <v/>
      </c>
      <c r="O171" s="167"/>
      <c r="P171" s="34"/>
      <c r="Q171" s="67"/>
      <c r="R171" s="67"/>
      <c r="S171" s="67"/>
      <c r="T171" s="67"/>
      <c r="U171" s="241" t="str">
        <f>IF(F171="","",Tabla1[[#This Row],[Fecha Inicio grupo]]+3*7-7)</f>
        <v/>
      </c>
      <c r="V171" s="242" t="str">
        <f>IF(F171="","",EDATE(Tabla1[[#This Row],[Fecha Inicio grupo]],3))</f>
        <v/>
      </c>
      <c r="W171" s="29"/>
      <c r="X171" s="29"/>
      <c r="Y171" s="76"/>
      <c r="Z171" s="76"/>
      <c r="AA171" s="76"/>
      <c r="AB171" s="76"/>
      <c r="AC171" s="76"/>
      <c r="AD171" s="76"/>
      <c r="AE171" s="76"/>
      <c r="AF171" s="76"/>
      <c r="AG171" s="76"/>
      <c r="AH171" s="76"/>
      <c r="AI171" s="76"/>
      <c r="AJ171" s="76"/>
      <c r="AK171" s="76"/>
      <c r="AL171" s="76"/>
      <c r="AM171" s="76"/>
      <c r="AN171" s="76"/>
      <c r="AO171" s="143"/>
      <c r="AP171" s="244" t="str">
        <f>IF(F171="","",IFERROR(VLOOKUP(SUBSTITUTE(SUBSTITUTE(Tabla1[[#This Row],[Uso Sistemas]],"T","P"),"N","F"),Parámetros!$M$2:$N$17,2,0),"Completar hasta 3ra sem. para evaluar a Probacionista"))</f>
        <v/>
      </c>
      <c r="AQ171" s="39"/>
      <c r="AR171" s="39"/>
      <c r="AS171" s="39"/>
      <c r="AT171" s="28"/>
      <c r="AU171" s="55"/>
      <c r="AV171" s="55"/>
      <c r="AW171" s="55"/>
      <c r="AX171" s="246" t="str">
        <f>IF(V171="","",EOMONTH(EDATE(Tabla1[[#This Row],[Fecha Finalización]],2),0))</f>
        <v/>
      </c>
      <c r="AY171" s="39"/>
      <c r="AZ171" s="247" t="str">
        <f>IF(V171="","",EOMONTH(EDATE(Tabla1[[#This Row],[Fecha Finalización]],3),0))</f>
        <v/>
      </c>
      <c r="BA171" s="39"/>
      <c r="BB171" s="39"/>
      <c r="BC171" s="233"/>
      <c r="BD171" s="231" t="str">
        <f>IF(F171="","",Tabla1[[#This Row],[sem 01]]&amp;Tabla1[[#This Row],[sem 02]]&amp;Tabla1[[#This Row],[sem 03]])</f>
        <v/>
      </c>
      <c r="BE171" s="232" t="str">
        <f>+IF(TRIM(F171)="","",$B$1&amp;"-"&amp;Tabla1[[#This Row],[Mes Inscrito]]&amp;"-"&amp;Tabla1[[#This Row],[Dia de clases Inscrito]]&amp;"-"&amp;Tabla1[[#This Row],[Horario Inscrito]]&amp;"-"&amp;Tabla1[[#This Row],[Fecha Inicio grupo]])</f>
        <v/>
      </c>
      <c r="BF171" s="249" t="str">
        <f>IF(F171="","",Tabla1[[#This Row],[Curso]])</f>
        <v/>
      </c>
      <c r="BG171" s="250" t="str">
        <f>+IF(TRIM(F171)="","",$B$1&amp;"-"&amp;TRIM(Tabla1[[#This Row],[Mes Inscrito]])&amp;"-"&amp;TRIM(Tabla1[[#This Row],[Dia de clases Inscrito]])&amp;"-"&amp;TRIM(Tabla1[[#This Row],[Horario Inscrito]])&amp;"-"&amp;TRIM(Tabla1[[#This Row],[Fecha Inicio grupo]])&amp;"-"&amp;TRIM(Tabla1[[#This Row],[Tipo Incrito]]))</f>
        <v/>
      </c>
      <c r="BH171" s="251" t="str">
        <f>IF(F171="","",OR(IFERROR(SEARCH("CG",Tabla1[[#This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1" s="305" t="str">
        <f>IF(F171&lt;&gt;"",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1" s="305" t="str">
        <f>IF(F171&lt;&gt;"",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1" s="305" t="str">
        <f>IF(Tabla1[[#This Row],[Fecha Inicio grupo]]="","",IFERROR(VLOOKUP(Tabla1[[#This Row],[Mes de Alta como miembro]],Parámetros!$AM$2:$AN$16,2,0),"01/01/1900"))</f>
        <v/>
      </c>
    </row>
    <row r="172" spans="1:63" ht="14.45" hidden="1">
      <c r="A172" s="68">
        <v>169</v>
      </c>
      <c r="B172" s="29"/>
      <c r="C172" s="34"/>
      <c r="D172" s="42"/>
      <c r="E172" s="64"/>
      <c r="F172" s="45"/>
      <c r="G172" s="45"/>
      <c r="H172" s="161"/>
      <c r="I172" s="42"/>
      <c r="J172" s="28"/>
      <c r="K172" s="69"/>
      <c r="L172" s="68"/>
      <c r="M172" s="46"/>
      <c r="N172" s="236" t="str">
        <f ca="1">IF(Tabla1[[#This Row],[Fecha de nac]]="","",IF(Tabla1[[#This Row],[Fecha Finalización]] &gt;=TODAY(), DATEDIF(Tabla1[[#This Row],[Fecha de nac]],TODAY(),"y"), ROUNDDOWN((Tabla1[[#This Row],[Fecha Finalización]] -Tabla1[[#This Row],[Fecha de nac]])/365,0)))</f>
        <v/>
      </c>
      <c r="O172" s="167"/>
      <c r="P172" s="34"/>
      <c r="Q172" s="67"/>
      <c r="R172" s="67"/>
      <c r="S172" s="67"/>
      <c r="T172" s="67"/>
      <c r="U172" s="241" t="str">
        <f>IF(F172="","",Tabla1[[#This Row],[Fecha Inicio grupo]]+3*7-7)</f>
        <v/>
      </c>
      <c r="V172" s="242" t="str">
        <f>IF(F172="","",EDATE(Tabla1[[#This Row],[Fecha Inicio grupo]],3))</f>
        <v/>
      </c>
      <c r="W172" s="29"/>
      <c r="X172" s="29"/>
      <c r="Y172" s="76"/>
      <c r="Z172" s="76"/>
      <c r="AA172" s="76"/>
      <c r="AB172" s="76"/>
      <c r="AC172" s="76"/>
      <c r="AD172" s="76"/>
      <c r="AE172" s="76"/>
      <c r="AF172" s="76"/>
      <c r="AG172" s="76"/>
      <c r="AH172" s="76"/>
      <c r="AI172" s="76"/>
      <c r="AJ172" s="76"/>
      <c r="AK172" s="76"/>
      <c r="AL172" s="76"/>
      <c r="AM172" s="76"/>
      <c r="AN172" s="76"/>
      <c r="AO172" s="143"/>
      <c r="AP172" s="244" t="str">
        <f>IF(F172="","",IFERROR(VLOOKUP(SUBSTITUTE(SUBSTITUTE(Tabla1[[#This Row],[Uso Sistemas]],"T","P"),"N","F"),Parámetros!$M$2:$N$17,2,0),"Completar hasta 3ra sem. para evaluar a Probacionista"))</f>
        <v/>
      </c>
      <c r="AQ172" s="39"/>
      <c r="AR172" s="39"/>
      <c r="AS172" s="39"/>
      <c r="AT172" s="28"/>
      <c r="AU172" s="55"/>
      <c r="AV172" s="55"/>
      <c r="AW172" s="55"/>
      <c r="AX172" s="246" t="str">
        <f>IF(V172="","",EOMONTH(EDATE(Tabla1[[#This Row],[Fecha Finalización]],2),0))</f>
        <v/>
      </c>
      <c r="AY172" s="39"/>
      <c r="AZ172" s="247" t="str">
        <f>IF(V172="","",EOMONTH(EDATE(Tabla1[[#This Row],[Fecha Finalización]],3),0))</f>
        <v/>
      </c>
      <c r="BA172" s="39"/>
      <c r="BB172" s="39"/>
      <c r="BC172" s="233"/>
      <c r="BD172" s="231" t="str">
        <f>IF(F172="","",Tabla1[[#This Row],[sem 01]]&amp;Tabla1[[#This Row],[sem 02]]&amp;Tabla1[[#This Row],[sem 03]])</f>
        <v/>
      </c>
      <c r="BE172" s="232" t="str">
        <f>+IF(TRIM(F172)="","",$B$1&amp;"-"&amp;Tabla1[[#This Row],[Mes Inscrito]]&amp;"-"&amp;Tabla1[[#This Row],[Dia de clases Inscrito]]&amp;"-"&amp;Tabla1[[#This Row],[Horario Inscrito]]&amp;"-"&amp;Tabla1[[#This Row],[Fecha Inicio grupo]])</f>
        <v/>
      </c>
      <c r="BF172" s="249" t="str">
        <f>IF(F172="","",Tabla1[[#This Row],[Curso]])</f>
        <v/>
      </c>
      <c r="BG172" s="250" t="str">
        <f>+IF(TRIM(F172)="","",$B$1&amp;"-"&amp;TRIM(Tabla1[[#This Row],[Mes Inscrito]])&amp;"-"&amp;TRIM(Tabla1[[#This Row],[Dia de clases Inscrito]])&amp;"-"&amp;TRIM(Tabla1[[#This Row],[Horario Inscrito]])&amp;"-"&amp;TRIM(Tabla1[[#This Row],[Fecha Inicio grupo]])&amp;"-"&amp;TRIM(Tabla1[[#This Row],[Tipo Incrito]]))</f>
        <v/>
      </c>
      <c r="BH172" s="251" t="str">
        <f>IF(F172="","",OR(IFERROR(SEARCH("CG",Tabla1[[#This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2" s="305" t="str">
        <f>IF(F172&lt;&gt;"",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2" s="305" t="str">
        <f>IF(F172&lt;&gt;"",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2" s="305" t="str">
        <f>IF(Tabla1[[#This Row],[Fecha Inicio grupo]]="","",IFERROR(VLOOKUP(Tabla1[[#This Row],[Mes de Alta como miembro]],Parámetros!$AM$2:$AN$16,2,0),"01/01/1900"))</f>
        <v/>
      </c>
    </row>
    <row r="173" spans="1:63" ht="14.45" hidden="1">
      <c r="A173" s="68">
        <v>170</v>
      </c>
      <c r="B173" s="29"/>
      <c r="C173" s="34"/>
      <c r="D173" s="42"/>
      <c r="E173" s="64"/>
      <c r="F173" s="45"/>
      <c r="G173" s="45"/>
      <c r="H173" s="161"/>
      <c r="I173" s="42"/>
      <c r="J173" s="28"/>
      <c r="K173" s="69"/>
      <c r="L173" s="68"/>
      <c r="M173" s="46"/>
      <c r="N173" s="236" t="str">
        <f ca="1">IF(Tabla1[[#This Row],[Fecha de nac]]="","",IF(Tabla1[[#This Row],[Fecha Finalización]] &gt;=TODAY(), DATEDIF(Tabla1[[#This Row],[Fecha de nac]],TODAY(),"y"), ROUNDDOWN((Tabla1[[#This Row],[Fecha Finalización]] -Tabla1[[#This Row],[Fecha de nac]])/365,0)))</f>
        <v/>
      </c>
      <c r="O173" s="167"/>
      <c r="P173" s="34"/>
      <c r="Q173" s="67"/>
      <c r="R173" s="67"/>
      <c r="S173" s="67"/>
      <c r="T173" s="67"/>
      <c r="U173" s="241" t="str">
        <f>IF(F173="","",Tabla1[[#This Row],[Fecha Inicio grupo]]+3*7-7)</f>
        <v/>
      </c>
      <c r="V173" s="242" t="str">
        <f>IF(F173="","",EDATE(Tabla1[[#This Row],[Fecha Inicio grupo]],3))</f>
        <v/>
      </c>
      <c r="W173" s="29"/>
      <c r="X173" s="29"/>
      <c r="Y173" s="76"/>
      <c r="Z173" s="76"/>
      <c r="AA173" s="76"/>
      <c r="AB173" s="76"/>
      <c r="AC173" s="76"/>
      <c r="AD173" s="76"/>
      <c r="AE173" s="76"/>
      <c r="AF173" s="76"/>
      <c r="AG173" s="76"/>
      <c r="AH173" s="76"/>
      <c r="AI173" s="76"/>
      <c r="AJ173" s="76"/>
      <c r="AK173" s="76"/>
      <c r="AL173" s="76"/>
      <c r="AM173" s="76"/>
      <c r="AN173" s="76"/>
      <c r="AO173" s="143"/>
      <c r="AP173" s="244" t="str">
        <f>IF(F173="","",IFERROR(VLOOKUP(SUBSTITUTE(SUBSTITUTE(Tabla1[[#This Row],[Uso Sistemas]],"T","P"),"N","F"),Parámetros!$M$2:$N$17,2,0),"Completar hasta 3ra sem. para evaluar a Probacionista"))</f>
        <v/>
      </c>
      <c r="AQ173" s="39"/>
      <c r="AR173" s="39"/>
      <c r="AS173" s="39"/>
      <c r="AT173" s="28"/>
      <c r="AU173" s="55"/>
      <c r="AV173" s="55"/>
      <c r="AW173" s="55"/>
      <c r="AX173" s="246" t="str">
        <f>IF(V173="","",EOMONTH(EDATE(Tabla1[[#This Row],[Fecha Finalización]],2),0))</f>
        <v/>
      </c>
      <c r="AY173" s="39"/>
      <c r="AZ173" s="247" t="str">
        <f>IF(V173="","",EOMONTH(EDATE(Tabla1[[#This Row],[Fecha Finalización]],3),0))</f>
        <v/>
      </c>
      <c r="BA173" s="39"/>
      <c r="BB173" s="39"/>
      <c r="BC173" s="233"/>
      <c r="BD173" s="231" t="str">
        <f>IF(F173="","",Tabla1[[#This Row],[sem 01]]&amp;Tabla1[[#This Row],[sem 02]]&amp;Tabla1[[#This Row],[sem 03]])</f>
        <v/>
      </c>
      <c r="BE173" s="232" t="str">
        <f>+IF(TRIM(F173)="","",$B$1&amp;"-"&amp;Tabla1[[#This Row],[Mes Inscrito]]&amp;"-"&amp;Tabla1[[#This Row],[Dia de clases Inscrito]]&amp;"-"&amp;Tabla1[[#This Row],[Horario Inscrito]]&amp;"-"&amp;Tabla1[[#This Row],[Fecha Inicio grupo]])</f>
        <v/>
      </c>
      <c r="BF173" s="249" t="str">
        <f>IF(F173="","",Tabla1[[#This Row],[Curso]])</f>
        <v/>
      </c>
      <c r="BG173" s="250" t="str">
        <f>+IF(TRIM(F173)="","",$B$1&amp;"-"&amp;TRIM(Tabla1[[#This Row],[Mes Inscrito]])&amp;"-"&amp;TRIM(Tabla1[[#This Row],[Dia de clases Inscrito]])&amp;"-"&amp;TRIM(Tabla1[[#This Row],[Horario Inscrito]])&amp;"-"&amp;TRIM(Tabla1[[#This Row],[Fecha Inicio grupo]])&amp;"-"&amp;TRIM(Tabla1[[#This Row],[Tipo Incrito]]))</f>
        <v/>
      </c>
      <c r="BH173" s="251" t="str">
        <f>IF(F173="","",OR(IFERROR(SEARCH("CG",Tabla1[[#This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3" s="305" t="str">
        <f>IF(F173&lt;&gt;"",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3" s="305" t="str">
        <f>IF(F173&lt;&gt;"",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3" s="305" t="str">
        <f>IF(Tabla1[[#This Row],[Fecha Inicio grupo]]="","",IFERROR(VLOOKUP(Tabla1[[#This Row],[Mes de Alta como miembro]],Parámetros!$AM$2:$AN$16,2,0),"01/01/1900"))</f>
        <v/>
      </c>
    </row>
    <row r="174" spans="1:63" ht="14.45" hidden="1">
      <c r="A174" s="68">
        <v>171</v>
      </c>
      <c r="B174" s="29"/>
      <c r="C174" s="34"/>
      <c r="D174" s="42"/>
      <c r="E174" s="64"/>
      <c r="F174" s="45"/>
      <c r="G174" s="45"/>
      <c r="H174" s="161"/>
      <c r="I174" s="42"/>
      <c r="J174" s="28"/>
      <c r="K174" s="69"/>
      <c r="L174" s="68"/>
      <c r="M174" s="46"/>
      <c r="N174" s="236" t="str">
        <f ca="1">IF(Tabla1[[#This Row],[Fecha de nac]]="","",IF(Tabla1[[#This Row],[Fecha Finalización]] &gt;=TODAY(), DATEDIF(Tabla1[[#This Row],[Fecha de nac]],TODAY(),"y"), ROUNDDOWN((Tabla1[[#This Row],[Fecha Finalización]] -Tabla1[[#This Row],[Fecha de nac]])/365,0)))</f>
        <v/>
      </c>
      <c r="O174" s="167"/>
      <c r="P174" s="34"/>
      <c r="Q174" s="67"/>
      <c r="R174" s="67"/>
      <c r="S174" s="67"/>
      <c r="T174" s="67"/>
      <c r="U174" s="241" t="str">
        <f>IF(F174="","",Tabla1[[#This Row],[Fecha Inicio grupo]]+3*7-7)</f>
        <v/>
      </c>
      <c r="V174" s="242" t="str">
        <f>IF(F174="","",EDATE(Tabla1[[#This Row],[Fecha Inicio grupo]],3))</f>
        <v/>
      </c>
      <c r="W174" s="29"/>
      <c r="X174" s="29"/>
      <c r="Y174" s="76"/>
      <c r="Z174" s="76"/>
      <c r="AA174" s="76"/>
      <c r="AB174" s="76"/>
      <c r="AC174" s="76"/>
      <c r="AD174" s="76"/>
      <c r="AE174" s="76"/>
      <c r="AF174" s="76"/>
      <c r="AG174" s="76"/>
      <c r="AH174" s="76"/>
      <c r="AI174" s="76"/>
      <c r="AJ174" s="76"/>
      <c r="AK174" s="76"/>
      <c r="AL174" s="76"/>
      <c r="AM174" s="76"/>
      <c r="AN174" s="76"/>
      <c r="AO174" s="143"/>
      <c r="AP174" s="244" t="str">
        <f>IF(F174="","",IFERROR(VLOOKUP(SUBSTITUTE(SUBSTITUTE(Tabla1[[#This Row],[Uso Sistemas]],"T","P"),"N","F"),Parámetros!$M$2:$N$17,2,0),"Completar hasta 3ra sem. para evaluar a Probacionista"))</f>
        <v/>
      </c>
      <c r="AQ174" s="39"/>
      <c r="AR174" s="39"/>
      <c r="AS174" s="39"/>
      <c r="AT174" s="28"/>
      <c r="AU174" s="55"/>
      <c r="AV174" s="55"/>
      <c r="AW174" s="55"/>
      <c r="AX174" s="246" t="str">
        <f>IF(V174="","",EOMONTH(EDATE(Tabla1[[#This Row],[Fecha Finalización]],2),0))</f>
        <v/>
      </c>
      <c r="AY174" s="39"/>
      <c r="AZ174" s="247" t="str">
        <f>IF(V174="","",EOMONTH(EDATE(Tabla1[[#This Row],[Fecha Finalización]],3),0))</f>
        <v/>
      </c>
      <c r="BA174" s="39"/>
      <c r="BB174" s="39"/>
      <c r="BC174" s="233"/>
      <c r="BD174" s="231" t="str">
        <f>IF(F174="","",Tabla1[[#This Row],[sem 01]]&amp;Tabla1[[#This Row],[sem 02]]&amp;Tabla1[[#This Row],[sem 03]])</f>
        <v/>
      </c>
      <c r="BE174" s="232" t="str">
        <f>+IF(TRIM(F174)="","",$B$1&amp;"-"&amp;Tabla1[[#This Row],[Mes Inscrito]]&amp;"-"&amp;Tabla1[[#This Row],[Dia de clases Inscrito]]&amp;"-"&amp;Tabla1[[#This Row],[Horario Inscrito]]&amp;"-"&amp;Tabla1[[#This Row],[Fecha Inicio grupo]])</f>
        <v/>
      </c>
      <c r="BF174" s="249" t="str">
        <f>IF(F174="","",Tabla1[[#This Row],[Curso]])</f>
        <v/>
      </c>
      <c r="BG174" s="250" t="str">
        <f>+IF(TRIM(F174)="","",$B$1&amp;"-"&amp;TRIM(Tabla1[[#This Row],[Mes Inscrito]])&amp;"-"&amp;TRIM(Tabla1[[#This Row],[Dia de clases Inscrito]])&amp;"-"&amp;TRIM(Tabla1[[#This Row],[Horario Inscrito]])&amp;"-"&amp;TRIM(Tabla1[[#This Row],[Fecha Inicio grupo]])&amp;"-"&amp;TRIM(Tabla1[[#This Row],[Tipo Incrito]]))</f>
        <v/>
      </c>
      <c r="BH174" s="251" t="str">
        <f>IF(F174="","",OR(IFERROR(SEARCH("CG",Tabla1[[#This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4" s="305" t="str">
        <f>IF(F174&lt;&gt;"",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4" s="305" t="str">
        <f>IF(F174&lt;&gt;"",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4" s="305" t="str">
        <f>IF(Tabla1[[#This Row],[Fecha Inicio grupo]]="","",IFERROR(VLOOKUP(Tabla1[[#This Row],[Mes de Alta como miembro]],Parámetros!$AM$2:$AN$16,2,0),"01/01/1900"))</f>
        <v/>
      </c>
    </row>
    <row r="175" spans="1:63" ht="14.45" hidden="1">
      <c r="A175" s="68">
        <v>172</v>
      </c>
      <c r="B175" s="29"/>
      <c r="C175" s="34"/>
      <c r="D175" s="42"/>
      <c r="E175" s="64"/>
      <c r="F175" s="45"/>
      <c r="G175" s="45"/>
      <c r="H175" s="161"/>
      <c r="I175" s="42"/>
      <c r="J175" s="28"/>
      <c r="K175" s="69"/>
      <c r="L175" s="68"/>
      <c r="M175" s="46"/>
      <c r="N175" s="236" t="str">
        <f ca="1">IF(Tabla1[[#This Row],[Fecha de nac]]="","",IF(Tabla1[[#This Row],[Fecha Finalización]] &gt;=TODAY(), DATEDIF(Tabla1[[#This Row],[Fecha de nac]],TODAY(),"y"), ROUNDDOWN((Tabla1[[#This Row],[Fecha Finalización]] -Tabla1[[#This Row],[Fecha de nac]])/365,0)))</f>
        <v/>
      </c>
      <c r="O175" s="167"/>
      <c r="P175" s="34"/>
      <c r="Q175" s="67"/>
      <c r="R175" s="67"/>
      <c r="S175" s="67"/>
      <c r="T175" s="67"/>
      <c r="U175" s="241" t="str">
        <f>IF(F175="","",Tabla1[[#This Row],[Fecha Inicio grupo]]+3*7-7)</f>
        <v/>
      </c>
      <c r="V175" s="242" t="str">
        <f>IF(F175="","",EDATE(Tabla1[[#This Row],[Fecha Inicio grupo]],3))</f>
        <v/>
      </c>
      <c r="W175" s="29"/>
      <c r="X175" s="29"/>
      <c r="Y175" s="76"/>
      <c r="Z175" s="76"/>
      <c r="AA175" s="76"/>
      <c r="AB175" s="76"/>
      <c r="AC175" s="76"/>
      <c r="AD175" s="76"/>
      <c r="AE175" s="76"/>
      <c r="AF175" s="76"/>
      <c r="AG175" s="76"/>
      <c r="AH175" s="76"/>
      <c r="AI175" s="76"/>
      <c r="AJ175" s="76"/>
      <c r="AK175" s="76"/>
      <c r="AL175" s="76"/>
      <c r="AM175" s="76"/>
      <c r="AN175" s="76"/>
      <c r="AO175" s="143"/>
      <c r="AP175" s="244" t="str">
        <f>IF(F175="","",IFERROR(VLOOKUP(SUBSTITUTE(SUBSTITUTE(Tabla1[[#This Row],[Uso Sistemas]],"T","P"),"N","F"),Parámetros!$M$2:$N$17,2,0),"Completar hasta 3ra sem. para evaluar a Probacionista"))</f>
        <v/>
      </c>
      <c r="AQ175" s="39"/>
      <c r="AR175" s="39"/>
      <c r="AS175" s="39"/>
      <c r="AT175" s="28"/>
      <c r="AU175" s="55"/>
      <c r="AV175" s="55"/>
      <c r="AW175" s="55"/>
      <c r="AX175" s="246" t="str">
        <f>IF(V175="","",EOMONTH(EDATE(Tabla1[[#This Row],[Fecha Finalización]],2),0))</f>
        <v/>
      </c>
      <c r="AY175" s="39"/>
      <c r="AZ175" s="247" t="str">
        <f>IF(V175="","",EOMONTH(EDATE(Tabla1[[#This Row],[Fecha Finalización]],3),0))</f>
        <v/>
      </c>
      <c r="BA175" s="39"/>
      <c r="BB175" s="39"/>
      <c r="BC175" s="233"/>
      <c r="BD175" s="231" t="str">
        <f>IF(F175="","",Tabla1[[#This Row],[sem 01]]&amp;Tabla1[[#This Row],[sem 02]]&amp;Tabla1[[#This Row],[sem 03]])</f>
        <v/>
      </c>
      <c r="BE175" s="232" t="str">
        <f>+IF(TRIM(F175)="","",$B$1&amp;"-"&amp;Tabla1[[#This Row],[Mes Inscrito]]&amp;"-"&amp;Tabla1[[#This Row],[Dia de clases Inscrito]]&amp;"-"&amp;Tabla1[[#This Row],[Horario Inscrito]]&amp;"-"&amp;Tabla1[[#This Row],[Fecha Inicio grupo]])</f>
        <v/>
      </c>
      <c r="BF175" s="249" t="str">
        <f>IF(F175="","",Tabla1[[#This Row],[Curso]])</f>
        <v/>
      </c>
      <c r="BG175" s="250" t="str">
        <f>+IF(TRIM(F175)="","",$B$1&amp;"-"&amp;TRIM(Tabla1[[#This Row],[Mes Inscrito]])&amp;"-"&amp;TRIM(Tabla1[[#This Row],[Dia de clases Inscrito]])&amp;"-"&amp;TRIM(Tabla1[[#This Row],[Horario Inscrito]])&amp;"-"&amp;TRIM(Tabla1[[#This Row],[Fecha Inicio grupo]])&amp;"-"&amp;TRIM(Tabla1[[#This Row],[Tipo Incrito]]))</f>
        <v/>
      </c>
      <c r="BH175" s="251" t="str">
        <f>IF(F175="","",OR(IFERROR(SEARCH("CG",Tabla1[[#This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5" s="305" t="str">
        <f>IF(F175&lt;&gt;"",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5" s="305" t="str">
        <f>IF(F175&lt;&gt;"",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5" s="305" t="str">
        <f>IF(Tabla1[[#This Row],[Fecha Inicio grupo]]="","",IFERROR(VLOOKUP(Tabla1[[#This Row],[Mes de Alta como miembro]],Parámetros!$AM$2:$AN$16,2,0),"01/01/1900"))</f>
        <v/>
      </c>
    </row>
    <row r="176" spans="1:63" ht="14.45" hidden="1">
      <c r="A176" s="68">
        <v>173</v>
      </c>
      <c r="B176" s="29"/>
      <c r="C176" s="34"/>
      <c r="D176" s="42"/>
      <c r="E176" s="64"/>
      <c r="F176" s="45"/>
      <c r="G176" s="45"/>
      <c r="H176" s="161"/>
      <c r="I176" s="42"/>
      <c r="J176" s="28"/>
      <c r="K176" s="69"/>
      <c r="L176" s="68"/>
      <c r="M176" s="46"/>
      <c r="N176" s="236" t="str">
        <f ca="1">IF(Tabla1[[#This Row],[Fecha de nac]]="","",IF(Tabla1[[#This Row],[Fecha Finalización]] &gt;=TODAY(), DATEDIF(Tabla1[[#This Row],[Fecha de nac]],TODAY(),"y"), ROUNDDOWN((Tabla1[[#This Row],[Fecha Finalización]] -Tabla1[[#This Row],[Fecha de nac]])/365,0)))</f>
        <v/>
      </c>
      <c r="O176" s="167"/>
      <c r="P176" s="34"/>
      <c r="Q176" s="67"/>
      <c r="R176" s="67"/>
      <c r="S176" s="67"/>
      <c r="T176" s="67"/>
      <c r="U176" s="241" t="str">
        <f>IF(F176="","",Tabla1[[#This Row],[Fecha Inicio grupo]]+3*7-7)</f>
        <v/>
      </c>
      <c r="V176" s="242" t="str">
        <f>IF(F176="","",EDATE(Tabla1[[#This Row],[Fecha Inicio grupo]],3))</f>
        <v/>
      </c>
      <c r="W176" s="29"/>
      <c r="X176" s="29"/>
      <c r="Y176" s="76"/>
      <c r="Z176" s="76"/>
      <c r="AA176" s="76"/>
      <c r="AB176" s="76"/>
      <c r="AC176" s="76"/>
      <c r="AD176" s="76"/>
      <c r="AE176" s="76"/>
      <c r="AF176" s="76"/>
      <c r="AG176" s="76"/>
      <c r="AH176" s="76"/>
      <c r="AI176" s="76"/>
      <c r="AJ176" s="76"/>
      <c r="AK176" s="76"/>
      <c r="AL176" s="76"/>
      <c r="AM176" s="76"/>
      <c r="AN176" s="76"/>
      <c r="AO176" s="143"/>
      <c r="AP176" s="244" t="str">
        <f>IF(F176="","",IFERROR(VLOOKUP(SUBSTITUTE(SUBSTITUTE(Tabla1[[#This Row],[Uso Sistemas]],"T","P"),"N","F"),Parámetros!$M$2:$N$17,2,0),"Completar hasta 3ra sem. para evaluar a Probacionista"))</f>
        <v/>
      </c>
      <c r="AQ176" s="39"/>
      <c r="AR176" s="39"/>
      <c r="AS176" s="39"/>
      <c r="AT176" s="28"/>
      <c r="AU176" s="55"/>
      <c r="AV176" s="55"/>
      <c r="AW176" s="55"/>
      <c r="AX176" s="246" t="str">
        <f>IF(V176="","",EOMONTH(EDATE(Tabla1[[#This Row],[Fecha Finalización]],2),0))</f>
        <v/>
      </c>
      <c r="AY176" s="39"/>
      <c r="AZ176" s="247" t="str">
        <f>IF(V176="","",EOMONTH(EDATE(Tabla1[[#This Row],[Fecha Finalización]],3),0))</f>
        <v/>
      </c>
      <c r="BA176" s="39"/>
      <c r="BB176" s="39"/>
      <c r="BC176" s="233"/>
      <c r="BD176" s="231" t="str">
        <f>IF(F176="","",Tabla1[[#This Row],[sem 01]]&amp;Tabla1[[#This Row],[sem 02]]&amp;Tabla1[[#This Row],[sem 03]])</f>
        <v/>
      </c>
      <c r="BE176" s="232" t="str">
        <f>+IF(TRIM(F176)="","",$B$1&amp;"-"&amp;Tabla1[[#This Row],[Mes Inscrito]]&amp;"-"&amp;Tabla1[[#This Row],[Dia de clases Inscrito]]&amp;"-"&amp;Tabla1[[#This Row],[Horario Inscrito]]&amp;"-"&amp;Tabla1[[#This Row],[Fecha Inicio grupo]])</f>
        <v/>
      </c>
      <c r="BF176" s="249" t="str">
        <f>IF(F176="","",Tabla1[[#This Row],[Curso]])</f>
        <v/>
      </c>
      <c r="BG176" s="250" t="str">
        <f>+IF(TRIM(F176)="","",$B$1&amp;"-"&amp;TRIM(Tabla1[[#This Row],[Mes Inscrito]])&amp;"-"&amp;TRIM(Tabla1[[#This Row],[Dia de clases Inscrito]])&amp;"-"&amp;TRIM(Tabla1[[#This Row],[Horario Inscrito]])&amp;"-"&amp;TRIM(Tabla1[[#This Row],[Fecha Inicio grupo]])&amp;"-"&amp;TRIM(Tabla1[[#This Row],[Tipo Incrito]]))</f>
        <v/>
      </c>
      <c r="BH176" s="251" t="str">
        <f>IF(F176="","",OR(IFERROR(SEARCH("CG",Tabla1[[#This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6" s="305" t="str">
        <f>IF(F176&lt;&gt;"",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6" s="305" t="str">
        <f>IF(F176&lt;&gt;"",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6" s="305" t="str">
        <f>IF(Tabla1[[#This Row],[Fecha Inicio grupo]]="","",IFERROR(VLOOKUP(Tabla1[[#This Row],[Mes de Alta como miembro]],Parámetros!$AM$2:$AN$16,2,0),"01/01/1900"))</f>
        <v/>
      </c>
    </row>
    <row r="177" spans="1:63" ht="14.45" hidden="1">
      <c r="A177" s="68">
        <v>174</v>
      </c>
      <c r="B177" s="29"/>
      <c r="C177" s="34"/>
      <c r="D177" s="42"/>
      <c r="E177" s="64"/>
      <c r="F177" s="45"/>
      <c r="G177" s="45"/>
      <c r="H177" s="161"/>
      <c r="I177" s="42"/>
      <c r="J177" s="28"/>
      <c r="K177" s="69"/>
      <c r="L177" s="68"/>
      <c r="M177" s="46"/>
      <c r="N177" s="236" t="str">
        <f ca="1">IF(Tabla1[[#This Row],[Fecha de nac]]="","",IF(Tabla1[[#This Row],[Fecha Finalización]] &gt;=TODAY(), DATEDIF(Tabla1[[#This Row],[Fecha de nac]],TODAY(),"y"), ROUNDDOWN((Tabla1[[#This Row],[Fecha Finalización]] -Tabla1[[#This Row],[Fecha de nac]])/365,0)))</f>
        <v/>
      </c>
      <c r="O177" s="167"/>
      <c r="P177" s="34"/>
      <c r="Q177" s="67"/>
      <c r="R177" s="67"/>
      <c r="S177" s="67"/>
      <c r="T177" s="67"/>
      <c r="U177" s="241" t="str">
        <f>IF(F177="","",Tabla1[[#This Row],[Fecha Inicio grupo]]+3*7-7)</f>
        <v/>
      </c>
      <c r="V177" s="242" t="str">
        <f>IF(F177="","",EDATE(Tabla1[[#This Row],[Fecha Inicio grupo]],3))</f>
        <v/>
      </c>
      <c r="W177" s="29"/>
      <c r="X177" s="29"/>
      <c r="Y177" s="76"/>
      <c r="Z177" s="76"/>
      <c r="AA177" s="76"/>
      <c r="AB177" s="76"/>
      <c r="AC177" s="76"/>
      <c r="AD177" s="76"/>
      <c r="AE177" s="76"/>
      <c r="AF177" s="76"/>
      <c r="AG177" s="76"/>
      <c r="AH177" s="76"/>
      <c r="AI177" s="76"/>
      <c r="AJ177" s="76"/>
      <c r="AK177" s="76"/>
      <c r="AL177" s="76"/>
      <c r="AM177" s="76"/>
      <c r="AN177" s="76"/>
      <c r="AO177" s="143"/>
      <c r="AP177" s="244" t="str">
        <f>IF(F177="","",IFERROR(VLOOKUP(SUBSTITUTE(SUBSTITUTE(Tabla1[[#This Row],[Uso Sistemas]],"T","P"),"N","F"),Parámetros!$M$2:$N$17,2,0),"Completar hasta 3ra sem. para evaluar a Probacionista"))</f>
        <v/>
      </c>
      <c r="AQ177" s="39"/>
      <c r="AR177" s="39"/>
      <c r="AS177" s="39"/>
      <c r="AT177" s="28"/>
      <c r="AU177" s="55"/>
      <c r="AV177" s="55"/>
      <c r="AW177" s="55"/>
      <c r="AX177" s="246" t="str">
        <f>IF(V177="","",EOMONTH(EDATE(Tabla1[[#This Row],[Fecha Finalización]],2),0))</f>
        <v/>
      </c>
      <c r="AY177" s="39"/>
      <c r="AZ177" s="247" t="str">
        <f>IF(V177="","",EOMONTH(EDATE(Tabla1[[#This Row],[Fecha Finalización]],3),0))</f>
        <v/>
      </c>
      <c r="BA177" s="39"/>
      <c r="BB177" s="39"/>
      <c r="BC177" s="233"/>
      <c r="BD177" s="231" t="str">
        <f>IF(F177="","",Tabla1[[#This Row],[sem 01]]&amp;Tabla1[[#This Row],[sem 02]]&amp;Tabla1[[#This Row],[sem 03]])</f>
        <v/>
      </c>
      <c r="BE177" s="232" t="str">
        <f>+IF(TRIM(F177)="","",$B$1&amp;"-"&amp;Tabla1[[#This Row],[Mes Inscrito]]&amp;"-"&amp;Tabla1[[#This Row],[Dia de clases Inscrito]]&amp;"-"&amp;Tabla1[[#This Row],[Horario Inscrito]]&amp;"-"&amp;Tabla1[[#This Row],[Fecha Inicio grupo]])</f>
        <v/>
      </c>
      <c r="BF177" s="249" t="str">
        <f>IF(F177="","",Tabla1[[#This Row],[Curso]])</f>
        <v/>
      </c>
      <c r="BG177" s="250" t="str">
        <f>+IF(TRIM(F177)="","",$B$1&amp;"-"&amp;TRIM(Tabla1[[#This Row],[Mes Inscrito]])&amp;"-"&amp;TRIM(Tabla1[[#This Row],[Dia de clases Inscrito]])&amp;"-"&amp;TRIM(Tabla1[[#This Row],[Horario Inscrito]])&amp;"-"&amp;TRIM(Tabla1[[#This Row],[Fecha Inicio grupo]])&amp;"-"&amp;TRIM(Tabla1[[#This Row],[Tipo Incrito]]))</f>
        <v/>
      </c>
      <c r="BH177" s="251" t="str">
        <f>IF(F177="","",OR(IFERROR(SEARCH("CG",Tabla1[[#This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7" s="305" t="str">
        <f>IF(F177&lt;&gt;"",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7" s="305" t="str">
        <f>IF(F177&lt;&gt;"",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7" s="305" t="str">
        <f>IF(Tabla1[[#This Row],[Fecha Inicio grupo]]="","",IFERROR(VLOOKUP(Tabla1[[#This Row],[Mes de Alta como miembro]],Parámetros!$AM$2:$AN$16,2,0),"01/01/1900"))</f>
        <v/>
      </c>
    </row>
    <row r="178" spans="1:63" ht="14.45" hidden="1">
      <c r="A178" s="68">
        <v>175</v>
      </c>
      <c r="B178" s="29"/>
      <c r="C178" s="34"/>
      <c r="D178" s="42"/>
      <c r="E178" s="64"/>
      <c r="F178" s="45"/>
      <c r="G178" s="45"/>
      <c r="H178" s="161"/>
      <c r="I178" s="42"/>
      <c r="J178" s="28"/>
      <c r="K178" s="69"/>
      <c r="L178" s="68"/>
      <c r="M178" s="46"/>
      <c r="N178" s="236" t="str">
        <f ca="1">IF(Tabla1[[#This Row],[Fecha de nac]]="","",IF(Tabla1[[#This Row],[Fecha Finalización]] &gt;=TODAY(), DATEDIF(Tabla1[[#This Row],[Fecha de nac]],TODAY(),"y"), ROUNDDOWN((Tabla1[[#This Row],[Fecha Finalización]] -Tabla1[[#This Row],[Fecha de nac]])/365,0)))</f>
        <v/>
      </c>
      <c r="O178" s="167"/>
      <c r="P178" s="34"/>
      <c r="Q178" s="67"/>
      <c r="R178" s="67"/>
      <c r="S178" s="67"/>
      <c r="T178" s="67"/>
      <c r="U178" s="241" t="str">
        <f>IF(F178="","",Tabla1[[#This Row],[Fecha Inicio grupo]]+3*7-7)</f>
        <v/>
      </c>
      <c r="V178" s="242" t="str">
        <f>IF(F178="","",EDATE(Tabla1[[#This Row],[Fecha Inicio grupo]],3))</f>
        <v/>
      </c>
      <c r="W178" s="29"/>
      <c r="X178" s="29"/>
      <c r="Y178" s="76"/>
      <c r="Z178" s="76"/>
      <c r="AA178" s="76"/>
      <c r="AB178" s="76"/>
      <c r="AC178" s="76"/>
      <c r="AD178" s="76"/>
      <c r="AE178" s="76"/>
      <c r="AF178" s="76"/>
      <c r="AG178" s="76"/>
      <c r="AH178" s="76"/>
      <c r="AI178" s="76"/>
      <c r="AJ178" s="76"/>
      <c r="AK178" s="76"/>
      <c r="AL178" s="76"/>
      <c r="AM178" s="76"/>
      <c r="AN178" s="76"/>
      <c r="AO178" s="143"/>
      <c r="AP178" s="244" t="str">
        <f>IF(F178="","",IFERROR(VLOOKUP(SUBSTITUTE(SUBSTITUTE(Tabla1[[#This Row],[Uso Sistemas]],"T","P"),"N","F"),Parámetros!$M$2:$N$17,2,0),"Completar hasta 3ra sem. para evaluar a Probacionista"))</f>
        <v/>
      </c>
      <c r="AQ178" s="39"/>
      <c r="AR178" s="39"/>
      <c r="AS178" s="39"/>
      <c r="AT178" s="28"/>
      <c r="AU178" s="55"/>
      <c r="AV178" s="55"/>
      <c r="AW178" s="55"/>
      <c r="AX178" s="246" t="str">
        <f>IF(V178="","",EOMONTH(EDATE(Tabla1[[#This Row],[Fecha Finalización]],2),0))</f>
        <v/>
      </c>
      <c r="AY178" s="39"/>
      <c r="AZ178" s="247" t="str">
        <f>IF(V178="","",EOMONTH(EDATE(Tabla1[[#This Row],[Fecha Finalización]],3),0))</f>
        <v/>
      </c>
      <c r="BA178" s="39"/>
      <c r="BB178" s="39"/>
      <c r="BC178" s="233"/>
      <c r="BD178" s="231" t="str">
        <f>IF(F178="","",Tabla1[[#This Row],[sem 01]]&amp;Tabla1[[#This Row],[sem 02]]&amp;Tabla1[[#This Row],[sem 03]])</f>
        <v/>
      </c>
      <c r="BE178" s="232" t="str">
        <f>+IF(TRIM(F178)="","",$B$1&amp;"-"&amp;Tabla1[[#This Row],[Mes Inscrito]]&amp;"-"&amp;Tabla1[[#This Row],[Dia de clases Inscrito]]&amp;"-"&amp;Tabla1[[#This Row],[Horario Inscrito]]&amp;"-"&amp;Tabla1[[#This Row],[Fecha Inicio grupo]])</f>
        <v/>
      </c>
      <c r="BF178" s="249" t="str">
        <f>IF(F178="","",Tabla1[[#This Row],[Curso]])</f>
        <v/>
      </c>
      <c r="BG178" s="250" t="str">
        <f>+IF(TRIM(F178)="","",$B$1&amp;"-"&amp;TRIM(Tabla1[[#This Row],[Mes Inscrito]])&amp;"-"&amp;TRIM(Tabla1[[#This Row],[Dia de clases Inscrito]])&amp;"-"&amp;TRIM(Tabla1[[#This Row],[Horario Inscrito]])&amp;"-"&amp;TRIM(Tabla1[[#This Row],[Fecha Inicio grupo]])&amp;"-"&amp;TRIM(Tabla1[[#This Row],[Tipo Incrito]]))</f>
        <v/>
      </c>
      <c r="BH178" s="251" t="str">
        <f>IF(F178="","",OR(IFERROR(SEARCH("CG",Tabla1[[#This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8" s="305" t="str">
        <f>IF(F178&lt;&gt;"",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8" s="305" t="str">
        <f>IF(F178&lt;&gt;"",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8" s="305" t="str">
        <f>IF(Tabla1[[#This Row],[Fecha Inicio grupo]]="","",IFERROR(VLOOKUP(Tabla1[[#This Row],[Mes de Alta como miembro]],Parámetros!$AM$2:$AN$16,2,0),"01/01/1900"))</f>
        <v/>
      </c>
    </row>
    <row r="179" spans="1:63" ht="14.45" hidden="1">
      <c r="A179" s="68">
        <v>176</v>
      </c>
      <c r="B179" s="29"/>
      <c r="C179" s="34"/>
      <c r="D179" s="42"/>
      <c r="E179" s="64"/>
      <c r="F179" s="45"/>
      <c r="G179" s="45"/>
      <c r="H179" s="161"/>
      <c r="I179" s="42"/>
      <c r="J179" s="28"/>
      <c r="K179" s="69"/>
      <c r="L179" s="68"/>
      <c r="M179" s="46"/>
      <c r="N179" s="236" t="str">
        <f ca="1">IF(Tabla1[[#This Row],[Fecha de nac]]="","",IF(Tabla1[[#This Row],[Fecha Finalización]] &gt;=TODAY(), DATEDIF(Tabla1[[#This Row],[Fecha de nac]],TODAY(),"y"), ROUNDDOWN((Tabla1[[#This Row],[Fecha Finalización]] -Tabla1[[#This Row],[Fecha de nac]])/365,0)))</f>
        <v/>
      </c>
      <c r="O179" s="167"/>
      <c r="P179" s="34"/>
      <c r="Q179" s="67"/>
      <c r="R179" s="67"/>
      <c r="S179" s="67"/>
      <c r="T179" s="67"/>
      <c r="U179" s="241" t="str">
        <f>IF(F179="","",Tabla1[[#This Row],[Fecha Inicio grupo]]+3*7-7)</f>
        <v/>
      </c>
      <c r="V179" s="242" t="str">
        <f>IF(F179="","",EDATE(Tabla1[[#This Row],[Fecha Inicio grupo]],3))</f>
        <v/>
      </c>
      <c r="W179" s="29"/>
      <c r="X179" s="29"/>
      <c r="Y179" s="76"/>
      <c r="Z179" s="76"/>
      <c r="AA179" s="76"/>
      <c r="AB179" s="76"/>
      <c r="AC179" s="76"/>
      <c r="AD179" s="76"/>
      <c r="AE179" s="76"/>
      <c r="AF179" s="76"/>
      <c r="AG179" s="76"/>
      <c r="AH179" s="76"/>
      <c r="AI179" s="76"/>
      <c r="AJ179" s="76"/>
      <c r="AK179" s="76"/>
      <c r="AL179" s="76"/>
      <c r="AM179" s="76"/>
      <c r="AN179" s="76"/>
      <c r="AO179" s="143"/>
      <c r="AP179" s="244" t="str">
        <f>IF(F179="","",IFERROR(VLOOKUP(SUBSTITUTE(SUBSTITUTE(Tabla1[[#This Row],[Uso Sistemas]],"T","P"),"N","F"),Parámetros!$M$2:$N$17,2,0),"Completar hasta 3ra sem. para evaluar a Probacionista"))</f>
        <v/>
      </c>
      <c r="AQ179" s="39"/>
      <c r="AR179" s="39"/>
      <c r="AS179" s="39"/>
      <c r="AT179" s="28"/>
      <c r="AU179" s="55"/>
      <c r="AV179" s="55"/>
      <c r="AW179" s="55"/>
      <c r="AX179" s="246" t="str">
        <f>IF(V179="","",EOMONTH(EDATE(Tabla1[[#This Row],[Fecha Finalización]],2),0))</f>
        <v/>
      </c>
      <c r="AY179" s="39"/>
      <c r="AZ179" s="247" t="str">
        <f>IF(V179="","",EOMONTH(EDATE(Tabla1[[#This Row],[Fecha Finalización]],3),0))</f>
        <v/>
      </c>
      <c r="BA179" s="39"/>
      <c r="BB179" s="39"/>
      <c r="BC179" s="233"/>
      <c r="BD179" s="231" t="str">
        <f>IF(F179="","",Tabla1[[#This Row],[sem 01]]&amp;Tabla1[[#This Row],[sem 02]]&amp;Tabla1[[#This Row],[sem 03]])</f>
        <v/>
      </c>
      <c r="BE179" s="232" t="str">
        <f>+IF(TRIM(F179)="","",$B$1&amp;"-"&amp;Tabla1[[#This Row],[Mes Inscrito]]&amp;"-"&amp;Tabla1[[#This Row],[Dia de clases Inscrito]]&amp;"-"&amp;Tabla1[[#This Row],[Horario Inscrito]]&amp;"-"&amp;Tabla1[[#This Row],[Fecha Inicio grupo]])</f>
        <v/>
      </c>
      <c r="BF179" s="249" t="str">
        <f>IF(F179="","",Tabla1[[#This Row],[Curso]])</f>
        <v/>
      </c>
      <c r="BG179" s="250" t="str">
        <f>+IF(TRIM(F179)="","",$B$1&amp;"-"&amp;TRIM(Tabla1[[#This Row],[Mes Inscrito]])&amp;"-"&amp;TRIM(Tabla1[[#This Row],[Dia de clases Inscrito]])&amp;"-"&amp;TRIM(Tabla1[[#This Row],[Horario Inscrito]])&amp;"-"&amp;TRIM(Tabla1[[#This Row],[Fecha Inicio grupo]])&amp;"-"&amp;TRIM(Tabla1[[#This Row],[Tipo Incrito]]))</f>
        <v/>
      </c>
      <c r="BH179" s="251" t="str">
        <f>IF(F179="","",OR(IFERROR(SEARCH("CG",Tabla1[[#This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9" s="305" t="str">
        <f>IF(F179&lt;&gt;"",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9" s="305" t="str">
        <f>IF(F179&lt;&gt;"",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9" s="305" t="str">
        <f>IF(Tabla1[[#This Row],[Fecha Inicio grupo]]="","",IFERROR(VLOOKUP(Tabla1[[#This Row],[Mes de Alta como miembro]],Parámetros!$AM$2:$AN$16,2,0),"01/01/1900"))</f>
        <v/>
      </c>
    </row>
    <row r="180" spans="1:63" ht="14.45" hidden="1">
      <c r="A180" s="68">
        <v>177</v>
      </c>
      <c r="B180" s="29"/>
      <c r="C180" s="34"/>
      <c r="D180" s="42"/>
      <c r="E180" s="64"/>
      <c r="F180" s="45"/>
      <c r="G180" s="45"/>
      <c r="H180" s="161"/>
      <c r="I180" s="42"/>
      <c r="J180" s="28"/>
      <c r="K180" s="69"/>
      <c r="L180" s="68"/>
      <c r="M180" s="46"/>
      <c r="N180" s="236" t="str">
        <f ca="1">IF(Tabla1[[#This Row],[Fecha de nac]]="","",IF(Tabla1[[#This Row],[Fecha Finalización]] &gt;=TODAY(), DATEDIF(Tabla1[[#This Row],[Fecha de nac]],TODAY(),"y"), ROUNDDOWN((Tabla1[[#This Row],[Fecha Finalización]] -Tabla1[[#This Row],[Fecha de nac]])/365,0)))</f>
        <v/>
      </c>
      <c r="O180" s="167"/>
      <c r="P180" s="34"/>
      <c r="Q180" s="67"/>
      <c r="R180" s="67"/>
      <c r="S180" s="67"/>
      <c r="T180" s="67"/>
      <c r="U180" s="241" t="str">
        <f>IF(F180="","",Tabla1[[#This Row],[Fecha Inicio grupo]]+3*7-7)</f>
        <v/>
      </c>
      <c r="V180" s="242" t="str">
        <f>IF(F180="","",EDATE(Tabla1[[#This Row],[Fecha Inicio grupo]],3))</f>
        <v/>
      </c>
      <c r="W180" s="29"/>
      <c r="X180" s="29"/>
      <c r="Y180" s="76"/>
      <c r="Z180" s="76"/>
      <c r="AA180" s="76"/>
      <c r="AB180" s="76"/>
      <c r="AC180" s="76"/>
      <c r="AD180" s="76"/>
      <c r="AE180" s="76"/>
      <c r="AF180" s="76"/>
      <c r="AG180" s="76"/>
      <c r="AH180" s="76"/>
      <c r="AI180" s="76"/>
      <c r="AJ180" s="76"/>
      <c r="AK180" s="76"/>
      <c r="AL180" s="76"/>
      <c r="AM180" s="76"/>
      <c r="AN180" s="76"/>
      <c r="AO180" s="143"/>
      <c r="AP180" s="244" t="str">
        <f>IF(F180="","",IFERROR(VLOOKUP(SUBSTITUTE(SUBSTITUTE(Tabla1[[#This Row],[Uso Sistemas]],"T","P"),"N","F"),Parámetros!$M$2:$N$17,2,0),"Completar hasta 3ra sem. para evaluar a Probacionista"))</f>
        <v/>
      </c>
      <c r="AQ180" s="39"/>
      <c r="AR180" s="39"/>
      <c r="AS180" s="39"/>
      <c r="AT180" s="28"/>
      <c r="AU180" s="55"/>
      <c r="AV180" s="55"/>
      <c r="AW180" s="55"/>
      <c r="AX180" s="246" t="str">
        <f>IF(V180="","",EOMONTH(EDATE(Tabla1[[#This Row],[Fecha Finalización]],2),0))</f>
        <v/>
      </c>
      <c r="AY180" s="39"/>
      <c r="AZ180" s="247" t="str">
        <f>IF(V180="","",EOMONTH(EDATE(Tabla1[[#This Row],[Fecha Finalización]],3),0))</f>
        <v/>
      </c>
      <c r="BA180" s="39"/>
      <c r="BB180" s="39"/>
      <c r="BC180" s="233"/>
      <c r="BD180" s="231" t="str">
        <f>IF(F180="","",Tabla1[[#This Row],[sem 01]]&amp;Tabla1[[#This Row],[sem 02]]&amp;Tabla1[[#This Row],[sem 03]])</f>
        <v/>
      </c>
      <c r="BE180" s="232" t="str">
        <f>+IF(TRIM(F180)="","",$B$1&amp;"-"&amp;Tabla1[[#This Row],[Mes Inscrito]]&amp;"-"&amp;Tabla1[[#This Row],[Dia de clases Inscrito]]&amp;"-"&amp;Tabla1[[#This Row],[Horario Inscrito]]&amp;"-"&amp;Tabla1[[#This Row],[Fecha Inicio grupo]])</f>
        <v/>
      </c>
      <c r="BF180" s="249" t="str">
        <f>IF(F180="","",Tabla1[[#This Row],[Curso]])</f>
        <v/>
      </c>
      <c r="BG180" s="250" t="str">
        <f>+IF(TRIM(F180)="","",$B$1&amp;"-"&amp;TRIM(Tabla1[[#This Row],[Mes Inscrito]])&amp;"-"&amp;TRIM(Tabla1[[#This Row],[Dia de clases Inscrito]])&amp;"-"&amp;TRIM(Tabla1[[#This Row],[Horario Inscrito]])&amp;"-"&amp;TRIM(Tabla1[[#This Row],[Fecha Inicio grupo]])&amp;"-"&amp;TRIM(Tabla1[[#This Row],[Tipo Incrito]]))</f>
        <v/>
      </c>
      <c r="BH180" s="251" t="str">
        <f>IF(F180="","",OR(IFERROR(SEARCH("CG",Tabla1[[#This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0" s="305" t="str">
        <f>IF(F180&lt;&gt;"",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0" s="305" t="str">
        <f>IF(F180&lt;&gt;"",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0" s="305" t="str">
        <f>IF(Tabla1[[#This Row],[Fecha Inicio grupo]]="","",IFERROR(VLOOKUP(Tabla1[[#This Row],[Mes de Alta como miembro]],Parámetros!$AM$2:$AN$16,2,0),"01/01/1900"))</f>
        <v/>
      </c>
    </row>
    <row r="181" spans="1:63" ht="14.45" hidden="1">
      <c r="A181" s="68">
        <v>178</v>
      </c>
      <c r="B181" s="29"/>
      <c r="C181" s="34"/>
      <c r="D181" s="42"/>
      <c r="E181" s="64"/>
      <c r="F181" s="45"/>
      <c r="G181" s="45"/>
      <c r="H181" s="161"/>
      <c r="I181" s="42"/>
      <c r="J181" s="28"/>
      <c r="K181" s="69"/>
      <c r="L181" s="68"/>
      <c r="M181" s="46"/>
      <c r="N181" s="236" t="str">
        <f ca="1">IF(Tabla1[[#This Row],[Fecha de nac]]="","",IF(Tabla1[[#This Row],[Fecha Finalización]] &gt;=TODAY(), DATEDIF(Tabla1[[#This Row],[Fecha de nac]],TODAY(),"y"), ROUNDDOWN((Tabla1[[#This Row],[Fecha Finalización]] -Tabla1[[#This Row],[Fecha de nac]])/365,0)))</f>
        <v/>
      </c>
      <c r="O181" s="167"/>
      <c r="P181" s="34"/>
      <c r="Q181" s="67"/>
      <c r="R181" s="67"/>
      <c r="S181" s="67"/>
      <c r="T181" s="67"/>
      <c r="U181" s="241" t="str">
        <f>IF(F181="","",Tabla1[[#This Row],[Fecha Inicio grupo]]+3*7-7)</f>
        <v/>
      </c>
      <c r="V181" s="242" t="str">
        <f>IF(F181="","",EDATE(Tabla1[[#This Row],[Fecha Inicio grupo]],3))</f>
        <v/>
      </c>
      <c r="W181" s="29"/>
      <c r="X181" s="29"/>
      <c r="Y181" s="76"/>
      <c r="Z181" s="76"/>
      <c r="AA181" s="76"/>
      <c r="AB181" s="76"/>
      <c r="AC181" s="76"/>
      <c r="AD181" s="76"/>
      <c r="AE181" s="76"/>
      <c r="AF181" s="76"/>
      <c r="AG181" s="76"/>
      <c r="AH181" s="76"/>
      <c r="AI181" s="76"/>
      <c r="AJ181" s="76"/>
      <c r="AK181" s="76"/>
      <c r="AL181" s="76"/>
      <c r="AM181" s="76"/>
      <c r="AN181" s="76"/>
      <c r="AO181" s="143"/>
      <c r="AP181" s="244" t="str">
        <f>IF(F181="","",IFERROR(VLOOKUP(SUBSTITUTE(SUBSTITUTE(Tabla1[[#This Row],[Uso Sistemas]],"T","P"),"N","F"),Parámetros!$M$2:$N$17,2,0),"Completar hasta 3ra sem. para evaluar a Probacionista"))</f>
        <v/>
      </c>
      <c r="AQ181" s="39"/>
      <c r="AR181" s="39"/>
      <c r="AS181" s="39"/>
      <c r="AT181" s="28"/>
      <c r="AU181" s="55"/>
      <c r="AV181" s="55"/>
      <c r="AW181" s="55"/>
      <c r="AX181" s="246" t="str">
        <f>IF(V181="","",EOMONTH(EDATE(Tabla1[[#This Row],[Fecha Finalización]],2),0))</f>
        <v/>
      </c>
      <c r="AY181" s="39"/>
      <c r="AZ181" s="247" t="str">
        <f>IF(V181="","",EOMONTH(EDATE(Tabla1[[#This Row],[Fecha Finalización]],3),0))</f>
        <v/>
      </c>
      <c r="BA181" s="39"/>
      <c r="BB181" s="39"/>
      <c r="BC181" s="233"/>
      <c r="BD181" s="231" t="str">
        <f>IF(F181="","",Tabla1[[#This Row],[sem 01]]&amp;Tabla1[[#This Row],[sem 02]]&amp;Tabla1[[#This Row],[sem 03]])</f>
        <v/>
      </c>
      <c r="BE181" s="232" t="str">
        <f>+IF(TRIM(F181)="","",$B$1&amp;"-"&amp;Tabla1[[#This Row],[Mes Inscrito]]&amp;"-"&amp;Tabla1[[#This Row],[Dia de clases Inscrito]]&amp;"-"&amp;Tabla1[[#This Row],[Horario Inscrito]]&amp;"-"&amp;Tabla1[[#This Row],[Fecha Inicio grupo]])</f>
        <v/>
      </c>
      <c r="BF181" s="249" t="str">
        <f>IF(F181="","",Tabla1[[#This Row],[Curso]])</f>
        <v/>
      </c>
      <c r="BG181" s="250" t="str">
        <f>+IF(TRIM(F181)="","",$B$1&amp;"-"&amp;TRIM(Tabla1[[#This Row],[Mes Inscrito]])&amp;"-"&amp;TRIM(Tabla1[[#This Row],[Dia de clases Inscrito]])&amp;"-"&amp;TRIM(Tabla1[[#This Row],[Horario Inscrito]])&amp;"-"&amp;TRIM(Tabla1[[#This Row],[Fecha Inicio grupo]])&amp;"-"&amp;TRIM(Tabla1[[#This Row],[Tipo Incrito]]))</f>
        <v/>
      </c>
      <c r="BH181" s="251" t="str">
        <f>IF(F181="","",OR(IFERROR(SEARCH("CG",Tabla1[[#This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1" s="305" t="str">
        <f>IF(F181&lt;&gt;"",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1" s="305" t="str">
        <f>IF(F181&lt;&gt;"",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1" s="305" t="str">
        <f>IF(Tabla1[[#This Row],[Fecha Inicio grupo]]="","",IFERROR(VLOOKUP(Tabla1[[#This Row],[Mes de Alta como miembro]],Parámetros!$AM$2:$AN$16,2,0),"01/01/1900"))</f>
        <v/>
      </c>
    </row>
    <row r="182" spans="1:63" ht="14.45" hidden="1">
      <c r="A182" s="68">
        <v>179</v>
      </c>
      <c r="B182" s="29"/>
      <c r="C182" s="34"/>
      <c r="D182" s="42"/>
      <c r="E182" s="64"/>
      <c r="F182" s="45"/>
      <c r="G182" s="45"/>
      <c r="H182" s="161"/>
      <c r="I182" s="42"/>
      <c r="J182" s="28"/>
      <c r="K182" s="69"/>
      <c r="L182" s="68"/>
      <c r="M182" s="46"/>
      <c r="N182" s="236" t="str">
        <f ca="1">IF(Tabla1[[#This Row],[Fecha de nac]]="","",IF(Tabla1[[#This Row],[Fecha Finalización]] &gt;=TODAY(), DATEDIF(Tabla1[[#This Row],[Fecha de nac]],TODAY(),"y"), ROUNDDOWN((Tabla1[[#This Row],[Fecha Finalización]] -Tabla1[[#This Row],[Fecha de nac]])/365,0)))</f>
        <v/>
      </c>
      <c r="O182" s="167"/>
      <c r="P182" s="34"/>
      <c r="Q182" s="67"/>
      <c r="R182" s="67"/>
      <c r="S182" s="67"/>
      <c r="T182" s="67"/>
      <c r="U182" s="241" t="str">
        <f>IF(F182="","",Tabla1[[#This Row],[Fecha Inicio grupo]]+3*7-7)</f>
        <v/>
      </c>
      <c r="V182" s="242" t="str">
        <f>IF(F182="","",EDATE(Tabla1[[#This Row],[Fecha Inicio grupo]],3))</f>
        <v/>
      </c>
      <c r="W182" s="29"/>
      <c r="X182" s="29"/>
      <c r="Y182" s="76"/>
      <c r="Z182" s="76"/>
      <c r="AA182" s="76"/>
      <c r="AB182" s="76"/>
      <c r="AC182" s="76"/>
      <c r="AD182" s="76"/>
      <c r="AE182" s="76"/>
      <c r="AF182" s="76"/>
      <c r="AG182" s="76"/>
      <c r="AH182" s="76"/>
      <c r="AI182" s="76"/>
      <c r="AJ182" s="76"/>
      <c r="AK182" s="76"/>
      <c r="AL182" s="76"/>
      <c r="AM182" s="76"/>
      <c r="AN182" s="76"/>
      <c r="AO182" s="143"/>
      <c r="AP182" s="244" t="str">
        <f>IF(F182="","",IFERROR(VLOOKUP(SUBSTITUTE(SUBSTITUTE(Tabla1[[#This Row],[Uso Sistemas]],"T","P"),"N","F"),Parámetros!$M$2:$N$17,2,0),"Completar hasta 3ra sem. para evaluar a Probacionista"))</f>
        <v/>
      </c>
      <c r="AQ182" s="39"/>
      <c r="AR182" s="39"/>
      <c r="AS182" s="39"/>
      <c r="AT182" s="28"/>
      <c r="AU182" s="55"/>
      <c r="AV182" s="55"/>
      <c r="AW182" s="55"/>
      <c r="AX182" s="246" t="str">
        <f>IF(V182="","",EOMONTH(EDATE(Tabla1[[#This Row],[Fecha Finalización]],2),0))</f>
        <v/>
      </c>
      <c r="AY182" s="39"/>
      <c r="AZ182" s="247" t="str">
        <f>IF(V182="","",EOMONTH(EDATE(Tabla1[[#This Row],[Fecha Finalización]],3),0))</f>
        <v/>
      </c>
      <c r="BA182" s="39"/>
      <c r="BB182" s="39"/>
      <c r="BC182" s="233"/>
      <c r="BD182" s="231" t="str">
        <f>IF(F182="","",Tabla1[[#This Row],[sem 01]]&amp;Tabla1[[#This Row],[sem 02]]&amp;Tabla1[[#This Row],[sem 03]])</f>
        <v/>
      </c>
      <c r="BE182" s="232" t="str">
        <f>+IF(TRIM(F182)="","",$B$1&amp;"-"&amp;Tabla1[[#This Row],[Mes Inscrito]]&amp;"-"&amp;Tabla1[[#This Row],[Dia de clases Inscrito]]&amp;"-"&amp;Tabla1[[#This Row],[Horario Inscrito]]&amp;"-"&amp;Tabla1[[#This Row],[Fecha Inicio grupo]])</f>
        <v/>
      </c>
      <c r="BF182" s="249" t="str">
        <f>IF(F182="","",Tabla1[[#This Row],[Curso]])</f>
        <v/>
      </c>
      <c r="BG182" s="250" t="str">
        <f>+IF(TRIM(F182)="","",$B$1&amp;"-"&amp;TRIM(Tabla1[[#This Row],[Mes Inscrito]])&amp;"-"&amp;TRIM(Tabla1[[#This Row],[Dia de clases Inscrito]])&amp;"-"&amp;TRIM(Tabla1[[#This Row],[Horario Inscrito]])&amp;"-"&amp;TRIM(Tabla1[[#This Row],[Fecha Inicio grupo]])&amp;"-"&amp;TRIM(Tabla1[[#This Row],[Tipo Incrito]]))</f>
        <v/>
      </c>
      <c r="BH182" s="251" t="str">
        <f>IF(F182="","",OR(IFERROR(SEARCH("CG",Tabla1[[#This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2" s="305" t="str">
        <f>IF(F182&lt;&gt;"",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2" s="305" t="str">
        <f>IF(F182&lt;&gt;"",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2" s="305" t="str">
        <f>IF(Tabla1[[#This Row],[Fecha Inicio grupo]]="","",IFERROR(VLOOKUP(Tabla1[[#This Row],[Mes de Alta como miembro]],Parámetros!$AM$2:$AN$16,2,0),"01/01/1900"))</f>
        <v/>
      </c>
    </row>
    <row r="183" spans="1:63" ht="14.45" hidden="1">
      <c r="A183" s="68">
        <v>180</v>
      </c>
      <c r="B183" s="29"/>
      <c r="C183" s="34"/>
      <c r="D183" s="42"/>
      <c r="E183" s="64"/>
      <c r="F183" s="45"/>
      <c r="G183" s="45"/>
      <c r="H183" s="161"/>
      <c r="I183" s="42"/>
      <c r="J183" s="28"/>
      <c r="K183" s="69"/>
      <c r="L183" s="68"/>
      <c r="M183" s="46"/>
      <c r="N183" s="236" t="str">
        <f ca="1">IF(Tabla1[[#This Row],[Fecha de nac]]="","",IF(Tabla1[[#This Row],[Fecha Finalización]] &gt;=TODAY(), DATEDIF(Tabla1[[#This Row],[Fecha de nac]],TODAY(),"y"), ROUNDDOWN((Tabla1[[#This Row],[Fecha Finalización]] -Tabla1[[#This Row],[Fecha de nac]])/365,0)))</f>
        <v/>
      </c>
      <c r="O183" s="167"/>
      <c r="P183" s="34"/>
      <c r="Q183" s="67"/>
      <c r="R183" s="67"/>
      <c r="S183" s="67"/>
      <c r="T183" s="67"/>
      <c r="U183" s="241" t="str">
        <f>IF(F183="","",Tabla1[[#This Row],[Fecha Inicio grupo]]+3*7-7)</f>
        <v/>
      </c>
      <c r="V183" s="242" t="str">
        <f>IF(F183="","",EDATE(Tabla1[[#This Row],[Fecha Inicio grupo]],3))</f>
        <v/>
      </c>
      <c r="W183" s="29"/>
      <c r="X183" s="29"/>
      <c r="Y183" s="76"/>
      <c r="Z183" s="76"/>
      <c r="AA183" s="76"/>
      <c r="AB183" s="76"/>
      <c r="AC183" s="76"/>
      <c r="AD183" s="76"/>
      <c r="AE183" s="76"/>
      <c r="AF183" s="76"/>
      <c r="AG183" s="76"/>
      <c r="AH183" s="76"/>
      <c r="AI183" s="76"/>
      <c r="AJ183" s="76"/>
      <c r="AK183" s="76"/>
      <c r="AL183" s="76"/>
      <c r="AM183" s="76"/>
      <c r="AN183" s="76"/>
      <c r="AO183" s="143"/>
      <c r="AP183" s="244" t="str">
        <f>IF(F183="","",IFERROR(VLOOKUP(SUBSTITUTE(SUBSTITUTE(Tabla1[[#This Row],[Uso Sistemas]],"T","P"),"N","F"),Parámetros!$M$2:$N$17,2,0),"Completar hasta 3ra sem. para evaluar a Probacionista"))</f>
        <v/>
      </c>
      <c r="AQ183" s="39"/>
      <c r="AR183" s="39"/>
      <c r="AS183" s="39"/>
      <c r="AT183" s="28"/>
      <c r="AU183" s="55"/>
      <c r="AV183" s="55"/>
      <c r="AW183" s="55"/>
      <c r="AX183" s="246" t="str">
        <f>IF(V183="","",EOMONTH(EDATE(Tabla1[[#This Row],[Fecha Finalización]],2),0))</f>
        <v/>
      </c>
      <c r="AY183" s="39"/>
      <c r="AZ183" s="247" t="str">
        <f>IF(V183="","",EOMONTH(EDATE(Tabla1[[#This Row],[Fecha Finalización]],3),0))</f>
        <v/>
      </c>
      <c r="BA183" s="39"/>
      <c r="BB183" s="39"/>
      <c r="BC183" s="233"/>
      <c r="BD183" s="231" t="str">
        <f>IF(F183="","",Tabla1[[#This Row],[sem 01]]&amp;Tabla1[[#This Row],[sem 02]]&amp;Tabla1[[#This Row],[sem 03]])</f>
        <v/>
      </c>
      <c r="BE183" s="232" t="str">
        <f>+IF(TRIM(F183)="","",$B$1&amp;"-"&amp;Tabla1[[#This Row],[Mes Inscrito]]&amp;"-"&amp;Tabla1[[#This Row],[Dia de clases Inscrito]]&amp;"-"&amp;Tabla1[[#This Row],[Horario Inscrito]]&amp;"-"&amp;Tabla1[[#This Row],[Fecha Inicio grupo]])</f>
        <v/>
      </c>
      <c r="BF183" s="249" t="str">
        <f>IF(F183="","",Tabla1[[#This Row],[Curso]])</f>
        <v/>
      </c>
      <c r="BG183" s="250" t="str">
        <f>+IF(TRIM(F183)="","",$B$1&amp;"-"&amp;TRIM(Tabla1[[#This Row],[Mes Inscrito]])&amp;"-"&amp;TRIM(Tabla1[[#This Row],[Dia de clases Inscrito]])&amp;"-"&amp;TRIM(Tabla1[[#This Row],[Horario Inscrito]])&amp;"-"&amp;TRIM(Tabla1[[#This Row],[Fecha Inicio grupo]])&amp;"-"&amp;TRIM(Tabla1[[#This Row],[Tipo Incrito]]))</f>
        <v/>
      </c>
      <c r="BH183" s="251" t="str">
        <f>IF(F183="","",OR(IFERROR(SEARCH("CG",Tabla1[[#This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3" s="305" t="str">
        <f>IF(F183&lt;&gt;"",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3" s="305" t="str">
        <f>IF(F183&lt;&gt;"",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3" s="305" t="str">
        <f>IF(Tabla1[[#This Row],[Fecha Inicio grupo]]="","",IFERROR(VLOOKUP(Tabla1[[#This Row],[Mes de Alta como miembro]],Parámetros!$AM$2:$AN$16,2,0),"01/01/1900"))</f>
        <v/>
      </c>
    </row>
    <row r="184" spans="1:63" ht="14.45" hidden="1">
      <c r="A184" s="68">
        <v>181</v>
      </c>
      <c r="B184" s="29"/>
      <c r="C184" s="34"/>
      <c r="D184" s="42"/>
      <c r="E184" s="64"/>
      <c r="F184" s="45"/>
      <c r="G184" s="45"/>
      <c r="H184" s="161"/>
      <c r="I184" s="42"/>
      <c r="J184" s="28"/>
      <c r="K184" s="69"/>
      <c r="L184" s="68"/>
      <c r="M184" s="46"/>
      <c r="N184" s="236" t="str">
        <f ca="1">IF(Tabla1[[#This Row],[Fecha de nac]]="","",IF(Tabla1[[#This Row],[Fecha Finalización]] &gt;=TODAY(), DATEDIF(Tabla1[[#This Row],[Fecha de nac]],TODAY(),"y"), ROUNDDOWN((Tabla1[[#This Row],[Fecha Finalización]] -Tabla1[[#This Row],[Fecha de nac]])/365,0)))</f>
        <v/>
      </c>
      <c r="O184" s="167"/>
      <c r="P184" s="34"/>
      <c r="Q184" s="67"/>
      <c r="R184" s="67"/>
      <c r="S184" s="67"/>
      <c r="T184" s="67"/>
      <c r="U184" s="241" t="str">
        <f>IF(F184="","",Tabla1[[#This Row],[Fecha Inicio grupo]]+3*7-7)</f>
        <v/>
      </c>
      <c r="V184" s="242" t="str">
        <f>IF(F184="","",EDATE(Tabla1[[#This Row],[Fecha Inicio grupo]],3))</f>
        <v/>
      </c>
      <c r="W184" s="29"/>
      <c r="X184" s="29"/>
      <c r="Y184" s="76"/>
      <c r="Z184" s="76"/>
      <c r="AA184" s="76"/>
      <c r="AB184" s="76"/>
      <c r="AC184" s="76"/>
      <c r="AD184" s="76"/>
      <c r="AE184" s="76"/>
      <c r="AF184" s="76"/>
      <c r="AG184" s="76"/>
      <c r="AH184" s="76"/>
      <c r="AI184" s="76"/>
      <c r="AJ184" s="76"/>
      <c r="AK184" s="76"/>
      <c r="AL184" s="76"/>
      <c r="AM184" s="76"/>
      <c r="AN184" s="76"/>
      <c r="AO184" s="143"/>
      <c r="AP184" s="244" t="str">
        <f>IF(F184="","",IFERROR(VLOOKUP(SUBSTITUTE(SUBSTITUTE(Tabla1[[#This Row],[Uso Sistemas]],"T","P"),"N","F"),Parámetros!$M$2:$N$17,2,0),"Completar hasta 3ra sem. para evaluar a Probacionista"))</f>
        <v/>
      </c>
      <c r="AQ184" s="39"/>
      <c r="AR184" s="39"/>
      <c r="AS184" s="39"/>
      <c r="AT184" s="28"/>
      <c r="AU184" s="55"/>
      <c r="AV184" s="55"/>
      <c r="AW184" s="55"/>
      <c r="AX184" s="246" t="str">
        <f>IF(V184="","",EOMONTH(EDATE(Tabla1[[#This Row],[Fecha Finalización]],2),0))</f>
        <v/>
      </c>
      <c r="AY184" s="39"/>
      <c r="AZ184" s="247" t="str">
        <f>IF(V184="","",EOMONTH(EDATE(Tabla1[[#This Row],[Fecha Finalización]],3),0))</f>
        <v/>
      </c>
      <c r="BA184" s="39"/>
      <c r="BB184" s="39"/>
      <c r="BC184" s="233"/>
      <c r="BD184" s="231" t="str">
        <f>IF(F184="","",Tabla1[[#This Row],[sem 01]]&amp;Tabla1[[#This Row],[sem 02]]&amp;Tabla1[[#This Row],[sem 03]])</f>
        <v/>
      </c>
      <c r="BE184" s="232" t="str">
        <f>+IF(TRIM(F184)="","",$B$1&amp;"-"&amp;Tabla1[[#This Row],[Mes Inscrito]]&amp;"-"&amp;Tabla1[[#This Row],[Dia de clases Inscrito]]&amp;"-"&amp;Tabla1[[#This Row],[Horario Inscrito]]&amp;"-"&amp;Tabla1[[#This Row],[Fecha Inicio grupo]])</f>
        <v/>
      </c>
      <c r="BF184" s="249" t="str">
        <f>IF(F184="","",Tabla1[[#This Row],[Curso]])</f>
        <v/>
      </c>
      <c r="BG184" s="250" t="str">
        <f>+IF(TRIM(F184)="","",$B$1&amp;"-"&amp;TRIM(Tabla1[[#This Row],[Mes Inscrito]])&amp;"-"&amp;TRIM(Tabla1[[#This Row],[Dia de clases Inscrito]])&amp;"-"&amp;TRIM(Tabla1[[#This Row],[Horario Inscrito]])&amp;"-"&amp;TRIM(Tabla1[[#This Row],[Fecha Inicio grupo]])&amp;"-"&amp;TRIM(Tabla1[[#This Row],[Tipo Incrito]]))</f>
        <v/>
      </c>
      <c r="BH184" s="251" t="str">
        <f>IF(F184="","",OR(IFERROR(SEARCH("CG",Tabla1[[#This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4" s="305" t="str">
        <f>IF(F184&lt;&gt;"",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4" s="305" t="str">
        <f>IF(F184&lt;&gt;"",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4" s="305" t="str">
        <f>IF(Tabla1[[#This Row],[Fecha Inicio grupo]]="","",IFERROR(VLOOKUP(Tabla1[[#This Row],[Mes de Alta como miembro]],Parámetros!$AM$2:$AN$16,2,0),"01/01/1900"))</f>
        <v/>
      </c>
    </row>
    <row r="185" spans="1:63" ht="14.45" hidden="1">
      <c r="A185" s="68">
        <v>182</v>
      </c>
      <c r="B185" s="29"/>
      <c r="C185" s="34"/>
      <c r="D185" s="42"/>
      <c r="E185" s="64"/>
      <c r="F185" s="45"/>
      <c r="G185" s="45"/>
      <c r="H185" s="161"/>
      <c r="I185" s="42"/>
      <c r="J185" s="28"/>
      <c r="K185" s="69"/>
      <c r="L185" s="68"/>
      <c r="M185" s="46"/>
      <c r="N185" s="236" t="str">
        <f ca="1">IF(Tabla1[[#This Row],[Fecha de nac]]="","",IF(Tabla1[[#This Row],[Fecha Finalización]] &gt;=TODAY(), DATEDIF(Tabla1[[#This Row],[Fecha de nac]],TODAY(),"y"), ROUNDDOWN((Tabla1[[#This Row],[Fecha Finalización]] -Tabla1[[#This Row],[Fecha de nac]])/365,0)))</f>
        <v/>
      </c>
      <c r="O185" s="167"/>
      <c r="P185" s="34"/>
      <c r="Q185" s="67"/>
      <c r="R185" s="67"/>
      <c r="S185" s="67"/>
      <c r="T185" s="67"/>
      <c r="U185" s="241" t="str">
        <f>IF(F185="","",Tabla1[[#This Row],[Fecha Inicio grupo]]+3*7-7)</f>
        <v/>
      </c>
      <c r="V185" s="242" t="str">
        <f>IF(F185="","",EDATE(Tabla1[[#This Row],[Fecha Inicio grupo]],3))</f>
        <v/>
      </c>
      <c r="W185" s="29"/>
      <c r="X185" s="29"/>
      <c r="Y185" s="76"/>
      <c r="Z185" s="76"/>
      <c r="AA185" s="76"/>
      <c r="AB185" s="76"/>
      <c r="AC185" s="76"/>
      <c r="AD185" s="76"/>
      <c r="AE185" s="76"/>
      <c r="AF185" s="76"/>
      <c r="AG185" s="76"/>
      <c r="AH185" s="76"/>
      <c r="AI185" s="76"/>
      <c r="AJ185" s="76"/>
      <c r="AK185" s="76"/>
      <c r="AL185" s="76"/>
      <c r="AM185" s="76"/>
      <c r="AN185" s="76"/>
      <c r="AO185" s="143"/>
      <c r="AP185" s="244" t="str">
        <f>IF(F185="","",IFERROR(VLOOKUP(SUBSTITUTE(SUBSTITUTE(Tabla1[[#This Row],[Uso Sistemas]],"T","P"),"N","F"),Parámetros!$M$2:$N$17,2,0),"Completar hasta 3ra sem. para evaluar a Probacionista"))</f>
        <v/>
      </c>
      <c r="AQ185" s="39"/>
      <c r="AR185" s="39"/>
      <c r="AS185" s="39"/>
      <c r="AT185" s="28"/>
      <c r="AU185" s="55"/>
      <c r="AV185" s="55"/>
      <c r="AW185" s="55"/>
      <c r="AX185" s="246" t="str">
        <f>IF(V185="","",EOMONTH(EDATE(Tabla1[[#This Row],[Fecha Finalización]],2),0))</f>
        <v/>
      </c>
      <c r="AY185" s="39"/>
      <c r="AZ185" s="247" t="str">
        <f>IF(V185="","",EOMONTH(EDATE(Tabla1[[#This Row],[Fecha Finalización]],3),0))</f>
        <v/>
      </c>
      <c r="BA185" s="39"/>
      <c r="BB185" s="39"/>
      <c r="BC185" s="233"/>
      <c r="BD185" s="231" t="str">
        <f>IF(F185="","",Tabla1[[#This Row],[sem 01]]&amp;Tabla1[[#This Row],[sem 02]]&amp;Tabla1[[#This Row],[sem 03]])</f>
        <v/>
      </c>
      <c r="BE185" s="232" t="str">
        <f>+IF(TRIM(F185)="","",$B$1&amp;"-"&amp;Tabla1[[#This Row],[Mes Inscrito]]&amp;"-"&amp;Tabla1[[#This Row],[Dia de clases Inscrito]]&amp;"-"&amp;Tabla1[[#This Row],[Horario Inscrito]]&amp;"-"&amp;Tabla1[[#This Row],[Fecha Inicio grupo]])</f>
        <v/>
      </c>
      <c r="BF185" s="249" t="str">
        <f>IF(F185="","",Tabla1[[#This Row],[Curso]])</f>
        <v/>
      </c>
      <c r="BG185" s="250" t="str">
        <f>+IF(TRIM(F185)="","",$B$1&amp;"-"&amp;TRIM(Tabla1[[#This Row],[Mes Inscrito]])&amp;"-"&amp;TRIM(Tabla1[[#This Row],[Dia de clases Inscrito]])&amp;"-"&amp;TRIM(Tabla1[[#This Row],[Horario Inscrito]])&amp;"-"&amp;TRIM(Tabla1[[#This Row],[Fecha Inicio grupo]])&amp;"-"&amp;TRIM(Tabla1[[#This Row],[Tipo Incrito]]))</f>
        <v/>
      </c>
      <c r="BH185" s="251" t="str">
        <f>IF(F185="","",OR(IFERROR(SEARCH("CG",Tabla1[[#This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5" s="305" t="str">
        <f>IF(F185&lt;&gt;"",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5" s="305" t="str">
        <f>IF(F185&lt;&gt;"",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5" s="305" t="str">
        <f>IF(Tabla1[[#This Row],[Fecha Inicio grupo]]="","",IFERROR(VLOOKUP(Tabla1[[#This Row],[Mes de Alta como miembro]],Parámetros!$AM$2:$AN$16,2,0),"01/01/1900"))</f>
        <v/>
      </c>
    </row>
    <row r="186" spans="1:63" ht="14.45" hidden="1">
      <c r="A186" s="68">
        <v>183</v>
      </c>
      <c r="B186" s="29"/>
      <c r="C186" s="34"/>
      <c r="D186" s="42"/>
      <c r="E186" s="64"/>
      <c r="F186" s="45"/>
      <c r="G186" s="45"/>
      <c r="H186" s="161"/>
      <c r="I186" s="42"/>
      <c r="J186" s="28"/>
      <c r="K186" s="69"/>
      <c r="L186" s="68"/>
      <c r="M186" s="46"/>
      <c r="N186" s="236" t="str">
        <f ca="1">IF(Tabla1[[#This Row],[Fecha de nac]]="","",IF(Tabla1[[#This Row],[Fecha Finalización]] &gt;=TODAY(), DATEDIF(Tabla1[[#This Row],[Fecha de nac]],TODAY(),"y"), ROUNDDOWN((Tabla1[[#This Row],[Fecha Finalización]] -Tabla1[[#This Row],[Fecha de nac]])/365,0)))</f>
        <v/>
      </c>
      <c r="O186" s="167"/>
      <c r="P186" s="34"/>
      <c r="Q186" s="67"/>
      <c r="R186" s="67"/>
      <c r="S186" s="67"/>
      <c r="T186" s="67"/>
      <c r="U186" s="241" t="str">
        <f>IF(F186="","",Tabla1[[#This Row],[Fecha Inicio grupo]]+3*7-7)</f>
        <v/>
      </c>
      <c r="V186" s="242" t="str">
        <f>IF(F186="","",EDATE(Tabla1[[#This Row],[Fecha Inicio grupo]],3))</f>
        <v/>
      </c>
      <c r="W186" s="29"/>
      <c r="X186" s="29"/>
      <c r="Y186" s="76"/>
      <c r="Z186" s="76"/>
      <c r="AA186" s="76"/>
      <c r="AB186" s="76"/>
      <c r="AC186" s="76"/>
      <c r="AD186" s="76"/>
      <c r="AE186" s="76"/>
      <c r="AF186" s="76"/>
      <c r="AG186" s="76"/>
      <c r="AH186" s="76"/>
      <c r="AI186" s="76"/>
      <c r="AJ186" s="76"/>
      <c r="AK186" s="76"/>
      <c r="AL186" s="76"/>
      <c r="AM186" s="76"/>
      <c r="AN186" s="76"/>
      <c r="AO186" s="143"/>
      <c r="AP186" s="244" t="str">
        <f>IF(F186="","",IFERROR(VLOOKUP(SUBSTITUTE(SUBSTITUTE(Tabla1[[#This Row],[Uso Sistemas]],"T","P"),"N","F"),Parámetros!$M$2:$N$17,2,0),"Completar hasta 3ra sem. para evaluar a Probacionista"))</f>
        <v/>
      </c>
      <c r="AQ186" s="39"/>
      <c r="AR186" s="39"/>
      <c r="AS186" s="39"/>
      <c r="AT186" s="28"/>
      <c r="AU186" s="55"/>
      <c r="AV186" s="55"/>
      <c r="AW186" s="55"/>
      <c r="AX186" s="246" t="str">
        <f>IF(V186="","",EOMONTH(EDATE(Tabla1[[#This Row],[Fecha Finalización]],2),0))</f>
        <v/>
      </c>
      <c r="AY186" s="39"/>
      <c r="AZ186" s="247" t="str">
        <f>IF(V186="","",EOMONTH(EDATE(Tabla1[[#This Row],[Fecha Finalización]],3),0))</f>
        <v/>
      </c>
      <c r="BA186" s="39"/>
      <c r="BB186" s="39"/>
      <c r="BC186" s="233"/>
      <c r="BD186" s="231" t="str">
        <f>IF(F186="","",Tabla1[[#This Row],[sem 01]]&amp;Tabla1[[#This Row],[sem 02]]&amp;Tabla1[[#This Row],[sem 03]])</f>
        <v/>
      </c>
      <c r="BE186" s="232" t="str">
        <f>+IF(TRIM(F186)="","",$B$1&amp;"-"&amp;Tabla1[[#This Row],[Mes Inscrito]]&amp;"-"&amp;Tabla1[[#This Row],[Dia de clases Inscrito]]&amp;"-"&amp;Tabla1[[#This Row],[Horario Inscrito]]&amp;"-"&amp;Tabla1[[#This Row],[Fecha Inicio grupo]])</f>
        <v/>
      </c>
      <c r="BF186" s="249" t="str">
        <f>IF(F186="","",Tabla1[[#This Row],[Curso]])</f>
        <v/>
      </c>
      <c r="BG186" s="250" t="str">
        <f>+IF(TRIM(F186)="","",$B$1&amp;"-"&amp;TRIM(Tabla1[[#This Row],[Mes Inscrito]])&amp;"-"&amp;TRIM(Tabla1[[#This Row],[Dia de clases Inscrito]])&amp;"-"&amp;TRIM(Tabla1[[#This Row],[Horario Inscrito]])&amp;"-"&amp;TRIM(Tabla1[[#This Row],[Fecha Inicio grupo]])&amp;"-"&amp;TRIM(Tabla1[[#This Row],[Tipo Incrito]]))</f>
        <v/>
      </c>
      <c r="BH186" s="251" t="str">
        <f>IF(F186="","",OR(IFERROR(SEARCH("CG",Tabla1[[#This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6" s="305" t="str">
        <f>IF(F186&lt;&gt;"",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6" s="305" t="str">
        <f>IF(F186&lt;&gt;"",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6" s="305" t="str">
        <f>IF(Tabla1[[#This Row],[Fecha Inicio grupo]]="","",IFERROR(VLOOKUP(Tabla1[[#This Row],[Mes de Alta como miembro]],Parámetros!$AM$2:$AN$16,2,0),"01/01/1900"))</f>
        <v/>
      </c>
    </row>
    <row r="187" spans="1:63" ht="14.45" hidden="1">
      <c r="A187" s="68">
        <v>184</v>
      </c>
      <c r="B187" s="29"/>
      <c r="C187" s="34"/>
      <c r="D187" s="42"/>
      <c r="E187" s="64"/>
      <c r="F187" s="45"/>
      <c r="G187" s="45"/>
      <c r="H187" s="161"/>
      <c r="I187" s="42"/>
      <c r="J187" s="28"/>
      <c r="K187" s="69"/>
      <c r="L187" s="68"/>
      <c r="M187" s="46"/>
      <c r="N187" s="236" t="str">
        <f ca="1">IF(Tabla1[[#This Row],[Fecha de nac]]="","",IF(Tabla1[[#This Row],[Fecha Finalización]] &gt;=TODAY(), DATEDIF(Tabla1[[#This Row],[Fecha de nac]],TODAY(),"y"), ROUNDDOWN((Tabla1[[#This Row],[Fecha Finalización]] -Tabla1[[#This Row],[Fecha de nac]])/365,0)))</f>
        <v/>
      </c>
      <c r="O187" s="167"/>
      <c r="P187" s="34"/>
      <c r="Q187" s="67"/>
      <c r="R187" s="67"/>
      <c r="S187" s="67"/>
      <c r="T187" s="67"/>
      <c r="U187" s="241" t="str">
        <f>IF(F187="","",Tabla1[[#This Row],[Fecha Inicio grupo]]+3*7-7)</f>
        <v/>
      </c>
      <c r="V187" s="242" t="str">
        <f>IF(F187="","",EDATE(Tabla1[[#This Row],[Fecha Inicio grupo]],3))</f>
        <v/>
      </c>
      <c r="W187" s="29"/>
      <c r="X187" s="29"/>
      <c r="Y187" s="76"/>
      <c r="Z187" s="76"/>
      <c r="AA187" s="76"/>
      <c r="AB187" s="76"/>
      <c r="AC187" s="76"/>
      <c r="AD187" s="76"/>
      <c r="AE187" s="76"/>
      <c r="AF187" s="76"/>
      <c r="AG187" s="76"/>
      <c r="AH187" s="76"/>
      <c r="AI187" s="76"/>
      <c r="AJ187" s="76"/>
      <c r="AK187" s="76"/>
      <c r="AL187" s="76"/>
      <c r="AM187" s="76"/>
      <c r="AN187" s="76"/>
      <c r="AO187" s="143"/>
      <c r="AP187" s="244" t="str">
        <f>IF(F187="","",IFERROR(VLOOKUP(SUBSTITUTE(SUBSTITUTE(Tabla1[[#This Row],[Uso Sistemas]],"T","P"),"N","F"),Parámetros!$M$2:$N$17,2,0),"Completar hasta 3ra sem. para evaluar a Probacionista"))</f>
        <v/>
      </c>
      <c r="AQ187" s="39"/>
      <c r="AR187" s="39"/>
      <c r="AS187" s="39"/>
      <c r="AT187" s="28"/>
      <c r="AU187" s="55"/>
      <c r="AV187" s="55"/>
      <c r="AW187" s="55"/>
      <c r="AX187" s="246" t="str">
        <f>IF(V187="","",EOMONTH(EDATE(Tabla1[[#This Row],[Fecha Finalización]],2),0))</f>
        <v/>
      </c>
      <c r="AY187" s="39"/>
      <c r="AZ187" s="247" t="str">
        <f>IF(V187="","",EOMONTH(EDATE(Tabla1[[#This Row],[Fecha Finalización]],3),0))</f>
        <v/>
      </c>
      <c r="BA187" s="39"/>
      <c r="BB187" s="39"/>
      <c r="BC187" s="233"/>
      <c r="BD187" s="231" t="str">
        <f>IF(F187="","",Tabla1[[#This Row],[sem 01]]&amp;Tabla1[[#This Row],[sem 02]]&amp;Tabla1[[#This Row],[sem 03]])</f>
        <v/>
      </c>
      <c r="BE187" s="232" t="str">
        <f>+IF(TRIM(F187)="","",$B$1&amp;"-"&amp;Tabla1[[#This Row],[Mes Inscrito]]&amp;"-"&amp;Tabla1[[#This Row],[Dia de clases Inscrito]]&amp;"-"&amp;Tabla1[[#This Row],[Horario Inscrito]]&amp;"-"&amp;Tabla1[[#This Row],[Fecha Inicio grupo]])</f>
        <v/>
      </c>
      <c r="BF187" s="249" t="str">
        <f>IF(F187="","",Tabla1[[#This Row],[Curso]])</f>
        <v/>
      </c>
      <c r="BG187" s="250" t="str">
        <f>+IF(TRIM(F187)="","",$B$1&amp;"-"&amp;TRIM(Tabla1[[#This Row],[Mes Inscrito]])&amp;"-"&amp;TRIM(Tabla1[[#This Row],[Dia de clases Inscrito]])&amp;"-"&amp;TRIM(Tabla1[[#This Row],[Horario Inscrito]])&amp;"-"&amp;TRIM(Tabla1[[#This Row],[Fecha Inicio grupo]])&amp;"-"&amp;TRIM(Tabla1[[#This Row],[Tipo Incrito]]))</f>
        <v/>
      </c>
      <c r="BH187" s="251" t="str">
        <f>IF(F187="","",OR(IFERROR(SEARCH("CG",Tabla1[[#This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7" s="305" t="str">
        <f>IF(F187&lt;&gt;"",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7" s="305" t="str">
        <f>IF(F187&lt;&gt;"",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7" s="305" t="str">
        <f>IF(Tabla1[[#This Row],[Fecha Inicio grupo]]="","",IFERROR(VLOOKUP(Tabla1[[#This Row],[Mes de Alta como miembro]],Parámetros!$AM$2:$AN$16,2,0),"01/01/1900"))</f>
        <v/>
      </c>
    </row>
    <row r="188" spans="1:63" ht="14.45" hidden="1">
      <c r="A188" s="68">
        <v>185</v>
      </c>
      <c r="B188" s="29"/>
      <c r="C188" s="34"/>
      <c r="D188" s="42"/>
      <c r="E188" s="64"/>
      <c r="F188" s="45"/>
      <c r="G188" s="45"/>
      <c r="H188" s="161"/>
      <c r="I188" s="42"/>
      <c r="J188" s="28"/>
      <c r="K188" s="69"/>
      <c r="L188" s="68"/>
      <c r="M188" s="46"/>
      <c r="N188" s="236" t="str">
        <f ca="1">IF(Tabla1[[#This Row],[Fecha de nac]]="","",IF(Tabla1[[#This Row],[Fecha Finalización]] &gt;=TODAY(), DATEDIF(Tabla1[[#This Row],[Fecha de nac]],TODAY(),"y"), ROUNDDOWN((Tabla1[[#This Row],[Fecha Finalización]] -Tabla1[[#This Row],[Fecha de nac]])/365,0)))</f>
        <v/>
      </c>
      <c r="O188" s="167"/>
      <c r="P188" s="34"/>
      <c r="Q188" s="67"/>
      <c r="R188" s="67"/>
      <c r="S188" s="67"/>
      <c r="T188" s="67"/>
      <c r="U188" s="241" t="str">
        <f>IF(F188="","",Tabla1[[#This Row],[Fecha Inicio grupo]]+3*7-7)</f>
        <v/>
      </c>
      <c r="V188" s="242" t="str">
        <f>IF(F188="","",EDATE(Tabla1[[#This Row],[Fecha Inicio grupo]],3))</f>
        <v/>
      </c>
      <c r="W188" s="29"/>
      <c r="X188" s="29"/>
      <c r="Y188" s="76"/>
      <c r="Z188" s="76"/>
      <c r="AA188" s="76"/>
      <c r="AB188" s="76"/>
      <c r="AC188" s="76"/>
      <c r="AD188" s="76"/>
      <c r="AE188" s="76"/>
      <c r="AF188" s="76"/>
      <c r="AG188" s="76"/>
      <c r="AH188" s="76"/>
      <c r="AI188" s="76"/>
      <c r="AJ188" s="76"/>
      <c r="AK188" s="76"/>
      <c r="AL188" s="76"/>
      <c r="AM188" s="76"/>
      <c r="AN188" s="76"/>
      <c r="AO188" s="143"/>
      <c r="AP188" s="244" t="str">
        <f>IF(F188="","",IFERROR(VLOOKUP(SUBSTITUTE(SUBSTITUTE(Tabla1[[#This Row],[Uso Sistemas]],"T","P"),"N","F"),Parámetros!$M$2:$N$17,2,0),"Completar hasta 3ra sem. para evaluar a Probacionista"))</f>
        <v/>
      </c>
      <c r="AQ188" s="39"/>
      <c r="AR188" s="39"/>
      <c r="AS188" s="39"/>
      <c r="AT188" s="28"/>
      <c r="AU188" s="55"/>
      <c r="AV188" s="55"/>
      <c r="AW188" s="55"/>
      <c r="AX188" s="246" t="str">
        <f>IF(V188="","",EOMONTH(EDATE(Tabla1[[#This Row],[Fecha Finalización]],2),0))</f>
        <v/>
      </c>
      <c r="AY188" s="39"/>
      <c r="AZ188" s="247" t="str">
        <f>IF(V188="","",EOMONTH(EDATE(Tabla1[[#This Row],[Fecha Finalización]],3),0))</f>
        <v/>
      </c>
      <c r="BA188" s="39"/>
      <c r="BB188" s="39"/>
      <c r="BC188" s="233"/>
      <c r="BD188" s="231" t="str">
        <f>IF(F188="","",Tabla1[[#This Row],[sem 01]]&amp;Tabla1[[#This Row],[sem 02]]&amp;Tabla1[[#This Row],[sem 03]])</f>
        <v/>
      </c>
      <c r="BE188" s="232" t="str">
        <f>+IF(TRIM(F188)="","",$B$1&amp;"-"&amp;Tabla1[[#This Row],[Mes Inscrito]]&amp;"-"&amp;Tabla1[[#This Row],[Dia de clases Inscrito]]&amp;"-"&amp;Tabla1[[#This Row],[Horario Inscrito]]&amp;"-"&amp;Tabla1[[#This Row],[Fecha Inicio grupo]])</f>
        <v/>
      </c>
      <c r="BF188" s="249" t="str">
        <f>IF(F188="","",Tabla1[[#This Row],[Curso]])</f>
        <v/>
      </c>
      <c r="BG188" s="250" t="str">
        <f>+IF(TRIM(F188)="","",$B$1&amp;"-"&amp;TRIM(Tabla1[[#This Row],[Mes Inscrito]])&amp;"-"&amp;TRIM(Tabla1[[#This Row],[Dia de clases Inscrito]])&amp;"-"&amp;TRIM(Tabla1[[#This Row],[Horario Inscrito]])&amp;"-"&amp;TRIM(Tabla1[[#This Row],[Fecha Inicio grupo]])&amp;"-"&amp;TRIM(Tabla1[[#This Row],[Tipo Incrito]]))</f>
        <v/>
      </c>
      <c r="BH188" s="251" t="str">
        <f>IF(F188="","",OR(IFERROR(SEARCH("CG",Tabla1[[#This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8" s="305" t="str">
        <f>IF(F188&lt;&gt;"",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8" s="305" t="str">
        <f>IF(F188&lt;&gt;"",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8" s="305" t="str">
        <f>IF(Tabla1[[#This Row],[Fecha Inicio grupo]]="","",IFERROR(VLOOKUP(Tabla1[[#This Row],[Mes de Alta como miembro]],Parámetros!$AM$2:$AN$16,2,0),"01/01/1900"))</f>
        <v/>
      </c>
    </row>
    <row r="189" spans="1:63" ht="14.45" hidden="1">
      <c r="A189" s="68">
        <v>186</v>
      </c>
      <c r="B189" s="29"/>
      <c r="C189" s="34"/>
      <c r="D189" s="42"/>
      <c r="E189" s="64"/>
      <c r="F189" s="45"/>
      <c r="G189" s="45"/>
      <c r="H189" s="161"/>
      <c r="I189" s="42"/>
      <c r="J189" s="28"/>
      <c r="K189" s="69"/>
      <c r="L189" s="68"/>
      <c r="M189" s="46"/>
      <c r="N189" s="236" t="str">
        <f ca="1">IF(Tabla1[[#This Row],[Fecha de nac]]="","",IF(Tabla1[[#This Row],[Fecha Finalización]] &gt;=TODAY(), DATEDIF(Tabla1[[#This Row],[Fecha de nac]],TODAY(),"y"), ROUNDDOWN((Tabla1[[#This Row],[Fecha Finalización]] -Tabla1[[#This Row],[Fecha de nac]])/365,0)))</f>
        <v/>
      </c>
      <c r="O189" s="167"/>
      <c r="P189" s="34"/>
      <c r="Q189" s="67"/>
      <c r="R189" s="67"/>
      <c r="S189" s="67"/>
      <c r="T189" s="67"/>
      <c r="U189" s="241" t="str">
        <f>IF(F189="","",Tabla1[[#This Row],[Fecha Inicio grupo]]+3*7-7)</f>
        <v/>
      </c>
      <c r="V189" s="242" t="str">
        <f>IF(F189="","",EDATE(Tabla1[[#This Row],[Fecha Inicio grupo]],3))</f>
        <v/>
      </c>
      <c r="W189" s="29"/>
      <c r="X189" s="29"/>
      <c r="Y189" s="76"/>
      <c r="Z189" s="76"/>
      <c r="AA189" s="76"/>
      <c r="AB189" s="76"/>
      <c r="AC189" s="76"/>
      <c r="AD189" s="76"/>
      <c r="AE189" s="76"/>
      <c r="AF189" s="76"/>
      <c r="AG189" s="76"/>
      <c r="AH189" s="76"/>
      <c r="AI189" s="76"/>
      <c r="AJ189" s="76"/>
      <c r="AK189" s="76"/>
      <c r="AL189" s="76"/>
      <c r="AM189" s="76"/>
      <c r="AN189" s="76"/>
      <c r="AO189" s="143"/>
      <c r="AP189" s="244" t="str">
        <f>IF(F189="","",IFERROR(VLOOKUP(SUBSTITUTE(SUBSTITUTE(Tabla1[[#This Row],[Uso Sistemas]],"T","P"),"N","F"),Parámetros!$M$2:$N$17,2,0),"Completar hasta 3ra sem. para evaluar a Probacionista"))</f>
        <v/>
      </c>
      <c r="AQ189" s="39"/>
      <c r="AR189" s="39"/>
      <c r="AS189" s="39"/>
      <c r="AT189" s="28"/>
      <c r="AU189" s="55"/>
      <c r="AV189" s="55"/>
      <c r="AW189" s="55"/>
      <c r="AX189" s="246" t="str">
        <f>IF(V189="","",EOMONTH(EDATE(Tabla1[[#This Row],[Fecha Finalización]],2),0))</f>
        <v/>
      </c>
      <c r="AY189" s="39"/>
      <c r="AZ189" s="247" t="str">
        <f>IF(V189="","",EOMONTH(EDATE(Tabla1[[#This Row],[Fecha Finalización]],3),0))</f>
        <v/>
      </c>
      <c r="BA189" s="39"/>
      <c r="BB189" s="39"/>
      <c r="BC189" s="233"/>
      <c r="BD189" s="231" t="str">
        <f>IF(F189="","",Tabla1[[#This Row],[sem 01]]&amp;Tabla1[[#This Row],[sem 02]]&amp;Tabla1[[#This Row],[sem 03]])</f>
        <v/>
      </c>
      <c r="BE189" s="232" t="str">
        <f>+IF(TRIM(F189)="","",$B$1&amp;"-"&amp;Tabla1[[#This Row],[Mes Inscrito]]&amp;"-"&amp;Tabla1[[#This Row],[Dia de clases Inscrito]]&amp;"-"&amp;Tabla1[[#This Row],[Horario Inscrito]]&amp;"-"&amp;Tabla1[[#This Row],[Fecha Inicio grupo]])</f>
        <v/>
      </c>
      <c r="BF189" s="249" t="str">
        <f>IF(F189="","",Tabla1[[#This Row],[Curso]])</f>
        <v/>
      </c>
      <c r="BG189" s="250" t="str">
        <f>+IF(TRIM(F189)="","",$B$1&amp;"-"&amp;TRIM(Tabla1[[#This Row],[Mes Inscrito]])&amp;"-"&amp;TRIM(Tabla1[[#This Row],[Dia de clases Inscrito]])&amp;"-"&amp;TRIM(Tabla1[[#This Row],[Horario Inscrito]])&amp;"-"&amp;TRIM(Tabla1[[#This Row],[Fecha Inicio grupo]])&amp;"-"&amp;TRIM(Tabla1[[#This Row],[Tipo Incrito]]))</f>
        <v/>
      </c>
      <c r="BH189" s="251" t="str">
        <f>IF(F189="","",OR(IFERROR(SEARCH("CG",Tabla1[[#This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9" s="305" t="str">
        <f>IF(F189&lt;&gt;"",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9" s="305" t="str">
        <f>IF(F189&lt;&gt;"",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9" s="305" t="str">
        <f>IF(Tabla1[[#This Row],[Fecha Inicio grupo]]="","",IFERROR(VLOOKUP(Tabla1[[#This Row],[Mes de Alta como miembro]],Parámetros!$AM$2:$AN$16,2,0),"01/01/1900"))</f>
        <v/>
      </c>
    </row>
    <row r="190" spans="1:63" ht="14.45" hidden="1">
      <c r="A190" s="68">
        <v>187</v>
      </c>
      <c r="B190" s="29"/>
      <c r="C190" s="34"/>
      <c r="D190" s="42"/>
      <c r="E190" s="64"/>
      <c r="F190" s="45"/>
      <c r="G190" s="45"/>
      <c r="H190" s="161"/>
      <c r="I190" s="42"/>
      <c r="J190" s="28"/>
      <c r="K190" s="69"/>
      <c r="L190" s="68"/>
      <c r="M190" s="46"/>
      <c r="N190" s="236" t="str">
        <f ca="1">IF(Tabla1[[#This Row],[Fecha de nac]]="","",IF(Tabla1[[#This Row],[Fecha Finalización]] &gt;=TODAY(), DATEDIF(Tabla1[[#This Row],[Fecha de nac]],TODAY(),"y"), ROUNDDOWN((Tabla1[[#This Row],[Fecha Finalización]] -Tabla1[[#This Row],[Fecha de nac]])/365,0)))</f>
        <v/>
      </c>
      <c r="O190" s="167"/>
      <c r="P190" s="34"/>
      <c r="Q190" s="67"/>
      <c r="R190" s="67"/>
      <c r="S190" s="67"/>
      <c r="T190" s="67"/>
      <c r="U190" s="241" t="str">
        <f>IF(F190="","",Tabla1[[#This Row],[Fecha Inicio grupo]]+3*7-7)</f>
        <v/>
      </c>
      <c r="V190" s="242" t="str">
        <f>IF(F190="","",EDATE(Tabla1[[#This Row],[Fecha Inicio grupo]],3))</f>
        <v/>
      </c>
      <c r="W190" s="29"/>
      <c r="X190" s="29"/>
      <c r="Y190" s="76"/>
      <c r="Z190" s="76"/>
      <c r="AA190" s="76"/>
      <c r="AB190" s="76"/>
      <c r="AC190" s="76"/>
      <c r="AD190" s="76"/>
      <c r="AE190" s="76"/>
      <c r="AF190" s="76"/>
      <c r="AG190" s="76"/>
      <c r="AH190" s="76"/>
      <c r="AI190" s="76"/>
      <c r="AJ190" s="76"/>
      <c r="AK190" s="76"/>
      <c r="AL190" s="76"/>
      <c r="AM190" s="76"/>
      <c r="AN190" s="76"/>
      <c r="AO190" s="143"/>
      <c r="AP190" s="244" t="str">
        <f>IF(F190="","",IFERROR(VLOOKUP(SUBSTITUTE(SUBSTITUTE(Tabla1[[#This Row],[Uso Sistemas]],"T","P"),"N","F"),Parámetros!$M$2:$N$17,2,0),"Completar hasta 3ra sem. para evaluar a Probacionista"))</f>
        <v/>
      </c>
      <c r="AQ190" s="39"/>
      <c r="AR190" s="39"/>
      <c r="AS190" s="39"/>
      <c r="AT190" s="28"/>
      <c r="AU190" s="55"/>
      <c r="AV190" s="55"/>
      <c r="AW190" s="55"/>
      <c r="AX190" s="246" t="str">
        <f>IF(V190="","",EOMONTH(EDATE(Tabla1[[#This Row],[Fecha Finalización]],2),0))</f>
        <v/>
      </c>
      <c r="AY190" s="39"/>
      <c r="AZ190" s="247" t="str">
        <f>IF(V190="","",EOMONTH(EDATE(Tabla1[[#This Row],[Fecha Finalización]],3),0))</f>
        <v/>
      </c>
      <c r="BA190" s="39"/>
      <c r="BB190" s="39"/>
      <c r="BC190" s="233"/>
      <c r="BD190" s="231" t="str">
        <f>IF(F190="","",Tabla1[[#This Row],[sem 01]]&amp;Tabla1[[#This Row],[sem 02]]&amp;Tabla1[[#This Row],[sem 03]])</f>
        <v/>
      </c>
      <c r="BE190" s="232" t="str">
        <f>+IF(TRIM(F190)="","",$B$1&amp;"-"&amp;Tabla1[[#This Row],[Mes Inscrito]]&amp;"-"&amp;Tabla1[[#This Row],[Dia de clases Inscrito]]&amp;"-"&amp;Tabla1[[#This Row],[Horario Inscrito]]&amp;"-"&amp;Tabla1[[#This Row],[Fecha Inicio grupo]])</f>
        <v/>
      </c>
      <c r="BF190" s="249" t="str">
        <f>IF(F190="","",Tabla1[[#This Row],[Curso]])</f>
        <v/>
      </c>
      <c r="BG190" s="250" t="str">
        <f>+IF(TRIM(F190)="","",$B$1&amp;"-"&amp;TRIM(Tabla1[[#This Row],[Mes Inscrito]])&amp;"-"&amp;TRIM(Tabla1[[#This Row],[Dia de clases Inscrito]])&amp;"-"&amp;TRIM(Tabla1[[#This Row],[Horario Inscrito]])&amp;"-"&amp;TRIM(Tabla1[[#This Row],[Fecha Inicio grupo]])&amp;"-"&amp;TRIM(Tabla1[[#This Row],[Tipo Incrito]]))</f>
        <v/>
      </c>
      <c r="BH190" s="251" t="str">
        <f>IF(F190="","",OR(IFERROR(SEARCH("CG",Tabla1[[#This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0" s="305" t="str">
        <f>IF(F190&lt;&gt;"",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0" s="305" t="str">
        <f>IF(F190&lt;&gt;"",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0" s="305" t="str">
        <f>IF(Tabla1[[#This Row],[Fecha Inicio grupo]]="","",IFERROR(VLOOKUP(Tabla1[[#This Row],[Mes de Alta como miembro]],Parámetros!$AM$2:$AN$16,2,0),"01/01/1900"))</f>
        <v/>
      </c>
    </row>
    <row r="191" spans="1:63" ht="14.45" hidden="1">
      <c r="A191" s="68">
        <v>188</v>
      </c>
      <c r="B191" s="29"/>
      <c r="C191" s="34"/>
      <c r="D191" s="42"/>
      <c r="E191" s="64"/>
      <c r="F191" s="45"/>
      <c r="G191" s="45"/>
      <c r="H191" s="161"/>
      <c r="I191" s="42"/>
      <c r="J191" s="28"/>
      <c r="K191" s="69"/>
      <c r="L191" s="68"/>
      <c r="M191" s="46"/>
      <c r="N191" s="236" t="str">
        <f ca="1">IF(Tabla1[[#This Row],[Fecha de nac]]="","",IF(Tabla1[[#This Row],[Fecha Finalización]] &gt;=TODAY(), DATEDIF(Tabla1[[#This Row],[Fecha de nac]],TODAY(),"y"), ROUNDDOWN((Tabla1[[#This Row],[Fecha Finalización]] -Tabla1[[#This Row],[Fecha de nac]])/365,0)))</f>
        <v/>
      </c>
      <c r="O191" s="167"/>
      <c r="P191" s="34"/>
      <c r="Q191" s="67"/>
      <c r="R191" s="67"/>
      <c r="S191" s="67"/>
      <c r="T191" s="67"/>
      <c r="U191" s="241" t="str">
        <f>IF(F191="","",Tabla1[[#This Row],[Fecha Inicio grupo]]+3*7-7)</f>
        <v/>
      </c>
      <c r="V191" s="242" t="str">
        <f>IF(F191="","",EDATE(Tabla1[[#This Row],[Fecha Inicio grupo]],3))</f>
        <v/>
      </c>
      <c r="W191" s="29"/>
      <c r="X191" s="29"/>
      <c r="Y191" s="76"/>
      <c r="Z191" s="76"/>
      <c r="AA191" s="76"/>
      <c r="AB191" s="76"/>
      <c r="AC191" s="76"/>
      <c r="AD191" s="76"/>
      <c r="AE191" s="76"/>
      <c r="AF191" s="76"/>
      <c r="AG191" s="76"/>
      <c r="AH191" s="76"/>
      <c r="AI191" s="76"/>
      <c r="AJ191" s="76"/>
      <c r="AK191" s="76"/>
      <c r="AL191" s="76"/>
      <c r="AM191" s="76"/>
      <c r="AN191" s="76"/>
      <c r="AO191" s="143"/>
      <c r="AP191" s="244" t="str">
        <f>IF(F191="","",IFERROR(VLOOKUP(SUBSTITUTE(SUBSTITUTE(Tabla1[[#This Row],[Uso Sistemas]],"T","P"),"N","F"),Parámetros!$M$2:$N$17,2,0),"Completar hasta 3ra sem. para evaluar a Probacionista"))</f>
        <v/>
      </c>
      <c r="AQ191" s="39"/>
      <c r="AR191" s="39"/>
      <c r="AS191" s="39"/>
      <c r="AT191" s="28"/>
      <c r="AU191" s="55"/>
      <c r="AV191" s="55"/>
      <c r="AW191" s="55"/>
      <c r="AX191" s="246" t="str">
        <f>IF(V191="","",EOMONTH(EDATE(Tabla1[[#This Row],[Fecha Finalización]],2),0))</f>
        <v/>
      </c>
      <c r="AY191" s="39"/>
      <c r="AZ191" s="247" t="str">
        <f>IF(V191="","",EOMONTH(EDATE(Tabla1[[#This Row],[Fecha Finalización]],3),0))</f>
        <v/>
      </c>
      <c r="BA191" s="39"/>
      <c r="BB191" s="39"/>
      <c r="BC191" s="233"/>
      <c r="BD191" s="231" t="str">
        <f>IF(F191="","",Tabla1[[#This Row],[sem 01]]&amp;Tabla1[[#This Row],[sem 02]]&amp;Tabla1[[#This Row],[sem 03]])</f>
        <v/>
      </c>
      <c r="BE191" s="232" t="str">
        <f>+IF(TRIM(F191)="","",$B$1&amp;"-"&amp;Tabla1[[#This Row],[Mes Inscrito]]&amp;"-"&amp;Tabla1[[#This Row],[Dia de clases Inscrito]]&amp;"-"&amp;Tabla1[[#This Row],[Horario Inscrito]]&amp;"-"&amp;Tabla1[[#This Row],[Fecha Inicio grupo]])</f>
        <v/>
      </c>
      <c r="BF191" s="249" t="str">
        <f>IF(F191="","",Tabla1[[#This Row],[Curso]])</f>
        <v/>
      </c>
      <c r="BG191" s="250" t="str">
        <f>+IF(TRIM(F191)="","",$B$1&amp;"-"&amp;TRIM(Tabla1[[#This Row],[Mes Inscrito]])&amp;"-"&amp;TRIM(Tabla1[[#This Row],[Dia de clases Inscrito]])&amp;"-"&amp;TRIM(Tabla1[[#This Row],[Horario Inscrito]])&amp;"-"&amp;TRIM(Tabla1[[#This Row],[Fecha Inicio grupo]])&amp;"-"&amp;TRIM(Tabla1[[#This Row],[Tipo Incrito]]))</f>
        <v/>
      </c>
      <c r="BH191" s="251" t="str">
        <f>IF(F191="","",OR(IFERROR(SEARCH("CG",Tabla1[[#This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1" s="305" t="str">
        <f>IF(F191&lt;&gt;"",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1" s="305" t="str">
        <f>IF(F191&lt;&gt;"",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1" s="305" t="str">
        <f>IF(Tabla1[[#This Row],[Fecha Inicio grupo]]="","",IFERROR(VLOOKUP(Tabla1[[#This Row],[Mes de Alta como miembro]],Parámetros!$AM$2:$AN$16,2,0),"01/01/1900"))</f>
        <v/>
      </c>
    </row>
    <row r="192" spans="1:63" ht="14.45" hidden="1">
      <c r="A192" s="68">
        <v>189</v>
      </c>
      <c r="B192" s="29"/>
      <c r="C192" s="34"/>
      <c r="D192" s="42"/>
      <c r="E192" s="64"/>
      <c r="F192" s="45"/>
      <c r="G192" s="45"/>
      <c r="H192" s="161"/>
      <c r="I192" s="42"/>
      <c r="J192" s="28"/>
      <c r="K192" s="69"/>
      <c r="L192" s="68"/>
      <c r="M192" s="46"/>
      <c r="N192" s="236" t="str">
        <f ca="1">IF(Tabla1[[#This Row],[Fecha de nac]]="","",IF(Tabla1[[#This Row],[Fecha Finalización]] &gt;=TODAY(), DATEDIF(Tabla1[[#This Row],[Fecha de nac]],TODAY(),"y"), ROUNDDOWN((Tabla1[[#This Row],[Fecha Finalización]] -Tabla1[[#This Row],[Fecha de nac]])/365,0)))</f>
        <v/>
      </c>
      <c r="O192" s="167"/>
      <c r="P192" s="34"/>
      <c r="Q192" s="67"/>
      <c r="R192" s="67"/>
      <c r="S192" s="67"/>
      <c r="T192" s="67"/>
      <c r="U192" s="241" t="str">
        <f>IF(F192="","",Tabla1[[#This Row],[Fecha Inicio grupo]]+3*7-7)</f>
        <v/>
      </c>
      <c r="V192" s="242" t="str">
        <f>IF(F192="","",EDATE(Tabla1[[#This Row],[Fecha Inicio grupo]],3))</f>
        <v/>
      </c>
      <c r="W192" s="29"/>
      <c r="X192" s="29"/>
      <c r="Y192" s="76"/>
      <c r="Z192" s="76"/>
      <c r="AA192" s="76"/>
      <c r="AB192" s="76"/>
      <c r="AC192" s="76"/>
      <c r="AD192" s="76"/>
      <c r="AE192" s="76"/>
      <c r="AF192" s="76"/>
      <c r="AG192" s="76"/>
      <c r="AH192" s="76"/>
      <c r="AI192" s="76"/>
      <c r="AJ192" s="76"/>
      <c r="AK192" s="76"/>
      <c r="AL192" s="76"/>
      <c r="AM192" s="76"/>
      <c r="AN192" s="76"/>
      <c r="AO192" s="143"/>
      <c r="AP192" s="244" t="str">
        <f>IF(F192="","",IFERROR(VLOOKUP(SUBSTITUTE(SUBSTITUTE(Tabla1[[#This Row],[Uso Sistemas]],"T","P"),"N","F"),Parámetros!$M$2:$N$17,2,0),"Completar hasta 3ra sem. para evaluar a Probacionista"))</f>
        <v/>
      </c>
      <c r="AQ192" s="39"/>
      <c r="AR192" s="39"/>
      <c r="AS192" s="39"/>
      <c r="AT192" s="28"/>
      <c r="AU192" s="55"/>
      <c r="AV192" s="55"/>
      <c r="AW192" s="55"/>
      <c r="AX192" s="246" t="str">
        <f>IF(V192="","",EOMONTH(EDATE(Tabla1[[#This Row],[Fecha Finalización]],2),0))</f>
        <v/>
      </c>
      <c r="AY192" s="39"/>
      <c r="AZ192" s="247" t="str">
        <f>IF(V192="","",EOMONTH(EDATE(Tabla1[[#This Row],[Fecha Finalización]],3),0))</f>
        <v/>
      </c>
      <c r="BA192" s="39"/>
      <c r="BB192" s="39"/>
      <c r="BC192" s="233"/>
      <c r="BD192" s="231" t="str">
        <f>IF(F192="","",Tabla1[[#This Row],[sem 01]]&amp;Tabla1[[#This Row],[sem 02]]&amp;Tabla1[[#This Row],[sem 03]])</f>
        <v/>
      </c>
      <c r="BE192" s="232" t="str">
        <f>+IF(TRIM(F192)="","",$B$1&amp;"-"&amp;Tabla1[[#This Row],[Mes Inscrito]]&amp;"-"&amp;Tabla1[[#This Row],[Dia de clases Inscrito]]&amp;"-"&amp;Tabla1[[#This Row],[Horario Inscrito]]&amp;"-"&amp;Tabla1[[#This Row],[Fecha Inicio grupo]])</f>
        <v/>
      </c>
      <c r="BF192" s="249" t="str">
        <f>IF(F192="","",Tabla1[[#This Row],[Curso]])</f>
        <v/>
      </c>
      <c r="BG192" s="250" t="str">
        <f>+IF(TRIM(F192)="","",$B$1&amp;"-"&amp;TRIM(Tabla1[[#This Row],[Mes Inscrito]])&amp;"-"&amp;TRIM(Tabla1[[#This Row],[Dia de clases Inscrito]])&amp;"-"&amp;TRIM(Tabla1[[#This Row],[Horario Inscrito]])&amp;"-"&amp;TRIM(Tabla1[[#This Row],[Fecha Inicio grupo]])&amp;"-"&amp;TRIM(Tabla1[[#This Row],[Tipo Incrito]]))</f>
        <v/>
      </c>
      <c r="BH192" s="251" t="str">
        <f>IF(F192="","",OR(IFERROR(SEARCH("CG",Tabla1[[#This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2" s="305" t="str">
        <f>IF(F192&lt;&gt;"",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2" s="305" t="str">
        <f>IF(F192&lt;&gt;"",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2" s="305" t="str">
        <f>IF(Tabla1[[#This Row],[Fecha Inicio grupo]]="","",IFERROR(VLOOKUP(Tabla1[[#This Row],[Mes de Alta como miembro]],Parámetros!$AM$2:$AN$16,2,0),"01/01/1900"))</f>
        <v/>
      </c>
    </row>
    <row r="193" spans="1:63" ht="14.45" hidden="1">
      <c r="A193" s="68">
        <v>190</v>
      </c>
      <c r="B193" s="29"/>
      <c r="C193" s="34"/>
      <c r="D193" s="42"/>
      <c r="E193" s="64"/>
      <c r="F193" s="45"/>
      <c r="G193" s="45"/>
      <c r="H193" s="161"/>
      <c r="I193" s="42"/>
      <c r="J193" s="28"/>
      <c r="K193" s="69"/>
      <c r="L193" s="68"/>
      <c r="M193" s="46"/>
      <c r="N193" s="236" t="str">
        <f ca="1">IF(Tabla1[[#This Row],[Fecha de nac]]="","",IF(Tabla1[[#This Row],[Fecha Finalización]] &gt;=TODAY(), DATEDIF(Tabla1[[#This Row],[Fecha de nac]],TODAY(),"y"), ROUNDDOWN((Tabla1[[#This Row],[Fecha Finalización]] -Tabla1[[#This Row],[Fecha de nac]])/365,0)))</f>
        <v/>
      </c>
      <c r="O193" s="167"/>
      <c r="P193" s="34"/>
      <c r="Q193" s="67"/>
      <c r="R193" s="67"/>
      <c r="S193" s="67"/>
      <c r="T193" s="67"/>
      <c r="U193" s="241" t="str">
        <f>IF(F193="","",Tabla1[[#This Row],[Fecha Inicio grupo]]+3*7-7)</f>
        <v/>
      </c>
      <c r="V193" s="242" t="str">
        <f>IF(F193="","",EDATE(Tabla1[[#This Row],[Fecha Inicio grupo]],3))</f>
        <v/>
      </c>
      <c r="W193" s="29"/>
      <c r="X193" s="29"/>
      <c r="Y193" s="76"/>
      <c r="Z193" s="76"/>
      <c r="AA193" s="76"/>
      <c r="AB193" s="76"/>
      <c r="AC193" s="76"/>
      <c r="AD193" s="76"/>
      <c r="AE193" s="76"/>
      <c r="AF193" s="76"/>
      <c r="AG193" s="76"/>
      <c r="AH193" s="76"/>
      <c r="AI193" s="76"/>
      <c r="AJ193" s="76"/>
      <c r="AK193" s="76"/>
      <c r="AL193" s="76"/>
      <c r="AM193" s="76"/>
      <c r="AN193" s="76"/>
      <c r="AO193" s="143"/>
      <c r="AP193" s="244" t="str">
        <f>IF(F193="","",IFERROR(VLOOKUP(SUBSTITUTE(SUBSTITUTE(Tabla1[[#This Row],[Uso Sistemas]],"T","P"),"N","F"),Parámetros!$M$2:$N$17,2,0),"Completar hasta 3ra sem. para evaluar a Probacionista"))</f>
        <v/>
      </c>
      <c r="AQ193" s="39"/>
      <c r="AR193" s="39"/>
      <c r="AS193" s="39"/>
      <c r="AT193" s="28"/>
      <c r="AU193" s="55"/>
      <c r="AV193" s="55"/>
      <c r="AW193" s="55"/>
      <c r="AX193" s="246" t="str">
        <f>IF(V193="","",EOMONTH(EDATE(Tabla1[[#This Row],[Fecha Finalización]],2),0))</f>
        <v/>
      </c>
      <c r="AY193" s="39"/>
      <c r="AZ193" s="247" t="str">
        <f>IF(V193="","",EOMONTH(EDATE(Tabla1[[#This Row],[Fecha Finalización]],3),0))</f>
        <v/>
      </c>
      <c r="BA193" s="39"/>
      <c r="BB193" s="39"/>
      <c r="BC193" s="233"/>
      <c r="BD193" s="231" t="str">
        <f>IF(F193="","",Tabla1[[#This Row],[sem 01]]&amp;Tabla1[[#This Row],[sem 02]]&amp;Tabla1[[#This Row],[sem 03]])</f>
        <v/>
      </c>
      <c r="BE193" s="232" t="str">
        <f>+IF(TRIM(F193)="","",$B$1&amp;"-"&amp;Tabla1[[#This Row],[Mes Inscrito]]&amp;"-"&amp;Tabla1[[#This Row],[Dia de clases Inscrito]]&amp;"-"&amp;Tabla1[[#This Row],[Horario Inscrito]]&amp;"-"&amp;Tabla1[[#This Row],[Fecha Inicio grupo]])</f>
        <v/>
      </c>
      <c r="BF193" s="249" t="str">
        <f>IF(F193="","",Tabla1[[#This Row],[Curso]])</f>
        <v/>
      </c>
      <c r="BG193" s="250" t="str">
        <f>+IF(TRIM(F193)="","",$B$1&amp;"-"&amp;TRIM(Tabla1[[#This Row],[Mes Inscrito]])&amp;"-"&amp;TRIM(Tabla1[[#This Row],[Dia de clases Inscrito]])&amp;"-"&amp;TRIM(Tabla1[[#This Row],[Horario Inscrito]])&amp;"-"&amp;TRIM(Tabla1[[#This Row],[Fecha Inicio grupo]])&amp;"-"&amp;TRIM(Tabla1[[#This Row],[Tipo Incrito]]))</f>
        <v/>
      </c>
      <c r="BH193" s="251" t="str">
        <f>IF(F193="","",OR(IFERROR(SEARCH("CG",Tabla1[[#This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3" s="305" t="str">
        <f>IF(F193&lt;&gt;"",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3" s="305" t="str">
        <f>IF(F193&lt;&gt;"",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3" s="305" t="str">
        <f>IF(Tabla1[[#This Row],[Fecha Inicio grupo]]="","",IFERROR(VLOOKUP(Tabla1[[#This Row],[Mes de Alta como miembro]],Parámetros!$AM$2:$AN$16,2,0),"01/01/1900"))</f>
        <v/>
      </c>
    </row>
    <row r="194" spans="1:63" ht="14.45" hidden="1">
      <c r="A194" s="68">
        <v>191</v>
      </c>
      <c r="B194" s="29"/>
      <c r="C194" s="34"/>
      <c r="D194" s="42"/>
      <c r="E194" s="64"/>
      <c r="F194" s="45"/>
      <c r="G194" s="45"/>
      <c r="H194" s="161"/>
      <c r="I194" s="42"/>
      <c r="J194" s="28"/>
      <c r="K194" s="69"/>
      <c r="L194" s="68"/>
      <c r="M194" s="46"/>
      <c r="N194" s="236" t="str">
        <f ca="1">IF(Tabla1[[#This Row],[Fecha de nac]]="","",IF(Tabla1[[#This Row],[Fecha Finalización]] &gt;=TODAY(), DATEDIF(Tabla1[[#This Row],[Fecha de nac]],TODAY(),"y"), ROUNDDOWN((Tabla1[[#This Row],[Fecha Finalización]] -Tabla1[[#This Row],[Fecha de nac]])/365,0)))</f>
        <v/>
      </c>
      <c r="O194" s="167"/>
      <c r="P194" s="34"/>
      <c r="Q194" s="67"/>
      <c r="R194" s="67"/>
      <c r="S194" s="67"/>
      <c r="T194" s="67"/>
      <c r="U194" s="241" t="str">
        <f>IF(F194="","",Tabla1[[#This Row],[Fecha Inicio grupo]]+3*7-7)</f>
        <v/>
      </c>
      <c r="V194" s="242" t="str">
        <f>IF(F194="","",EDATE(Tabla1[[#This Row],[Fecha Inicio grupo]],3))</f>
        <v/>
      </c>
      <c r="W194" s="29"/>
      <c r="X194" s="29"/>
      <c r="Y194" s="76"/>
      <c r="Z194" s="76"/>
      <c r="AA194" s="76"/>
      <c r="AB194" s="76"/>
      <c r="AC194" s="76"/>
      <c r="AD194" s="76"/>
      <c r="AE194" s="76"/>
      <c r="AF194" s="76"/>
      <c r="AG194" s="76"/>
      <c r="AH194" s="76"/>
      <c r="AI194" s="76"/>
      <c r="AJ194" s="76"/>
      <c r="AK194" s="76"/>
      <c r="AL194" s="76"/>
      <c r="AM194" s="76"/>
      <c r="AN194" s="76"/>
      <c r="AO194" s="143"/>
      <c r="AP194" s="244" t="str">
        <f>IF(F194="","",IFERROR(VLOOKUP(SUBSTITUTE(SUBSTITUTE(Tabla1[[#This Row],[Uso Sistemas]],"T","P"),"N","F"),Parámetros!$M$2:$N$17,2,0),"Completar hasta 3ra sem. para evaluar a Probacionista"))</f>
        <v/>
      </c>
      <c r="AQ194" s="39"/>
      <c r="AR194" s="39"/>
      <c r="AS194" s="39"/>
      <c r="AT194" s="28"/>
      <c r="AU194" s="55"/>
      <c r="AV194" s="55"/>
      <c r="AW194" s="55"/>
      <c r="AX194" s="246" t="str">
        <f>IF(V194="","",EOMONTH(EDATE(Tabla1[[#This Row],[Fecha Finalización]],2),0))</f>
        <v/>
      </c>
      <c r="AY194" s="39"/>
      <c r="AZ194" s="247" t="str">
        <f>IF(V194="","",EOMONTH(EDATE(Tabla1[[#This Row],[Fecha Finalización]],3),0))</f>
        <v/>
      </c>
      <c r="BA194" s="39"/>
      <c r="BB194" s="39"/>
      <c r="BC194" s="233"/>
      <c r="BD194" s="231" t="str">
        <f>IF(F194="","",Tabla1[[#This Row],[sem 01]]&amp;Tabla1[[#This Row],[sem 02]]&amp;Tabla1[[#This Row],[sem 03]])</f>
        <v/>
      </c>
      <c r="BE194" s="232" t="str">
        <f>+IF(TRIM(F194)="","",$B$1&amp;"-"&amp;Tabla1[[#This Row],[Mes Inscrito]]&amp;"-"&amp;Tabla1[[#This Row],[Dia de clases Inscrito]]&amp;"-"&amp;Tabla1[[#This Row],[Horario Inscrito]]&amp;"-"&amp;Tabla1[[#This Row],[Fecha Inicio grupo]])</f>
        <v/>
      </c>
      <c r="BF194" s="249" t="str">
        <f>IF(F194="","",Tabla1[[#This Row],[Curso]])</f>
        <v/>
      </c>
      <c r="BG194" s="250" t="str">
        <f>+IF(TRIM(F194)="","",$B$1&amp;"-"&amp;TRIM(Tabla1[[#This Row],[Mes Inscrito]])&amp;"-"&amp;TRIM(Tabla1[[#This Row],[Dia de clases Inscrito]])&amp;"-"&amp;TRIM(Tabla1[[#This Row],[Horario Inscrito]])&amp;"-"&amp;TRIM(Tabla1[[#This Row],[Fecha Inicio grupo]])&amp;"-"&amp;TRIM(Tabla1[[#This Row],[Tipo Incrito]]))</f>
        <v/>
      </c>
      <c r="BH194" s="251" t="str">
        <f>IF(F194="","",OR(IFERROR(SEARCH("CG",Tabla1[[#This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4" s="305" t="str">
        <f>IF(F194&lt;&gt;"",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4" s="305" t="str">
        <f>IF(F194&lt;&gt;"",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4" s="305" t="str">
        <f>IF(Tabla1[[#This Row],[Fecha Inicio grupo]]="","",IFERROR(VLOOKUP(Tabla1[[#This Row],[Mes de Alta como miembro]],Parámetros!$AM$2:$AN$16,2,0),"01/01/1900"))</f>
        <v/>
      </c>
    </row>
    <row r="195" spans="1:63" ht="14.45" hidden="1">
      <c r="A195" s="68">
        <v>192</v>
      </c>
      <c r="B195" s="29"/>
      <c r="C195" s="34"/>
      <c r="D195" s="42"/>
      <c r="E195" s="64"/>
      <c r="F195" s="45"/>
      <c r="G195" s="45"/>
      <c r="H195" s="161"/>
      <c r="I195" s="42"/>
      <c r="J195" s="28"/>
      <c r="K195" s="69"/>
      <c r="L195" s="68"/>
      <c r="M195" s="46"/>
      <c r="N195" s="236" t="str">
        <f ca="1">IF(Tabla1[[#This Row],[Fecha de nac]]="","",IF(Tabla1[[#This Row],[Fecha Finalización]] &gt;=TODAY(), DATEDIF(Tabla1[[#This Row],[Fecha de nac]],TODAY(),"y"), ROUNDDOWN((Tabla1[[#This Row],[Fecha Finalización]] -Tabla1[[#This Row],[Fecha de nac]])/365,0)))</f>
        <v/>
      </c>
      <c r="O195" s="167"/>
      <c r="P195" s="34"/>
      <c r="Q195" s="67"/>
      <c r="R195" s="67"/>
      <c r="S195" s="67"/>
      <c r="T195" s="67"/>
      <c r="U195" s="241" t="str">
        <f>IF(F195="","",Tabla1[[#This Row],[Fecha Inicio grupo]]+3*7-7)</f>
        <v/>
      </c>
      <c r="V195" s="242" t="str">
        <f>IF(F195="","",EDATE(Tabla1[[#This Row],[Fecha Inicio grupo]],3))</f>
        <v/>
      </c>
      <c r="W195" s="29"/>
      <c r="X195" s="29"/>
      <c r="Y195" s="76"/>
      <c r="Z195" s="76"/>
      <c r="AA195" s="76"/>
      <c r="AB195" s="76"/>
      <c r="AC195" s="76"/>
      <c r="AD195" s="76"/>
      <c r="AE195" s="76"/>
      <c r="AF195" s="76"/>
      <c r="AG195" s="76"/>
      <c r="AH195" s="76"/>
      <c r="AI195" s="76"/>
      <c r="AJ195" s="76"/>
      <c r="AK195" s="76"/>
      <c r="AL195" s="76"/>
      <c r="AM195" s="76"/>
      <c r="AN195" s="76"/>
      <c r="AO195" s="143"/>
      <c r="AP195" s="244" t="str">
        <f>IF(F195="","",IFERROR(VLOOKUP(SUBSTITUTE(SUBSTITUTE(Tabla1[[#This Row],[Uso Sistemas]],"T","P"),"N","F"),Parámetros!$M$2:$N$17,2,0),"Completar hasta 3ra sem. para evaluar a Probacionista"))</f>
        <v/>
      </c>
      <c r="AQ195" s="39"/>
      <c r="AR195" s="39"/>
      <c r="AS195" s="39"/>
      <c r="AT195" s="28"/>
      <c r="AU195" s="55"/>
      <c r="AV195" s="55"/>
      <c r="AW195" s="55"/>
      <c r="AX195" s="246" t="str">
        <f>IF(V195="","",EOMONTH(EDATE(Tabla1[[#This Row],[Fecha Finalización]],2),0))</f>
        <v/>
      </c>
      <c r="AY195" s="39"/>
      <c r="AZ195" s="247" t="str">
        <f>IF(V195="","",EOMONTH(EDATE(Tabla1[[#This Row],[Fecha Finalización]],3),0))</f>
        <v/>
      </c>
      <c r="BA195" s="39"/>
      <c r="BB195" s="39"/>
      <c r="BC195" s="233"/>
      <c r="BD195" s="231" t="str">
        <f>IF(F195="","",Tabla1[[#This Row],[sem 01]]&amp;Tabla1[[#This Row],[sem 02]]&amp;Tabla1[[#This Row],[sem 03]])</f>
        <v/>
      </c>
      <c r="BE195" s="232" t="str">
        <f>+IF(TRIM(F195)="","",$B$1&amp;"-"&amp;Tabla1[[#This Row],[Mes Inscrito]]&amp;"-"&amp;Tabla1[[#This Row],[Dia de clases Inscrito]]&amp;"-"&amp;Tabla1[[#This Row],[Horario Inscrito]]&amp;"-"&amp;Tabla1[[#This Row],[Fecha Inicio grupo]])</f>
        <v/>
      </c>
      <c r="BF195" s="249" t="str">
        <f>IF(F195="","",Tabla1[[#This Row],[Curso]])</f>
        <v/>
      </c>
      <c r="BG195" s="250" t="str">
        <f>+IF(TRIM(F195)="","",$B$1&amp;"-"&amp;TRIM(Tabla1[[#This Row],[Mes Inscrito]])&amp;"-"&amp;TRIM(Tabla1[[#This Row],[Dia de clases Inscrito]])&amp;"-"&amp;TRIM(Tabla1[[#This Row],[Horario Inscrito]])&amp;"-"&amp;TRIM(Tabla1[[#This Row],[Fecha Inicio grupo]])&amp;"-"&amp;TRIM(Tabla1[[#This Row],[Tipo Incrito]]))</f>
        <v/>
      </c>
      <c r="BH195" s="251" t="str">
        <f>IF(F195="","",OR(IFERROR(SEARCH("CG",Tabla1[[#This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5" s="305" t="str">
        <f>IF(F195&lt;&gt;"",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5" s="305" t="str">
        <f>IF(F195&lt;&gt;"",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5" s="305" t="str">
        <f>IF(Tabla1[[#This Row],[Fecha Inicio grupo]]="","",IFERROR(VLOOKUP(Tabla1[[#This Row],[Mes de Alta como miembro]],Parámetros!$AM$2:$AN$16,2,0),"01/01/1900"))</f>
        <v/>
      </c>
    </row>
    <row r="196" spans="1:63" ht="14.45" hidden="1">
      <c r="A196" s="68">
        <v>193</v>
      </c>
      <c r="B196" s="29"/>
      <c r="C196" s="34"/>
      <c r="D196" s="42"/>
      <c r="E196" s="64"/>
      <c r="F196" s="45"/>
      <c r="G196" s="45"/>
      <c r="H196" s="161"/>
      <c r="I196" s="42"/>
      <c r="J196" s="28"/>
      <c r="K196" s="69"/>
      <c r="L196" s="68"/>
      <c r="M196" s="46"/>
      <c r="N196" s="236" t="str">
        <f ca="1">IF(Tabla1[[#This Row],[Fecha de nac]]="","",IF(Tabla1[[#This Row],[Fecha Finalización]] &gt;=TODAY(), DATEDIF(Tabla1[[#This Row],[Fecha de nac]],TODAY(),"y"), ROUNDDOWN((Tabla1[[#This Row],[Fecha Finalización]] -Tabla1[[#This Row],[Fecha de nac]])/365,0)))</f>
        <v/>
      </c>
      <c r="O196" s="167"/>
      <c r="P196" s="34"/>
      <c r="Q196" s="67"/>
      <c r="R196" s="67"/>
      <c r="S196" s="67"/>
      <c r="T196" s="67"/>
      <c r="U196" s="241" t="str">
        <f>IF(F196="","",Tabla1[[#This Row],[Fecha Inicio grupo]]+3*7-7)</f>
        <v/>
      </c>
      <c r="V196" s="242" t="str">
        <f>IF(F196="","",EDATE(Tabla1[[#This Row],[Fecha Inicio grupo]],3))</f>
        <v/>
      </c>
      <c r="W196" s="29"/>
      <c r="X196" s="29"/>
      <c r="Y196" s="76"/>
      <c r="Z196" s="76"/>
      <c r="AA196" s="76"/>
      <c r="AB196" s="76"/>
      <c r="AC196" s="76"/>
      <c r="AD196" s="76"/>
      <c r="AE196" s="76"/>
      <c r="AF196" s="76"/>
      <c r="AG196" s="76"/>
      <c r="AH196" s="76"/>
      <c r="AI196" s="76"/>
      <c r="AJ196" s="76"/>
      <c r="AK196" s="76"/>
      <c r="AL196" s="76"/>
      <c r="AM196" s="76"/>
      <c r="AN196" s="76"/>
      <c r="AO196" s="143"/>
      <c r="AP196" s="244" t="str">
        <f>IF(F196="","",IFERROR(VLOOKUP(SUBSTITUTE(SUBSTITUTE(Tabla1[[#This Row],[Uso Sistemas]],"T","P"),"N","F"),Parámetros!$M$2:$N$17,2,0),"Completar hasta 3ra sem. para evaluar a Probacionista"))</f>
        <v/>
      </c>
      <c r="AQ196" s="39"/>
      <c r="AR196" s="39"/>
      <c r="AS196" s="39"/>
      <c r="AT196" s="28"/>
      <c r="AU196" s="55"/>
      <c r="AV196" s="55"/>
      <c r="AW196" s="55"/>
      <c r="AX196" s="246" t="str">
        <f>IF(V196="","",EOMONTH(EDATE(Tabla1[[#This Row],[Fecha Finalización]],2),0))</f>
        <v/>
      </c>
      <c r="AY196" s="39"/>
      <c r="AZ196" s="247" t="str">
        <f>IF(V196="","",EOMONTH(EDATE(Tabla1[[#This Row],[Fecha Finalización]],3),0))</f>
        <v/>
      </c>
      <c r="BA196" s="39"/>
      <c r="BB196" s="39"/>
      <c r="BC196" s="233"/>
      <c r="BD196" s="231" t="str">
        <f>IF(F196="","",Tabla1[[#This Row],[sem 01]]&amp;Tabla1[[#This Row],[sem 02]]&amp;Tabla1[[#This Row],[sem 03]])</f>
        <v/>
      </c>
      <c r="BE196" s="232" t="str">
        <f>+IF(TRIM(F196)="","",$B$1&amp;"-"&amp;Tabla1[[#This Row],[Mes Inscrito]]&amp;"-"&amp;Tabla1[[#This Row],[Dia de clases Inscrito]]&amp;"-"&amp;Tabla1[[#This Row],[Horario Inscrito]]&amp;"-"&amp;Tabla1[[#This Row],[Fecha Inicio grupo]])</f>
        <v/>
      </c>
      <c r="BF196" s="249" t="str">
        <f>IF(F196="","",Tabla1[[#This Row],[Curso]])</f>
        <v/>
      </c>
      <c r="BG196" s="250" t="str">
        <f>+IF(TRIM(F196)="","",$B$1&amp;"-"&amp;TRIM(Tabla1[[#This Row],[Mes Inscrito]])&amp;"-"&amp;TRIM(Tabla1[[#This Row],[Dia de clases Inscrito]])&amp;"-"&amp;TRIM(Tabla1[[#This Row],[Horario Inscrito]])&amp;"-"&amp;TRIM(Tabla1[[#This Row],[Fecha Inicio grupo]])&amp;"-"&amp;TRIM(Tabla1[[#This Row],[Tipo Incrito]]))</f>
        <v/>
      </c>
      <c r="BH196" s="251" t="str">
        <f>IF(F196="","",OR(IFERROR(SEARCH("CG",Tabla1[[#This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6" s="305" t="str">
        <f>IF(F196&lt;&gt;"",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6" s="305" t="str">
        <f>IF(F196&lt;&gt;"",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6" s="305" t="str">
        <f>IF(Tabla1[[#This Row],[Fecha Inicio grupo]]="","",IFERROR(VLOOKUP(Tabla1[[#This Row],[Mes de Alta como miembro]],Parámetros!$AM$2:$AN$16,2,0),"01/01/1900"))</f>
        <v/>
      </c>
    </row>
    <row r="197" spans="1:63" ht="14.45" hidden="1">
      <c r="A197" s="68">
        <v>194</v>
      </c>
      <c r="B197" s="29"/>
      <c r="C197" s="34"/>
      <c r="D197" s="42"/>
      <c r="E197" s="64"/>
      <c r="F197" s="45"/>
      <c r="G197" s="45"/>
      <c r="H197" s="161"/>
      <c r="I197" s="42"/>
      <c r="J197" s="28"/>
      <c r="K197" s="69"/>
      <c r="L197" s="68"/>
      <c r="M197" s="46"/>
      <c r="N197" s="236" t="str">
        <f ca="1">IF(Tabla1[[#This Row],[Fecha de nac]]="","",IF(Tabla1[[#This Row],[Fecha Finalización]] &gt;=TODAY(), DATEDIF(Tabla1[[#This Row],[Fecha de nac]],TODAY(),"y"), ROUNDDOWN((Tabla1[[#This Row],[Fecha Finalización]] -Tabla1[[#This Row],[Fecha de nac]])/365,0)))</f>
        <v/>
      </c>
      <c r="O197" s="167"/>
      <c r="P197" s="34"/>
      <c r="Q197" s="67"/>
      <c r="R197" s="67"/>
      <c r="S197" s="67"/>
      <c r="T197" s="67"/>
      <c r="U197" s="241" t="str">
        <f>IF(F197="","",Tabla1[[#This Row],[Fecha Inicio grupo]]+3*7-7)</f>
        <v/>
      </c>
      <c r="V197" s="242" t="str">
        <f>IF(F197="","",EDATE(Tabla1[[#This Row],[Fecha Inicio grupo]],3))</f>
        <v/>
      </c>
      <c r="W197" s="29"/>
      <c r="X197" s="29"/>
      <c r="Y197" s="76"/>
      <c r="Z197" s="76"/>
      <c r="AA197" s="76"/>
      <c r="AB197" s="76"/>
      <c r="AC197" s="76"/>
      <c r="AD197" s="76"/>
      <c r="AE197" s="76"/>
      <c r="AF197" s="76"/>
      <c r="AG197" s="76"/>
      <c r="AH197" s="76"/>
      <c r="AI197" s="76"/>
      <c r="AJ197" s="76"/>
      <c r="AK197" s="76"/>
      <c r="AL197" s="76"/>
      <c r="AM197" s="76"/>
      <c r="AN197" s="76"/>
      <c r="AO197" s="143"/>
      <c r="AP197" s="244" t="str">
        <f>IF(F197="","",IFERROR(VLOOKUP(SUBSTITUTE(SUBSTITUTE(Tabla1[[#This Row],[Uso Sistemas]],"T","P"),"N","F"),Parámetros!$M$2:$N$17,2,0),"Completar hasta 3ra sem. para evaluar a Probacionista"))</f>
        <v/>
      </c>
      <c r="AQ197" s="39"/>
      <c r="AR197" s="39"/>
      <c r="AS197" s="39"/>
      <c r="AT197" s="28"/>
      <c r="AU197" s="55"/>
      <c r="AV197" s="55"/>
      <c r="AW197" s="55"/>
      <c r="AX197" s="246" t="str">
        <f>IF(V197="","",EOMONTH(EDATE(Tabla1[[#This Row],[Fecha Finalización]],2),0))</f>
        <v/>
      </c>
      <c r="AY197" s="39"/>
      <c r="AZ197" s="247" t="str">
        <f>IF(V197="","",EOMONTH(EDATE(Tabla1[[#This Row],[Fecha Finalización]],3),0))</f>
        <v/>
      </c>
      <c r="BA197" s="39"/>
      <c r="BB197" s="39"/>
      <c r="BC197" s="233"/>
      <c r="BD197" s="231" t="str">
        <f>IF(F197="","",Tabla1[[#This Row],[sem 01]]&amp;Tabla1[[#This Row],[sem 02]]&amp;Tabla1[[#This Row],[sem 03]])</f>
        <v/>
      </c>
      <c r="BE197" s="232" t="str">
        <f>+IF(TRIM(F197)="","",$B$1&amp;"-"&amp;Tabla1[[#This Row],[Mes Inscrito]]&amp;"-"&amp;Tabla1[[#This Row],[Dia de clases Inscrito]]&amp;"-"&amp;Tabla1[[#This Row],[Horario Inscrito]]&amp;"-"&amp;Tabla1[[#This Row],[Fecha Inicio grupo]])</f>
        <v/>
      </c>
      <c r="BF197" s="249" t="str">
        <f>IF(F197="","",Tabla1[[#This Row],[Curso]])</f>
        <v/>
      </c>
      <c r="BG197" s="250" t="str">
        <f>+IF(TRIM(F197)="","",$B$1&amp;"-"&amp;TRIM(Tabla1[[#This Row],[Mes Inscrito]])&amp;"-"&amp;TRIM(Tabla1[[#This Row],[Dia de clases Inscrito]])&amp;"-"&amp;TRIM(Tabla1[[#This Row],[Horario Inscrito]])&amp;"-"&amp;TRIM(Tabla1[[#This Row],[Fecha Inicio grupo]])&amp;"-"&amp;TRIM(Tabla1[[#This Row],[Tipo Incrito]]))</f>
        <v/>
      </c>
      <c r="BH197" s="251" t="str">
        <f>IF(F197="","",OR(IFERROR(SEARCH("CG",Tabla1[[#This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7" s="305" t="str">
        <f>IF(F197&lt;&gt;"",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7" s="305" t="str">
        <f>IF(F197&lt;&gt;"",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7" s="305" t="str">
        <f>IF(Tabla1[[#This Row],[Fecha Inicio grupo]]="","",IFERROR(VLOOKUP(Tabla1[[#This Row],[Mes de Alta como miembro]],Parámetros!$AM$2:$AN$16,2,0),"01/01/1900"))</f>
        <v/>
      </c>
    </row>
    <row r="198" spans="1:63" ht="14.45" hidden="1">
      <c r="A198" s="68">
        <v>195</v>
      </c>
      <c r="B198" s="29"/>
      <c r="C198" s="34"/>
      <c r="D198" s="42"/>
      <c r="E198" s="64"/>
      <c r="F198" s="45"/>
      <c r="G198" s="45"/>
      <c r="H198" s="161"/>
      <c r="I198" s="42"/>
      <c r="J198" s="28"/>
      <c r="K198" s="69"/>
      <c r="L198" s="68"/>
      <c r="M198" s="46"/>
      <c r="N198" s="236" t="str">
        <f ca="1">IF(Tabla1[[#This Row],[Fecha de nac]]="","",IF(Tabla1[[#This Row],[Fecha Finalización]] &gt;=TODAY(), DATEDIF(Tabla1[[#This Row],[Fecha de nac]],TODAY(),"y"), ROUNDDOWN((Tabla1[[#This Row],[Fecha Finalización]] -Tabla1[[#This Row],[Fecha de nac]])/365,0)))</f>
        <v/>
      </c>
      <c r="O198" s="167"/>
      <c r="P198" s="34"/>
      <c r="Q198" s="67"/>
      <c r="R198" s="67"/>
      <c r="S198" s="67"/>
      <c r="T198" s="67"/>
      <c r="U198" s="241" t="str">
        <f>IF(F198="","",Tabla1[[#This Row],[Fecha Inicio grupo]]+3*7-7)</f>
        <v/>
      </c>
      <c r="V198" s="242" t="str">
        <f>IF(F198="","",EDATE(Tabla1[[#This Row],[Fecha Inicio grupo]],3))</f>
        <v/>
      </c>
      <c r="W198" s="29"/>
      <c r="X198" s="29"/>
      <c r="Y198" s="76"/>
      <c r="Z198" s="76"/>
      <c r="AA198" s="76"/>
      <c r="AB198" s="76"/>
      <c r="AC198" s="76"/>
      <c r="AD198" s="76"/>
      <c r="AE198" s="76"/>
      <c r="AF198" s="76"/>
      <c r="AG198" s="76"/>
      <c r="AH198" s="76"/>
      <c r="AI198" s="76"/>
      <c r="AJ198" s="76"/>
      <c r="AK198" s="76"/>
      <c r="AL198" s="76"/>
      <c r="AM198" s="76"/>
      <c r="AN198" s="76"/>
      <c r="AO198" s="143"/>
      <c r="AP198" s="244" t="str">
        <f>IF(F198="","",IFERROR(VLOOKUP(SUBSTITUTE(SUBSTITUTE(Tabla1[[#This Row],[Uso Sistemas]],"T","P"),"N","F"),Parámetros!$M$2:$N$17,2,0),"Completar hasta 3ra sem. para evaluar a Probacionista"))</f>
        <v/>
      </c>
      <c r="AQ198" s="39"/>
      <c r="AR198" s="39"/>
      <c r="AS198" s="39"/>
      <c r="AT198" s="28"/>
      <c r="AU198" s="55"/>
      <c r="AV198" s="55"/>
      <c r="AW198" s="55"/>
      <c r="AX198" s="246" t="str">
        <f>IF(V198="","",EOMONTH(EDATE(Tabla1[[#This Row],[Fecha Finalización]],2),0))</f>
        <v/>
      </c>
      <c r="AY198" s="39"/>
      <c r="AZ198" s="247" t="str">
        <f>IF(V198="","",EOMONTH(EDATE(Tabla1[[#This Row],[Fecha Finalización]],3),0))</f>
        <v/>
      </c>
      <c r="BA198" s="39"/>
      <c r="BB198" s="39"/>
      <c r="BC198" s="233"/>
      <c r="BD198" s="231" t="str">
        <f>IF(F198="","",Tabla1[[#This Row],[sem 01]]&amp;Tabla1[[#This Row],[sem 02]]&amp;Tabla1[[#This Row],[sem 03]])</f>
        <v/>
      </c>
      <c r="BE198" s="232" t="str">
        <f>+IF(TRIM(F198)="","",$B$1&amp;"-"&amp;Tabla1[[#This Row],[Mes Inscrito]]&amp;"-"&amp;Tabla1[[#This Row],[Dia de clases Inscrito]]&amp;"-"&amp;Tabla1[[#This Row],[Horario Inscrito]]&amp;"-"&amp;Tabla1[[#This Row],[Fecha Inicio grupo]])</f>
        <v/>
      </c>
      <c r="BF198" s="249" t="str">
        <f>IF(F198="","",Tabla1[[#This Row],[Curso]])</f>
        <v/>
      </c>
      <c r="BG198" s="250" t="str">
        <f>+IF(TRIM(F198)="","",$B$1&amp;"-"&amp;TRIM(Tabla1[[#This Row],[Mes Inscrito]])&amp;"-"&amp;TRIM(Tabla1[[#This Row],[Dia de clases Inscrito]])&amp;"-"&amp;TRIM(Tabla1[[#This Row],[Horario Inscrito]])&amp;"-"&amp;TRIM(Tabla1[[#This Row],[Fecha Inicio grupo]])&amp;"-"&amp;TRIM(Tabla1[[#This Row],[Tipo Incrito]]))</f>
        <v/>
      </c>
      <c r="BH198" s="251" t="str">
        <f>IF(F198="","",OR(IFERROR(SEARCH("CG",Tabla1[[#This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8" s="305" t="str">
        <f>IF(F198&lt;&gt;"",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8" s="305" t="str">
        <f>IF(F198&lt;&gt;"",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8" s="305" t="str">
        <f>IF(Tabla1[[#This Row],[Fecha Inicio grupo]]="","",IFERROR(VLOOKUP(Tabla1[[#This Row],[Mes de Alta como miembro]],Parámetros!$AM$2:$AN$16,2,0),"01/01/1900"))</f>
        <v/>
      </c>
    </row>
    <row r="199" spans="1:63" ht="14.45" hidden="1">
      <c r="A199" s="68">
        <v>196</v>
      </c>
      <c r="B199" s="29"/>
      <c r="C199" s="34"/>
      <c r="D199" s="42"/>
      <c r="E199" s="64"/>
      <c r="F199" s="45"/>
      <c r="G199" s="45"/>
      <c r="H199" s="161"/>
      <c r="I199" s="42"/>
      <c r="J199" s="28"/>
      <c r="K199" s="69"/>
      <c r="L199" s="68"/>
      <c r="M199" s="46"/>
      <c r="N199" s="236" t="str">
        <f ca="1">IF(Tabla1[[#This Row],[Fecha de nac]]="","",IF(Tabla1[[#This Row],[Fecha Finalización]] &gt;=TODAY(), DATEDIF(Tabla1[[#This Row],[Fecha de nac]],TODAY(),"y"), ROUNDDOWN((Tabla1[[#This Row],[Fecha Finalización]] -Tabla1[[#This Row],[Fecha de nac]])/365,0)))</f>
        <v/>
      </c>
      <c r="O199" s="167"/>
      <c r="P199" s="34"/>
      <c r="Q199" s="67"/>
      <c r="R199" s="67"/>
      <c r="S199" s="67"/>
      <c r="T199" s="67"/>
      <c r="U199" s="241" t="str">
        <f>IF(F199="","",Tabla1[[#This Row],[Fecha Inicio grupo]]+3*7-7)</f>
        <v/>
      </c>
      <c r="V199" s="242" t="str">
        <f>IF(F199="","",EDATE(Tabla1[[#This Row],[Fecha Inicio grupo]],3))</f>
        <v/>
      </c>
      <c r="W199" s="29"/>
      <c r="X199" s="29"/>
      <c r="Y199" s="76"/>
      <c r="Z199" s="76"/>
      <c r="AA199" s="76"/>
      <c r="AB199" s="76"/>
      <c r="AC199" s="76"/>
      <c r="AD199" s="76"/>
      <c r="AE199" s="76"/>
      <c r="AF199" s="76"/>
      <c r="AG199" s="76"/>
      <c r="AH199" s="76"/>
      <c r="AI199" s="76"/>
      <c r="AJ199" s="76"/>
      <c r="AK199" s="76"/>
      <c r="AL199" s="76"/>
      <c r="AM199" s="76"/>
      <c r="AN199" s="76"/>
      <c r="AO199" s="143"/>
      <c r="AP199" s="244" t="str">
        <f>IF(F199="","",IFERROR(VLOOKUP(SUBSTITUTE(SUBSTITUTE(Tabla1[[#This Row],[Uso Sistemas]],"T","P"),"N","F"),Parámetros!$M$2:$N$17,2,0),"Completar hasta 3ra sem. para evaluar a Probacionista"))</f>
        <v/>
      </c>
      <c r="AQ199" s="39"/>
      <c r="AR199" s="39"/>
      <c r="AS199" s="39"/>
      <c r="AT199" s="28"/>
      <c r="AU199" s="55"/>
      <c r="AV199" s="55"/>
      <c r="AW199" s="55"/>
      <c r="AX199" s="246" t="str">
        <f>IF(V199="","",EOMONTH(EDATE(Tabla1[[#This Row],[Fecha Finalización]],2),0))</f>
        <v/>
      </c>
      <c r="AY199" s="39"/>
      <c r="AZ199" s="247" t="str">
        <f>IF(V199="","",EOMONTH(EDATE(Tabla1[[#This Row],[Fecha Finalización]],3),0))</f>
        <v/>
      </c>
      <c r="BA199" s="39"/>
      <c r="BB199" s="39"/>
      <c r="BC199" s="233"/>
      <c r="BD199" s="231" t="str">
        <f>IF(F199="","",Tabla1[[#This Row],[sem 01]]&amp;Tabla1[[#This Row],[sem 02]]&amp;Tabla1[[#This Row],[sem 03]])</f>
        <v/>
      </c>
      <c r="BE199" s="232" t="str">
        <f>+IF(TRIM(F199)="","",$B$1&amp;"-"&amp;Tabla1[[#This Row],[Mes Inscrito]]&amp;"-"&amp;Tabla1[[#This Row],[Dia de clases Inscrito]]&amp;"-"&amp;Tabla1[[#This Row],[Horario Inscrito]]&amp;"-"&amp;Tabla1[[#This Row],[Fecha Inicio grupo]])</f>
        <v/>
      </c>
      <c r="BF199" s="249" t="str">
        <f>IF(F199="","",Tabla1[[#This Row],[Curso]])</f>
        <v/>
      </c>
      <c r="BG199" s="250" t="str">
        <f>+IF(TRIM(F199)="","",$B$1&amp;"-"&amp;TRIM(Tabla1[[#This Row],[Mes Inscrito]])&amp;"-"&amp;TRIM(Tabla1[[#This Row],[Dia de clases Inscrito]])&amp;"-"&amp;TRIM(Tabla1[[#This Row],[Horario Inscrito]])&amp;"-"&amp;TRIM(Tabla1[[#This Row],[Fecha Inicio grupo]])&amp;"-"&amp;TRIM(Tabla1[[#This Row],[Tipo Incrito]]))</f>
        <v/>
      </c>
      <c r="BH199" s="251" t="str">
        <f>IF(F199="","",OR(IFERROR(SEARCH("CG",Tabla1[[#This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9" s="305" t="str">
        <f>IF(F199&lt;&gt;"",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9" s="305" t="str">
        <f>IF(F199&lt;&gt;"",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9" s="305" t="str">
        <f>IF(Tabla1[[#This Row],[Fecha Inicio grupo]]="","",IFERROR(VLOOKUP(Tabla1[[#This Row],[Mes de Alta como miembro]],Parámetros!$AM$2:$AN$16,2,0),"01/01/1900"))</f>
        <v/>
      </c>
    </row>
    <row r="200" spans="1:63" ht="14.45" hidden="1">
      <c r="A200" s="68">
        <v>197</v>
      </c>
      <c r="B200" s="29"/>
      <c r="C200" s="34"/>
      <c r="D200" s="42"/>
      <c r="E200" s="64"/>
      <c r="F200" s="45"/>
      <c r="G200" s="45"/>
      <c r="H200" s="161"/>
      <c r="I200" s="42"/>
      <c r="J200" s="28"/>
      <c r="K200" s="69"/>
      <c r="L200" s="68"/>
      <c r="M200" s="46"/>
      <c r="N200" s="236" t="str">
        <f ca="1">IF(Tabla1[[#This Row],[Fecha de nac]]="","",IF(Tabla1[[#This Row],[Fecha Finalización]] &gt;=TODAY(), DATEDIF(Tabla1[[#This Row],[Fecha de nac]],TODAY(),"y"), ROUNDDOWN((Tabla1[[#This Row],[Fecha Finalización]] -Tabla1[[#This Row],[Fecha de nac]])/365,0)))</f>
        <v/>
      </c>
      <c r="O200" s="167"/>
      <c r="P200" s="34"/>
      <c r="Q200" s="67"/>
      <c r="R200" s="67"/>
      <c r="S200" s="67"/>
      <c r="T200" s="67"/>
      <c r="U200" s="241" t="str">
        <f>IF(F200="","",Tabla1[[#This Row],[Fecha Inicio grupo]]+3*7-7)</f>
        <v/>
      </c>
      <c r="V200" s="242" t="str">
        <f>IF(F200="","",EDATE(Tabla1[[#This Row],[Fecha Inicio grupo]],3))</f>
        <v/>
      </c>
      <c r="W200" s="29"/>
      <c r="X200" s="29"/>
      <c r="Y200" s="76"/>
      <c r="Z200" s="76"/>
      <c r="AA200" s="76"/>
      <c r="AB200" s="76"/>
      <c r="AC200" s="76"/>
      <c r="AD200" s="76"/>
      <c r="AE200" s="76"/>
      <c r="AF200" s="76"/>
      <c r="AG200" s="76"/>
      <c r="AH200" s="76"/>
      <c r="AI200" s="76"/>
      <c r="AJ200" s="76"/>
      <c r="AK200" s="76"/>
      <c r="AL200" s="76"/>
      <c r="AM200" s="76"/>
      <c r="AN200" s="76"/>
      <c r="AO200" s="143"/>
      <c r="AP200" s="244" t="str">
        <f>IF(F200="","",IFERROR(VLOOKUP(SUBSTITUTE(SUBSTITUTE(Tabla1[[#This Row],[Uso Sistemas]],"T","P"),"N","F"),Parámetros!$M$2:$N$17,2,0),"Completar hasta 3ra sem. para evaluar a Probacionista"))</f>
        <v/>
      </c>
      <c r="AQ200" s="39"/>
      <c r="AR200" s="39"/>
      <c r="AS200" s="39"/>
      <c r="AT200" s="28"/>
      <c r="AU200" s="55"/>
      <c r="AV200" s="55"/>
      <c r="AW200" s="55"/>
      <c r="AX200" s="246" t="str">
        <f>IF(V200="","",EOMONTH(EDATE(Tabla1[[#This Row],[Fecha Finalización]],2),0))</f>
        <v/>
      </c>
      <c r="AY200" s="39"/>
      <c r="AZ200" s="247" t="str">
        <f>IF(V200="","",EOMONTH(EDATE(Tabla1[[#This Row],[Fecha Finalización]],3),0))</f>
        <v/>
      </c>
      <c r="BA200" s="39"/>
      <c r="BB200" s="39"/>
      <c r="BC200" s="233"/>
      <c r="BD200" s="231" t="str">
        <f>IF(F200="","",Tabla1[[#This Row],[sem 01]]&amp;Tabla1[[#This Row],[sem 02]]&amp;Tabla1[[#This Row],[sem 03]])</f>
        <v/>
      </c>
      <c r="BE200" s="232" t="str">
        <f>+IF(TRIM(F200)="","",$B$1&amp;"-"&amp;Tabla1[[#This Row],[Mes Inscrito]]&amp;"-"&amp;Tabla1[[#This Row],[Dia de clases Inscrito]]&amp;"-"&amp;Tabla1[[#This Row],[Horario Inscrito]]&amp;"-"&amp;Tabla1[[#This Row],[Fecha Inicio grupo]])</f>
        <v/>
      </c>
      <c r="BF200" s="249" t="str">
        <f>IF(F200="","",Tabla1[[#This Row],[Curso]])</f>
        <v/>
      </c>
      <c r="BG200" s="250" t="str">
        <f>+IF(TRIM(F200)="","",$B$1&amp;"-"&amp;TRIM(Tabla1[[#This Row],[Mes Inscrito]])&amp;"-"&amp;TRIM(Tabla1[[#This Row],[Dia de clases Inscrito]])&amp;"-"&amp;TRIM(Tabla1[[#This Row],[Horario Inscrito]])&amp;"-"&amp;TRIM(Tabla1[[#This Row],[Fecha Inicio grupo]])&amp;"-"&amp;TRIM(Tabla1[[#This Row],[Tipo Incrito]]))</f>
        <v/>
      </c>
      <c r="BH200" s="251" t="str">
        <f>IF(F200="","",OR(IFERROR(SEARCH("CG",Tabla1[[#This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0" s="305" t="str">
        <f>IF(F200&lt;&gt;"",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0" s="305" t="str">
        <f>IF(F200&lt;&gt;"",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0" s="305" t="str">
        <f>IF(Tabla1[[#This Row],[Fecha Inicio grupo]]="","",IFERROR(VLOOKUP(Tabla1[[#This Row],[Mes de Alta como miembro]],Parámetros!$AM$2:$AN$16,2,0),"01/01/1900"))</f>
        <v/>
      </c>
    </row>
    <row r="201" spans="1:63" ht="14.45" hidden="1">
      <c r="A201" s="68">
        <v>198</v>
      </c>
      <c r="B201" s="29"/>
      <c r="C201" s="34"/>
      <c r="D201" s="42"/>
      <c r="E201" s="64"/>
      <c r="F201" s="45"/>
      <c r="G201" s="45"/>
      <c r="H201" s="161"/>
      <c r="I201" s="42"/>
      <c r="J201" s="28"/>
      <c r="K201" s="69"/>
      <c r="L201" s="68"/>
      <c r="M201" s="46"/>
      <c r="N201" s="236" t="str">
        <f ca="1">IF(Tabla1[[#This Row],[Fecha de nac]]="","",IF(Tabla1[[#This Row],[Fecha Finalización]] &gt;=TODAY(), DATEDIF(Tabla1[[#This Row],[Fecha de nac]],TODAY(),"y"), ROUNDDOWN((Tabla1[[#This Row],[Fecha Finalización]] -Tabla1[[#This Row],[Fecha de nac]])/365,0)))</f>
        <v/>
      </c>
      <c r="O201" s="167"/>
      <c r="P201" s="34"/>
      <c r="Q201" s="67"/>
      <c r="R201" s="67"/>
      <c r="S201" s="67"/>
      <c r="T201" s="67"/>
      <c r="U201" s="241" t="str">
        <f>IF(F201="","",Tabla1[[#This Row],[Fecha Inicio grupo]]+3*7-7)</f>
        <v/>
      </c>
      <c r="V201" s="242" t="str">
        <f>IF(F201="","",EDATE(Tabla1[[#This Row],[Fecha Inicio grupo]],3))</f>
        <v/>
      </c>
      <c r="W201" s="29"/>
      <c r="X201" s="29"/>
      <c r="Y201" s="76"/>
      <c r="Z201" s="76"/>
      <c r="AA201" s="76"/>
      <c r="AB201" s="76"/>
      <c r="AC201" s="76"/>
      <c r="AD201" s="76"/>
      <c r="AE201" s="76"/>
      <c r="AF201" s="76"/>
      <c r="AG201" s="76"/>
      <c r="AH201" s="76"/>
      <c r="AI201" s="76"/>
      <c r="AJ201" s="76"/>
      <c r="AK201" s="76"/>
      <c r="AL201" s="76"/>
      <c r="AM201" s="76"/>
      <c r="AN201" s="76"/>
      <c r="AO201" s="143"/>
      <c r="AP201" s="244" t="str">
        <f>IF(F201="","",IFERROR(VLOOKUP(SUBSTITUTE(SUBSTITUTE(Tabla1[[#This Row],[Uso Sistemas]],"T","P"),"N","F"),Parámetros!$M$2:$N$17,2,0),"Completar hasta 3ra sem. para evaluar a Probacionista"))</f>
        <v/>
      </c>
      <c r="AQ201" s="39"/>
      <c r="AR201" s="39"/>
      <c r="AS201" s="39"/>
      <c r="AT201" s="28"/>
      <c r="AU201" s="55"/>
      <c r="AV201" s="55"/>
      <c r="AW201" s="55"/>
      <c r="AX201" s="246" t="str">
        <f>IF(V201="","",EOMONTH(EDATE(Tabla1[[#This Row],[Fecha Finalización]],2),0))</f>
        <v/>
      </c>
      <c r="AY201" s="39"/>
      <c r="AZ201" s="247" t="str">
        <f>IF(V201="","",EOMONTH(EDATE(Tabla1[[#This Row],[Fecha Finalización]],3),0))</f>
        <v/>
      </c>
      <c r="BA201" s="39"/>
      <c r="BB201" s="39"/>
      <c r="BC201" s="233"/>
      <c r="BD201" s="231" t="str">
        <f>IF(F201="","",Tabla1[[#This Row],[sem 01]]&amp;Tabla1[[#This Row],[sem 02]]&amp;Tabla1[[#This Row],[sem 03]])</f>
        <v/>
      </c>
      <c r="BE201" s="232" t="str">
        <f>+IF(TRIM(F201)="","",$B$1&amp;"-"&amp;Tabla1[[#This Row],[Mes Inscrito]]&amp;"-"&amp;Tabla1[[#This Row],[Dia de clases Inscrito]]&amp;"-"&amp;Tabla1[[#This Row],[Horario Inscrito]]&amp;"-"&amp;Tabla1[[#This Row],[Fecha Inicio grupo]])</f>
        <v/>
      </c>
      <c r="BF201" s="249" t="str">
        <f>IF(F201="","",Tabla1[[#This Row],[Curso]])</f>
        <v/>
      </c>
      <c r="BG201" s="250" t="str">
        <f>+IF(TRIM(F201)="","",$B$1&amp;"-"&amp;TRIM(Tabla1[[#This Row],[Mes Inscrito]])&amp;"-"&amp;TRIM(Tabla1[[#This Row],[Dia de clases Inscrito]])&amp;"-"&amp;TRIM(Tabla1[[#This Row],[Horario Inscrito]])&amp;"-"&amp;TRIM(Tabla1[[#This Row],[Fecha Inicio grupo]])&amp;"-"&amp;TRIM(Tabla1[[#This Row],[Tipo Incrito]]))</f>
        <v/>
      </c>
      <c r="BH201" s="251" t="str">
        <f>IF(F201="","",OR(IFERROR(SEARCH("CG",Tabla1[[#This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1" s="305" t="str">
        <f>IF(F201&lt;&gt;"",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1" s="305" t="str">
        <f>IF(F201&lt;&gt;"",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1" s="305" t="str">
        <f>IF(Tabla1[[#This Row],[Fecha Inicio grupo]]="","",IFERROR(VLOOKUP(Tabla1[[#This Row],[Mes de Alta como miembro]],Parámetros!$AM$2:$AN$16,2,0),"01/01/1900"))</f>
        <v/>
      </c>
    </row>
    <row r="202" spans="1:63" ht="14.45" hidden="1">
      <c r="A202" s="68">
        <v>199</v>
      </c>
      <c r="B202" s="29"/>
      <c r="C202" s="34"/>
      <c r="D202" s="42"/>
      <c r="E202" s="64"/>
      <c r="F202" s="45"/>
      <c r="G202" s="45"/>
      <c r="H202" s="161"/>
      <c r="I202" s="42"/>
      <c r="J202" s="28"/>
      <c r="K202" s="69"/>
      <c r="L202" s="68"/>
      <c r="M202" s="46"/>
      <c r="N202" s="236" t="str">
        <f ca="1">IF(Tabla1[[#This Row],[Fecha de nac]]="","",IF(Tabla1[[#This Row],[Fecha Finalización]] &gt;=TODAY(), DATEDIF(Tabla1[[#This Row],[Fecha de nac]],TODAY(),"y"), ROUNDDOWN((Tabla1[[#This Row],[Fecha Finalización]] -Tabla1[[#This Row],[Fecha de nac]])/365,0)))</f>
        <v/>
      </c>
      <c r="O202" s="167"/>
      <c r="P202" s="34"/>
      <c r="Q202" s="67"/>
      <c r="R202" s="67"/>
      <c r="S202" s="67"/>
      <c r="T202" s="67"/>
      <c r="U202" s="241" t="str">
        <f>IF(F202="","",Tabla1[[#This Row],[Fecha Inicio grupo]]+3*7-7)</f>
        <v/>
      </c>
      <c r="V202" s="242" t="str">
        <f>IF(F202="","",EDATE(Tabla1[[#This Row],[Fecha Inicio grupo]],3))</f>
        <v/>
      </c>
      <c r="W202" s="29"/>
      <c r="X202" s="29"/>
      <c r="Y202" s="76"/>
      <c r="Z202" s="76"/>
      <c r="AA202" s="76"/>
      <c r="AB202" s="76"/>
      <c r="AC202" s="76"/>
      <c r="AD202" s="76"/>
      <c r="AE202" s="76"/>
      <c r="AF202" s="76"/>
      <c r="AG202" s="76"/>
      <c r="AH202" s="76"/>
      <c r="AI202" s="76"/>
      <c r="AJ202" s="76"/>
      <c r="AK202" s="76"/>
      <c r="AL202" s="76"/>
      <c r="AM202" s="76"/>
      <c r="AN202" s="76"/>
      <c r="AO202" s="143"/>
      <c r="AP202" s="244" t="str">
        <f>IF(F202="","",IFERROR(VLOOKUP(SUBSTITUTE(SUBSTITUTE(Tabla1[[#This Row],[Uso Sistemas]],"T","P"),"N","F"),Parámetros!$M$2:$N$17,2,0),"Completar hasta 3ra sem. para evaluar a Probacionista"))</f>
        <v/>
      </c>
      <c r="AQ202" s="39"/>
      <c r="AR202" s="39"/>
      <c r="AS202" s="39"/>
      <c r="AT202" s="28"/>
      <c r="AU202" s="55"/>
      <c r="AV202" s="55"/>
      <c r="AW202" s="55"/>
      <c r="AX202" s="246" t="str">
        <f>IF(V202="","",EOMONTH(EDATE(Tabla1[[#This Row],[Fecha Finalización]],2),0))</f>
        <v/>
      </c>
      <c r="AY202" s="39"/>
      <c r="AZ202" s="247" t="str">
        <f>IF(V202="","",EOMONTH(EDATE(Tabla1[[#This Row],[Fecha Finalización]],3),0))</f>
        <v/>
      </c>
      <c r="BA202" s="39"/>
      <c r="BB202" s="39"/>
      <c r="BC202" s="233"/>
      <c r="BD202" s="231" t="str">
        <f>IF(F202="","",Tabla1[[#This Row],[sem 01]]&amp;Tabla1[[#This Row],[sem 02]]&amp;Tabla1[[#This Row],[sem 03]])</f>
        <v/>
      </c>
      <c r="BE202" s="232" t="str">
        <f>+IF(TRIM(F202)="","",$B$1&amp;"-"&amp;Tabla1[[#This Row],[Mes Inscrito]]&amp;"-"&amp;Tabla1[[#This Row],[Dia de clases Inscrito]]&amp;"-"&amp;Tabla1[[#This Row],[Horario Inscrito]]&amp;"-"&amp;Tabla1[[#This Row],[Fecha Inicio grupo]])</f>
        <v/>
      </c>
      <c r="BF202" s="249" t="str">
        <f>IF(F202="","",Tabla1[[#This Row],[Curso]])</f>
        <v/>
      </c>
      <c r="BG202" s="250" t="str">
        <f>+IF(TRIM(F202)="","",$B$1&amp;"-"&amp;TRIM(Tabla1[[#This Row],[Mes Inscrito]])&amp;"-"&amp;TRIM(Tabla1[[#This Row],[Dia de clases Inscrito]])&amp;"-"&amp;TRIM(Tabla1[[#This Row],[Horario Inscrito]])&amp;"-"&amp;TRIM(Tabla1[[#This Row],[Fecha Inicio grupo]])&amp;"-"&amp;TRIM(Tabla1[[#This Row],[Tipo Incrito]]))</f>
        <v/>
      </c>
      <c r="BH202" s="251" t="str">
        <f>IF(F202="","",OR(IFERROR(SEARCH("CG",Tabla1[[#This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2" s="305" t="str">
        <f>IF(F202&lt;&gt;"",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2" s="305" t="str">
        <f>IF(F202&lt;&gt;"",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2" s="305" t="str">
        <f>IF(Tabla1[[#This Row],[Fecha Inicio grupo]]="","",IFERROR(VLOOKUP(Tabla1[[#This Row],[Mes de Alta como miembro]],Parámetros!$AM$2:$AN$16,2,0),"01/01/1900"))</f>
        <v/>
      </c>
    </row>
    <row r="203" spans="1:63" ht="14.45" hidden="1">
      <c r="A203" s="68">
        <v>200</v>
      </c>
      <c r="B203" s="29"/>
      <c r="C203" s="34"/>
      <c r="D203" s="42"/>
      <c r="E203" s="64"/>
      <c r="F203" s="45"/>
      <c r="G203" s="45"/>
      <c r="H203" s="161"/>
      <c r="I203" s="42"/>
      <c r="J203" s="28"/>
      <c r="K203" s="69"/>
      <c r="L203" s="68"/>
      <c r="M203" s="46"/>
      <c r="N203" s="236" t="str">
        <f ca="1">IF(Tabla1[[#This Row],[Fecha de nac]]="","",IF(Tabla1[[#This Row],[Fecha Finalización]] &gt;=TODAY(), DATEDIF(Tabla1[[#This Row],[Fecha de nac]],TODAY(),"y"), ROUNDDOWN((Tabla1[[#This Row],[Fecha Finalización]] -Tabla1[[#This Row],[Fecha de nac]])/365,0)))</f>
        <v/>
      </c>
      <c r="O203" s="167"/>
      <c r="P203" s="34"/>
      <c r="Q203" s="67"/>
      <c r="R203" s="67"/>
      <c r="S203" s="67"/>
      <c r="T203" s="67"/>
      <c r="U203" s="241" t="str">
        <f>IF(F203="","",Tabla1[[#This Row],[Fecha Inicio grupo]]+3*7-7)</f>
        <v/>
      </c>
      <c r="V203" s="242" t="str">
        <f>IF(F203="","",EDATE(Tabla1[[#This Row],[Fecha Inicio grupo]],3))</f>
        <v/>
      </c>
      <c r="W203" s="29"/>
      <c r="X203" s="29"/>
      <c r="Y203" s="76"/>
      <c r="Z203" s="76"/>
      <c r="AA203" s="76"/>
      <c r="AB203" s="76"/>
      <c r="AC203" s="76"/>
      <c r="AD203" s="76"/>
      <c r="AE203" s="76"/>
      <c r="AF203" s="76"/>
      <c r="AG203" s="76"/>
      <c r="AH203" s="76"/>
      <c r="AI203" s="76"/>
      <c r="AJ203" s="76"/>
      <c r="AK203" s="76"/>
      <c r="AL203" s="76"/>
      <c r="AM203" s="76"/>
      <c r="AN203" s="76"/>
      <c r="AO203" s="143"/>
      <c r="AP203" s="244" t="str">
        <f>IF(F203="","",IFERROR(VLOOKUP(SUBSTITUTE(SUBSTITUTE(Tabla1[[#This Row],[Uso Sistemas]],"T","P"),"N","F"),Parámetros!$M$2:$N$17,2,0),"Completar hasta 3ra sem. para evaluar a Probacionista"))</f>
        <v/>
      </c>
      <c r="AQ203" s="39"/>
      <c r="AR203" s="39"/>
      <c r="AS203" s="39"/>
      <c r="AT203" s="28"/>
      <c r="AU203" s="55"/>
      <c r="AV203" s="55"/>
      <c r="AW203" s="55"/>
      <c r="AX203" s="246" t="str">
        <f>IF(V203="","",EOMONTH(EDATE(Tabla1[[#This Row],[Fecha Finalización]],2),0))</f>
        <v/>
      </c>
      <c r="AY203" s="39"/>
      <c r="AZ203" s="247" t="str">
        <f>IF(V203="","",EOMONTH(EDATE(Tabla1[[#This Row],[Fecha Finalización]],3),0))</f>
        <v/>
      </c>
      <c r="BA203" s="39"/>
      <c r="BB203" s="39"/>
      <c r="BC203" s="233"/>
      <c r="BD203" s="231" t="str">
        <f>IF(F203="","",Tabla1[[#This Row],[sem 01]]&amp;Tabla1[[#This Row],[sem 02]]&amp;Tabla1[[#This Row],[sem 03]])</f>
        <v/>
      </c>
      <c r="BE203" s="232" t="str">
        <f>+IF(TRIM(F203)="","",$B$1&amp;"-"&amp;Tabla1[[#This Row],[Mes Inscrito]]&amp;"-"&amp;Tabla1[[#This Row],[Dia de clases Inscrito]]&amp;"-"&amp;Tabla1[[#This Row],[Horario Inscrito]]&amp;"-"&amp;Tabla1[[#This Row],[Fecha Inicio grupo]])</f>
        <v/>
      </c>
      <c r="BF203" s="249" t="str">
        <f>IF(F203="","",Tabla1[[#This Row],[Curso]])</f>
        <v/>
      </c>
      <c r="BG203" s="250" t="str">
        <f>+IF(TRIM(F203)="","",$B$1&amp;"-"&amp;TRIM(Tabla1[[#This Row],[Mes Inscrito]])&amp;"-"&amp;TRIM(Tabla1[[#This Row],[Dia de clases Inscrito]])&amp;"-"&amp;TRIM(Tabla1[[#This Row],[Horario Inscrito]])&amp;"-"&amp;TRIM(Tabla1[[#This Row],[Fecha Inicio grupo]])&amp;"-"&amp;TRIM(Tabla1[[#This Row],[Tipo Incrito]]))</f>
        <v/>
      </c>
      <c r="BH203" s="251" t="str">
        <f>IF(F203="","",OR(IFERROR(SEARCH("CG",Tabla1[[#This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3" s="305" t="str">
        <f>IF(F203&lt;&gt;"",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3" s="305" t="str">
        <f>IF(F203&lt;&gt;"",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3" s="305" t="str">
        <f>IF(Tabla1[[#This Row],[Fecha Inicio grupo]]="","",IFERROR(VLOOKUP(Tabla1[[#This Row],[Mes de Alta como miembro]],Parámetros!$AM$2:$AN$16,2,0),"01/01/1900"))</f>
        <v/>
      </c>
    </row>
    <row r="204" spans="1:63" ht="14.45" hidden="1">
      <c r="A204" s="68">
        <v>201</v>
      </c>
      <c r="B204" s="29"/>
      <c r="C204" s="34"/>
      <c r="D204" s="42"/>
      <c r="E204" s="64"/>
      <c r="F204" s="45"/>
      <c r="G204" s="45"/>
      <c r="H204" s="161"/>
      <c r="I204" s="42"/>
      <c r="J204" s="28"/>
      <c r="K204" s="69"/>
      <c r="L204" s="68"/>
      <c r="M204" s="46"/>
      <c r="N204" s="236" t="str">
        <f ca="1">IF(Tabla1[[#This Row],[Fecha de nac]]="","",IF(Tabla1[[#This Row],[Fecha Finalización]] &gt;=TODAY(), DATEDIF(Tabla1[[#This Row],[Fecha de nac]],TODAY(),"y"), ROUNDDOWN((Tabla1[[#This Row],[Fecha Finalización]] -Tabla1[[#This Row],[Fecha de nac]])/365,0)))</f>
        <v/>
      </c>
      <c r="O204" s="167"/>
      <c r="P204" s="34"/>
      <c r="Q204" s="67"/>
      <c r="R204" s="67"/>
      <c r="S204" s="67"/>
      <c r="T204" s="67"/>
      <c r="U204" s="241" t="str">
        <f>IF(F204="","",Tabla1[[#This Row],[Fecha Inicio grupo]]+3*7-7)</f>
        <v/>
      </c>
      <c r="V204" s="242" t="str">
        <f>IF(F204="","",EDATE(Tabla1[[#This Row],[Fecha Inicio grupo]],3))</f>
        <v/>
      </c>
      <c r="W204" s="29"/>
      <c r="X204" s="29"/>
      <c r="Y204" s="76"/>
      <c r="Z204" s="76"/>
      <c r="AA204" s="76"/>
      <c r="AB204" s="76"/>
      <c r="AC204" s="76"/>
      <c r="AD204" s="76"/>
      <c r="AE204" s="76"/>
      <c r="AF204" s="76"/>
      <c r="AG204" s="76"/>
      <c r="AH204" s="76"/>
      <c r="AI204" s="76"/>
      <c r="AJ204" s="76"/>
      <c r="AK204" s="76"/>
      <c r="AL204" s="76"/>
      <c r="AM204" s="76"/>
      <c r="AN204" s="76"/>
      <c r="AO204" s="143"/>
      <c r="AP204" s="244" t="str">
        <f>IF(F204="","",IFERROR(VLOOKUP(SUBSTITUTE(SUBSTITUTE(Tabla1[[#This Row],[Uso Sistemas]],"T","P"),"N","F"),Parámetros!$M$2:$N$17,2,0),"Completar hasta 3ra sem. para evaluar a Probacionista"))</f>
        <v/>
      </c>
      <c r="AQ204" s="39"/>
      <c r="AR204" s="39"/>
      <c r="AS204" s="39"/>
      <c r="AT204" s="28"/>
      <c r="AU204" s="55"/>
      <c r="AV204" s="55"/>
      <c r="AW204" s="55"/>
      <c r="AX204" s="246" t="str">
        <f>IF(V204="","",EOMONTH(EDATE(Tabla1[[#This Row],[Fecha Finalización]],2),0))</f>
        <v/>
      </c>
      <c r="AY204" s="39"/>
      <c r="AZ204" s="247" t="str">
        <f>IF(V204="","",EOMONTH(EDATE(Tabla1[[#This Row],[Fecha Finalización]],3),0))</f>
        <v/>
      </c>
      <c r="BA204" s="39"/>
      <c r="BB204" s="39"/>
      <c r="BC204" s="233"/>
      <c r="BD204" s="231" t="str">
        <f>IF(F204="","",Tabla1[[#This Row],[sem 01]]&amp;Tabla1[[#This Row],[sem 02]]&amp;Tabla1[[#This Row],[sem 03]])</f>
        <v/>
      </c>
      <c r="BE204" s="232" t="str">
        <f>+IF(TRIM(F204)="","",$B$1&amp;"-"&amp;Tabla1[[#This Row],[Mes Inscrito]]&amp;"-"&amp;Tabla1[[#This Row],[Dia de clases Inscrito]]&amp;"-"&amp;Tabla1[[#This Row],[Horario Inscrito]]&amp;"-"&amp;Tabla1[[#This Row],[Fecha Inicio grupo]])</f>
        <v/>
      </c>
      <c r="BF204" s="249" t="str">
        <f>IF(F204="","",Tabla1[[#This Row],[Curso]])</f>
        <v/>
      </c>
      <c r="BG204" s="250" t="str">
        <f>+IF(TRIM(F204)="","",$B$1&amp;"-"&amp;TRIM(Tabla1[[#This Row],[Mes Inscrito]])&amp;"-"&amp;TRIM(Tabla1[[#This Row],[Dia de clases Inscrito]])&amp;"-"&amp;TRIM(Tabla1[[#This Row],[Horario Inscrito]])&amp;"-"&amp;TRIM(Tabla1[[#This Row],[Fecha Inicio grupo]])&amp;"-"&amp;TRIM(Tabla1[[#This Row],[Tipo Incrito]]))</f>
        <v/>
      </c>
      <c r="BH204" s="251" t="str">
        <f>IF(F204="","",OR(IFERROR(SEARCH("CG",Tabla1[[#This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4" s="305" t="str">
        <f>IF(F204&lt;&gt;"",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4" s="305" t="str">
        <f>IF(F204&lt;&gt;"",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4" s="305" t="str">
        <f>IF(Tabla1[[#This Row],[Fecha Inicio grupo]]="","",IFERROR(VLOOKUP(Tabla1[[#This Row],[Mes de Alta como miembro]],Parámetros!$AM$2:$AN$16,2,0),"01/01/1900"))</f>
        <v/>
      </c>
    </row>
    <row r="205" spans="1:63" ht="14.45" hidden="1">
      <c r="A205" s="68">
        <v>202</v>
      </c>
      <c r="B205" s="29"/>
      <c r="C205" s="34"/>
      <c r="D205" s="42"/>
      <c r="E205" s="64"/>
      <c r="F205" s="45"/>
      <c r="G205" s="45"/>
      <c r="H205" s="161"/>
      <c r="I205" s="42"/>
      <c r="J205" s="28"/>
      <c r="K205" s="69"/>
      <c r="L205" s="68"/>
      <c r="M205" s="46"/>
      <c r="N205" s="236" t="str">
        <f ca="1">IF(Tabla1[[#This Row],[Fecha de nac]]="","",IF(Tabla1[[#This Row],[Fecha Finalización]] &gt;=TODAY(), DATEDIF(Tabla1[[#This Row],[Fecha de nac]],TODAY(),"y"), ROUNDDOWN((Tabla1[[#This Row],[Fecha Finalización]] -Tabla1[[#This Row],[Fecha de nac]])/365,0)))</f>
        <v/>
      </c>
      <c r="O205" s="167"/>
      <c r="P205" s="34"/>
      <c r="Q205" s="67"/>
      <c r="R205" s="67"/>
      <c r="S205" s="67"/>
      <c r="T205" s="67"/>
      <c r="U205" s="241" t="str">
        <f>IF(F205="","",Tabla1[[#This Row],[Fecha Inicio grupo]]+3*7-7)</f>
        <v/>
      </c>
      <c r="V205" s="242" t="str">
        <f>IF(F205="","",EDATE(Tabla1[[#This Row],[Fecha Inicio grupo]],3))</f>
        <v/>
      </c>
      <c r="W205" s="29"/>
      <c r="X205" s="29"/>
      <c r="Y205" s="76"/>
      <c r="Z205" s="76"/>
      <c r="AA205" s="76"/>
      <c r="AB205" s="76"/>
      <c r="AC205" s="76"/>
      <c r="AD205" s="76"/>
      <c r="AE205" s="76"/>
      <c r="AF205" s="76"/>
      <c r="AG205" s="76"/>
      <c r="AH205" s="76"/>
      <c r="AI205" s="76"/>
      <c r="AJ205" s="76"/>
      <c r="AK205" s="76"/>
      <c r="AL205" s="76"/>
      <c r="AM205" s="76"/>
      <c r="AN205" s="76"/>
      <c r="AO205" s="143"/>
      <c r="AP205" s="244" t="str">
        <f>IF(F205="","",IFERROR(VLOOKUP(SUBSTITUTE(SUBSTITUTE(Tabla1[[#This Row],[Uso Sistemas]],"T","P"),"N","F"),Parámetros!$M$2:$N$17,2,0),"Completar hasta 3ra sem. para evaluar a Probacionista"))</f>
        <v/>
      </c>
      <c r="AQ205" s="39"/>
      <c r="AR205" s="39"/>
      <c r="AS205" s="39"/>
      <c r="AT205" s="28"/>
      <c r="AU205" s="55"/>
      <c r="AV205" s="55"/>
      <c r="AW205" s="55"/>
      <c r="AX205" s="246" t="str">
        <f>IF(V205="","",EOMONTH(EDATE(Tabla1[[#This Row],[Fecha Finalización]],2),0))</f>
        <v/>
      </c>
      <c r="AY205" s="39"/>
      <c r="AZ205" s="247" t="str">
        <f>IF(V205="","",EOMONTH(EDATE(Tabla1[[#This Row],[Fecha Finalización]],3),0))</f>
        <v/>
      </c>
      <c r="BA205" s="39"/>
      <c r="BB205" s="39"/>
      <c r="BC205" s="233"/>
      <c r="BD205" s="231" t="str">
        <f>IF(F205="","",Tabla1[[#This Row],[sem 01]]&amp;Tabla1[[#This Row],[sem 02]]&amp;Tabla1[[#This Row],[sem 03]])</f>
        <v/>
      </c>
      <c r="BE205" s="232" t="str">
        <f>+IF(TRIM(F205)="","",$B$1&amp;"-"&amp;Tabla1[[#This Row],[Mes Inscrito]]&amp;"-"&amp;Tabla1[[#This Row],[Dia de clases Inscrito]]&amp;"-"&amp;Tabla1[[#This Row],[Horario Inscrito]]&amp;"-"&amp;Tabla1[[#This Row],[Fecha Inicio grupo]])</f>
        <v/>
      </c>
      <c r="BF205" s="249" t="str">
        <f>IF(F205="","",Tabla1[[#This Row],[Curso]])</f>
        <v/>
      </c>
      <c r="BG205" s="250" t="str">
        <f>+IF(TRIM(F205)="","",$B$1&amp;"-"&amp;TRIM(Tabla1[[#This Row],[Mes Inscrito]])&amp;"-"&amp;TRIM(Tabla1[[#This Row],[Dia de clases Inscrito]])&amp;"-"&amp;TRIM(Tabla1[[#This Row],[Horario Inscrito]])&amp;"-"&amp;TRIM(Tabla1[[#This Row],[Fecha Inicio grupo]])&amp;"-"&amp;TRIM(Tabla1[[#This Row],[Tipo Incrito]]))</f>
        <v/>
      </c>
      <c r="BH205" s="251" t="str">
        <f>IF(F205="","",OR(IFERROR(SEARCH("CG",Tabla1[[#This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5" s="305" t="str">
        <f>IF(F205&lt;&gt;"",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5" s="305" t="str">
        <f>IF(F205&lt;&gt;"",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5" s="305" t="str">
        <f>IF(Tabla1[[#This Row],[Fecha Inicio grupo]]="","",IFERROR(VLOOKUP(Tabla1[[#This Row],[Mes de Alta como miembro]],Parámetros!$AM$2:$AN$16,2,0),"01/01/1900"))</f>
        <v/>
      </c>
    </row>
    <row r="206" spans="1:63" ht="14.45" hidden="1">
      <c r="A206" s="68">
        <v>203</v>
      </c>
      <c r="B206" s="29"/>
      <c r="C206" s="34"/>
      <c r="D206" s="42"/>
      <c r="E206" s="64"/>
      <c r="F206" s="45"/>
      <c r="G206" s="45"/>
      <c r="H206" s="161"/>
      <c r="I206" s="42"/>
      <c r="J206" s="28"/>
      <c r="K206" s="69"/>
      <c r="L206" s="68"/>
      <c r="M206" s="46"/>
      <c r="N206" s="236" t="str">
        <f ca="1">IF(Tabla1[[#This Row],[Fecha de nac]]="","",IF(Tabla1[[#This Row],[Fecha Finalización]] &gt;=TODAY(), DATEDIF(Tabla1[[#This Row],[Fecha de nac]],TODAY(),"y"), ROUNDDOWN((Tabla1[[#This Row],[Fecha Finalización]] -Tabla1[[#This Row],[Fecha de nac]])/365,0)))</f>
        <v/>
      </c>
      <c r="O206" s="167"/>
      <c r="P206" s="34"/>
      <c r="Q206" s="67"/>
      <c r="R206" s="67"/>
      <c r="S206" s="67"/>
      <c r="T206" s="67"/>
      <c r="U206" s="241" t="str">
        <f>IF(F206="","",Tabla1[[#This Row],[Fecha Inicio grupo]]+3*7-7)</f>
        <v/>
      </c>
      <c r="V206" s="242" t="str">
        <f>IF(F206="","",EDATE(Tabla1[[#This Row],[Fecha Inicio grupo]],3))</f>
        <v/>
      </c>
      <c r="W206" s="29"/>
      <c r="X206" s="29"/>
      <c r="Y206" s="76"/>
      <c r="Z206" s="76"/>
      <c r="AA206" s="76"/>
      <c r="AB206" s="76"/>
      <c r="AC206" s="76"/>
      <c r="AD206" s="76"/>
      <c r="AE206" s="76"/>
      <c r="AF206" s="76"/>
      <c r="AG206" s="76"/>
      <c r="AH206" s="76"/>
      <c r="AI206" s="76"/>
      <c r="AJ206" s="76"/>
      <c r="AK206" s="76"/>
      <c r="AL206" s="76"/>
      <c r="AM206" s="76"/>
      <c r="AN206" s="76"/>
      <c r="AO206" s="143"/>
      <c r="AP206" s="244" t="str">
        <f>IF(F206="","",IFERROR(VLOOKUP(SUBSTITUTE(SUBSTITUTE(Tabla1[[#This Row],[Uso Sistemas]],"T","P"),"N","F"),Parámetros!$M$2:$N$17,2,0),"Completar hasta 3ra sem. para evaluar a Probacionista"))</f>
        <v/>
      </c>
      <c r="AQ206" s="39"/>
      <c r="AR206" s="39"/>
      <c r="AS206" s="39"/>
      <c r="AT206" s="28"/>
      <c r="AU206" s="55"/>
      <c r="AV206" s="55"/>
      <c r="AW206" s="55"/>
      <c r="AX206" s="246" t="str">
        <f>IF(V206="","",EOMONTH(EDATE(Tabla1[[#This Row],[Fecha Finalización]],2),0))</f>
        <v/>
      </c>
      <c r="AY206" s="39"/>
      <c r="AZ206" s="247" t="str">
        <f>IF(V206="","",EOMONTH(EDATE(Tabla1[[#This Row],[Fecha Finalización]],3),0))</f>
        <v/>
      </c>
      <c r="BA206" s="39"/>
      <c r="BB206" s="39"/>
      <c r="BC206" s="233"/>
      <c r="BD206" s="231" t="str">
        <f>IF(F206="","",Tabla1[[#This Row],[sem 01]]&amp;Tabla1[[#This Row],[sem 02]]&amp;Tabla1[[#This Row],[sem 03]])</f>
        <v/>
      </c>
      <c r="BE206" s="232" t="str">
        <f>+IF(TRIM(F206)="","",$B$1&amp;"-"&amp;Tabla1[[#This Row],[Mes Inscrito]]&amp;"-"&amp;Tabla1[[#This Row],[Dia de clases Inscrito]]&amp;"-"&amp;Tabla1[[#This Row],[Horario Inscrito]]&amp;"-"&amp;Tabla1[[#This Row],[Fecha Inicio grupo]])</f>
        <v/>
      </c>
      <c r="BF206" s="249" t="str">
        <f>IF(F206="","",Tabla1[[#This Row],[Curso]])</f>
        <v/>
      </c>
      <c r="BG206" s="250" t="str">
        <f>+IF(TRIM(F206)="","",$B$1&amp;"-"&amp;TRIM(Tabla1[[#This Row],[Mes Inscrito]])&amp;"-"&amp;TRIM(Tabla1[[#This Row],[Dia de clases Inscrito]])&amp;"-"&amp;TRIM(Tabla1[[#This Row],[Horario Inscrito]])&amp;"-"&amp;TRIM(Tabla1[[#This Row],[Fecha Inicio grupo]])&amp;"-"&amp;TRIM(Tabla1[[#This Row],[Tipo Incrito]]))</f>
        <v/>
      </c>
      <c r="BH206" s="251" t="str">
        <f>IF(F206="","",OR(IFERROR(SEARCH("CG",Tabla1[[#This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6" s="305" t="str">
        <f>IF(F206&lt;&gt;"",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6" s="305" t="str">
        <f>IF(F206&lt;&gt;"",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6" s="305" t="str">
        <f>IF(Tabla1[[#This Row],[Fecha Inicio grupo]]="","",IFERROR(VLOOKUP(Tabla1[[#This Row],[Mes de Alta como miembro]],Parámetros!$AM$2:$AN$16,2,0),"01/01/1900"))</f>
        <v/>
      </c>
    </row>
    <row r="207" spans="1:63" ht="14.45" hidden="1">
      <c r="A207" s="68">
        <v>204</v>
      </c>
      <c r="B207" s="29"/>
      <c r="C207" s="34"/>
      <c r="D207" s="42"/>
      <c r="E207" s="64"/>
      <c r="F207" s="45"/>
      <c r="G207" s="45"/>
      <c r="H207" s="161"/>
      <c r="I207" s="42"/>
      <c r="J207" s="28"/>
      <c r="K207" s="69"/>
      <c r="L207" s="68"/>
      <c r="M207" s="46"/>
      <c r="N207" s="236" t="str">
        <f ca="1">IF(Tabla1[[#This Row],[Fecha de nac]]="","",IF(Tabla1[[#This Row],[Fecha Finalización]] &gt;=TODAY(), DATEDIF(Tabla1[[#This Row],[Fecha de nac]],TODAY(),"y"), ROUNDDOWN((Tabla1[[#This Row],[Fecha Finalización]] -Tabla1[[#This Row],[Fecha de nac]])/365,0)))</f>
        <v/>
      </c>
      <c r="O207" s="167"/>
      <c r="P207" s="34"/>
      <c r="Q207" s="67"/>
      <c r="R207" s="67"/>
      <c r="S207" s="67"/>
      <c r="T207" s="67"/>
      <c r="U207" s="241" t="str">
        <f>IF(F207="","",Tabla1[[#This Row],[Fecha Inicio grupo]]+3*7-7)</f>
        <v/>
      </c>
      <c r="V207" s="242" t="str">
        <f>IF(F207="","",EDATE(Tabla1[[#This Row],[Fecha Inicio grupo]],3))</f>
        <v/>
      </c>
      <c r="W207" s="29"/>
      <c r="X207" s="29"/>
      <c r="Y207" s="76"/>
      <c r="Z207" s="76"/>
      <c r="AA207" s="76"/>
      <c r="AB207" s="76"/>
      <c r="AC207" s="76"/>
      <c r="AD207" s="76"/>
      <c r="AE207" s="76"/>
      <c r="AF207" s="76"/>
      <c r="AG207" s="76"/>
      <c r="AH207" s="76"/>
      <c r="AI207" s="76"/>
      <c r="AJ207" s="76"/>
      <c r="AK207" s="76"/>
      <c r="AL207" s="76"/>
      <c r="AM207" s="76"/>
      <c r="AN207" s="76"/>
      <c r="AO207" s="143"/>
      <c r="AP207" s="244" t="str">
        <f>IF(F207="","",IFERROR(VLOOKUP(SUBSTITUTE(SUBSTITUTE(Tabla1[[#This Row],[Uso Sistemas]],"T","P"),"N","F"),Parámetros!$M$2:$N$17,2,0),"Completar hasta 3ra sem. para evaluar a Probacionista"))</f>
        <v/>
      </c>
      <c r="AQ207" s="39"/>
      <c r="AR207" s="39"/>
      <c r="AS207" s="39"/>
      <c r="AT207" s="28"/>
      <c r="AU207" s="55"/>
      <c r="AV207" s="55"/>
      <c r="AW207" s="55"/>
      <c r="AX207" s="246" t="str">
        <f>IF(V207="","",EOMONTH(EDATE(Tabla1[[#This Row],[Fecha Finalización]],2),0))</f>
        <v/>
      </c>
      <c r="AY207" s="39"/>
      <c r="AZ207" s="247" t="str">
        <f>IF(V207="","",EOMONTH(EDATE(Tabla1[[#This Row],[Fecha Finalización]],3),0))</f>
        <v/>
      </c>
      <c r="BA207" s="39"/>
      <c r="BB207" s="39"/>
      <c r="BC207" s="233"/>
      <c r="BD207" s="231" t="str">
        <f>IF(F207="","",Tabla1[[#This Row],[sem 01]]&amp;Tabla1[[#This Row],[sem 02]]&amp;Tabla1[[#This Row],[sem 03]])</f>
        <v/>
      </c>
      <c r="BE207" s="232" t="str">
        <f>+IF(TRIM(F207)="","",$B$1&amp;"-"&amp;Tabla1[[#This Row],[Mes Inscrito]]&amp;"-"&amp;Tabla1[[#This Row],[Dia de clases Inscrito]]&amp;"-"&amp;Tabla1[[#This Row],[Horario Inscrito]]&amp;"-"&amp;Tabla1[[#This Row],[Fecha Inicio grupo]])</f>
        <v/>
      </c>
      <c r="BF207" s="249" t="str">
        <f>IF(F207="","",Tabla1[[#This Row],[Curso]])</f>
        <v/>
      </c>
      <c r="BG207" s="250" t="str">
        <f>+IF(TRIM(F207)="","",$B$1&amp;"-"&amp;TRIM(Tabla1[[#This Row],[Mes Inscrito]])&amp;"-"&amp;TRIM(Tabla1[[#This Row],[Dia de clases Inscrito]])&amp;"-"&amp;TRIM(Tabla1[[#This Row],[Horario Inscrito]])&amp;"-"&amp;TRIM(Tabla1[[#This Row],[Fecha Inicio grupo]])&amp;"-"&amp;TRIM(Tabla1[[#This Row],[Tipo Incrito]]))</f>
        <v/>
      </c>
      <c r="BH207" s="251" t="str">
        <f>IF(F207="","",OR(IFERROR(SEARCH("CG",Tabla1[[#This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7" s="305" t="str">
        <f>IF(F207&lt;&gt;"",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7" s="305" t="str">
        <f>IF(F207&lt;&gt;"",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7" s="305" t="str">
        <f>IF(Tabla1[[#This Row],[Fecha Inicio grupo]]="","",IFERROR(VLOOKUP(Tabla1[[#This Row],[Mes de Alta como miembro]],Parámetros!$AM$2:$AN$16,2,0),"01/01/1900"))</f>
        <v/>
      </c>
    </row>
    <row r="208" spans="1:63" ht="14.45" hidden="1">
      <c r="A208" s="68">
        <v>205</v>
      </c>
      <c r="B208" s="29"/>
      <c r="C208" s="34"/>
      <c r="D208" s="42"/>
      <c r="E208" s="64"/>
      <c r="F208" s="45"/>
      <c r="G208" s="45"/>
      <c r="H208" s="161"/>
      <c r="I208" s="42"/>
      <c r="J208" s="28"/>
      <c r="K208" s="69"/>
      <c r="L208" s="68"/>
      <c r="M208" s="46"/>
      <c r="N208" s="236" t="str">
        <f ca="1">IF(Tabla1[[#This Row],[Fecha de nac]]="","",IF(Tabla1[[#This Row],[Fecha Finalización]] &gt;=TODAY(), DATEDIF(Tabla1[[#This Row],[Fecha de nac]],TODAY(),"y"), ROUNDDOWN((Tabla1[[#This Row],[Fecha Finalización]] -Tabla1[[#This Row],[Fecha de nac]])/365,0)))</f>
        <v/>
      </c>
      <c r="O208" s="167"/>
      <c r="P208" s="34"/>
      <c r="Q208" s="67"/>
      <c r="R208" s="67"/>
      <c r="S208" s="67"/>
      <c r="T208" s="67"/>
      <c r="U208" s="241" t="str">
        <f>IF(F208="","",Tabla1[[#This Row],[Fecha Inicio grupo]]+3*7-7)</f>
        <v/>
      </c>
      <c r="V208" s="242" t="str">
        <f>IF(F208="","",EDATE(Tabla1[[#This Row],[Fecha Inicio grupo]],3))</f>
        <v/>
      </c>
      <c r="W208" s="29"/>
      <c r="X208" s="29"/>
      <c r="Y208" s="76"/>
      <c r="Z208" s="76"/>
      <c r="AA208" s="76"/>
      <c r="AB208" s="76"/>
      <c r="AC208" s="76"/>
      <c r="AD208" s="76"/>
      <c r="AE208" s="76"/>
      <c r="AF208" s="76"/>
      <c r="AG208" s="76"/>
      <c r="AH208" s="76"/>
      <c r="AI208" s="76"/>
      <c r="AJ208" s="76"/>
      <c r="AK208" s="76"/>
      <c r="AL208" s="76"/>
      <c r="AM208" s="76"/>
      <c r="AN208" s="76"/>
      <c r="AO208" s="143"/>
      <c r="AP208" s="244" t="str">
        <f>IF(F208="","",IFERROR(VLOOKUP(SUBSTITUTE(SUBSTITUTE(Tabla1[[#This Row],[Uso Sistemas]],"T","P"),"N","F"),Parámetros!$M$2:$N$17,2,0),"Completar hasta 3ra sem. para evaluar a Probacionista"))</f>
        <v/>
      </c>
      <c r="AQ208" s="39"/>
      <c r="AR208" s="39"/>
      <c r="AS208" s="39"/>
      <c r="AT208" s="28"/>
      <c r="AU208" s="55"/>
      <c r="AV208" s="55"/>
      <c r="AW208" s="55"/>
      <c r="AX208" s="246" t="str">
        <f>IF(V208="","",EOMONTH(EDATE(Tabla1[[#This Row],[Fecha Finalización]],2),0))</f>
        <v/>
      </c>
      <c r="AY208" s="39"/>
      <c r="AZ208" s="247" t="str">
        <f>IF(V208="","",EOMONTH(EDATE(Tabla1[[#This Row],[Fecha Finalización]],3),0))</f>
        <v/>
      </c>
      <c r="BA208" s="39"/>
      <c r="BB208" s="39"/>
      <c r="BC208" s="233"/>
      <c r="BD208" s="231" t="str">
        <f>IF(F208="","",Tabla1[[#This Row],[sem 01]]&amp;Tabla1[[#This Row],[sem 02]]&amp;Tabla1[[#This Row],[sem 03]])</f>
        <v/>
      </c>
      <c r="BE208" s="232" t="str">
        <f>+IF(TRIM(F208)="","",$B$1&amp;"-"&amp;Tabla1[[#This Row],[Mes Inscrito]]&amp;"-"&amp;Tabla1[[#This Row],[Dia de clases Inscrito]]&amp;"-"&amp;Tabla1[[#This Row],[Horario Inscrito]]&amp;"-"&amp;Tabla1[[#This Row],[Fecha Inicio grupo]])</f>
        <v/>
      </c>
      <c r="BF208" s="249" t="str">
        <f>IF(F208="","",Tabla1[[#This Row],[Curso]])</f>
        <v/>
      </c>
      <c r="BG208" s="250" t="str">
        <f>+IF(TRIM(F208)="","",$B$1&amp;"-"&amp;TRIM(Tabla1[[#This Row],[Mes Inscrito]])&amp;"-"&amp;TRIM(Tabla1[[#This Row],[Dia de clases Inscrito]])&amp;"-"&amp;TRIM(Tabla1[[#This Row],[Horario Inscrito]])&amp;"-"&amp;TRIM(Tabla1[[#This Row],[Fecha Inicio grupo]])&amp;"-"&amp;TRIM(Tabla1[[#This Row],[Tipo Incrito]]))</f>
        <v/>
      </c>
      <c r="BH208" s="251" t="str">
        <f>IF(F208="","",OR(IFERROR(SEARCH("CG",Tabla1[[#This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8" s="305" t="str">
        <f>IF(F208&lt;&gt;"",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8" s="305" t="str">
        <f>IF(F208&lt;&gt;"",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8" s="305" t="str">
        <f>IF(Tabla1[[#This Row],[Fecha Inicio grupo]]="","",IFERROR(VLOOKUP(Tabla1[[#This Row],[Mes de Alta como miembro]],Parámetros!$AM$2:$AN$16,2,0),"01/01/1900"))</f>
        <v/>
      </c>
    </row>
    <row r="209" spans="1:63" ht="14.45" hidden="1">
      <c r="A209" s="68">
        <v>206</v>
      </c>
      <c r="B209" s="29"/>
      <c r="C209" s="34"/>
      <c r="D209" s="42"/>
      <c r="E209" s="64"/>
      <c r="F209" s="45"/>
      <c r="G209" s="45"/>
      <c r="H209" s="161"/>
      <c r="I209" s="42"/>
      <c r="J209" s="28"/>
      <c r="K209" s="69"/>
      <c r="L209" s="68"/>
      <c r="M209" s="46"/>
      <c r="N209" s="236" t="str">
        <f ca="1">IF(Tabla1[[#This Row],[Fecha de nac]]="","",IF(Tabla1[[#This Row],[Fecha Finalización]] &gt;=TODAY(), DATEDIF(Tabla1[[#This Row],[Fecha de nac]],TODAY(),"y"), ROUNDDOWN((Tabla1[[#This Row],[Fecha Finalización]] -Tabla1[[#This Row],[Fecha de nac]])/365,0)))</f>
        <v/>
      </c>
      <c r="O209" s="167"/>
      <c r="P209" s="34"/>
      <c r="Q209" s="67"/>
      <c r="R209" s="67"/>
      <c r="S209" s="67"/>
      <c r="T209" s="67"/>
      <c r="U209" s="241" t="str">
        <f>IF(F209="","",Tabla1[[#This Row],[Fecha Inicio grupo]]+3*7-7)</f>
        <v/>
      </c>
      <c r="V209" s="242" t="str">
        <f>IF(F209="","",EDATE(Tabla1[[#This Row],[Fecha Inicio grupo]],3))</f>
        <v/>
      </c>
      <c r="W209" s="29"/>
      <c r="X209" s="29"/>
      <c r="Y209" s="76"/>
      <c r="Z209" s="76"/>
      <c r="AA209" s="76"/>
      <c r="AB209" s="76"/>
      <c r="AC209" s="76"/>
      <c r="AD209" s="76"/>
      <c r="AE209" s="76"/>
      <c r="AF209" s="76"/>
      <c r="AG209" s="76"/>
      <c r="AH209" s="76"/>
      <c r="AI209" s="76"/>
      <c r="AJ209" s="76"/>
      <c r="AK209" s="76"/>
      <c r="AL209" s="76"/>
      <c r="AM209" s="76"/>
      <c r="AN209" s="76"/>
      <c r="AO209" s="143"/>
      <c r="AP209" s="244" t="str">
        <f>IF(F209="","",IFERROR(VLOOKUP(SUBSTITUTE(SUBSTITUTE(Tabla1[[#This Row],[Uso Sistemas]],"T","P"),"N","F"),Parámetros!$M$2:$N$17,2,0),"Completar hasta 3ra sem. para evaluar a Probacionista"))</f>
        <v/>
      </c>
      <c r="AQ209" s="39"/>
      <c r="AR209" s="39"/>
      <c r="AS209" s="39"/>
      <c r="AT209" s="28"/>
      <c r="AU209" s="55"/>
      <c r="AV209" s="55"/>
      <c r="AW209" s="55"/>
      <c r="AX209" s="246" t="str">
        <f>IF(V209="","",EOMONTH(EDATE(Tabla1[[#This Row],[Fecha Finalización]],2),0))</f>
        <v/>
      </c>
      <c r="AY209" s="39"/>
      <c r="AZ209" s="247" t="str">
        <f>IF(V209="","",EOMONTH(EDATE(Tabla1[[#This Row],[Fecha Finalización]],3),0))</f>
        <v/>
      </c>
      <c r="BA209" s="39"/>
      <c r="BB209" s="39"/>
      <c r="BC209" s="233"/>
      <c r="BD209" s="231" t="str">
        <f>IF(F209="","",Tabla1[[#This Row],[sem 01]]&amp;Tabla1[[#This Row],[sem 02]]&amp;Tabla1[[#This Row],[sem 03]])</f>
        <v/>
      </c>
      <c r="BE209" s="232" t="str">
        <f>+IF(TRIM(F209)="","",$B$1&amp;"-"&amp;Tabla1[[#This Row],[Mes Inscrito]]&amp;"-"&amp;Tabla1[[#This Row],[Dia de clases Inscrito]]&amp;"-"&amp;Tabla1[[#This Row],[Horario Inscrito]]&amp;"-"&amp;Tabla1[[#This Row],[Fecha Inicio grupo]])</f>
        <v/>
      </c>
      <c r="BF209" s="249" t="str">
        <f>IF(F209="","",Tabla1[[#This Row],[Curso]])</f>
        <v/>
      </c>
      <c r="BG209" s="250" t="str">
        <f>+IF(TRIM(F209)="","",$B$1&amp;"-"&amp;TRIM(Tabla1[[#This Row],[Mes Inscrito]])&amp;"-"&amp;TRIM(Tabla1[[#This Row],[Dia de clases Inscrito]])&amp;"-"&amp;TRIM(Tabla1[[#This Row],[Horario Inscrito]])&amp;"-"&amp;TRIM(Tabla1[[#This Row],[Fecha Inicio grupo]])&amp;"-"&amp;TRIM(Tabla1[[#This Row],[Tipo Incrito]]))</f>
        <v/>
      </c>
      <c r="BH209" s="251" t="str">
        <f>IF(F209="","",OR(IFERROR(SEARCH("CG",Tabla1[[#This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9" s="305" t="str">
        <f>IF(F209&lt;&gt;"",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9" s="305" t="str">
        <f>IF(F209&lt;&gt;"",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9" s="305" t="str">
        <f>IF(Tabla1[[#This Row],[Fecha Inicio grupo]]="","",IFERROR(VLOOKUP(Tabla1[[#This Row],[Mes de Alta como miembro]],Parámetros!$AM$2:$AN$16,2,0),"01/01/1900"))</f>
        <v/>
      </c>
    </row>
    <row r="210" spans="1:63" ht="14.45" hidden="1">
      <c r="A210" s="68">
        <v>207</v>
      </c>
      <c r="B210" s="29"/>
      <c r="C210" s="34"/>
      <c r="D210" s="42"/>
      <c r="E210" s="64"/>
      <c r="F210" s="45"/>
      <c r="G210" s="45"/>
      <c r="H210" s="161"/>
      <c r="I210" s="42"/>
      <c r="J210" s="28"/>
      <c r="K210" s="69"/>
      <c r="L210" s="68"/>
      <c r="M210" s="46"/>
      <c r="N210" s="236" t="str">
        <f ca="1">IF(Tabla1[[#This Row],[Fecha de nac]]="","",IF(Tabla1[[#This Row],[Fecha Finalización]] &gt;=TODAY(), DATEDIF(Tabla1[[#This Row],[Fecha de nac]],TODAY(),"y"), ROUNDDOWN((Tabla1[[#This Row],[Fecha Finalización]] -Tabla1[[#This Row],[Fecha de nac]])/365,0)))</f>
        <v/>
      </c>
      <c r="O210" s="167"/>
      <c r="P210" s="34"/>
      <c r="Q210" s="67"/>
      <c r="R210" s="67"/>
      <c r="S210" s="67"/>
      <c r="T210" s="67"/>
      <c r="U210" s="241" t="str">
        <f>IF(F210="","",Tabla1[[#This Row],[Fecha Inicio grupo]]+3*7-7)</f>
        <v/>
      </c>
      <c r="V210" s="242" t="str">
        <f>IF(F210="","",EDATE(Tabla1[[#This Row],[Fecha Inicio grupo]],3))</f>
        <v/>
      </c>
      <c r="W210" s="29"/>
      <c r="X210" s="29"/>
      <c r="Y210" s="76"/>
      <c r="Z210" s="76"/>
      <c r="AA210" s="76"/>
      <c r="AB210" s="76"/>
      <c r="AC210" s="76"/>
      <c r="AD210" s="76"/>
      <c r="AE210" s="76"/>
      <c r="AF210" s="76"/>
      <c r="AG210" s="76"/>
      <c r="AH210" s="76"/>
      <c r="AI210" s="76"/>
      <c r="AJ210" s="76"/>
      <c r="AK210" s="76"/>
      <c r="AL210" s="76"/>
      <c r="AM210" s="76"/>
      <c r="AN210" s="76"/>
      <c r="AO210" s="143"/>
      <c r="AP210" s="244" t="str">
        <f>IF(F210="","",IFERROR(VLOOKUP(SUBSTITUTE(SUBSTITUTE(Tabla1[[#This Row],[Uso Sistemas]],"T","P"),"N","F"),Parámetros!$M$2:$N$17,2,0),"Completar hasta 3ra sem. para evaluar a Probacionista"))</f>
        <v/>
      </c>
      <c r="AQ210" s="39"/>
      <c r="AR210" s="39"/>
      <c r="AS210" s="39"/>
      <c r="AT210" s="28"/>
      <c r="AU210" s="55"/>
      <c r="AV210" s="55"/>
      <c r="AW210" s="55"/>
      <c r="AX210" s="246" t="str">
        <f>IF(V210="","",EOMONTH(EDATE(Tabla1[[#This Row],[Fecha Finalización]],2),0))</f>
        <v/>
      </c>
      <c r="AY210" s="39"/>
      <c r="AZ210" s="247" t="str">
        <f>IF(V210="","",EOMONTH(EDATE(Tabla1[[#This Row],[Fecha Finalización]],3),0))</f>
        <v/>
      </c>
      <c r="BA210" s="39"/>
      <c r="BB210" s="39"/>
      <c r="BC210" s="233"/>
      <c r="BD210" s="231" t="str">
        <f>IF(F210="","",Tabla1[[#This Row],[sem 01]]&amp;Tabla1[[#This Row],[sem 02]]&amp;Tabla1[[#This Row],[sem 03]])</f>
        <v/>
      </c>
      <c r="BE210" s="232" t="str">
        <f>+IF(TRIM(F210)="","",$B$1&amp;"-"&amp;Tabla1[[#This Row],[Mes Inscrito]]&amp;"-"&amp;Tabla1[[#This Row],[Dia de clases Inscrito]]&amp;"-"&amp;Tabla1[[#This Row],[Horario Inscrito]]&amp;"-"&amp;Tabla1[[#This Row],[Fecha Inicio grupo]])</f>
        <v/>
      </c>
      <c r="BF210" s="249" t="str">
        <f>IF(F210="","",Tabla1[[#This Row],[Curso]])</f>
        <v/>
      </c>
      <c r="BG210" s="250" t="str">
        <f>+IF(TRIM(F210)="","",$B$1&amp;"-"&amp;TRIM(Tabla1[[#This Row],[Mes Inscrito]])&amp;"-"&amp;TRIM(Tabla1[[#This Row],[Dia de clases Inscrito]])&amp;"-"&amp;TRIM(Tabla1[[#This Row],[Horario Inscrito]])&amp;"-"&amp;TRIM(Tabla1[[#This Row],[Fecha Inicio grupo]])&amp;"-"&amp;TRIM(Tabla1[[#This Row],[Tipo Incrito]]))</f>
        <v/>
      </c>
      <c r="BH210" s="251" t="str">
        <f>IF(F210="","",OR(IFERROR(SEARCH("CG",Tabla1[[#This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0" s="305" t="str">
        <f>IF(F210&lt;&gt;"",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0" s="305" t="str">
        <f>IF(F210&lt;&gt;"",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0" s="305" t="str">
        <f>IF(Tabla1[[#This Row],[Fecha Inicio grupo]]="","",IFERROR(VLOOKUP(Tabla1[[#This Row],[Mes de Alta como miembro]],Parámetros!$AM$2:$AN$16,2,0),"01/01/1900"))</f>
        <v/>
      </c>
    </row>
    <row r="211" spans="1:63" ht="14.45" hidden="1">
      <c r="A211" s="68">
        <v>208</v>
      </c>
      <c r="B211" s="29"/>
      <c r="C211" s="34"/>
      <c r="D211" s="42"/>
      <c r="E211" s="64"/>
      <c r="F211" s="45"/>
      <c r="G211" s="45"/>
      <c r="H211" s="161"/>
      <c r="I211" s="42"/>
      <c r="J211" s="28"/>
      <c r="K211" s="69"/>
      <c r="L211" s="68"/>
      <c r="M211" s="46"/>
      <c r="N211" s="236" t="str">
        <f ca="1">IF(Tabla1[[#This Row],[Fecha de nac]]="","",IF(Tabla1[[#This Row],[Fecha Finalización]] &gt;=TODAY(), DATEDIF(Tabla1[[#This Row],[Fecha de nac]],TODAY(),"y"), ROUNDDOWN((Tabla1[[#This Row],[Fecha Finalización]] -Tabla1[[#This Row],[Fecha de nac]])/365,0)))</f>
        <v/>
      </c>
      <c r="O211" s="167"/>
      <c r="P211" s="34"/>
      <c r="Q211" s="67"/>
      <c r="R211" s="67"/>
      <c r="S211" s="67"/>
      <c r="T211" s="67"/>
      <c r="U211" s="241" t="str">
        <f>IF(F211="","",Tabla1[[#This Row],[Fecha Inicio grupo]]+3*7-7)</f>
        <v/>
      </c>
      <c r="V211" s="242" t="str">
        <f>IF(F211="","",EDATE(Tabla1[[#This Row],[Fecha Inicio grupo]],3))</f>
        <v/>
      </c>
      <c r="W211" s="29"/>
      <c r="X211" s="29"/>
      <c r="Y211" s="76"/>
      <c r="Z211" s="76"/>
      <c r="AA211" s="76"/>
      <c r="AB211" s="76"/>
      <c r="AC211" s="76"/>
      <c r="AD211" s="76"/>
      <c r="AE211" s="76"/>
      <c r="AF211" s="76"/>
      <c r="AG211" s="76"/>
      <c r="AH211" s="76"/>
      <c r="AI211" s="76"/>
      <c r="AJ211" s="76"/>
      <c r="AK211" s="76"/>
      <c r="AL211" s="76"/>
      <c r="AM211" s="76"/>
      <c r="AN211" s="76"/>
      <c r="AO211" s="143"/>
      <c r="AP211" s="244" t="str">
        <f>IF(F211="","",IFERROR(VLOOKUP(SUBSTITUTE(SUBSTITUTE(Tabla1[[#This Row],[Uso Sistemas]],"T","P"),"N","F"),Parámetros!$M$2:$N$17,2,0),"Completar hasta 3ra sem. para evaluar a Probacionista"))</f>
        <v/>
      </c>
      <c r="AQ211" s="39"/>
      <c r="AR211" s="39"/>
      <c r="AS211" s="39"/>
      <c r="AT211" s="28"/>
      <c r="AU211" s="55"/>
      <c r="AV211" s="55"/>
      <c r="AW211" s="55"/>
      <c r="AX211" s="246" t="str">
        <f>IF(V211="","",EOMONTH(EDATE(Tabla1[[#This Row],[Fecha Finalización]],2),0))</f>
        <v/>
      </c>
      <c r="AY211" s="39"/>
      <c r="AZ211" s="247" t="str">
        <f>IF(V211="","",EOMONTH(EDATE(Tabla1[[#This Row],[Fecha Finalización]],3),0))</f>
        <v/>
      </c>
      <c r="BA211" s="39"/>
      <c r="BB211" s="39"/>
      <c r="BC211" s="233"/>
      <c r="BD211" s="231" t="str">
        <f>IF(F211="","",Tabla1[[#This Row],[sem 01]]&amp;Tabla1[[#This Row],[sem 02]]&amp;Tabla1[[#This Row],[sem 03]])</f>
        <v/>
      </c>
      <c r="BE211" s="232" t="str">
        <f>+IF(TRIM(F211)="","",$B$1&amp;"-"&amp;Tabla1[[#This Row],[Mes Inscrito]]&amp;"-"&amp;Tabla1[[#This Row],[Dia de clases Inscrito]]&amp;"-"&amp;Tabla1[[#This Row],[Horario Inscrito]]&amp;"-"&amp;Tabla1[[#This Row],[Fecha Inicio grupo]])</f>
        <v/>
      </c>
      <c r="BF211" s="249" t="str">
        <f>IF(F211="","",Tabla1[[#This Row],[Curso]])</f>
        <v/>
      </c>
      <c r="BG211" s="250" t="str">
        <f>+IF(TRIM(F211)="","",$B$1&amp;"-"&amp;TRIM(Tabla1[[#This Row],[Mes Inscrito]])&amp;"-"&amp;TRIM(Tabla1[[#This Row],[Dia de clases Inscrito]])&amp;"-"&amp;TRIM(Tabla1[[#This Row],[Horario Inscrito]])&amp;"-"&amp;TRIM(Tabla1[[#This Row],[Fecha Inicio grupo]])&amp;"-"&amp;TRIM(Tabla1[[#This Row],[Tipo Incrito]]))</f>
        <v/>
      </c>
      <c r="BH211" s="251" t="str">
        <f>IF(F211="","",OR(IFERROR(SEARCH("CG",Tabla1[[#This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1" s="305" t="str">
        <f>IF(F211&lt;&gt;"",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1" s="305" t="str">
        <f>IF(F211&lt;&gt;"",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1" s="305" t="str">
        <f>IF(Tabla1[[#This Row],[Fecha Inicio grupo]]="","",IFERROR(VLOOKUP(Tabla1[[#This Row],[Mes de Alta como miembro]],Parámetros!$AM$2:$AN$16,2,0),"01/01/1900"))</f>
        <v/>
      </c>
    </row>
    <row r="212" spans="1:63" ht="14.45" hidden="1">
      <c r="A212" s="68">
        <v>209</v>
      </c>
      <c r="B212" s="29"/>
      <c r="C212" s="34"/>
      <c r="D212" s="42"/>
      <c r="E212" s="64"/>
      <c r="F212" s="45"/>
      <c r="G212" s="45"/>
      <c r="H212" s="161"/>
      <c r="I212" s="42"/>
      <c r="J212" s="28"/>
      <c r="K212" s="69"/>
      <c r="L212" s="68"/>
      <c r="M212" s="46"/>
      <c r="N212" s="236" t="str">
        <f ca="1">IF(Tabla1[[#This Row],[Fecha de nac]]="","",IF(Tabla1[[#This Row],[Fecha Finalización]] &gt;=TODAY(), DATEDIF(Tabla1[[#This Row],[Fecha de nac]],TODAY(),"y"), ROUNDDOWN((Tabla1[[#This Row],[Fecha Finalización]] -Tabla1[[#This Row],[Fecha de nac]])/365,0)))</f>
        <v/>
      </c>
      <c r="O212" s="167"/>
      <c r="P212" s="34"/>
      <c r="Q212" s="67"/>
      <c r="R212" s="67"/>
      <c r="S212" s="67"/>
      <c r="T212" s="67"/>
      <c r="U212" s="241" t="str">
        <f>IF(F212="","",Tabla1[[#This Row],[Fecha Inicio grupo]]+3*7-7)</f>
        <v/>
      </c>
      <c r="V212" s="242" t="str">
        <f>IF(F212="","",EDATE(Tabla1[[#This Row],[Fecha Inicio grupo]],3))</f>
        <v/>
      </c>
      <c r="W212" s="29"/>
      <c r="X212" s="29"/>
      <c r="Y212" s="76"/>
      <c r="Z212" s="76"/>
      <c r="AA212" s="76"/>
      <c r="AB212" s="76"/>
      <c r="AC212" s="76"/>
      <c r="AD212" s="76"/>
      <c r="AE212" s="76"/>
      <c r="AF212" s="76"/>
      <c r="AG212" s="76"/>
      <c r="AH212" s="76"/>
      <c r="AI212" s="76"/>
      <c r="AJ212" s="76"/>
      <c r="AK212" s="76"/>
      <c r="AL212" s="76"/>
      <c r="AM212" s="76"/>
      <c r="AN212" s="76"/>
      <c r="AO212" s="143"/>
      <c r="AP212" s="244" t="str">
        <f>IF(F212="","",IFERROR(VLOOKUP(SUBSTITUTE(SUBSTITUTE(Tabla1[[#This Row],[Uso Sistemas]],"T","P"),"N","F"),Parámetros!$M$2:$N$17,2,0),"Completar hasta 3ra sem. para evaluar a Probacionista"))</f>
        <v/>
      </c>
      <c r="AQ212" s="39"/>
      <c r="AR212" s="39"/>
      <c r="AS212" s="39"/>
      <c r="AT212" s="28"/>
      <c r="AU212" s="55"/>
      <c r="AV212" s="55"/>
      <c r="AW212" s="55"/>
      <c r="AX212" s="246" t="str">
        <f>IF(V212="","",EOMONTH(EDATE(Tabla1[[#This Row],[Fecha Finalización]],2),0))</f>
        <v/>
      </c>
      <c r="AY212" s="39"/>
      <c r="AZ212" s="247" t="str">
        <f>IF(V212="","",EOMONTH(EDATE(Tabla1[[#This Row],[Fecha Finalización]],3),0))</f>
        <v/>
      </c>
      <c r="BA212" s="39"/>
      <c r="BB212" s="39"/>
      <c r="BC212" s="233"/>
      <c r="BD212" s="231" t="str">
        <f>IF(F212="","",Tabla1[[#This Row],[sem 01]]&amp;Tabla1[[#This Row],[sem 02]]&amp;Tabla1[[#This Row],[sem 03]])</f>
        <v/>
      </c>
      <c r="BE212" s="232" t="str">
        <f>+IF(TRIM(F212)="","",$B$1&amp;"-"&amp;Tabla1[[#This Row],[Mes Inscrito]]&amp;"-"&amp;Tabla1[[#This Row],[Dia de clases Inscrito]]&amp;"-"&amp;Tabla1[[#This Row],[Horario Inscrito]]&amp;"-"&amp;Tabla1[[#This Row],[Fecha Inicio grupo]])</f>
        <v/>
      </c>
      <c r="BF212" s="249" t="str">
        <f>IF(F212="","",Tabla1[[#This Row],[Curso]])</f>
        <v/>
      </c>
      <c r="BG212" s="250" t="str">
        <f>+IF(TRIM(F212)="","",$B$1&amp;"-"&amp;TRIM(Tabla1[[#This Row],[Mes Inscrito]])&amp;"-"&amp;TRIM(Tabla1[[#This Row],[Dia de clases Inscrito]])&amp;"-"&amp;TRIM(Tabla1[[#This Row],[Horario Inscrito]])&amp;"-"&amp;TRIM(Tabla1[[#This Row],[Fecha Inicio grupo]])&amp;"-"&amp;TRIM(Tabla1[[#This Row],[Tipo Incrito]]))</f>
        <v/>
      </c>
      <c r="BH212" s="251" t="str">
        <f>IF(F212="","",OR(IFERROR(SEARCH("CG",Tabla1[[#This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2" s="305" t="str">
        <f>IF(F212&lt;&gt;"",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2" s="305" t="str">
        <f>IF(F212&lt;&gt;"",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2" s="305" t="str">
        <f>IF(Tabla1[[#This Row],[Fecha Inicio grupo]]="","",IFERROR(VLOOKUP(Tabla1[[#This Row],[Mes de Alta como miembro]],Parámetros!$AM$2:$AN$16,2,0),"01/01/1900"))</f>
        <v/>
      </c>
    </row>
    <row r="213" spans="1:63" ht="14.45" hidden="1">
      <c r="A213" s="68">
        <v>210</v>
      </c>
      <c r="B213" s="29"/>
      <c r="C213" s="34"/>
      <c r="D213" s="42"/>
      <c r="E213" s="64"/>
      <c r="F213" s="45"/>
      <c r="G213" s="45"/>
      <c r="H213" s="161"/>
      <c r="I213" s="42"/>
      <c r="J213" s="28"/>
      <c r="K213" s="69"/>
      <c r="L213" s="68"/>
      <c r="M213" s="46"/>
      <c r="N213" s="236" t="str">
        <f ca="1">IF(Tabla1[[#This Row],[Fecha de nac]]="","",IF(Tabla1[[#This Row],[Fecha Finalización]] &gt;=TODAY(), DATEDIF(Tabla1[[#This Row],[Fecha de nac]],TODAY(),"y"), ROUNDDOWN((Tabla1[[#This Row],[Fecha Finalización]] -Tabla1[[#This Row],[Fecha de nac]])/365,0)))</f>
        <v/>
      </c>
      <c r="O213" s="167"/>
      <c r="P213" s="34"/>
      <c r="Q213" s="67"/>
      <c r="R213" s="67"/>
      <c r="S213" s="67"/>
      <c r="T213" s="67"/>
      <c r="U213" s="241" t="str">
        <f>IF(F213="","",Tabla1[[#This Row],[Fecha Inicio grupo]]+3*7-7)</f>
        <v/>
      </c>
      <c r="V213" s="242" t="str">
        <f>IF(F213="","",EDATE(Tabla1[[#This Row],[Fecha Inicio grupo]],3))</f>
        <v/>
      </c>
      <c r="W213" s="29"/>
      <c r="X213" s="29"/>
      <c r="Y213" s="76"/>
      <c r="Z213" s="76"/>
      <c r="AA213" s="76"/>
      <c r="AB213" s="76"/>
      <c r="AC213" s="76"/>
      <c r="AD213" s="76"/>
      <c r="AE213" s="76"/>
      <c r="AF213" s="76"/>
      <c r="AG213" s="76"/>
      <c r="AH213" s="76"/>
      <c r="AI213" s="76"/>
      <c r="AJ213" s="76"/>
      <c r="AK213" s="76"/>
      <c r="AL213" s="76"/>
      <c r="AM213" s="76"/>
      <c r="AN213" s="76"/>
      <c r="AO213" s="143"/>
      <c r="AP213" s="244" t="str">
        <f>IF(F213="","",IFERROR(VLOOKUP(SUBSTITUTE(SUBSTITUTE(Tabla1[[#This Row],[Uso Sistemas]],"T","P"),"N","F"),Parámetros!$M$2:$N$17,2,0),"Completar hasta 3ra sem. para evaluar a Probacionista"))</f>
        <v/>
      </c>
      <c r="AQ213" s="39"/>
      <c r="AR213" s="39"/>
      <c r="AS213" s="39"/>
      <c r="AT213" s="28"/>
      <c r="AU213" s="55"/>
      <c r="AV213" s="55"/>
      <c r="AW213" s="55"/>
      <c r="AX213" s="246" t="str">
        <f>IF(V213="","",EOMONTH(EDATE(Tabla1[[#This Row],[Fecha Finalización]],2),0))</f>
        <v/>
      </c>
      <c r="AY213" s="39"/>
      <c r="AZ213" s="247" t="str">
        <f>IF(V213="","",EOMONTH(EDATE(Tabla1[[#This Row],[Fecha Finalización]],3),0))</f>
        <v/>
      </c>
      <c r="BA213" s="39"/>
      <c r="BB213" s="39"/>
      <c r="BC213" s="233"/>
      <c r="BD213" s="231" t="str">
        <f>IF(F213="","",Tabla1[[#This Row],[sem 01]]&amp;Tabla1[[#This Row],[sem 02]]&amp;Tabla1[[#This Row],[sem 03]])</f>
        <v/>
      </c>
      <c r="BE213" s="232" t="str">
        <f>+IF(TRIM(F213)="","",$B$1&amp;"-"&amp;Tabla1[[#This Row],[Mes Inscrito]]&amp;"-"&amp;Tabla1[[#This Row],[Dia de clases Inscrito]]&amp;"-"&amp;Tabla1[[#This Row],[Horario Inscrito]]&amp;"-"&amp;Tabla1[[#This Row],[Fecha Inicio grupo]])</f>
        <v/>
      </c>
      <c r="BF213" s="249" t="str">
        <f>IF(F213="","",Tabla1[[#This Row],[Curso]])</f>
        <v/>
      </c>
      <c r="BG213" s="250" t="str">
        <f>+IF(TRIM(F213)="","",$B$1&amp;"-"&amp;TRIM(Tabla1[[#This Row],[Mes Inscrito]])&amp;"-"&amp;TRIM(Tabla1[[#This Row],[Dia de clases Inscrito]])&amp;"-"&amp;TRIM(Tabla1[[#This Row],[Horario Inscrito]])&amp;"-"&amp;TRIM(Tabla1[[#This Row],[Fecha Inicio grupo]])&amp;"-"&amp;TRIM(Tabla1[[#This Row],[Tipo Incrito]]))</f>
        <v/>
      </c>
      <c r="BH213" s="251" t="str">
        <f>IF(F213="","",OR(IFERROR(SEARCH("CG",Tabla1[[#This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3" s="305" t="str">
        <f>IF(F213&lt;&gt;"",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3" s="305" t="str">
        <f>IF(F213&lt;&gt;"",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3" s="305" t="str">
        <f>IF(Tabla1[[#This Row],[Fecha Inicio grupo]]="","",IFERROR(VLOOKUP(Tabla1[[#This Row],[Mes de Alta como miembro]],Parámetros!$AM$2:$AN$16,2,0),"01/01/1900"))</f>
        <v/>
      </c>
    </row>
    <row r="214" spans="1:63" ht="14.45" hidden="1">
      <c r="A214" s="68">
        <v>211</v>
      </c>
      <c r="B214" s="29"/>
      <c r="C214" s="34"/>
      <c r="D214" s="42"/>
      <c r="E214" s="64"/>
      <c r="F214" s="45"/>
      <c r="G214" s="45"/>
      <c r="H214" s="161"/>
      <c r="I214" s="42"/>
      <c r="J214" s="28"/>
      <c r="K214" s="69"/>
      <c r="L214" s="68"/>
      <c r="M214" s="46"/>
      <c r="N214" s="236" t="str">
        <f ca="1">IF(Tabla1[[#This Row],[Fecha de nac]]="","",IF(Tabla1[[#This Row],[Fecha Finalización]] &gt;=TODAY(), DATEDIF(Tabla1[[#This Row],[Fecha de nac]],TODAY(),"y"), ROUNDDOWN((Tabla1[[#This Row],[Fecha Finalización]] -Tabla1[[#This Row],[Fecha de nac]])/365,0)))</f>
        <v/>
      </c>
      <c r="O214" s="167"/>
      <c r="P214" s="34"/>
      <c r="Q214" s="67"/>
      <c r="R214" s="67"/>
      <c r="S214" s="67"/>
      <c r="T214" s="67"/>
      <c r="U214" s="241" t="str">
        <f>IF(F214="","",Tabla1[[#This Row],[Fecha Inicio grupo]]+3*7-7)</f>
        <v/>
      </c>
      <c r="V214" s="242" t="str">
        <f>IF(F214="","",EDATE(Tabla1[[#This Row],[Fecha Inicio grupo]],3))</f>
        <v/>
      </c>
      <c r="W214" s="29"/>
      <c r="X214" s="29"/>
      <c r="Y214" s="76"/>
      <c r="Z214" s="76"/>
      <c r="AA214" s="76"/>
      <c r="AB214" s="76"/>
      <c r="AC214" s="76"/>
      <c r="AD214" s="76"/>
      <c r="AE214" s="76"/>
      <c r="AF214" s="76"/>
      <c r="AG214" s="76"/>
      <c r="AH214" s="76"/>
      <c r="AI214" s="76"/>
      <c r="AJ214" s="76"/>
      <c r="AK214" s="76"/>
      <c r="AL214" s="76"/>
      <c r="AM214" s="76"/>
      <c r="AN214" s="76"/>
      <c r="AO214" s="143"/>
      <c r="AP214" s="244" t="str">
        <f>IF(F214="","",IFERROR(VLOOKUP(SUBSTITUTE(SUBSTITUTE(Tabla1[[#This Row],[Uso Sistemas]],"T","P"),"N","F"),Parámetros!$M$2:$N$17,2,0),"Completar hasta 3ra sem. para evaluar a Probacionista"))</f>
        <v/>
      </c>
      <c r="AQ214" s="39"/>
      <c r="AR214" s="39"/>
      <c r="AS214" s="39"/>
      <c r="AT214" s="28"/>
      <c r="AU214" s="55"/>
      <c r="AV214" s="55"/>
      <c r="AW214" s="55"/>
      <c r="AX214" s="246" t="str">
        <f>IF(V214="","",EOMONTH(EDATE(Tabla1[[#This Row],[Fecha Finalización]],2),0))</f>
        <v/>
      </c>
      <c r="AY214" s="39"/>
      <c r="AZ214" s="247" t="str">
        <f>IF(V214="","",EOMONTH(EDATE(Tabla1[[#This Row],[Fecha Finalización]],3),0))</f>
        <v/>
      </c>
      <c r="BA214" s="39"/>
      <c r="BB214" s="39"/>
      <c r="BC214" s="233"/>
      <c r="BD214" s="231" t="str">
        <f>IF(F214="","",Tabla1[[#This Row],[sem 01]]&amp;Tabla1[[#This Row],[sem 02]]&amp;Tabla1[[#This Row],[sem 03]])</f>
        <v/>
      </c>
      <c r="BE214" s="232" t="str">
        <f>+IF(TRIM(F214)="","",$B$1&amp;"-"&amp;Tabla1[[#This Row],[Mes Inscrito]]&amp;"-"&amp;Tabla1[[#This Row],[Dia de clases Inscrito]]&amp;"-"&amp;Tabla1[[#This Row],[Horario Inscrito]]&amp;"-"&amp;Tabla1[[#This Row],[Fecha Inicio grupo]])</f>
        <v/>
      </c>
      <c r="BF214" s="249" t="str">
        <f>IF(F214="","",Tabla1[[#This Row],[Curso]])</f>
        <v/>
      </c>
      <c r="BG214" s="250" t="str">
        <f>+IF(TRIM(F214)="","",$B$1&amp;"-"&amp;TRIM(Tabla1[[#This Row],[Mes Inscrito]])&amp;"-"&amp;TRIM(Tabla1[[#This Row],[Dia de clases Inscrito]])&amp;"-"&amp;TRIM(Tabla1[[#This Row],[Horario Inscrito]])&amp;"-"&amp;TRIM(Tabla1[[#This Row],[Fecha Inicio grupo]])&amp;"-"&amp;TRIM(Tabla1[[#This Row],[Tipo Incrito]]))</f>
        <v/>
      </c>
      <c r="BH214" s="251" t="str">
        <f>IF(F214="","",OR(IFERROR(SEARCH("CG",Tabla1[[#This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4" s="305" t="str">
        <f>IF(F214&lt;&gt;"",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4" s="305" t="str">
        <f>IF(F214&lt;&gt;"",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4" s="305" t="str">
        <f>IF(Tabla1[[#This Row],[Fecha Inicio grupo]]="","",IFERROR(VLOOKUP(Tabla1[[#This Row],[Mes de Alta como miembro]],Parámetros!$AM$2:$AN$16,2,0),"01/01/1900"))</f>
        <v/>
      </c>
    </row>
    <row r="215" spans="1:63" ht="14.45" hidden="1">
      <c r="A215" s="68">
        <v>212</v>
      </c>
      <c r="B215" s="29"/>
      <c r="C215" s="34"/>
      <c r="D215" s="42"/>
      <c r="E215" s="64"/>
      <c r="F215" s="45"/>
      <c r="G215" s="45"/>
      <c r="H215" s="161"/>
      <c r="I215" s="42"/>
      <c r="J215" s="28"/>
      <c r="K215" s="69"/>
      <c r="L215" s="68"/>
      <c r="M215" s="46"/>
      <c r="N215" s="236" t="str">
        <f ca="1">IF(Tabla1[[#This Row],[Fecha de nac]]="","",IF(Tabla1[[#This Row],[Fecha Finalización]] &gt;=TODAY(), DATEDIF(Tabla1[[#This Row],[Fecha de nac]],TODAY(),"y"), ROUNDDOWN((Tabla1[[#This Row],[Fecha Finalización]] -Tabla1[[#This Row],[Fecha de nac]])/365,0)))</f>
        <v/>
      </c>
      <c r="O215" s="167"/>
      <c r="P215" s="34"/>
      <c r="Q215" s="67"/>
      <c r="R215" s="67"/>
      <c r="S215" s="67"/>
      <c r="T215" s="67"/>
      <c r="U215" s="241" t="str">
        <f>IF(F215="","",Tabla1[[#This Row],[Fecha Inicio grupo]]+3*7-7)</f>
        <v/>
      </c>
      <c r="V215" s="242" t="str">
        <f>IF(F215="","",EDATE(Tabla1[[#This Row],[Fecha Inicio grupo]],3))</f>
        <v/>
      </c>
      <c r="W215" s="29"/>
      <c r="X215" s="29"/>
      <c r="Y215" s="76"/>
      <c r="Z215" s="76"/>
      <c r="AA215" s="76"/>
      <c r="AB215" s="76"/>
      <c r="AC215" s="76"/>
      <c r="AD215" s="76"/>
      <c r="AE215" s="76"/>
      <c r="AF215" s="76"/>
      <c r="AG215" s="76"/>
      <c r="AH215" s="76"/>
      <c r="AI215" s="76"/>
      <c r="AJ215" s="76"/>
      <c r="AK215" s="76"/>
      <c r="AL215" s="76"/>
      <c r="AM215" s="76"/>
      <c r="AN215" s="76"/>
      <c r="AO215" s="143"/>
      <c r="AP215" s="244" t="str">
        <f>IF(F215="","",IFERROR(VLOOKUP(SUBSTITUTE(SUBSTITUTE(Tabla1[[#This Row],[Uso Sistemas]],"T","P"),"N","F"),Parámetros!$M$2:$N$17,2,0),"Completar hasta 3ra sem. para evaluar a Probacionista"))</f>
        <v/>
      </c>
      <c r="AQ215" s="39"/>
      <c r="AR215" s="39"/>
      <c r="AS215" s="39"/>
      <c r="AT215" s="28"/>
      <c r="AU215" s="55"/>
      <c r="AV215" s="55"/>
      <c r="AW215" s="55"/>
      <c r="AX215" s="246" t="str">
        <f>IF(V215="","",EOMONTH(EDATE(Tabla1[[#This Row],[Fecha Finalización]],2),0))</f>
        <v/>
      </c>
      <c r="AY215" s="39"/>
      <c r="AZ215" s="247" t="str">
        <f>IF(V215="","",EOMONTH(EDATE(Tabla1[[#This Row],[Fecha Finalización]],3),0))</f>
        <v/>
      </c>
      <c r="BA215" s="39"/>
      <c r="BB215" s="39"/>
      <c r="BC215" s="233"/>
      <c r="BD215" s="231" t="str">
        <f>IF(F215="","",Tabla1[[#This Row],[sem 01]]&amp;Tabla1[[#This Row],[sem 02]]&amp;Tabla1[[#This Row],[sem 03]])</f>
        <v/>
      </c>
      <c r="BE215" s="232" t="str">
        <f>+IF(TRIM(F215)="","",$B$1&amp;"-"&amp;Tabla1[[#This Row],[Mes Inscrito]]&amp;"-"&amp;Tabla1[[#This Row],[Dia de clases Inscrito]]&amp;"-"&amp;Tabla1[[#This Row],[Horario Inscrito]]&amp;"-"&amp;Tabla1[[#This Row],[Fecha Inicio grupo]])</f>
        <v/>
      </c>
      <c r="BF215" s="249" t="str">
        <f>IF(F215="","",Tabla1[[#This Row],[Curso]])</f>
        <v/>
      </c>
      <c r="BG215" s="250" t="str">
        <f>+IF(TRIM(F215)="","",$B$1&amp;"-"&amp;TRIM(Tabla1[[#This Row],[Mes Inscrito]])&amp;"-"&amp;TRIM(Tabla1[[#This Row],[Dia de clases Inscrito]])&amp;"-"&amp;TRIM(Tabla1[[#This Row],[Horario Inscrito]])&amp;"-"&amp;TRIM(Tabla1[[#This Row],[Fecha Inicio grupo]])&amp;"-"&amp;TRIM(Tabla1[[#This Row],[Tipo Incrito]]))</f>
        <v/>
      </c>
      <c r="BH215" s="251" t="str">
        <f>IF(F215="","",OR(IFERROR(SEARCH("CG",Tabla1[[#This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5" s="305" t="str">
        <f>IF(F215&lt;&gt;"",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5" s="305" t="str">
        <f>IF(F215&lt;&gt;"",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5" s="305" t="str">
        <f>IF(Tabla1[[#This Row],[Fecha Inicio grupo]]="","",IFERROR(VLOOKUP(Tabla1[[#This Row],[Mes de Alta como miembro]],Parámetros!$AM$2:$AN$16,2,0),"01/01/1900"))</f>
        <v/>
      </c>
    </row>
    <row r="216" spans="1:63" ht="14.45" hidden="1">
      <c r="A216" s="68">
        <v>213</v>
      </c>
      <c r="B216" s="29"/>
      <c r="C216" s="34"/>
      <c r="D216" s="42"/>
      <c r="E216" s="64"/>
      <c r="F216" s="45"/>
      <c r="G216" s="45"/>
      <c r="H216" s="161"/>
      <c r="I216" s="42"/>
      <c r="J216" s="28"/>
      <c r="K216" s="69"/>
      <c r="L216" s="68"/>
      <c r="M216" s="46"/>
      <c r="N216" s="236" t="str">
        <f ca="1">IF(Tabla1[[#This Row],[Fecha de nac]]="","",IF(Tabla1[[#This Row],[Fecha Finalización]] &gt;=TODAY(), DATEDIF(Tabla1[[#This Row],[Fecha de nac]],TODAY(),"y"), ROUNDDOWN((Tabla1[[#This Row],[Fecha Finalización]] -Tabla1[[#This Row],[Fecha de nac]])/365,0)))</f>
        <v/>
      </c>
      <c r="O216" s="167"/>
      <c r="P216" s="34"/>
      <c r="Q216" s="67"/>
      <c r="R216" s="67"/>
      <c r="S216" s="67"/>
      <c r="T216" s="67"/>
      <c r="U216" s="241" t="str">
        <f>IF(F216="","",Tabla1[[#This Row],[Fecha Inicio grupo]]+3*7-7)</f>
        <v/>
      </c>
      <c r="V216" s="242" t="str">
        <f>IF(F216="","",EDATE(Tabla1[[#This Row],[Fecha Inicio grupo]],3))</f>
        <v/>
      </c>
      <c r="W216" s="29"/>
      <c r="X216" s="29"/>
      <c r="Y216" s="76"/>
      <c r="Z216" s="76"/>
      <c r="AA216" s="76"/>
      <c r="AB216" s="76"/>
      <c r="AC216" s="76"/>
      <c r="AD216" s="76"/>
      <c r="AE216" s="76"/>
      <c r="AF216" s="76"/>
      <c r="AG216" s="76"/>
      <c r="AH216" s="76"/>
      <c r="AI216" s="76"/>
      <c r="AJ216" s="76"/>
      <c r="AK216" s="76"/>
      <c r="AL216" s="76"/>
      <c r="AM216" s="76"/>
      <c r="AN216" s="76"/>
      <c r="AO216" s="143"/>
      <c r="AP216" s="244" t="str">
        <f>IF(F216="","",IFERROR(VLOOKUP(SUBSTITUTE(SUBSTITUTE(Tabla1[[#This Row],[Uso Sistemas]],"T","P"),"N","F"),Parámetros!$M$2:$N$17,2,0),"Completar hasta 3ra sem. para evaluar a Probacionista"))</f>
        <v/>
      </c>
      <c r="AQ216" s="39"/>
      <c r="AR216" s="39"/>
      <c r="AS216" s="39"/>
      <c r="AT216" s="28"/>
      <c r="AU216" s="55"/>
      <c r="AV216" s="55"/>
      <c r="AW216" s="55"/>
      <c r="AX216" s="246" t="str">
        <f>IF(V216="","",EOMONTH(EDATE(Tabla1[[#This Row],[Fecha Finalización]],2),0))</f>
        <v/>
      </c>
      <c r="AY216" s="39"/>
      <c r="AZ216" s="247" t="str">
        <f>IF(V216="","",EOMONTH(EDATE(Tabla1[[#This Row],[Fecha Finalización]],3),0))</f>
        <v/>
      </c>
      <c r="BA216" s="39"/>
      <c r="BB216" s="39"/>
      <c r="BC216" s="233"/>
      <c r="BD216" s="231" t="str">
        <f>IF(F216="","",Tabla1[[#This Row],[sem 01]]&amp;Tabla1[[#This Row],[sem 02]]&amp;Tabla1[[#This Row],[sem 03]])</f>
        <v/>
      </c>
      <c r="BE216" s="232" t="str">
        <f>+IF(TRIM(F216)="","",$B$1&amp;"-"&amp;Tabla1[[#This Row],[Mes Inscrito]]&amp;"-"&amp;Tabla1[[#This Row],[Dia de clases Inscrito]]&amp;"-"&amp;Tabla1[[#This Row],[Horario Inscrito]]&amp;"-"&amp;Tabla1[[#This Row],[Fecha Inicio grupo]])</f>
        <v/>
      </c>
      <c r="BF216" s="249" t="str">
        <f>IF(F216="","",Tabla1[[#This Row],[Curso]])</f>
        <v/>
      </c>
      <c r="BG216" s="250" t="str">
        <f>+IF(TRIM(F216)="","",$B$1&amp;"-"&amp;TRIM(Tabla1[[#This Row],[Mes Inscrito]])&amp;"-"&amp;TRIM(Tabla1[[#This Row],[Dia de clases Inscrito]])&amp;"-"&amp;TRIM(Tabla1[[#This Row],[Horario Inscrito]])&amp;"-"&amp;TRIM(Tabla1[[#This Row],[Fecha Inicio grupo]])&amp;"-"&amp;TRIM(Tabla1[[#This Row],[Tipo Incrito]]))</f>
        <v/>
      </c>
      <c r="BH216" s="251" t="str">
        <f>IF(F216="","",OR(IFERROR(SEARCH("CG",Tabla1[[#This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6" s="305" t="str">
        <f>IF(F216&lt;&gt;"",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6" s="305" t="str">
        <f>IF(F216&lt;&gt;"",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6" s="305" t="str">
        <f>IF(Tabla1[[#This Row],[Fecha Inicio grupo]]="","",IFERROR(VLOOKUP(Tabla1[[#This Row],[Mes de Alta como miembro]],Parámetros!$AM$2:$AN$16,2,0),"01/01/1900"))</f>
        <v/>
      </c>
    </row>
    <row r="217" spans="1:63" ht="14.45" hidden="1">
      <c r="A217" s="68">
        <v>214</v>
      </c>
      <c r="B217" s="29"/>
      <c r="C217" s="34"/>
      <c r="D217" s="42"/>
      <c r="E217" s="64"/>
      <c r="F217" s="45"/>
      <c r="G217" s="45"/>
      <c r="H217" s="161"/>
      <c r="I217" s="42"/>
      <c r="J217" s="28"/>
      <c r="K217" s="69"/>
      <c r="L217" s="68"/>
      <c r="M217" s="46"/>
      <c r="N217" s="236" t="str">
        <f ca="1">IF(Tabla1[[#This Row],[Fecha de nac]]="","",IF(Tabla1[[#This Row],[Fecha Finalización]] &gt;=TODAY(), DATEDIF(Tabla1[[#This Row],[Fecha de nac]],TODAY(),"y"), ROUNDDOWN((Tabla1[[#This Row],[Fecha Finalización]] -Tabla1[[#This Row],[Fecha de nac]])/365,0)))</f>
        <v/>
      </c>
      <c r="O217" s="167"/>
      <c r="P217" s="34"/>
      <c r="Q217" s="67"/>
      <c r="R217" s="67"/>
      <c r="S217" s="67"/>
      <c r="T217" s="67"/>
      <c r="U217" s="241" t="str">
        <f>IF(F217="","",Tabla1[[#This Row],[Fecha Inicio grupo]]+3*7-7)</f>
        <v/>
      </c>
      <c r="V217" s="242" t="str">
        <f>IF(F217="","",EDATE(Tabla1[[#This Row],[Fecha Inicio grupo]],3))</f>
        <v/>
      </c>
      <c r="W217" s="29"/>
      <c r="X217" s="29"/>
      <c r="Y217" s="76"/>
      <c r="Z217" s="76"/>
      <c r="AA217" s="76"/>
      <c r="AB217" s="76"/>
      <c r="AC217" s="76"/>
      <c r="AD217" s="76"/>
      <c r="AE217" s="76"/>
      <c r="AF217" s="76"/>
      <c r="AG217" s="76"/>
      <c r="AH217" s="76"/>
      <c r="AI217" s="76"/>
      <c r="AJ217" s="76"/>
      <c r="AK217" s="76"/>
      <c r="AL217" s="76"/>
      <c r="AM217" s="76"/>
      <c r="AN217" s="76"/>
      <c r="AO217" s="143"/>
      <c r="AP217" s="244" t="str">
        <f>IF(F217="","",IFERROR(VLOOKUP(SUBSTITUTE(SUBSTITUTE(Tabla1[[#This Row],[Uso Sistemas]],"T","P"),"N","F"),Parámetros!$M$2:$N$17,2,0),"Completar hasta 3ra sem. para evaluar a Probacionista"))</f>
        <v/>
      </c>
      <c r="AQ217" s="39"/>
      <c r="AR217" s="39"/>
      <c r="AS217" s="39"/>
      <c r="AT217" s="28"/>
      <c r="AU217" s="55"/>
      <c r="AV217" s="55"/>
      <c r="AW217" s="55"/>
      <c r="AX217" s="246" t="str">
        <f>IF(V217="","",EOMONTH(EDATE(Tabla1[[#This Row],[Fecha Finalización]],2),0))</f>
        <v/>
      </c>
      <c r="AY217" s="39"/>
      <c r="AZ217" s="247" t="str">
        <f>IF(V217="","",EOMONTH(EDATE(Tabla1[[#This Row],[Fecha Finalización]],3),0))</f>
        <v/>
      </c>
      <c r="BA217" s="39"/>
      <c r="BB217" s="39"/>
      <c r="BC217" s="233"/>
      <c r="BD217" s="231" t="str">
        <f>IF(F217="","",Tabla1[[#This Row],[sem 01]]&amp;Tabla1[[#This Row],[sem 02]]&amp;Tabla1[[#This Row],[sem 03]])</f>
        <v/>
      </c>
      <c r="BE217" s="232" t="str">
        <f>+IF(TRIM(F217)="","",$B$1&amp;"-"&amp;Tabla1[[#This Row],[Mes Inscrito]]&amp;"-"&amp;Tabla1[[#This Row],[Dia de clases Inscrito]]&amp;"-"&amp;Tabla1[[#This Row],[Horario Inscrito]]&amp;"-"&amp;Tabla1[[#This Row],[Fecha Inicio grupo]])</f>
        <v/>
      </c>
      <c r="BF217" s="249" t="str">
        <f>IF(F217="","",Tabla1[[#This Row],[Curso]])</f>
        <v/>
      </c>
      <c r="BG217" s="250" t="str">
        <f>+IF(TRIM(F217)="","",$B$1&amp;"-"&amp;TRIM(Tabla1[[#This Row],[Mes Inscrito]])&amp;"-"&amp;TRIM(Tabla1[[#This Row],[Dia de clases Inscrito]])&amp;"-"&amp;TRIM(Tabla1[[#This Row],[Horario Inscrito]])&amp;"-"&amp;TRIM(Tabla1[[#This Row],[Fecha Inicio grupo]])&amp;"-"&amp;TRIM(Tabla1[[#This Row],[Tipo Incrito]]))</f>
        <v/>
      </c>
      <c r="BH217" s="251" t="str">
        <f>IF(F217="","",OR(IFERROR(SEARCH("CG",Tabla1[[#This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7" s="305" t="str">
        <f>IF(F217&lt;&gt;"",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7" s="305" t="str">
        <f>IF(F217&lt;&gt;"",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7" s="305" t="str">
        <f>IF(Tabla1[[#This Row],[Fecha Inicio grupo]]="","",IFERROR(VLOOKUP(Tabla1[[#This Row],[Mes de Alta como miembro]],Parámetros!$AM$2:$AN$16,2,0),"01/01/1900"))</f>
        <v/>
      </c>
    </row>
    <row r="218" spans="1:63" ht="14.45" hidden="1">
      <c r="A218" s="68">
        <v>215</v>
      </c>
      <c r="B218" s="29"/>
      <c r="C218" s="34"/>
      <c r="D218" s="42"/>
      <c r="E218" s="64"/>
      <c r="F218" s="45"/>
      <c r="G218" s="45"/>
      <c r="H218" s="161"/>
      <c r="I218" s="42"/>
      <c r="J218" s="28"/>
      <c r="K218" s="69"/>
      <c r="L218" s="68"/>
      <c r="M218" s="46"/>
      <c r="N218" s="236" t="str">
        <f ca="1">IF(Tabla1[[#This Row],[Fecha de nac]]="","",IF(Tabla1[[#This Row],[Fecha Finalización]] &gt;=TODAY(), DATEDIF(Tabla1[[#This Row],[Fecha de nac]],TODAY(),"y"), ROUNDDOWN((Tabla1[[#This Row],[Fecha Finalización]] -Tabla1[[#This Row],[Fecha de nac]])/365,0)))</f>
        <v/>
      </c>
      <c r="O218" s="167"/>
      <c r="P218" s="34"/>
      <c r="Q218" s="67"/>
      <c r="R218" s="67"/>
      <c r="S218" s="67"/>
      <c r="T218" s="67"/>
      <c r="U218" s="241" t="str">
        <f>IF(F218="","",Tabla1[[#This Row],[Fecha Inicio grupo]]+3*7-7)</f>
        <v/>
      </c>
      <c r="V218" s="242" t="str">
        <f>IF(F218="","",EDATE(Tabla1[[#This Row],[Fecha Inicio grupo]],3))</f>
        <v/>
      </c>
      <c r="W218" s="29"/>
      <c r="X218" s="29"/>
      <c r="Y218" s="76"/>
      <c r="Z218" s="76"/>
      <c r="AA218" s="76"/>
      <c r="AB218" s="76"/>
      <c r="AC218" s="76"/>
      <c r="AD218" s="76"/>
      <c r="AE218" s="76"/>
      <c r="AF218" s="76"/>
      <c r="AG218" s="76"/>
      <c r="AH218" s="76"/>
      <c r="AI218" s="76"/>
      <c r="AJ218" s="76"/>
      <c r="AK218" s="76"/>
      <c r="AL218" s="76"/>
      <c r="AM218" s="76"/>
      <c r="AN218" s="76"/>
      <c r="AO218" s="143"/>
      <c r="AP218" s="244" t="str">
        <f>IF(F218="","",IFERROR(VLOOKUP(SUBSTITUTE(SUBSTITUTE(Tabla1[[#This Row],[Uso Sistemas]],"T","P"),"N","F"),Parámetros!$M$2:$N$17,2,0),"Completar hasta 3ra sem. para evaluar a Probacionista"))</f>
        <v/>
      </c>
      <c r="AQ218" s="39"/>
      <c r="AR218" s="39"/>
      <c r="AS218" s="39"/>
      <c r="AT218" s="28"/>
      <c r="AU218" s="55"/>
      <c r="AV218" s="55"/>
      <c r="AW218" s="55"/>
      <c r="AX218" s="246" t="str">
        <f>IF(V218="","",EOMONTH(EDATE(Tabla1[[#This Row],[Fecha Finalización]],2),0))</f>
        <v/>
      </c>
      <c r="AY218" s="39"/>
      <c r="AZ218" s="247" t="str">
        <f>IF(V218="","",EOMONTH(EDATE(Tabla1[[#This Row],[Fecha Finalización]],3),0))</f>
        <v/>
      </c>
      <c r="BA218" s="39"/>
      <c r="BB218" s="39"/>
      <c r="BC218" s="233"/>
      <c r="BD218" s="231" t="str">
        <f>IF(F218="","",Tabla1[[#This Row],[sem 01]]&amp;Tabla1[[#This Row],[sem 02]]&amp;Tabla1[[#This Row],[sem 03]])</f>
        <v/>
      </c>
      <c r="BE218" s="232" t="str">
        <f>+IF(TRIM(F218)="","",$B$1&amp;"-"&amp;Tabla1[[#This Row],[Mes Inscrito]]&amp;"-"&amp;Tabla1[[#This Row],[Dia de clases Inscrito]]&amp;"-"&amp;Tabla1[[#This Row],[Horario Inscrito]]&amp;"-"&amp;Tabla1[[#This Row],[Fecha Inicio grupo]])</f>
        <v/>
      </c>
      <c r="BF218" s="249" t="str">
        <f>IF(F218="","",Tabla1[[#This Row],[Curso]])</f>
        <v/>
      </c>
      <c r="BG218" s="250" t="str">
        <f>+IF(TRIM(F218)="","",$B$1&amp;"-"&amp;TRIM(Tabla1[[#This Row],[Mes Inscrito]])&amp;"-"&amp;TRIM(Tabla1[[#This Row],[Dia de clases Inscrito]])&amp;"-"&amp;TRIM(Tabla1[[#This Row],[Horario Inscrito]])&amp;"-"&amp;TRIM(Tabla1[[#This Row],[Fecha Inicio grupo]])&amp;"-"&amp;TRIM(Tabla1[[#This Row],[Tipo Incrito]]))</f>
        <v/>
      </c>
      <c r="BH218" s="251" t="str">
        <f>IF(F218="","",OR(IFERROR(SEARCH("CG",Tabla1[[#This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8" s="305" t="str">
        <f>IF(F218&lt;&gt;"",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8" s="305" t="str">
        <f>IF(F218&lt;&gt;"",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8" s="305" t="str">
        <f>IF(Tabla1[[#This Row],[Fecha Inicio grupo]]="","",IFERROR(VLOOKUP(Tabla1[[#This Row],[Mes de Alta como miembro]],Parámetros!$AM$2:$AN$16,2,0),"01/01/1900"))</f>
        <v/>
      </c>
    </row>
    <row r="219" spans="1:63" ht="14.45" hidden="1">
      <c r="A219" s="68">
        <v>216</v>
      </c>
      <c r="B219" s="29"/>
      <c r="C219" s="34"/>
      <c r="D219" s="42"/>
      <c r="E219" s="64"/>
      <c r="F219" s="45"/>
      <c r="G219" s="45"/>
      <c r="H219" s="161"/>
      <c r="I219" s="42"/>
      <c r="J219" s="28"/>
      <c r="K219" s="69"/>
      <c r="L219" s="68"/>
      <c r="M219" s="46"/>
      <c r="N219" s="236" t="str">
        <f ca="1">IF(Tabla1[[#This Row],[Fecha de nac]]="","",IF(Tabla1[[#This Row],[Fecha Finalización]] &gt;=TODAY(), DATEDIF(Tabla1[[#This Row],[Fecha de nac]],TODAY(),"y"), ROUNDDOWN((Tabla1[[#This Row],[Fecha Finalización]] -Tabla1[[#This Row],[Fecha de nac]])/365,0)))</f>
        <v/>
      </c>
      <c r="O219" s="167"/>
      <c r="P219" s="34"/>
      <c r="Q219" s="67"/>
      <c r="R219" s="67"/>
      <c r="S219" s="67"/>
      <c r="T219" s="67"/>
      <c r="U219" s="241" t="str">
        <f>IF(F219="","",Tabla1[[#This Row],[Fecha Inicio grupo]]+3*7-7)</f>
        <v/>
      </c>
      <c r="V219" s="242" t="str">
        <f>IF(F219="","",EDATE(Tabla1[[#This Row],[Fecha Inicio grupo]],3))</f>
        <v/>
      </c>
      <c r="W219" s="29"/>
      <c r="X219" s="29"/>
      <c r="Y219" s="76"/>
      <c r="Z219" s="76"/>
      <c r="AA219" s="76"/>
      <c r="AB219" s="76"/>
      <c r="AC219" s="76"/>
      <c r="AD219" s="76"/>
      <c r="AE219" s="76"/>
      <c r="AF219" s="76"/>
      <c r="AG219" s="76"/>
      <c r="AH219" s="76"/>
      <c r="AI219" s="76"/>
      <c r="AJ219" s="76"/>
      <c r="AK219" s="76"/>
      <c r="AL219" s="76"/>
      <c r="AM219" s="76"/>
      <c r="AN219" s="76"/>
      <c r="AO219" s="143"/>
      <c r="AP219" s="244" t="str">
        <f>IF(F219="","",IFERROR(VLOOKUP(SUBSTITUTE(SUBSTITUTE(Tabla1[[#This Row],[Uso Sistemas]],"T","P"),"N","F"),Parámetros!$M$2:$N$17,2,0),"Completar hasta 3ra sem. para evaluar a Probacionista"))</f>
        <v/>
      </c>
      <c r="AQ219" s="39"/>
      <c r="AR219" s="39"/>
      <c r="AS219" s="39"/>
      <c r="AT219" s="28"/>
      <c r="AU219" s="55"/>
      <c r="AV219" s="55"/>
      <c r="AW219" s="55"/>
      <c r="AX219" s="246" t="str">
        <f>IF(V219="","",EOMONTH(EDATE(Tabla1[[#This Row],[Fecha Finalización]],2),0))</f>
        <v/>
      </c>
      <c r="AY219" s="39"/>
      <c r="AZ219" s="247" t="str">
        <f>IF(V219="","",EOMONTH(EDATE(Tabla1[[#This Row],[Fecha Finalización]],3),0))</f>
        <v/>
      </c>
      <c r="BA219" s="39"/>
      <c r="BB219" s="39"/>
      <c r="BC219" s="233"/>
      <c r="BD219" s="231" t="str">
        <f>IF(F219="","",Tabla1[[#This Row],[sem 01]]&amp;Tabla1[[#This Row],[sem 02]]&amp;Tabla1[[#This Row],[sem 03]])</f>
        <v/>
      </c>
      <c r="BE219" s="232" t="str">
        <f>+IF(TRIM(F219)="","",$B$1&amp;"-"&amp;Tabla1[[#This Row],[Mes Inscrito]]&amp;"-"&amp;Tabla1[[#This Row],[Dia de clases Inscrito]]&amp;"-"&amp;Tabla1[[#This Row],[Horario Inscrito]]&amp;"-"&amp;Tabla1[[#This Row],[Fecha Inicio grupo]])</f>
        <v/>
      </c>
      <c r="BF219" s="249" t="str">
        <f>IF(F219="","",Tabla1[[#This Row],[Curso]])</f>
        <v/>
      </c>
      <c r="BG219" s="250" t="str">
        <f>+IF(TRIM(F219)="","",$B$1&amp;"-"&amp;TRIM(Tabla1[[#This Row],[Mes Inscrito]])&amp;"-"&amp;TRIM(Tabla1[[#This Row],[Dia de clases Inscrito]])&amp;"-"&amp;TRIM(Tabla1[[#This Row],[Horario Inscrito]])&amp;"-"&amp;TRIM(Tabla1[[#This Row],[Fecha Inicio grupo]])&amp;"-"&amp;TRIM(Tabla1[[#This Row],[Tipo Incrito]]))</f>
        <v/>
      </c>
      <c r="BH219" s="251" t="str">
        <f>IF(F219="","",OR(IFERROR(SEARCH("CG",Tabla1[[#This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9" s="305" t="str">
        <f>IF(F219&lt;&gt;"",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9" s="305" t="str">
        <f>IF(F219&lt;&gt;"",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9" s="305" t="str">
        <f>IF(Tabla1[[#This Row],[Fecha Inicio grupo]]="","",IFERROR(VLOOKUP(Tabla1[[#This Row],[Mes de Alta como miembro]],Parámetros!$AM$2:$AN$16,2,0),"01/01/1900"))</f>
        <v/>
      </c>
    </row>
    <row r="220" spans="1:63" ht="14.45" hidden="1">
      <c r="A220" s="68">
        <v>217</v>
      </c>
      <c r="B220" s="29"/>
      <c r="C220" s="34"/>
      <c r="D220" s="42"/>
      <c r="E220" s="64"/>
      <c r="F220" s="45"/>
      <c r="G220" s="45"/>
      <c r="H220" s="161"/>
      <c r="I220" s="42"/>
      <c r="J220" s="28"/>
      <c r="K220" s="69"/>
      <c r="L220" s="68"/>
      <c r="M220" s="46"/>
      <c r="N220" s="236" t="str">
        <f ca="1">IF(Tabla1[[#This Row],[Fecha de nac]]="","",IF(Tabla1[[#This Row],[Fecha Finalización]] &gt;=TODAY(), DATEDIF(Tabla1[[#This Row],[Fecha de nac]],TODAY(),"y"), ROUNDDOWN((Tabla1[[#This Row],[Fecha Finalización]] -Tabla1[[#This Row],[Fecha de nac]])/365,0)))</f>
        <v/>
      </c>
      <c r="O220" s="167"/>
      <c r="P220" s="34"/>
      <c r="Q220" s="67"/>
      <c r="R220" s="67"/>
      <c r="S220" s="67"/>
      <c r="T220" s="67"/>
      <c r="U220" s="241" t="str">
        <f>IF(F220="","",Tabla1[[#This Row],[Fecha Inicio grupo]]+3*7-7)</f>
        <v/>
      </c>
      <c r="V220" s="242" t="str">
        <f>IF(F220="","",EDATE(Tabla1[[#This Row],[Fecha Inicio grupo]],3))</f>
        <v/>
      </c>
      <c r="W220" s="29"/>
      <c r="X220" s="29"/>
      <c r="Y220" s="76"/>
      <c r="Z220" s="76"/>
      <c r="AA220" s="76"/>
      <c r="AB220" s="76"/>
      <c r="AC220" s="76"/>
      <c r="AD220" s="76"/>
      <c r="AE220" s="76"/>
      <c r="AF220" s="76"/>
      <c r="AG220" s="76"/>
      <c r="AH220" s="76"/>
      <c r="AI220" s="76"/>
      <c r="AJ220" s="76"/>
      <c r="AK220" s="76"/>
      <c r="AL220" s="76"/>
      <c r="AM220" s="76"/>
      <c r="AN220" s="76"/>
      <c r="AO220" s="143"/>
      <c r="AP220" s="244" t="str">
        <f>IF(F220="","",IFERROR(VLOOKUP(SUBSTITUTE(SUBSTITUTE(Tabla1[[#This Row],[Uso Sistemas]],"T","P"),"N","F"),Parámetros!$M$2:$N$17,2,0),"Completar hasta 3ra sem. para evaluar a Probacionista"))</f>
        <v/>
      </c>
      <c r="AQ220" s="39"/>
      <c r="AR220" s="39"/>
      <c r="AS220" s="39"/>
      <c r="AT220" s="28"/>
      <c r="AU220" s="55"/>
      <c r="AV220" s="55"/>
      <c r="AW220" s="55"/>
      <c r="AX220" s="246" t="str">
        <f>IF(V220="","",EOMONTH(EDATE(Tabla1[[#This Row],[Fecha Finalización]],2),0))</f>
        <v/>
      </c>
      <c r="AY220" s="39"/>
      <c r="AZ220" s="247" t="str">
        <f>IF(V220="","",EOMONTH(EDATE(Tabla1[[#This Row],[Fecha Finalización]],3),0))</f>
        <v/>
      </c>
      <c r="BA220" s="39"/>
      <c r="BB220" s="39"/>
      <c r="BC220" s="233"/>
      <c r="BD220" s="231" t="str">
        <f>IF(F220="","",Tabla1[[#This Row],[sem 01]]&amp;Tabla1[[#This Row],[sem 02]]&amp;Tabla1[[#This Row],[sem 03]])</f>
        <v/>
      </c>
      <c r="BE220" s="232" t="str">
        <f>+IF(TRIM(F220)="","",$B$1&amp;"-"&amp;Tabla1[[#This Row],[Mes Inscrito]]&amp;"-"&amp;Tabla1[[#This Row],[Dia de clases Inscrito]]&amp;"-"&amp;Tabla1[[#This Row],[Horario Inscrito]]&amp;"-"&amp;Tabla1[[#This Row],[Fecha Inicio grupo]])</f>
        <v/>
      </c>
      <c r="BF220" s="249" t="str">
        <f>IF(F220="","",Tabla1[[#This Row],[Curso]])</f>
        <v/>
      </c>
      <c r="BG220" s="250" t="str">
        <f>+IF(TRIM(F220)="","",$B$1&amp;"-"&amp;TRIM(Tabla1[[#This Row],[Mes Inscrito]])&amp;"-"&amp;TRIM(Tabla1[[#This Row],[Dia de clases Inscrito]])&amp;"-"&amp;TRIM(Tabla1[[#This Row],[Horario Inscrito]])&amp;"-"&amp;TRIM(Tabla1[[#This Row],[Fecha Inicio grupo]])&amp;"-"&amp;TRIM(Tabla1[[#This Row],[Tipo Incrito]]))</f>
        <v/>
      </c>
      <c r="BH220" s="251" t="str">
        <f>IF(F220="","",OR(IFERROR(SEARCH("CG",Tabla1[[#This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0" s="305" t="str">
        <f>IF(F220&lt;&gt;"",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0" s="305" t="str">
        <f>IF(F220&lt;&gt;"",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0" s="305" t="str">
        <f>IF(Tabla1[[#This Row],[Fecha Inicio grupo]]="","",IFERROR(VLOOKUP(Tabla1[[#This Row],[Mes de Alta como miembro]],Parámetros!$AM$2:$AN$16,2,0),"01/01/1900"))</f>
        <v/>
      </c>
    </row>
    <row r="221" spans="1:63" ht="14.45" hidden="1">
      <c r="A221" s="68">
        <v>218</v>
      </c>
      <c r="B221" s="29"/>
      <c r="C221" s="34"/>
      <c r="D221" s="42"/>
      <c r="E221" s="64"/>
      <c r="F221" s="45"/>
      <c r="G221" s="45"/>
      <c r="H221" s="161"/>
      <c r="I221" s="42"/>
      <c r="J221" s="28"/>
      <c r="K221" s="69"/>
      <c r="L221" s="68"/>
      <c r="M221" s="46"/>
      <c r="N221" s="236" t="str">
        <f ca="1">IF(Tabla1[[#This Row],[Fecha de nac]]="","",IF(Tabla1[[#This Row],[Fecha Finalización]] &gt;=TODAY(), DATEDIF(Tabla1[[#This Row],[Fecha de nac]],TODAY(),"y"), ROUNDDOWN((Tabla1[[#This Row],[Fecha Finalización]] -Tabla1[[#This Row],[Fecha de nac]])/365,0)))</f>
        <v/>
      </c>
      <c r="O221" s="167"/>
      <c r="P221" s="34"/>
      <c r="Q221" s="67"/>
      <c r="R221" s="67"/>
      <c r="S221" s="67"/>
      <c r="T221" s="67"/>
      <c r="U221" s="241" t="str">
        <f>IF(F221="","",Tabla1[[#This Row],[Fecha Inicio grupo]]+3*7-7)</f>
        <v/>
      </c>
      <c r="V221" s="242" t="str">
        <f>IF(F221="","",EDATE(Tabla1[[#This Row],[Fecha Inicio grupo]],3))</f>
        <v/>
      </c>
      <c r="W221" s="29"/>
      <c r="X221" s="29"/>
      <c r="Y221" s="76"/>
      <c r="Z221" s="76"/>
      <c r="AA221" s="76"/>
      <c r="AB221" s="76"/>
      <c r="AC221" s="76"/>
      <c r="AD221" s="76"/>
      <c r="AE221" s="76"/>
      <c r="AF221" s="76"/>
      <c r="AG221" s="76"/>
      <c r="AH221" s="76"/>
      <c r="AI221" s="76"/>
      <c r="AJ221" s="76"/>
      <c r="AK221" s="76"/>
      <c r="AL221" s="76"/>
      <c r="AM221" s="76"/>
      <c r="AN221" s="76"/>
      <c r="AO221" s="143"/>
      <c r="AP221" s="244" t="str">
        <f>IF(F221="","",IFERROR(VLOOKUP(SUBSTITUTE(SUBSTITUTE(Tabla1[[#This Row],[Uso Sistemas]],"T","P"),"N","F"),Parámetros!$M$2:$N$17,2,0),"Completar hasta 3ra sem. para evaluar a Probacionista"))</f>
        <v/>
      </c>
      <c r="AQ221" s="39"/>
      <c r="AR221" s="39"/>
      <c r="AS221" s="39"/>
      <c r="AT221" s="28"/>
      <c r="AU221" s="55"/>
      <c r="AV221" s="55"/>
      <c r="AW221" s="55"/>
      <c r="AX221" s="246" t="str">
        <f>IF(V221="","",EOMONTH(EDATE(Tabla1[[#This Row],[Fecha Finalización]],2),0))</f>
        <v/>
      </c>
      <c r="AY221" s="39"/>
      <c r="AZ221" s="247" t="str">
        <f>IF(V221="","",EOMONTH(EDATE(Tabla1[[#This Row],[Fecha Finalización]],3),0))</f>
        <v/>
      </c>
      <c r="BA221" s="39"/>
      <c r="BB221" s="39"/>
      <c r="BC221" s="233"/>
      <c r="BD221" s="231" t="str">
        <f>IF(F221="","",Tabla1[[#This Row],[sem 01]]&amp;Tabla1[[#This Row],[sem 02]]&amp;Tabla1[[#This Row],[sem 03]])</f>
        <v/>
      </c>
      <c r="BE221" s="232" t="str">
        <f>+IF(TRIM(F221)="","",$B$1&amp;"-"&amp;Tabla1[[#This Row],[Mes Inscrito]]&amp;"-"&amp;Tabla1[[#This Row],[Dia de clases Inscrito]]&amp;"-"&amp;Tabla1[[#This Row],[Horario Inscrito]]&amp;"-"&amp;Tabla1[[#This Row],[Fecha Inicio grupo]])</f>
        <v/>
      </c>
      <c r="BF221" s="249" t="str">
        <f>IF(F221="","",Tabla1[[#This Row],[Curso]])</f>
        <v/>
      </c>
      <c r="BG221" s="250" t="str">
        <f>+IF(TRIM(F221)="","",$B$1&amp;"-"&amp;TRIM(Tabla1[[#This Row],[Mes Inscrito]])&amp;"-"&amp;TRIM(Tabla1[[#This Row],[Dia de clases Inscrito]])&amp;"-"&amp;TRIM(Tabla1[[#This Row],[Horario Inscrito]])&amp;"-"&amp;TRIM(Tabla1[[#This Row],[Fecha Inicio grupo]])&amp;"-"&amp;TRIM(Tabla1[[#This Row],[Tipo Incrito]]))</f>
        <v/>
      </c>
      <c r="BH221" s="251" t="str">
        <f>IF(F221="","",OR(IFERROR(SEARCH("CG",Tabla1[[#This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1" s="305" t="str">
        <f>IF(F221&lt;&gt;"",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1" s="305" t="str">
        <f>IF(F221&lt;&gt;"",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1" s="305" t="str">
        <f>IF(Tabla1[[#This Row],[Fecha Inicio grupo]]="","",IFERROR(VLOOKUP(Tabla1[[#This Row],[Mes de Alta como miembro]],Parámetros!$AM$2:$AN$16,2,0),"01/01/1900"))</f>
        <v/>
      </c>
    </row>
    <row r="222" spans="1:63" ht="14.45" hidden="1">
      <c r="A222" s="68">
        <v>219</v>
      </c>
      <c r="B222" s="29"/>
      <c r="C222" s="34"/>
      <c r="D222" s="42"/>
      <c r="E222" s="64"/>
      <c r="F222" s="45"/>
      <c r="G222" s="45"/>
      <c r="H222" s="161"/>
      <c r="I222" s="42"/>
      <c r="J222" s="28"/>
      <c r="K222" s="69"/>
      <c r="L222" s="68"/>
      <c r="M222" s="46"/>
      <c r="N222" s="236" t="str">
        <f ca="1">IF(Tabla1[[#This Row],[Fecha de nac]]="","",IF(Tabla1[[#This Row],[Fecha Finalización]] &gt;=TODAY(), DATEDIF(Tabla1[[#This Row],[Fecha de nac]],TODAY(),"y"), ROUNDDOWN((Tabla1[[#This Row],[Fecha Finalización]] -Tabla1[[#This Row],[Fecha de nac]])/365,0)))</f>
        <v/>
      </c>
      <c r="O222" s="167"/>
      <c r="P222" s="34"/>
      <c r="Q222" s="67"/>
      <c r="R222" s="67"/>
      <c r="S222" s="67"/>
      <c r="T222" s="67"/>
      <c r="U222" s="241" t="str">
        <f>IF(F222="","",Tabla1[[#This Row],[Fecha Inicio grupo]]+3*7-7)</f>
        <v/>
      </c>
      <c r="V222" s="242" t="str">
        <f>IF(F222="","",EDATE(Tabla1[[#This Row],[Fecha Inicio grupo]],3))</f>
        <v/>
      </c>
      <c r="W222" s="29"/>
      <c r="X222" s="29"/>
      <c r="Y222" s="76"/>
      <c r="Z222" s="76"/>
      <c r="AA222" s="76"/>
      <c r="AB222" s="76"/>
      <c r="AC222" s="76"/>
      <c r="AD222" s="76"/>
      <c r="AE222" s="76"/>
      <c r="AF222" s="76"/>
      <c r="AG222" s="76"/>
      <c r="AH222" s="76"/>
      <c r="AI222" s="76"/>
      <c r="AJ222" s="76"/>
      <c r="AK222" s="76"/>
      <c r="AL222" s="76"/>
      <c r="AM222" s="76"/>
      <c r="AN222" s="76"/>
      <c r="AO222" s="143"/>
      <c r="AP222" s="244" t="str">
        <f>IF(F222="","",IFERROR(VLOOKUP(SUBSTITUTE(SUBSTITUTE(Tabla1[[#This Row],[Uso Sistemas]],"T","P"),"N","F"),Parámetros!$M$2:$N$17,2,0),"Completar hasta 3ra sem. para evaluar a Probacionista"))</f>
        <v/>
      </c>
      <c r="AQ222" s="39"/>
      <c r="AR222" s="39"/>
      <c r="AS222" s="39"/>
      <c r="AT222" s="28"/>
      <c r="AU222" s="55"/>
      <c r="AV222" s="55"/>
      <c r="AW222" s="55"/>
      <c r="AX222" s="246" t="str">
        <f>IF(V222="","",EOMONTH(EDATE(Tabla1[[#This Row],[Fecha Finalización]],2),0))</f>
        <v/>
      </c>
      <c r="AY222" s="39"/>
      <c r="AZ222" s="247" t="str">
        <f>IF(V222="","",EOMONTH(EDATE(Tabla1[[#This Row],[Fecha Finalización]],3),0))</f>
        <v/>
      </c>
      <c r="BA222" s="39"/>
      <c r="BB222" s="39"/>
      <c r="BC222" s="233"/>
      <c r="BD222" s="231" t="str">
        <f>IF(F222="","",Tabla1[[#This Row],[sem 01]]&amp;Tabla1[[#This Row],[sem 02]]&amp;Tabla1[[#This Row],[sem 03]])</f>
        <v/>
      </c>
      <c r="BE222" s="232" t="str">
        <f>+IF(TRIM(F222)="","",$B$1&amp;"-"&amp;Tabla1[[#This Row],[Mes Inscrito]]&amp;"-"&amp;Tabla1[[#This Row],[Dia de clases Inscrito]]&amp;"-"&amp;Tabla1[[#This Row],[Horario Inscrito]]&amp;"-"&amp;Tabla1[[#This Row],[Fecha Inicio grupo]])</f>
        <v/>
      </c>
      <c r="BF222" s="249" t="str">
        <f>IF(F222="","",Tabla1[[#This Row],[Curso]])</f>
        <v/>
      </c>
      <c r="BG222" s="250" t="str">
        <f>+IF(TRIM(F222)="","",$B$1&amp;"-"&amp;TRIM(Tabla1[[#This Row],[Mes Inscrito]])&amp;"-"&amp;TRIM(Tabla1[[#This Row],[Dia de clases Inscrito]])&amp;"-"&amp;TRIM(Tabla1[[#This Row],[Horario Inscrito]])&amp;"-"&amp;TRIM(Tabla1[[#This Row],[Fecha Inicio grupo]])&amp;"-"&amp;TRIM(Tabla1[[#This Row],[Tipo Incrito]]))</f>
        <v/>
      </c>
      <c r="BH222" s="251" t="str">
        <f>IF(F222="","",OR(IFERROR(SEARCH("CG",Tabla1[[#This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2" s="305" t="str">
        <f>IF(F222&lt;&gt;"",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2" s="305" t="str">
        <f>IF(F222&lt;&gt;"",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2" s="305" t="str">
        <f>IF(Tabla1[[#This Row],[Fecha Inicio grupo]]="","",IFERROR(VLOOKUP(Tabla1[[#This Row],[Mes de Alta como miembro]],Parámetros!$AM$2:$AN$16,2,0),"01/01/1900"))</f>
        <v/>
      </c>
    </row>
    <row r="223" spans="1:63" ht="14.45" hidden="1">
      <c r="A223" s="68">
        <v>220</v>
      </c>
      <c r="B223" s="29"/>
      <c r="C223" s="34"/>
      <c r="D223" s="42"/>
      <c r="E223" s="64"/>
      <c r="F223" s="45"/>
      <c r="G223" s="45"/>
      <c r="H223" s="161"/>
      <c r="I223" s="42"/>
      <c r="J223" s="28"/>
      <c r="K223" s="69"/>
      <c r="L223" s="68"/>
      <c r="M223" s="46"/>
      <c r="N223" s="236" t="str">
        <f ca="1">IF(Tabla1[[#This Row],[Fecha de nac]]="","",IF(Tabla1[[#This Row],[Fecha Finalización]] &gt;=TODAY(), DATEDIF(Tabla1[[#This Row],[Fecha de nac]],TODAY(),"y"), ROUNDDOWN((Tabla1[[#This Row],[Fecha Finalización]] -Tabla1[[#This Row],[Fecha de nac]])/365,0)))</f>
        <v/>
      </c>
      <c r="O223" s="167"/>
      <c r="P223" s="34"/>
      <c r="Q223" s="67"/>
      <c r="R223" s="67"/>
      <c r="S223" s="67"/>
      <c r="T223" s="67"/>
      <c r="U223" s="241" t="str">
        <f>IF(F223="","",Tabla1[[#This Row],[Fecha Inicio grupo]]+3*7-7)</f>
        <v/>
      </c>
      <c r="V223" s="242" t="str">
        <f>IF(F223="","",EDATE(Tabla1[[#This Row],[Fecha Inicio grupo]],3))</f>
        <v/>
      </c>
      <c r="W223" s="29"/>
      <c r="X223" s="29"/>
      <c r="Y223" s="76"/>
      <c r="Z223" s="76"/>
      <c r="AA223" s="76"/>
      <c r="AB223" s="76"/>
      <c r="AC223" s="76"/>
      <c r="AD223" s="76"/>
      <c r="AE223" s="76"/>
      <c r="AF223" s="76"/>
      <c r="AG223" s="76"/>
      <c r="AH223" s="76"/>
      <c r="AI223" s="76"/>
      <c r="AJ223" s="76"/>
      <c r="AK223" s="76"/>
      <c r="AL223" s="76"/>
      <c r="AM223" s="76"/>
      <c r="AN223" s="76"/>
      <c r="AO223" s="143"/>
      <c r="AP223" s="244" t="str">
        <f>IF(F223="","",IFERROR(VLOOKUP(SUBSTITUTE(SUBSTITUTE(Tabla1[[#This Row],[Uso Sistemas]],"T","P"),"N","F"),Parámetros!$M$2:$N$17,2,0),"Completar hasta 3ra sem. para evaluar a Probacionista"))</f>
        <v/>
      </c>
      <c r="AQ223" s="39"/>
      <c r="AR223" s="39"/>
      <c r="AS223" s="39"/>
      <c r="AT223" s="28"/>
      <c r="AU223" s="55"/>
      <c r="AV223" s="55"/>
      <c r="AW223" s="55"/>
      <c r="AX223" s="246" t="str">
        <f>IF(V223="","",EOMONTH(EDATE(Tabla1[[#This Row],[Fecha Finalización]],2),0))</f>
        <v/>
      </c>
      <c r="AY223" s="39"/>
      <c r="AZ223" s="247" t="str">
        <f>IF(V223="","",EOMONTH(EDATE(Tabla1[[#This Row],[Fecha Finalización]],3),0))</f>
        <v/>
      </c>
      <c r="BA223" s="39"/>
      <c r="BB223" s="39"/>
      <c r="BC223" s="233"/>
      <c r="BD223" s="231" t="str">
        <f>IF(F223="","",Tabla1[[#This Row],[sem 01]]&amp;Tabla1[[#This Row],[sem 02]]&amp;Tabla1[[#This Row],[sem 03]])</f>
        <v/>
      </c>
      <c r="BE223" s="232" t="str">
        <f>+IF(TRIM(F223)="","",$B$1&amp;"-"&amp;Tabla1[[#This Row],[Mes Inscrito]]&amp;"-"&amp;Tabla1[[#This Row],[Dia de clases Inscrito]]&amp;"-"&amp;Tabla1[[#This Row],[Horario Inscrito]]&amp;"-"&amp;Tabla1[[#This Row],[Fecha Inicio grupo]])</f>
        <v/>
      </c>
      <c r="BF223" s="249" t="str">
        <f>IF(F223="","",Tabla1[[#This Row],[Curso]])</f>
        <v/>
      </c>
      <c r="BG223" s="250" t="str">
        <f>+IF(TRIM(F223)="","",$B$1&amp;"-"&amp;TRIM(Tabla1[[#This Row],[Mes Inscrito]])&amp;"-"&amp;TRIM(Tabla1[[#This Row],[Dia de clases Inscrito]])&amp;"-"&amp;TRIM(Tabla1[[#This Row],[Horario Inscrito]])&amp;"-"&amp;TRIM(Tabla1[[#This Row],[Fecha Inicio grupo]])&amp;"-"&amp;TRIM(Tabla1[[#This Row],[Tipo Incrito]]))</f>
        <v/>
      </c>
      <c r="BH223" s="251" t="str">
        <f>IF(F223="","",OR(IFERROR(SEARCH("CG",Tabla1[[#This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3" s="305" t="str">
        <f>IF(F223&lt;&gt;"",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3" s="305" t="str">
        <f>IF(F223&lt;&gt;"",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3" s="305" t="str">
        <f>IF(Tabla1[[#This Row],[Fecha Inicio grupo]]="","",IFERROR(VLOOKUP(Tabla1[[#This Row],[Mes de Alta como miembro]],Parámetros!$AM$2:$AN$16,2,0),"01/01/1900"))</f>
        <v/>
      </c>
    </row>
    <row r="224" spans="1:63" ht="14.45" hidden="1">
      <c r="A224" s="68">
        <v>221</v>
      </c>
      <c r="B224" s="29"/>
      <c r="C224" s="34"/>
      <c r="D224" s="42"/>
      <c r="E224" s="64"/>
      <c r="F224" s="45"/>
      <c r="G224" s="45"/>
      <c r="H224" s="161"/>
      <c r="I224" s="42"/>
      <c r="J224" s="28"/>
      <c r="K224" s="69"/>
      <c r="L224" s="68"/>
      <c r="M224" s="46"/>
      <c r="N224" s="236" t="str">
        <f ca="1">IF(Tabla1[[#This Row],[Fecha de nac]]="","",IF(Tabla1[[#This Row],[Fecha Finalización]] &gt;=TODAY(), DATEDIF(Tabla1[[#This Row],[Fecha de nac]],TODAY(),"y"), ROUNDDOWN((Tabla1[[#This Row],[Fecha Finalización]] -Tabla1[[#This Row],[Fecha de nac]])/365,0)))</f>
        <v/>
      </c>
      <c r="O224" s="167"/>
      <c r="P224" s="34"/>
      <c r="Q224" s="67"/>
      <c r="R224" s="67"/>
      <c r="S224" s="67"/>
      <c r="T224" s="67"/>
      <c r="U224" s="241" t="str">
        <f>IF(F224="","",Tabla1[[#This Row],[Fecha Inicio grupo]]+3*7-7)</f>
        <v/>
      </c>
      <c r="V224" s="242" t="str">
        <f>IF(F224="","",EDATE(Tabla1[[#This Row],[Fecha Inicio grupo]],3))</f>
        <v/>
      </c>
      <c r="W224" s="29"/>
      <c r="X224" s="29"/>
      <c r="Y224" s="76"/>
      <c r="Z224" s="76"/>
      <c r="AA224" s="76"/>
      <c r="AB224" s="76"/>
      <c r="AC224" s="76"/>
      <c r="AD224" s="76"/>
      <c r="AE224" s="76"/>
      <c r="AF224" s="76"/>
      <c r="AG224" s="76"/>
      <c r="AH224" s="76"/>
      <c r="AI224" s="76"/>
      <c r="AJ224" s="76"/>
      <c r="AK224" s="76"/>
      <c r="AL224" s="76"/>
      <c r="AM224" s="76"/>
      <c r="AN224" s="76"/>
      <c r="AO224" s="143"/>
      <c r="AP224" s="244" t="str">
        <f>IF(F224="","",IFERROR(VLOOKUP(SUBSTITUTE(SUBSTITUTE(Tabla1[[#This Row],[Uso Sistemas]],"T","P"),"N","F"),Parámetros!$M$2:$N$17,2,0),"Completar hasta 3ra sem. para evaluar a Probacionista"))</f>
        <v/>
      </c>
      <c r="AQ224" s="39"/>
      <c r="AR224" s="39"/>
      <c r="AS224" s="39"/>
      <c r="AT224" s="28"/>
      <c r="AU224" s="55"/>
      <c r="AV224" s="55"/>
      <c r="AW224" s="55"/>
      <c r="AX224" s="246" t="str">
        <f>IF(V224="","",EOMONTH(EDATE(Tabla1[[#This Row],[Fecha Finalización]],2),0))</f>
        <v/>
      </c>
      <c r="AY224" s="39"/>
      <c r="AZ224" s="247" t="str">
        <f>IF(V224="","",EOMONTH(EDATE(Tabla1[[#This Row],[Fecha Finalización]],3),0))</f>
        <v/>
      </c>
      <c r="BA224" s="39"/>
      <c r="BB224" s="39"/>
      <c r="BC224" s="233"/>
      <c r="BD224" s="231" t="str">
        <f>IF(F224="","",Tabla1[[#This Row],[sem 01]]&amp;Tabla1[[#This Row],[sem 02]]&amp;Tabla1[[#This Row],[sem 03]])</f>
        <v/>
      </c>
      <c r="BE224" s="232" t="str">
        <f>+IF(TRIM(F224)="","",$B$1&amp;"-"&amp;Tabla1[[#This Row],[Mes Inscrito]]&amp;"-"&amp;Tabla1[[#This Row],[Dia de clases Inscrito]]&amp;"-"&amp;Tabla1[[#This Row],[Horario Inscrito]]&amp;"-"&amp;Tabla1[[#This Row],[Fecha Inicio grupo]])</f>
        <v/>
      </c>
      <c r="BF224" s="249" t="str">
        <f>IF(F224="","",Tabla1[[#This Row],[Curso]])</f>
        <v/>
      </c>
      <c r="BG224" s="250" t="str">
        <f>+IF(TRIM(F224)="","",$B$1&amp;"-"&amp;TRIM(Tabla1[[#This Row],[Mes Inscrito]])&amp;"-"&amp;TRIM(Tabla1[[#This Row],[Dia de clases Inscrito]])&amp;"-"&amp;TRIM(Tabla1[[#This Row],[Horario Inscrito]])&amp;"-"&amp;TRIM(Tabla1[[#This Row],[Fecha Inicio grupo]])&amp;"-"&amp;TRIM(Tabla1[[#This Row],[Tipo Incrito]]))</f>
        <v/>
      </c>
      <c r="BH224" s="251" t="str">
        <f>IF(F224="","",OR(IFERROR(SEARCH("CG",Tabla1[[#This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4" s="305" t="str">
        <f>IF(F224&lt;&gt;"",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4" s="305" t="str">
        <f>IF(F224&lt;&gt;"",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4" s="305" t="str">
        <f>IF(Tabla1[[#This Row],[Fecha Inicio grupo]]="","",IFERROR(VLOOKUP(Tabla1[[#This Row],[Mes de Alta como miembro]],Parámetros!$AM$2:$AN$16,2,0),"01/01/1900"))</f>
        <v/>
      </c>
    </row>
    <row r="225" spans="1:63" ht="14.45" hidden="1">
      <c r="A225" s="68">
        <v>222</v>
      </c>
      <c r="B225" s="29"/>
      <c r="C225" s="34"/>
      <c r="D225" s="42"/>
      <c r="E225" s="64"/>
      <c r="F225" s="45"/>
      <c r="G225" s="45"/>
      <c r="H225" s="161"/>
      <c r="I225" s="42"/>
      <c r="J225" s="28"/>
      <c r="K225" s="69"/>
      <c r="L225" s="68"/>
      <c r="M225" s="46"/>
      <c r="N225" s="236" t="str">
        <f ca="1">IF(Tabla1[[#This Row],[Fecha de nac]]="","",IF(Tabla1[[#This Row],[Fecha Finalización]] &gt;=TODAY(), DATEDIF(Tabla1[[#This Row],[Fecha de nac]],TODAY(),"y"), ROUNDDOWN((Tabla1[[#This Row],[Fecha Finalización]] -Tabla1[[#This Row],[Fecha de nac]])/365,0)))</f>
        <v/>
      </c>
      <c r="O225" s="167"/>
      <c r="P225" s="34"/>
      <c r="Q225" s="67"/>
      <c r="R225" s="67"/>
      <c r="S225" s="67"/>
      <c r="T225" s="67"/>
      <c r="U225" s="241" t="str">
        <f>IF(F225="","",Tabla1[[#This Row],[Fecha Inicio grupo]]+3*7-7)</f>
        <v/>
      </c>
      <c r="V225" s="242" t="str">
        <f>IF(F225="","",EDATE(Tabla1[[#This Row],[Fecha Inicio grupo]],3))</f>
        <v/>
      </c>
      <c r="W225" s="29"/>
      <c r="X225" s="29"/>
      <c r="Y225" s="76"/>
      <c r="Z225" s="76"/>
      <c r="AA225" s="76"/>
      <c r="AB225" s="76"/>
      <c r="AC225" s="76"/>
      <c r="AD225" s="76"/>
      <c r="AE225" s="76"/>
      <c r="AF225" s="76"/>
      <c r="AG225" s="76"/>
      <c r="AH225" s="76"/>
      <c r="AI225" s="76"/>
      <c r="AJ225" s="76"/>
      <c r="AK225" s="76"/>
      <c r="AL225" s="76"/>
      <c r="AM225" s="76"/>
      <c r="AN225" s="76"/>
      <c r="AO225" s="143"/>
      <c r="AP225" s="244" t="str">
        <f>IF(F225="","",IFERROR(VLOOKUP(SUBSTITUTE(SUBSTITUTE(Tabla1[[#This Row],[Uso Sistemas]],"T","P"),"N","F"),Parámetros!$M$2:$N$17,2,0),"Completar hasta 3ra sem. para evaluar a Probacionista"))</f>
        <v/>
      </c>
      <c r="AQ225" s="39"/>
      <c r="AR225" s="39"/>
      <c r="AS225" s="39"/>
      <c r="AT225" s="28"/>
      <c r="AU225" s="55"/>
      <c r="AV225" s="55"/>
      <c r="AW225" s="55"/>
      <c r="AX225" s="246" t="str">
        <f>IF(V225="","",EOMONTH(EDATE(Tabla1[[#This Row],[Fecha Finalización]],2),0))</f>
        <v/>
      </c>
      <c r="AY225" s="39"/>
      <c r="AZ225" s="247" t="str">
        <f>IF(V225="","",EOMONTH(EDATE(Tabla1[[#This Row],[Fecha Finalización]],3),0))</f>
        <v/>
      </c>
      <c r="BA225" s="39"/>
      <c r="BB225" s="39"/>
      <c r="BC225" s="233"/>
      <c r="BD225" s="231" t="str">
        <f>IF(F225="","",Tabla1[[#This Row],[sem 01]]&amp;Tabla1[[#This Row],[sem 02]]&amp;Tabla1[[#This Row],[sem 03]])</f>
        <v/>
      </c>
      <c r="BE225" s="232" t="str">
        <f>+IF(TRIM(F225)="","",$B$1&amp;"-"&amp;Tabla1[[#This Row],[Mes Inscrito]]&amp;"-"&amp;Tabla1[[#This Row],[Dia de clases Inscrito]]&amp;"-"&amp;Tabla1[[#This Row],[Horario Inscrito]]&amp;"-"&amp;Tabla1[[#This Row],[Fecha Inicio grupo]])</f>
        <v/>
      </c>
      <c r="BF225" s="249" t="str">
        <f>IF(F225="","",Tabla1[[#This Row],[Curso]])</f>
        <v/>
      </c>
      <c r="BG225" s="250" t="str">
        <f>+IF(TRIM(F225)="","",$B$1&amp;"-"&amp;TRIM(Tabla1[[#This Row],[Mes Inscrito]])&amp;"-"&amp;TRIM(Tabla1[[#This Row],[Dia de clases Inscrito]])&amp;"-"&amp;TRIM(Tabla1[[#This Row],[Horario Inscrito]])&amp;"-"&amp;TRIM(Tabla1[[#This Row],[Fecha Inicio grupo]])&amp;"-"&amp;TRIM(Tabla1[[#This Row],[Tipo Incrito]]))</f>
        <v/>
      </c>
      <c r="BH225" s="251" t="str">
        <f>IF(F225="","",OR(IFERROR(SEARCH("CG",Tabla1[[#This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5" s="305" t="str">
        <f>IF(F225&lt;&gt;"",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5" s="305" t="str">
        <f>IF(F225&lt;&gt;"",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5" s="305" t="str">
        <f>IF(Tabla1[[#This Row],[Fecha Inicio grupo]]="","",IFERROR(VLOOKUP(Tabla1[[#This Row],[Mes de Alta como miembro]],Parámetros!$AM$2:$AN$16,2,0),"01/01/1900"))</f>
        <v/>
      </c>
    </row>
    <row r="226" spans="1:63" ht="14.45" hidden="1">
      <c r="A226" s="68">
        <v>223</v>
      </c>
      <c r="B226" s="29"/>
      <c r="C226" s="34"/>
      <c r="D226" s="42"/>
      <c r="E226" s="64"/>
      <c r="F226" s="45"/>
      <c r="G226" s="45"/>
      <c r="H226" s="161"/>
      <c r="I226" s="42"/>
      <c r="J226" s="28"/>
      <c r="K226" s="69"/>
      <c r="L226" s="68"/>
      <c r="M226" s="46"/>
      <c r="N226" s="236" t="str">
        <f ca="1">IF(Tabla1[[#This Row],[Fecha de nac]]="","",IF(Tabla1[[#This Row],[Fecha Finalización]] &gt;=TODAY(), DATEDIF(Tabla1[[#This Row],[Fecha de nac]],TODAY(),"y"), ROUNDDOWN((Tabla1[[#This Row],[Fecha Finalización]] -Tabla1[[#This Row],[Fecha de nac]])/365,0)))</f>
        <v/>
      </c>
      <c r="O226" s="167"/>
      <c r="P226" s="34"/>
      <c r="Q226" s="67"/>
      <c r="R226" s="67"/>
      <c r="S226" s="67"/>
      <c r="T226" s="67"/>
      <c r="U226" s="241" t="str">
        <f>IF(F226="","",Tabla1[[#This Row],[Fecha Inicio grupo]]+3*7-7)</f>
        <v/>
      </c>
      <c r="V226" s="242" t="str">
        <f>IF(F226="","",EDATE(Tabla1[[#This Row],[Fecha Inicio grupo]],3))</f>
        <v/>
      </c>
      <c r="W226" s="29"/>
      <c r="X226" s="29"/>
      <c r="Y226" s="76"/>
      <c r="Z226" s="76"/>
      <c r="AA226" s="76"/>
      <c r="AB226" s="76"/>
      <c r="AC226" s="76"/>
      <c r="AD226" s="76"/>
      <c r="AE226" s="76"/>
      <c r="AF226" s="76"/>
      <c r="AG226" s="76"/>
      <c r="AH226" s="76"/>
      <c r="AI226" s="76"/>
      <c r="AJ226" s="76"/>
      <c r="AK226" s="76"/>
      <c r="AL226" s="76"/>
      <c r="AM226" s="76"/>
      <c r="AN226" s="76"/>
      <c r="AO226" s="143"/>
      <c r="AP226" s="244" t="str">
        <f>IF(F226="","",IFERROR(VLOOKUP(SUBSTITUTE(SUBSTITUTE(Tabla1[[#This Row],[Uso Sistemas]],"T","P"),"N","F"),Parámetros!$M$2:$N$17,2,0),"Completar hasta 3ra sem. para evaluar a Probacionista"))</f>
        <v/>
      </c>
      <c r="AQ226" s="39"/>
      <c r="AR226" s="39"/>
      <c r="AS226" s="39"/>
      <c r="AT226" s="28"/>
      <c r="AU226" s="55"/>
      <c r="AV226" s="55"/>
      <c r="AW226" s="55"/>
      <c r="AX226" s="246" t="str">
        <f>IF(V226="","",EOMONTH(EDATE(Tabla1[[#This Row],[Fecha Finalización]],2),0))</f>
        <v/>
      </c>
      <c r="AY226" s="39"/>
      <c r="AZ226" s="247" t="str">
        <f>IF(V226="","",EOMONTH(EDATE(Tabla1[[#This Row],[Fecha Finalización]],3),0))</f>
        <v/>
      </c>
      <c r="BA226" s="39"/>
      <c r="BB226" s="39"/>
      <c r="BC226" s="233"/>
      <c r="BD226" s="231" t="str">
        <f>IF(F226="","",Tabla1[[#This Row],[sem 01]]&amp;Tabla1[[#This Row],[sem 02]]&amp;Tabla1[[#This Row],[sem 03]])</f>
        <v/>
      </c>
      <c r="BE226" s="232" t="str">
        <f>+IF(TRIM(F226)="","",$B$1&amp;"-"&amp;Tabla1[[#This Row],[Mes Inscrito]]&amp;"-"&amp;Tabla1[[#This Row],[Dia de clases Inscrito]]&amp;"-"&amp;Tabla1[[#This Row],[Horario Inscrito]]&amp;"-"&amp;Tabla1[[#This Row],[Fecha Inicio grupo]])</f>
        <v/>
      </c>
      <c r="BF226" s="249" t="str">
        <f>IF(F226="","",Tabla1[[#This Row],[Curso]])</f>
        <v/>
      </c>
      <c r="BG226" s="250" t="str">
        <f>+IF(TRIM(F226)="","",$B$1&amp;"-"&amp;TRIM(Tabla1[[#This Row],[Mes Inscrito]])&amp;"-"&amp;TRIM(Tabla1[[#This Row],[Dia de clases Inscrito]])&amp;"-"&amp;TRIM(Tabla1[[#This Row],[Horario Inscrito]])&amp;"-"&amp;TRIM(Tabla1[[#This Row],[Fecha Inicio grupo]])&amp;"-"&amp;TRIM(Tabla1[[#This Row],[Tipo Incrito]]))</f>
        <v/>
      </c>
      <c r="BH226" s="251" t="str">
        <f>IF(F226="","",OR(IFERROR(SEARCH("CG",Tabla1[[#This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6" s="305" t="str">
        <f>IF(F226&lt;&gt;"",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6" s="305" t="str">
        <f>IF(F226&lt;&gt;"",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6" s="305" t="str">
        <f>IF(Tabla1[[#This Row],[Fecha Inicio grupo]]="","",IFERROR(VLOOKUP(Tabla1[[#This Row],[Mes de Alta como miembro]],Parámetros!$AM$2:$AN$16,2,0),"01/01/1900"))</f>
        <v/>
      </c>
    </row>
    <row r="227" spans="1:63" ht="14.45" hidden="1">
      <c r="A227" s="68">
        <v>224</v>
      </c>
      <c r="B227" s="29"/>
      <c r="C227" s="34"/>
      <c r="D227" s="42"/>
      <c r="E227" s="64"/>
      <c r="F227" s="45"/>
      <c r="G227" s="45"/>
      <c r="H227" s="161"/>
      <c r="I227" s="42"/>
      <c r="J227" s="28"/>
      <c r="K227" s="69"/>
      <c r="L227" s="68"/>
      <c r="M227" s="46"/>
      <c r="N227" s="236" t="str">
        <f ca="1">IF(Tabla1[[#This Row],[Fecha de nac]]="","",IF(Tabla1[[#This Row],[Fecha Finalización]] &gt;=TODAY(), DATEDIF(Tabla1[[#This Row],[Fecha de nac]],TODAY(),"y"), ROUNDDOWN((Tabla1[[#This Row],[Fecha Finalización]] -Tabla1[[#This Row],[Fecha de nac]])/365,0)))</f>
        <v/>
      </c>
      <c r="O227" s="167"/>
      <c r="P227" s="34"/>
      <c r="Q227" s="67"/>
      <c r="R227" s="67"/>
      <c r="S227" s="67"/>
      <c r="T227" s="67"/>
      <c r="U227" s="241" t="str">
        <f>IF(F227="","",Tabla1[[#This Row],[Fecha Inicio grupo]]+3*7-7)</f>
        <v/>
      </c>
      <c r="V227" s="242" t="str">
        <f>IF(F227="","",EDATE(Tabla1[[#This Row],[Fecha Inicio grupo]],3))</f>
        <v/>
      </c>
      <c r="W227" s="29"/>
      <c r="X227" s="29"/>
      <c r="Y227" s="76"/>
      <c r="Z227" s="76"/>
      <c r="AA227" s="76"/>
      <c r="AB227" s="76"/>
      <c r="AC227" s="76"/>
      <c r="AD227" s="76"/>
      <c r="AE227" s="76"/>
      <c r="AF227" s="76"/>
      <c r="AG227" s="76"/>
      <c r="AH227" s="76"/>
      <c r="AI227" s="76"/>
      <c r="AJ227" s="76"/>
      <c r="AK227" s="76"/>
      <c r="AL227" s="76"/>
      <c r="AM227" s="76"/>
      <c r="AN227" s="76"/>
      <c r="AO227" s="143"/>
      <c r="AP227" s="244" t="str">
        <f>IF(F227="","",IFERROR(VLOOKUP(SUBSTITUTE(SUBSTITUTE(Tabla1[[#This Row],[Uso Sistemas]],"T","P"),"N","F"),Parámetros!$M$2:$N$17,2,0),"Completar hasta 3ra sem. para evaluar a Probacionista"))</f>
        <v/>
      </c>
      <c r="AQ227" s="39"/>
      <c r="AR227" s="39"/>
      <c r="AS227" s="39"/>
      <c r="AT227" s="28"/>
      <c r="AU227" s="55"/>
      <c r="AV227" s="55"/>
      <c r="AW227" s="55"/>
      <c r="AX227" s="246" t="str">
        <f>IF(V227="","",EOMONTH(EDATE(Tabla1[[#This Row],[Fecha Finalización]],2),0))</f>
        <v/>
      </c>
      <c r="AY227" s="39"/>
      <c r="AZ227" s="247" t="str">
        <f>IF(V227="","",EOMONTH(EDATE(Tabla1[[#This Row],[Fecha Finalización]],3),0))</f>
        <v/>
      </c>
      <c r="BA227" s="39"/>
      <c r="BB227" s="39"/>
      <c r="BC227" s="233"/>
      <c r="BD227" s="231" t="str">
        <f>IF(F227="","",Tabla1[[#This Row],[sem 01]]&amp;Tabla1[[#This Row],[sem 02]]&amp;Tabla1[[#This Row],[sem 03]])</f>
        <v/>
      </c>
      <c r="BE227" s="232" t="str">
        <f>+IF(TRIM(F227)="","",$B$1&amp;"-"&amp;Tabla1[[#This Row],[Mes Inscrito]]&amp;"-"&amp;Tabla1[[#This Row],[Dia de clases Inscrito]]&amp;"-"&amp;Tabla1[[#This Row],[Horario Inscrito]]&amp;"-"&amp;Tabla1[[#This Row],[Fecha Inicio grupo]])</f>
        <v/>
      </c>
      <c r="BF227" s="249" t="str">
        <f>IF(F227="","",Tabla1[[#This Row],[Curso]])</f>
        <v/>
      </c>
      <c r="BG227" s="250" t="str">
        <f>+IF(TRIM(F227)="","",$B$1&amp;"-"&amp;TRIM(Tabla1[[#This Row],[Mes Inscrito]])&amp;"-"&amp;TRIM(Tabla1[[#This Row],[Dia de clases Inscrito]])&amp;"-"&amp;TRIM(Tabla1[[#This Row],[Horario Inscrito]])&amp;"-"&amp;TRIM(Tabla1[[#This Row],[Fecha Inicio grupo]])&amp;"-"&amp;TRIM(Tabla1[[#This Row],[Tipo Incrito]]))</f>
        <v/>
      </c>
      <c r="BH227" s="251" t="str">
        <f>IF(F227="","",OR(IFERROR(SEARCH("CG",Tabla1[[#This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7" s="305" t="str">
        <f>IF(F227&lt;&gt;"",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7" s="305" t="str">
        <f>IF(F227&lt;&gt;"",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7" s="305" t="str">
        <f>IF(Tabla1[[#This Row],[Fecha Inicio grupo]]="","",IFERROR(VLOOKUP(Tabla1[[#This Row],[Mes de Alta como miembro]],Parámetros!$AM$2:$AN$16,2,0),"01/01/1900"))</f>
        <v/>
      </c>
    </row>
    <row r="228" spans="1:63" ht="14.45" hidden="1">
      <c r="A228" s="68">
        <v>225</v>
      </c>
      <c r="B228" s="29"/>
      <c r="C228" s="34"/>
      <c r="D228" s="42"/>
      <c r="E228" s="64"/>
      <c r="F228" s="45"/>
      <c r="G228" s="45"/>
      <c r="H228" s="161"/>
      <c r="I228" s="42"/>
      <c r="J228" s="28"/>
      <c r="K228" s="69"/>
      <c r="L228" s="68"/>
      <c r="M228" s="46"/>
      <c r="N228" s="236" t="str">
        <f ca="1">IF(Tabla1[[#This Row],[Fecha de nac]]="","",IF(Tabla1[[#This Row],[Fecha Finalización]] &gt;=TODAY(), DATEDIF(Tabla1[[#This Row],[Fecha de nac]],TODAY(),"y"), ROUNDDOWN((Tabla1[[#This Row],[Fecha Finalización]] -Tabla1[[#This Row],[Fecha de nac]])/365,0)))</f>
        <v/>
      </c>
      <c r="O228" s="167"/>
      <c r="P228" s="34"/>
      <c r="Q228" s="67"/>
      <c r="R228" s="67"/>
      <c r="S228" s="67"/>
      <c r="T228" s="67"/>
      <c r="U228" s="241" t="str">
        <f>IF(F228="","",Tabla1[[#This Row],[Fecha Inicio grupo]]+3*7-7)</f>
        <v/>
      </c>
      <c r="V228" s="242" t="str">
        <f>IF(F228="","",EDATE(Tabla1[[#This Row],[Fecha Inicio grupo]],3))</f>
        <v/>
      </c>
      <c r="W228" s="29"/>
      <c r="X228" s="29"/>
      <c r="Y228" s="76"/>
      <c r="Z228" s="76"/>
      <c r="AA228" s="76"/>
      <c r="AB228" s="76"/>
      <c r="AC228" s="76"/>
      <c r="AD228" s="76"/>
      <c r="AE228" s="76"/>
      <c r="AF228" s="76"/>
      <c r="AG228" s="76"/>
      <c r="AH228" s="76"/>
      <c r="AI228" s="76"/>
      <c r="AJ228" s="76"/>
      <c r="AK228" s="76"/>
      <c r="AL228" s="76"/>
      <c r="AM228" s="76"/>
      <c r="AN228" s="76"/>
      <c r="AO228" s="143"/>
      <c r="AP228" s="244" t="str">
        <f>IF(F228="","",IFERROR(VLOOKUP(SUBSTITUTE(SUBSTITUTE(Tabla1[[#This Row],[Uso Sistemas]],"T","P"),"N","F"),Parámetros!$M$2:$N$17,2,0),"Completar hasta 3ra sem. para evaluar a Probacionista"))</f>
        <v/>
      </c>
      <c r="AQ228" s="39"/>
      <c r="AR228" s="39"/>
      <c r="AS228" s="39"/>
      <c r="AT228" s="28"/>
      <c r="AU228" s="55"/>
      <c r="AV228" s="55"/>
      <c r="AW228" s="55"/>
      <c r="AX228" s="246" t="str">
        <f>IF(V228="","",EOMONTH(EDATE(Tabla1[[#This Row],[Fecha Finalización]],2),0))</f>
        <v/>
      </c>
      <c r="AY228" s="39"/>
      <c r="AZ228" s="247" t="str">
        <f>IF(V228="","",EOMONTH(EDATE(Tabla1[[#This Row],[Fecha Finalización]],3),0))</f>
        <v/>
      </c>
      <c r="BA228" s="39"/>
      <c r="BB228" s="39"/>
      <c r="BC228" s="233"/>
      <c r="BD228" s="231" t="str">
        <f>IF(F228="","",Tabla1[[#This Row],[sem 01]]&amp;Tabla1[[#This Row],[sem 02]]&amp;Tabla1[[#This Row],[sem 03]])</f>
        <v/>
      </c>
      <c r="BE228" s="232" t="str">
        <f>+IF(TRIM(F228)="","",$B$1&amp;"-"&amp;Tabla1[[#This Row],[Mes Inscrito]]&amp;"-"&amp;Tabla1[[#This Row],[Dia de clases Inscrito]]&amp;"-"&amp;Tabla1[[#This Row],[Horario Inscrito]]&amp;"-"&amp;Tabla1[[#This Row],[Fecha Inicio grupo]])</f>
        <v/>
      </c>
      <c r="BF228" s="249" t="str">
        <f>IF(F228="","",Tabla1[[#This Row],[Curso]])</f>
        <v/>
      </c>
      <c r="BG228" s="250" t="str">
        <f>+IF(TRIM(F228)="","",$B$1&amp;"-"&amp;TRIM(Tabla1[[#This Row],[Mes Inscrito]])&amp;"-"&amp;TRIM(Tabla1[[#This Row],[Dia de clases Inscrito]])&amp;"-"&amp;TRIM(Tabla1[[#This Row],[Horario Inscrito]])&amp;"-"&amp;TRIM(Tabla1[[#This Row],[Fecha Inicio grupo]])&amp;"-"&amp;TRIM(Tabla1[[#This Row],[Tipo Incrito]]))</f>
        <v/>
      </c>
      <c r="BH228" s="251" t="str">
        <f>IF(F228="","",OR(IFERROR(SEARCH("CG",Tabla1[[#This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8" s="305" t="str">
        <f>IF(F228&lt;&gt;"",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8" s="305" t="str">
        <f>IF(F228&lt;&gt;"",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8" s="305" t="str">
        <f>IF(Tabla1[[#This Row],[Fecha Inicio grupo]]="","",IFERROR(VLOOKUP(Tabla1[[#This Row],[Mes de Alta como miembro]],Parámetros!$AM$2:$AN$16,2,0),"01/01/1900"))</f>
        <v/>
      </c>
    </row>
    <row r="229" spans="1:63" ht="14.45" hidden="1">
      <c r="A229" s="68">
        <v>226</v>
      </c>
      <c r="B229" s="29"/>
      <c r="C229" s="34"/>
      <c r="D229" s="42"/>
      <c r="E229" s="64"/>
      <c r="F229" s="45"/>
      <c r="G229" s="45"/>
      <c r="H229" s="161"/>
      <c r="I229" s="42"/>
      <c r="J229" s="28"/>
      <c r="K229" s="69"/>
      <c r="L229" s="68"/>
      <c r="M229" s="46"/>
      <c r="N229" s="236" t="str">
        <f ca="1">IF(Tabla1[[#This Row],[Fecha de nac]]="","",IF(Tabla1[[#This Row],[Fecha Finalización]] &gt;=TODAY(), DATEDIF(Tabla1[[#This Row],[Fecha de nac]],TODAY(),"y"), ROUNDDOWN((Tabla1[[#This Row],[Fecha Finalización]] -Tabla1[[#This Row],[Fecha de nac]])/365,0)))</f>
        <v/>
      </c>
      <c r="O229" s="167"/>
      <c r="P229" s="34"/>
      <c r="Q229" s="67"/>
      <c r="R229" s="67"/>
      <c r="S229" s="67"/>
      <c r="T229" s="67"/>
      <c r="U229" s="241" t="str">
        <f>IF(F229="","",Tabla1[[#This Row],[Fecha Inicio grupo]]+3*7-7)</f>
        <v/>
      </c>
      <c r="V229" s="242" t="str">
        <f>IF(F229="","",EDATE(Tabla1[[#This Row],[Fecha Inicio grupo]],3))</f>
        <v/>
      </c>
      <c r="W229" s="29"/>
      <c r="X229" s="29"/>
      <c r="Y229" s="76"/>
      <c r="Z229" s="76"/>
      <c r="AA229" s="76"/>
      <c r="AB229" s="76"/>
      <c r="AC229" s="76"/>
      <c r="AD229" s="76"/>
      <c r="AE229" s="76"/>
      <c r="AF229" s="76"/>
      <c r="AG229" s="76"/>
      <c r="AH229" s="76"/>
      <c r="AI229" s="76"/>
      <c r="AJ229" s="76"/>
      <c r="AK229" s="76"/>
      <c r="AL229" s="76"/>
      <c r="AM229" s="76"/>
      <c r="AN229" s="76"/>
      <c r="AO229" s="143"/>
      <c r="AP229" s="244" t="str">
        <f>IF(F229="","",IFERROR(VLOOKUP(SUBSTITUTE(SUBSTITUTE(Tabla1[[#This Row],[Uso Sistemas]],"T","P"),"N","F"),Parámetros!$M$2:$N$17,2,0),"Completar hasta 3ra sem. para evaluar a Probacionista"))</f>
        <v/>
      </c>
      <c r="AQ229" s="39"/>
      <c r="AR229" s="39"/>
      <c r="AS229" s="39"/>
      <c r="AT229" s="28"/>
      <c r="AU229" s="55"/>
      <c r="AV229" s="55"/>
      <c r="AW229" s="55"/>
      <c r="AX229" s="246" t="str">
        <f>IF(V229="","",EOMONTH(EDATE(Tabla1[[#This Row],[Fecha Finalización]],2),0))</f>
        <v/>
      </c>
      <c r="AY229" s="39"/>
      <c r="AZ229" s="247" t="str">
        <f>IF(V229="","",EOMONTH(EDATE(Tabla1[[#This Row],[Fecha Finalización]],3),0))</f>
        <v/>
      </c>
      <c r="BA229" s="39"/>
      <c r="BB229" s="39"/>
      <c r="BC229" s="233"/>
      <c r="BD229" s="231" t="str">
        <f>IF(F229="","",Tabla1[[#This Row],[sem 01]]&amp;Tabla1[[#This Row],[sem 02]]&amp;Tabla1[[#This Row],[sem 03]])</f>
        <v/>
      </c>
      <c r="BE229" s="232" t="str">
        <f>+IF(TRIM(F229)="","",$B$1&amp;"-"&amp;Tabla1[[#This Row],[Mes Inscrito]]&amp;"-"&amp;Tabla1[[#This Row],[Dia de clases Inscrito]]&amp;"-"&amp;Tabla1[[#This Row],[Horario Inscrito]]&amp;"-"&amp;Tabla1[[#This Row],[Fecha Inicio grupo]])</f>
        <v/>
      </c>
      <c r="BF229" s="249" t="str">
        <f>IF(F229="","",Tabla1[[#This Row],[Curso]])</f>
        <v/>
      </c>
      <c r="BG229" s="250" t="str">
        <f>+IF(TRIM(F229)="","",$B$1&amp;"-"&amp;TRIM(Tabla1[[#This Row],[Mes Inscrito]])&amp;"-"&amp;TRIM(Tabla1[[#This Row],[Dia de clases Inscrito]])&amp;"-"&amp;TRIM(Tabla1[[#This Row],[Horario Inscrito]])&amp;"-"&amp;TRIM(Tabla1[[#This Row],[Fecha Inicio grupo]])&amp;"-"&amp;TRIM(Tabla1[[#This Row],[Tipo Incrito]]))</f>
        <v/>
      </c>
      <c r="BH229" s="251" t="str">
        <f>IF(F229="","",OR(IFERROR(SEARCH("CG",Tabla1[[#This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9" s="305" t="str">
        <f>IF(F229&lt;&gt;"",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9" s="305" t="str">
        <f>IF(F229&lt;&gt;"",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9" s="305" t="str">
        <f>IF(Tabla1[[#This Row],[Fecha Inicio grupo]]="","",IFERROR(VLOOKUP(Tabla1[[#This Row],[Mes de Alta como miembro]],Parámetros!$AM$2:$AN$16,2,0),"01/01/1900"))</f>
        <v/>
      </c>
    </row>
    <row r="230" spans="1:63" ht="14.45" hidden="1">
      <c r="A230" s="68">
        <v>227</v>
      </c>
      <c r="B230" s="29"/>
      <c r="C230" s="34"/>
      <c r="D230" s="42"/>
      <c r="E230" s="64"/>
      <c r="F230" s="45"/>
      <c r="G230" s="45"/>
      <c r="H230" s="161"/>
      <c r="I230" s="42"/>
      <c r="J230" s="28"/>
      <c r="K230" s="69"/>
      <c r="L230" s="68"/>
      <c r="M230" s="46"/>
      <c r="N230" s="236" t="str">
        <f ca="1">IF(Tabla1[[#This Row],[Fecha de nac]]="","",IF(Tabla1[[#This Row],[Fecha Finalización]] &gt;=TODAY(), DATEDIF(Tabla1[[#This Row],[Fecha de nac]],TODAY(),"y"), ROUNDDOWN((Tabla1[[#This Row],[Fecha Finalización]] -Tabla1[[#This Row],[Fecha de nac]])/365,0)))</f>
        <v/>
      </c>
      <c r="O230" s="167"/>
      <c r="P230" s="34"/>
      <c r="Q230" s="67"/>
      <c r="R230" s="67"/>
      <c r="S230" s="67"/>
      <c r="T230" s="67"/>
      <c r="U230" s="241" t="str">
        <f>IF(F230="","",Tabla1[[#This Row],[Fecha Inicio grupo]]+3*7-7)</f>
        <v/>
      </c>
      <c r="V230" s="242" t="str">
        <f>IF(F230="","",EDATE(Tabla1[[#This Row],[Fecha Inicio grupo]],3))</f>
        <v/>
      </c>
      <c r="W230" s="29"/>
      <c r="X230" s="29"/>
      <c r="Y230" s="76"/>
      <c r="Z230" s="76"/>
      <c r="AA230" s="76"/>
      <c r="AB230" s="76"/>
      <c r="AC230" s="76"/>
      <c r="AD230" s="76"/>
      <c r="AE230" s="76"/>
      <c r="AF230" s="76"/>
      <c r="AG230" s="76"/>
      <c r="AH230" s="76"/>
      <c r="AI230" s="76"/>
      <c r="AJ230" s="76"/>
      <c r="AK230" s="76"/>
      <c r="AL230" s="76"/>
      <c r="AM230" s="76"/>
      <c r="AN230" s="76"/>
      <c r="AO230" s="143"/>
      <c r="AP230" s="244" t="str">
        <f>IF(F230="","",IFERROR(VLOOKUP(SUBSTITUTE(SUBSTITUTE(Tabla1[[#This Row],[Uso Sistemas]],"T","P"),"N","F"),Parámetros!$M$2:$N$17,2,0),"Completar hasta 3ra sem. para evaluar a Probacionista"))</f>
        <v/>
      </c>
      <c r="AQ230" s="39"/>
      <c r="AR230" s="39"/>
      <c r="AS230" s="39"/>
      <c r="AT230" s="28"/>
      <c r="AU230" s="55"/>
      <c r="AV230" s="55"/>
      <c r="AW230" s="55"/>
      <c r="AX230" s="246" t="str">
        <f>IF(V230="","",EOMONTH(EDATE(Tabla1[[#This Row],[Fecha Finalización]],2),0))</f>
        <v/>
      </c>
      <c r="AY230" s="39"/>
      <c r="AZ230" s="247" t="str">
        <f>IF(V230="","",EOMONTH(EDATE(Tabla1[[#This Row],[Fecha Finalización]],3),0))</f>
        <v/>
      </c>
      <c r="BA230" s="39"/>
      <c r="BB230" s="39"/>
      <c r="BC230" s="233"/>
      <c r="BD230" s="231" t="str">
        <f>IF(F230="","",Tabla1[[#This Row],[sem 01]]&amp;Tabla1[[#This Row],[sem 02]]&amp;Tabla1[[#This Row],[sem 03]])</f>
        <v/>
      </c>
      <c r="BE230" s="232" t="str">
        <f>+IF(TRIM(F230)="","",$B$1&amp;"-"&amp;Tabla1[[#This Row],[Mes Inscrito]]&amp;"-"&amp;Tabla1[[#This Row],[Dia de clases Inscrito]]&amp;"-"&amp;Tabla1[[#This Row],[Horario Inscrito]]&amp;"-"&amp;Tabla1[[#This Row],[Fecha Inicio grupo]])</f>
        <v/>
      </c>
      <c r="BF230" s="249" t="str">
        <f>IF(F230="","",Tabla1[[#This Row],[Curso]])</f>
        <v/>
      </c>
      <c r="BG230" s="250" t="str">
        <f>+IF(TRIM(F230)="","",$B$1&amp;"-"&amp;TRIM(Tabla1[[#This Row],[Mes Inscrito]])&amp;"-"&amp;TRIM(Tabla1[[#This Row],[Dia de clases Inscrito]])&amp;"-"&amp;TRIM(Tabla1[[#This Row],[Horario Inscrito]])&amp;"-"&amp;TRIM(Tabla1[[#This Row],[Fecha Inicio grupo]])&amp;"-"&amp;TRIM(Tabla1[[#This Row],[Tipo Incrito]]))</f>
        <v/>
      </c>
      <c r="BH230" s="251" t="str">
        <f>IF(F230="","",OR(IFERROR(SEARCH("CG",Tabla1[[#This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0" s="305" t="str">
        <f>IF(F230&lt;&gt;"",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0" s="305" t="str">
        <f>IF(F230&lt;&gt;"",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0" s="305" t="str">
        <f>IF(Tabla1[[#This Row],[Fecha Inicio grupo]]="","",IFERROR(VLOOKUP(Tabla1[[#This Row],[Mes de Alta como miembro]],Parámetros!$AM$2:$AN$16,2,0),"01/01/1900"))</f>
        <v/>
      </c>
    </row>
    <row r="231" spans="1:63" ht="14.45" hidden="1">
      <c r="A231" s="68">
        <v>228</v>
      </c>
      <c r="B231" s="29"/>
      <c r="C231" s="34"/>
      <c r="D231" s="42"/>
      <c r="E231" s="64"/>
      <c r="F231" s="45"/>
      <c r="G231" s="45"/>
      <c r="H231" s="161"/>
      <c r="I231" s="42"/>
      <c r="J231" s="28"/>
      <c r="K231" s="69"/>
      <c r="L231" s="68"/>
      <c r="M231" s="46"/>
      <c r="N231" s="236" t="str">
        <f ca="1">IF(Tabla1[[#This Row],[Fecha de nac]]="","",IF(Tabla1[[#This Row],[Fecha Finalización]] &gt;=TODAY(), DATEDIF(Tabla1[[#This Row],[Fecha de nac]],TODAY(),"y"), ROUNDDOWN((Tabla1[[#This Row],[Fecha Finalización]] -Tabla1[[#This Row],[Fecha de nac]])/365,0)))</f>
        <v/>
      </c>
      <c r="O231" s="167"/>
      <c r="P231" s="34"/>
      <c r="Q231" s="67"/>
      <c r="R231" s="67"/>
      <c r="S231" s="67"/>
      <c r="T231" s="67"/>
      <c r="U231" s="241" t="str">
        <f>IF(F231="","",Tabla1[[#This Row],[Fecha Inicio grupo]]+3*7-7)</f>
        <v/>
      </c>
      <c r="V231" s="242" t="str">
        <f>IF(F231="","",EDATE(Tabla1[[#This Row],[Fecha Inicio grupo]],3))</f>
        <v/>
      </c>
      <c r="W231" s="29"/>
      <c r="X231" s="29"/>
      <c r="Y231" s="76"/>
      <c r="Z231" s="76"/>
      <c r="AA231" s="76"/>
      <c r="AB231" s="76"/>
      <c r="AC231" s="76"/>
      <c r="AD231" s="76"/>
      <c r="AE231" s="76"/>
      <c r="AF231" s="76"/>
      <c r="AG231" s="76"/>
      <c r="AH231" s="76"/>
      <c r="AI231" s="76"/>
      <c r="AJ231" s="76"/>
      <c r="AK231" s="76"/>
      <c r="AL231" s="76"/>
      <c r="AM231" s="76"/>
      <c r="AN231" s="76"/>
      <c r="AO231" s="143"/>
      <c r="AP231" s="244" t="str">
        <f>IF(F231="","",IFERROR(VLOOKUP(SUBSTITUTE(SUBSTITUTE(Tabla1[[#This Row],[Uso Sistemas]],"T","P"),"N","F"),Parámetros!$M$2:$N$17,2,0),"Completar hasta 3ra sem. para evaluar a Probacionista"))</f>
        <v/>
      </c>
      <c r="AQ231" s="39"/>
      <c r="AR231" s="39"/>
      <c r="AS231" s="39"/>
      <c r="AT231" s="28"/>
      <c r="AU231" s="55"/>
      <c r="AV231" s="55"/>
      <c r="AW231" s="55"/>
      <c r="AX231" s="246" t="str">
        <f>IF(V231="","",EOMONTH(EDATE(Tabla1[[#This Row],[Fecha Finalización]],2),0))</f>
        <v/>
      </c>
      <c r="AY231" s="39"/>
      <c r="AZ231" s="247" t="str">
        <f>IF(V231="","",EOMONTH(EDATE(Tabla1[[#This Row],[Fecha Finalización]],3),0))</f>
        <v/>
      </c>
      <c r="BA231" s="39"/>
      <c r="BB231" s="39"/>
      <c r="BC231" s="233"/>
      <c r="BD231" s="231" t="str">
        <f>IF(F231="","",Tabla1[[#This Row],[sem 01]]&amp;Tabla1[[#This Row],[sem 02]]&amp;Tabla1[[#This Row],[sem 03]])</f>
        <v/>
      </c>
      <c r="BE231" s="232" t="str">
        <f>+IF(TRIM(F231)="","",$B$1&amp;"-"&amp;Tabla1[[#This Row],[Mes Inscrito]]&amp;"-"&amp;Tabla1[[#This Row],[Dia de clases Inscrito]]&amp;"-"&amp;Tabla1[[#This Row],[Horario Inscrito]]&amp;"-"&amp;Tabla1[[#This Row],[Fecha Inicio grupo]])</f>
        <v/>
      </c>
      <c r="BF231" s="249" t="str">
        <f>IF(F231="","",Tabla1[[#This Row],[Curso]])</f>
        <v/>
      </c>
      <c r="BG231" s="250" t="str">
        <f>+IF(TRIM(F231)="","",$B$1&amp;"-"&amp;TRIM(Tabla1[[#This Row],[Mes Inscrito]])&amp;"-"&amp;TRIM(Tabla1[[#This Row],[Dia de clases Inscrito]])&amp;"-"&amp;TRIM(Tabla1[[#This Row],[Horario Inscrito]])&amp;"-"&amp;TRIM(Tabla1[[#This Row],[Fecha Inicio grupo]])&amp;"-"&amp;TRIM(Tabla1[[#This Row],[Tipo Incrito]]))</f>
        <v/>
      </c>
      <c r="BH231" s="251" t="str">
        <f>IF(F231="","",OR(IFERROR(SEARCH("CG",Tabla1[[#This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1" s="305" t="str">
        <f>IF(F231&lt;&gt;"",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1" s="305" t="str">
        <f>IF(F231&lt;&gt;"",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1" s="305" t="str">
        <f>IF(Tabla1[[#This Row],[Fecha Inicio grupo]]="","",IFERROR(VLOOKUP(Tabla1[[#This Row],[Mes de Alta como miembro]],Parámetros!$AM$2:$AN$16,2,0),"01/01/1900"))</f>
        <v/>
      </c>
    </row>
    <row r="232" spans="1:63" ht="14.45" hidden="1">
      <c r="A232" s="68">
        <v>229</v>
      </c>
      <c r="B232" s="29"/>
      <c r="C232" s="34"/>
      <c r="D232" s="42"/>
      <c r="E232" s="64"/>
      <c r="F232" s="45"/>
      <c r="G232" s="45"/>
      <c r="H232" s="161"/>
      <c r="I232" s="42"/>
      <c r="J232" s="28"/>
      <c r="K232" s="69"/>
      <c r="L232" s="68"/>
      <c r="M232" s="46"/>
      <c r="N232" s="236" t="str">
        <f ca="1">IF(Tabla1[[#This Row],[Fecha de nac]]="","",IF(Tabla1[[#This Row],[Fecha Finalización]] &gt;=TODAY(), DATEDIF(Tabla1[[#This Row],[Fecha de nac]],TODAY(),"y"), ROUNDDOWN((Tabla1[[#This Row],[Fecha Finalización]] -Tabla1[[#This Row],[Fecha de nac]])/365,0)))</f>
        <v/>
      </c>
      <c r="O232" s="167"/>
      <c r="P232" s="34"/>
      <c r="Q232" s="67"/>
      <c r="R232" s="67"/>
      <c r="S232" s="67"/>
      <c r="T232" s="67"/>
      <c r="U232" s="241" t="str">
        <f>IF(F232="","",Tabla1[[#This Row],[Fecha Inicio grupo]]+3*7-7)</f>
        <v/>
      </c>
      <c r="V232" s="242" t="str">
        <f>IF(F232="","",EDATE(Tabla1[[#This Row],[Fecha Inicio grupo]],3))</f>
        <v/>
      </c>
      <c r="W232" s="29"/>
      <c r="X232" s="29"/>
      <c r="Y232" s="76"/>
      <c r="Z232" s="76"/>
      <c r="AA232" s="76"/>
      <c r="AB232" s="76"/>
      <c r="AC232" s="76"/>
      <c r="AD232" s="76"/>
      <c r="AE232" s="76"/>
      <c r="AF232" s="76"/>
      <c r="AG232" s="76"/>
      <c r="AH232" s="76"/>
      <c r="AI232" s="76"/>
      <c r="AJ232" s="76"/>
      <c r="AK232" s="76"/>
      <c r="AL232" s="76"/>
      <c r="AM232" s="76"/>
      <c r="AN232" s="76"/>
      <c r="AO232" s="143"/>
      <c r="AP232" s="244" t="str">
        <f>IF(F232="","",IFERROR(VLOOKUP(SUBSTITUTE(SUBSTITUTE(Tabla1[[#This Row],[Uso Sistemas]],"T","P"),"N","F"),Parámetros!$M$2:$N$17,2,0),"Completar hasta 3ra sem. para evaluar a Probacionista"))</f>
        <v/>
      </c>
      <c r="AQ232" s="39"/>
      <c r="AR232" s="39"/>
      <c r="AS232" s="39"/>
      <c r="AT232" s="28"/>
      <c r="AU232" s="55"/>
      <c r="AV232" s="55"/>
      <c r="AW232" s="55"/>
      <c r="AX232" s="246" t="str">
        <f>IF(V232="","",EOMONTH(EDATE(Tabla1[[#This Row],[Fecha Finalización]],2),0))</f>
        <v/>
      </c>
      <c r="AY232" s="39"/>
      <c r="AZ232" s="247" t="str">
        <f>IF(V232="","",EOMONTH(EDATE(Tabla1[[#This Row],[Fecha Finalización]],3),0))</f>
        <v/>
      </c>
      <c r="BA232" s="39"/>
      <c r="BB232" s="39"/>
      <c r="BC232" s="233"/>
      <c r="BD232" s="231" t="str">
        <f>IF(F232="","",Tabla1[[#This Row],[sem 01]]&amp;Tabla1[[#This Row],[sem 02]]&amp;Tabla1[[#This Row],[sem 03]])</f>
        <v/>
      </c>
      <c r="BE232" s="232" t="str">
        <f>+IF(TRIM(F232)="","",$B$1&amp;"-"&amp;Tabla1[[#This Row],[Mes Inscrito]]&amp;"-"&amp;Tabla1[[#This Row],[Dia de clases Inscrito]]&amp;"-"&amp;Tabla1[[#This Row],[Horario Inscrito]]&amp;"-"&amp;Tabla1[[#This Row],[Fecha Inicio grupo]])</f>
        <v/>
      </c>
      <c r="BF232" s="249" t="str">
        <f>IF(F232="","",Tabla1[[#This Row],[Curso]])</f>
        <v/>
      </c>
      <c r="BG232" s="250" t="str">
        <f>+IF(TRIM(F232)="","",$B$1&amp;"-"&amp;TRIM(Tabla1[[#This Row],[Mes Inscrito]])&amp;"-"&amp;TRIM(Tabla1[[#This Row],[Dia de clases Inscrito]])&amp;"-"&amp;TRIM(Tabla1[[#This Row],[Horario Inscrito]])&amp;"-"&amp;TRIM(Tabla1[[#This Row],[Fecha Inicio grupo]])&amp;"-"&amp;TRIM(Tabla1[[#This Row],[Tipo Incrito]]))</f>
        <v/>
      </c>
      <c r="BH232" s="251" t="str">
        <f>IF(F232="","",OR(IFERROR(SEARCH("CG",Tabla1[[#This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2" s="305" t="str">
        <f>IF(F232&lt;&gt;"",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2" s="305" t="str">
        <f>IF(F232&lt;&gt;"",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2" s="305" t="str">
        <f>IF(Tabla1[[#This Row],[Fecha Inicio grupo]]="","",IFERROR(VLOOKUP(Tabla1[[#This Row],[Mes de Alta como miembro]],Parámetros!$AM$2:$AN$16,2,0),"01/01/1900"))</f>
        <v/>
      </c>
    </row>
    <row r="233" spans="1:63" ht="14.45" hidden="1">
      <c r="A233" s="68">
        <v>230</v>
      </c>
      <c r="B233" s="29"/>
      <c r="C233" s="34"/>
      <c r="D233" s="42"/>
      <c r="E233" s="64"/>
      <c r="F233" s="45"/>
      <c r="G233" s="45"/>
      <c r="H233" s="161"/>
      <c r="I233" s="42"/>
      <c r="J233" s="28"/>
      <c r="K233" s="69"/>
      <c r="L233" s="68"/>
      <c r="M233" s="46"/>
      <c r="N233" s="236" t="str">
        <f ca="1">IF(Tabla1[[#This Row],[Fecha de nac]]="","",IF(Tabla1[[#This Row],[Fecha Finalización]] &gt;=TODAY(), DATEDIF(Tabla1[[#This Row],[Fecha de nac]],TODAY(),"y"), ROUNDDOWN((Tabla1[[#This Row],[Fecha Finalización]] -Tabla1[[#This Row],[Fecha de nac]])/365,0)))</f>
        <v/>
      </c>
      <c r="O233" s="167"/>
      <c r="P233" s="34"/>
      <c r="Q233" s="67"/>
      <c r="R233" s="67"/>
      <c r="S233" s="67"/>
      <c r="T233" s="67"/>
      <c r="U233" s="241" t="str">
        <f>IF(F233="","",Tabla1[[#This Row],[Fecha Inicio grupo]]+3*7-7)</f>
        <v/>
      </c>
      <c r="V233" s="242" t="str">
        <f>IF(F233="","",EDATE(Tabla1[[#This Row],[Fecha Inicio grupo]],3))</f>
        <v/>
      </c>
      <c r="W233" s="29"/>
      <c r="X233" s="29"/>
      <c r="Y233" s="76"/>
      <c r="Z233" s="76"/>
      <c r="AA233" s="76"/>
      <c r="AB233" s="76"/>
      <c r="AC233" s="76"/>
      <c r="AD233" s="76"/>
      <c r="AE233" s="76"/>
      <c r="AF233" s="76"/>
      <c r="AG233" s="76"/>
      <c r="AH233" s="76"/>
      <c r="AI233" s="76"/>
      <c r="AJ233" s="76"/>
      <c r="AK233" s="76"/>
      <c r="AL233" s="76"/>
      <c r="AM233" s="76"/>
      <c r="AN233" s="76"/>
      <c r="AO233" s="143"/>
      <c r="AP233" s="244" t="str">
        <f>IF(F233="","",IFERROR(VLOOKUP(SUBSTITUTE(SUBSTITUTE(Tabla1[[#This Row],[Uso Sistemas]],"T","P"),"N","F"),Parámetros!$M$2:$N$17,2,0),"Completar hasta 3ra sem. para evaluar a Probacionista"))</f>
        <v/>
      </c>
      <c r="AQ233" s="39"/>
      <c r="AR233" s="39"/>
      <c r="AS233" s="39"/>
      <c r="AT233" s="28"/>
      <c r="AU233" s="55"/>
      <c r="AV233" s="55"/>
      <c r="AW233" s="55"/>
      <c r="AX233" s="246" t="str">
        <f>IF(V233="","",EOMONTH(EDATE(Tabla1[[#This Row],[Fecha Finalización]],2),0))</f>
        <v/>
      </c>
      <c r="AY233" s="39"/>
      <c r="AZ233" s="247" t="str">
        <f>IF(V233="","",EOMONTH(EDATE(Tabla1[[#This Row],[Fecha Finalización]],3),0))</f>
        <v/>
      </c>
      <c r="BA233" s="39"/>
      <c r="BB233" s="39"/>
      <c r="BC233" s="233"/>
      <c r="BD233" s="231" t="str">
        <f>IF(F233="","",Tabla1[[#This Row],[sem 01]]&amp;Tabla1[[#This Row],[sem 02]]&amp;Tabla1[[#This Row],[sem 03]])</f>
        <v/>
      </c>
      <c r="BE233" s="232" t="str">
        <f>+IF(TRIM(F233)="","",$B$1&amp;"-"&amp;Tabla1[[#This Row],[Mes Inscrito]]&amp;"-"&amp;Tabla1[[#This Row],[Dia de clases Inscrito]]&amp;"-"&amp;Tabla1[[#This Row],[Horario Inscrito]]&amp;"-"&amp;Tabla1[[#This Row],[Fecha Inicio grupo]])</f>
        <v/>
      </c>
      <c r="BF233" s="249" t="str">
        <f>IF(F233="","",Tabla1[[#This Row],[Curso]])</f>
        <v/>
      </c>
      <c r="BG233" s="250" t="str">
        <f>+IF(TRIM(F233)="","",$B$1&amp;"-"&amp;TRIM(Tabla1[[#This Row],[Mes Inscrito]])&amp;"-"&amp;TRIM(Tabla1[[#This Row],[Dia de clases Inscrito]])&amp;"-"&amp;TRIM(Tabla1[[#This Row],[Horario Inscrito]])&amp;"-"&amp;TRIM(Tabla1[[#This Row],[Fecha Inicio grupo]])&amp;"-"&amp;TRIM(Tabla1[[#This Row],[Tipo Incrito]]))</f>
        <v/>
      </c>
      <c r="BH233" s="251" t="str">
        <f>IF(F233="","",OR(IFERROR(SEARCH("CG",Tabla1[[#This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3" s="305" t="str">
        <f>IF(F233&lt;&gt;"",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3" s="305" t="str">
        <f>IF(F233&lt;&gt;"",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3" s="305" t="str">
        <f>IF(Tabla1[[#This Row],[Fecha Inicio grupo]]="","",IFERROR(VLOOKUP(Tabla1[[#This Row],[Mes de Alta como miembro]],Parámetros!$AM$2:$AN$16,2,0),"01/01/1900"))</f>
        <v/>
      </c>
    </row>
    <row r="234" spans="1:63" ht="14.45" hidden="1">
      <c r="A234" s="68">
        <v>231</v>
      </c>
      <c r="B234" s="29"/>
      <c r="C234" s="34"/>
      <c r="D234" s="42"/>
      <c r="E234" s="64"/>
      <c r="F234" s="45"/>
      <c r="G234" s="45"/>
      <c r="H234" s="161"/>
      <c r="I234" s="42"/>
      <c r="J234" s="28"/>
      <c r="K234" s="69"/>
      <c r="L234" s="68"/>
      <c r="M234" s="46"/>
      <c r="N234" s="236" t="str">
        <f ca="1">IF(Tabla1[[#This Row],[Fecha de nac]]="","",IF(Tabla1[[#This Row],[Fecha Finalización]] &gt;=TODAY(), DATEDIF(Tabla1[[#This Row],[Fecha de nac]],TODAY(),"y"), ROUNDDOWN((Tabla1[[#This Row],[Fecha Finalización]] -Tabla1[[#This Row],[Fecha de nac]])/365,0)))</f>
        <v/>
      </c>
      <c r="O234" s="167"/>
      <c r="P234" s="34"/>
      <c r="Q234" s="67"/>
      <c r="R234" s="67"/>
      <c r="S234" s="67"/>
      <c r="T234" s="67"/>
      <c r="U234" s="241" t="str">
        <f>IF(F234="","",Tabla1[[#This Row],[Fecha Inicio grupo]]+3*7-7)</f>
        <v/>
      </c>
      <c r="V234" s="242" t="str">
        <f>IF(F234="","",EDATE(Tabla1[[#This Row],[Fecha Inicio grupo]],3))</f>
        <v/>
      </c>
      <c r="W234" s="29"/>
      <c r="X234" s="29"/>
      <c r="Y234" s="76"/>
      <c r="Z234" s="76"/>
      <c r="AA234" s="76"/>
      <c r="AB234" s="76"/>
      <c r="AC234" s="76"/>
      <c r="AD234" s="76"/>
      <c r="AE234" s="76"/>
      <c r="AF234" s="76"/>
      <c r="AG234" s="76"/>
      <c r="AH234" s="76"/>
      <c r="AI234" s="76"/>
      <c r="AJ234" s="76"/>
      <c r="AK234" s="76"/>
      <c r="AL234" s="76"/>
      <c r="AM234" s="76"/>
      <c r="AN234" s="76"/>
      <c r="AO234" s="143"/>
      <c r="AP234" s="244" t="str">
        <f>IF(F234="","",IFERROR(VLOOKUP(SUBSTITUTE(SUBSTITUTE(Tabla1[[#This Row],[Uso Sistemas]],"T","P"),"N","F"),Parámetros!$M$2:$N$17,2,0),"Completar hasta 3ra sem. para evaluar a Probacionista"))</f>
        <v/>
      </c>
      <c r="AQ234" s="39"/>
      <c r="AR234" s="39"/>
      <c r="AS234" s="39"/>
      <c r="AT234" s="28"/>
      <c r="AU234" s="55"/>
      <c r="AV234" s="55"/>
      <c r="AW234" s="55"/>
      <c r="AX234" s="246" t="str">
        <f>IF(V234="","",EOMONTH(EDATE(Tabla1[[#This Row],[Fecha Finalización]],2),0))</f>
        <v/>
      </c>
      <c r="AY234" s="39"/>
      <c r="AZ234" s="247" t="str">
        <f>IF(V234="","",EOMONTH(EDATE(Tabla1[[#This Row],[Fecha Finalización]],3),0))</f>
        <v/>
      </c>
      <c r="BA234" s="39"/>
      <c r="BB234" s="39"/>
      <c r="BC234" s="233"/>
      <c r="BD234" s="231" t="str">
        <f>IF(F234="","",Tabla1[[#This Row],[sem 01]]&amp;Tabla1[[#This Row],[sem 02]]&amp;Tabla1[[#This Row],[sem 03]])</f>
        <v/>
      </c>
      <c r="BE234" s="232" t="str">
        <f>+IF(TRIM(F234)="","",$B$1&amp;"-"&amp;Tabla1[[#This Row],[Mes Inscrito]]&amp;"-"&amp;Tabla1[[#This Row],[Dia de clases Inscrito]]&amp;"-"&amp;Tabla1[[#This Row],[Horario Inscrito]]&amp;"-"&amp;Tabla1[[#This Row],[Fecha Inicio grupo]])</f>
        <v/>
      </c>
      <c r="BF234" s="249" t="str">
        <f>IF(F234="","",Tabla1[[#This Row],[Curso]])</f>
        <v/>
      </c>
      <c r="BG234" s="250" t="str">
        <f>+IF(TRIM(F234)="","",$B$1&amp;"-"&amp;TRIM(Tabla1[[#This Row],[Mes Inscrito]])&amp;"-"&amp;TRIM(Tabla1[[#This Row],[Dia de clases Inscrito]])&amp;"-"&amp;TRIM(Tabla1[[#This Row],[Horario Inscrito]])&amp;"-"&amp;TRIM(Tabla1[[#This Row],[Fecha Inicio grupo]])&amp;"-"&amp;TRIM(Tabla1[[#This Row],[Tipo Incrito]]))</f>
        <v/>
      </c>
      <c r="BH234" s="251" t="str">
        <f>IF(F234="","",OR(IFERROR(SEARCH("CG",Tabla1[[#This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4" s="305" t="str">
        <f>IF(F234&lt;&gt;"",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4" s="305" t="str">
        <f>IF(F234&lt;&gt;"",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4" s="305" t="str">
        <f>IF(Tabla1[[#This Row],[Fecha Inicio grupo]]="","",IFERROR(VLOOKUP(Tabla1[[#This Row],[Mes de Alta como miembro]],Parámetros!$AM$2:$AN$16,2,0),"01/01/1900"))</f>
        <v/>
      </c>
    </row>
    <row r="235" spans="1:63" ht="14.45" hidden="1">
      <c r="A235" s="68">
        <v>232</v>
      </c>
      <c r="B235" s="29"/>
      <c r="C235" s="34"/>
      <c r="D235" s="42"/>
      <c r="E235" s="64"/>
      <c r="F235" s="45"/>
      <c r="G235" s="45"/>
      <c r="H235" s="161"/>
      <c r="I235" s="42"/>
      <c r="J235" s="28"/>
      <c r="K235" s="69"/>
      <c r="L235" s="68"/>
      <c r="M235" s="46"/>
      <c r="N235" s="236" t="str">
        <f ca="1">IF(Tabla1[[#This Row],[Fecha de nac]]="","",IF(Tabla1[[#This Row],[Fecha Finalización]] &gt;=TODAY(), DATEDIF(Tabla1[[#This Row],[Fecha de nac]],TODAY(),"y"), ROUNDDOWN((Tabla1[[#This Row],[Fecha Finalización]] -Tabla1[[#This Row],[Fecha de nac]])/365,0)))</f>
        <v/>
      </c>
      <c r="O235" s="167"/>
      <c r="P235" s="34"/>
      <c r="Q235" s="67"/>
      <c r="R235" s="67"/>
      <c r="S235" s="67"/>
      <c r="T235" s="67"/>
      <c r="U235" s="241" t="str">
        <f>IF(F235="","",Tabla1[[#This Row],[Fecha Inicio grupo]]+3*7-7)</f>
        <v/>
      </c>
      <c r="V235" s="242" t="str">
        <f>IF(F235="","",EDATE(Tabla1[[#This Row],[Fecha Inicio grupo]],3))</f>
        <v/>
      </c>
      <c r="W235" s="29"/>
      <c r="X235" s="29"/>
      <c r="Y235" s="76"/>
      <c r="Z235" s="76"/>
      <c r="AA235" s="76"/>
      <c r="AB235" s="76"/>
      <c r="AC235" s="76"/>
      <c r="AD235" s="76"/>
      <c r="AE235" s="76"/>
      <c r="AF235" s="76"/>
      <c r="AG235" s="76"/>
      <c r="AH235" s="76"/>
      <c r="AI235" s="76"/>
      <c r="AJ235" s="76"/>
      <c r="AK235" s="76"/>
      <c r="AL235" s="76"/>
      <c r="AM235" s="76"/>
      <c r="AN235" s="76"/>
      <c r="AO235" s="143"/>
      <c r="AP235" s="244" t="str">
        <f>IF(F235="","",IFERROR(VLOOKUP(SUBSTITUTE(SUBSTITUTE(Tabla1[[#This Row],[Uso Sistemas]],"T","P"),"N","F"),Parámetros!$M$2:$N$17,2,0),"Completar hasta 3ra sem. para evaluar a Probacionista"))</f>
        <v/>
      </c>
      <c r="AQ235" s="39"/>
      <c r="AR235" s="39"/>
      <c r="AS235" s="39"/>
      <c r="AT235" s="28"/>
      <c r="AU235" s="55"/>
      <c r="AV235" s="55"/>
      <c r="AW235" s="55"/>
      <c r="AX235" s="246" t="str">
        <f>IF(V235="","",EOMONTH(EDATE(Tabla1[[#This Row],[Fecha Finalización]],2),0))</f>
        <v/>
      </c>
      <c r="AY235" s="39"/>
      <c r="AZ235" s="247" t="str">
        <f>IF(V235="","",EOMONTH(EDATE(Tabla1[[#This Row],[Fecha Finalización]],3),0))</f>
        <v/>
      </c>
      <c r="BA235" s="39"/>
      <c r="BB235" s="39"/>
      <c r="BC235" s="233"/>
      <c r="BD235" s="231" t="str">
        <f>IF(F235="","",Tabla1[[#This Row],[sem 01]]&amp;Tabla1[[#This Row],[sem 02]]&amp;Tabla1[[#This Row],[sem 03]])</f>
        <v/>
      </c>
      <c r="BE235" s="232" t="str">
        <f>+IF(TRIM(F235)="","",$B$1&amp;"-"&amp;Tabla1[[#This Row],[Mes Inscrito]]&amp;"-"&amp;Tabla1[[#This Row],[Dia de clases Inscrito]]&amp;"-"&amp;Tabla1[[#This Row],[Horario Inscrito]]&amp;"-"&amp;Tabla1[[#This Row],[Fecha Inicio grupo]])</f>
        <v/>
      </c>
      <c r="BF235" s="249" t="str">
        <f>IF(F235="","",Tabla1[[#This Row],[Curso]])</f>
        <v/>
      </c>
      <c r="BG235" s="250" t="str">
        <f>+IF(TRIM(F235)="","",$B$1&amp;"-"&amp;TRIM(Tabla1[[#This Row],[Mes Inscrito]])&amp;"-"&amp;TRIM(Tabla1[[#This Row],[Dia de clases Inscrito]])&amp;"-"&amp;TRIM(Tabla1[[#This Row],[Horario Inscrito]])&amp;"-"&amp;TRIM(Tabla1[[#This Row],[Fecha Inicio grupo]])&amp;"-"&amp;TRIM(Tabla1[[#This Row],[Tipo Incrito]]))</f>
        <v/>
      </c>
      <c r="BH235" s="251" t="str">
        <f>IF(F235="","",OR(IFERROR(SEARCH("CG",Tabla1[[#This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5" s="305" t="str">
        <f>IF(F235&lt;&gt;"",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5" s="305" t="str">
        <f>IF(F235&lt;&gt;"",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5" s="305" t="str">
        <f>IF(Tabla1[[#This Row],[Fecha Inicio grupo]]="","",IFERROR(VLOOKUP(Tabla1[[#This Row],[Mes de Alta como miembro]],Parámetros!$AM$2:$AN$16,2,0),"01/01/1900"))</f>
        <v/>
      </c>
    </row>
    <row r="236" spans="1:63" ht="14.45" hidden="1">
      <c r="A236" s="68">
        <v>233</v>
      </c>
      <c r="B236" s="29"/>
      <c r="C236" s="34"/>
      <c r="D236" s="42"/>
      <c r="E236" s="64"/>
      <c r="F236" s="45"/>
      <c r="G236" s="45"/>
      <c r="H236" s="161"/>
      <c r="I236" s="42"/>
      <c r="J236" s="28"/>
      <c r="K236" s="69"/>
      <c r="L236" s="68"/>
      <c r="M236" s="46"/>
      <c r="N236" s="236" t="str">
        <f ca="1">IF(Tabla1[[#This Row],[Fecha de nac]]="","",IF(Tabla1[[#This Row],[Fecha Finalización]] &gt;=TODAY(), DATEDIF(Tabla1[[#This Row],[Fecha de nac]],TODAY(),"y"), ROUNDDOWN((Tabla1[[#This Row],[Fecha Finalización]] -Tabla1[[#This Row],[Fecha de nac]])/365,0)))</f>
        <v/>
      </c>
      <c r="O236" s="167"/>
      <c r="P236" s="34"/>
      <c r="Q236" s="67"/>
      <c r="R236" s="67"/>
      <c r="S236" s="67"/>
      <c r="T236" s="67"/>
      <c r="U236" s="241" t="str">
        <f>IF(F236="","",Tabla1[[#This Row],[Fecha Inicio grupo]]+3*7-7)</f>
        <v/>
      </c>
      <c r="V236" s="242" t="str">
        <f>IF(F236="","",EDATE(Tabla1[[#This Row],[Fecha Inicio grupo]],3))</f>
        <v/>
      </c>
      <c r="W236" s="29"/>
      <c r="X236" s="29"/>
      <c r="Y236" s="76"/>
      <c r="Z236" s="76"/>
      <c r="AA236" s="76"/>
      <c r="AB236" s="76"/>
      <c r="AC236" s="76"/>
      <c r="AD236" s="76"/>
      <c r="AE236" s="76"/>
      <c r="AF236" s="76"/>
      <c r="AG236" s="76"/>
      <c r="AH236" s="76"/>
      <c r="AI236" s="76"/>
      <c r="AJ236" s="76"/>
      <c r="AK236" s="76"/>
      <c r="AL236" s="76"/>
      <c r="AM236" s="76"/>
      <c r="AN236" s="76"/>
      <c r="AO236" s="143"/>
      <c r="AP236" s="244" t="str">
        <f>IF(F236="","",IFERROR(VLOOKUP(SUBSTITUTE(SUBSTITUTE(Tabla1[[#This Row],[Uso Sistemas]],"T","P"),"N","F"),Parámetros!$M$2:$N$17,2,0),"Completar hasta 3ra sem. para evaluar a Probacionista"))</f>
        <v/>
      </c>
      <c r="AQ236" s="39"/>
      <c r="AR236" s="39"/>
      <c r="AS236" s="39"/>
      <c r="AT236" s="28"/>
      <c r="AU236" s="55"/>
      <c r="AV236" s="55"/>
      <c r="AW236" s="55"/>
      <c r="AX236" s="246" t="str">
        <f>IF(V236="","",EOMONTH(EDATE(Tabla1[[#This Row],[Fecha Finalización]],2),0))</f>
        <v/>
      </c>
      <c r="AY236" s="39"/>
      <c r="AZ236" s="247" t="str">
        <f>IF(V236="","",EOMONTH(EDATE(Tabla1[[#This Row],[Fecha Finalización]],3),0))</f>
        <v/>
      </c>
      <c r="BA236" s="39"/>
      <c r="BB236" s="39"/>
      <c r="BC236" s="233"/>
      <c r="BD236" s="231" t="str">
        <f>IF(F236="","",Tabla1[[#This Row],[sem 01]]&amp;Tabla1[[#This Row],[sem 02]]&amp;Tabla1[[#This Row],[sem 03]])</f>
        <v/>
      </c>
      <c r="BE236" s="232" t="str">
        <f>+IF(TRIM(F236)="","",$B$1&amp;"-"&amp;Tabla1[[#This Row],[Mes Inscrito]]&amp;"-"&amp;Tabla1[[#This Row],[Dia de clases Inscrito]]&amp;"-"&amp;Tabla1[[#This Row],[Horario Inscrito]]&amp;"-"&amp;Tabla1[[#This Row],[Fecha Inicio grupo]])</f>
        <v/>
      </c>
      <c r="BF236" s="249" t="str">
        <f>IF(F236="","",Tabla1[[#This Row],[Curso]])</f>
        <v/>
      </c>
      <c r="BG236" s="250" t="str">
        <f>+IF(TRIM(F236)="","",$B$1&amp;"-"&amp;TRIM(Tabla1[[#This Row],[Mes Inscrito]])&amp;"-"&amp;TRIM(Tabla1[[#This Row],[Dia de clases Inscrito]])&amp;"-"&amp;TRIM(Tabla1[[#This Row],[Horario Inscrito]])&amp;"-"&amp;TRIM(Tabla1[[#This Row],[Fecha Inicio grupo]])&amp;"-"&amp;TRIM(Tabla1[[#This Row],[Tipo Incrito]]))</f>
        <v/>
      </c>
      <c r="BH236" s="251" t="str">
        <f>IF(F236="","",OR(IFERROR(SEARCH("CG",Tabla1[[#This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6" s="305" t="str">
        <f>IF(F236&lt;&gt;"",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6" s="305" t="str">
        <f>IF(F236&lt;&gt;"",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6" s="305" t="str">
        <f>IF(Tabla1[[#This Row],[Fecha Inicio grupo]]="","",IFERROR(VLOOKUP(Tabla1[[#This Row],[Mes de Alta como miembro]],Parámetros!$AM$2:$AN$16,2,0),"01/01/1900"))</f>
        <v/>
      </c>
    </row>
    <row r="237" spans="1:63" ht="14.45" hidden="1">
      <c r="A237" s="68">
        <v>234</v>
      </c>
      <c r="B237" s="29"/>
      <c r="C237" s="34"/>
      <c r="D237" s="42"/>
      <c r="E237" s="64"/>
      <c r="F237" s="45"/>
      <c r="G237" s="45"/>
      <c r="H237" s="161"/>
      <c r="I237" s="42"/>
      <c r="J237" s="28"/>
      <c r="K237" s="69"/>
      <c r="L237" s="68"/>
      <c r="M237" s="46"/>
      <c r="N237" s="236" t="str">
        <f ca="1">IF(Tabla1[[#This Row],[Fecha de nac]]="","",IF(Tabla1[[#This Row],[Fecha Finalización]] &gt;=TODAY(), DATEDIF(Tabla1[[#This Row],[Fecha de nac]],TODAY(),"y"), ROUNDDOWN((Tabla1[[#This Row],[Fecha Finalización]] -Tabla1[[#This Row],[Fecha de nac]])/365,0)))</f>
        <v/>
      </c>
      <c r="O237" s="167"/>
      <c r="P237" s="34"/>
      <c r="Q237" s="67"/>
      <c r="R237" s="67"/>
      <c r="S237" s="67"/>
      <c r="T237" s="67"/>
      <c r="U237" s="241" t="str">
        <f>IF(F237="","",Tabla1[[#This Row],[Fecha Inicio grupo]]+3*7-7)</f>
        <v/>
      </c>
      <c r="V237" s="242" t="str">
        <f>IF(F237="","",EDATE(Tabla1[[#This Row],[Fecha Inicio grupo]],3))</f>
        <v/>
      </c>
      <c r="W237" s="29"/>
      <c r="X237" s="29"/>
      <c r="Y237" s="76"/>
      <c r="Z237" s="76"/>
      <c r="AA237" s="76"/>
      <c r="AB237" s="76"/>
      <c r="AC237" s="76"/>
      <c r="AD237" s="76"/>
      <c r="AE237" s="76"/>
      <c r="AF237" s="76"/>
      <c r="AG237" s="76"/>
      <c r="AH237" s="76"/>
      <c r="AI237" s="76"/>
      <c r="AJ237" s="76"/>
      <c r="AK237" s="76"/>
      <c r="AL237" s="76"/>
      <c r="AM237" s="76"/>
      <c r="AN237" s="76"/>
      <c r="AO237" s="143"/>
      <c r="AP237" s="244" t="str">
        <f>IF(F237="","",IFERROR(VLOOKUP(SUBSTITUTE(SUBSTITUTE(Tabla1[[#This Row],[Uso Sistemas]],"T","P"),"N","F"),Parámetros!$M$2:$N$17,2,0),"Completar hasta 3ra sem. para evaluar a Probacionista"))</f>
        <v/>
      </c>
      <c r="AQ237" s="39"/>
      <c r="AR237" s="39"/>
      <c r="AS237" s="39"/>
      <c r="AT237" s="28"/>
      <c r="AU237" s="55"/>
      <c r="AV237" s="55"/>
      <c r="AW237" s="55"/>
      <c r="AX237" s="246" t="str">
        <f>IF(V237="","",EOMONTH(EDATE(Tabla1[[#This Row],[Fecha Finalización]],2),0))</f>
        <v/>
      </c>
      <c r="AY237" s="39"/>
      <c r="AZ237" s="247" t="str">
        <f>IF(V237="","",EOMONTH(EDATE(Tabla1[[#This Row],[Fecha Finalización]],3),0))</f>
        <v/>
      </c>
      <c r="BA237" s="39"/>
      <c r="BB237" s="39"/>
      <c r="BC237" s="233"/>
      <c r="BD237" s="231" t="str">
        <f>IF(F237="","",Tabla1[[#This Row],[sem 01]]&amp;Tabla1[[#This Row],[sem 02]]&amp;Tabla1[[#This Row],[sem 03]])</f>
        <v/>
      </c>
      <c r="BE237" s="232" t="str">
        <f>+IF(TRIM(F237)="","",$B$1&amp;"-"&amp;Tabla1[[#This Row],[Mes Inscrito]]&amp;"-"&amp;Tabla1[[#This Row],[Dia de clases Inscrito]]&amp;"-"&amp;Tabla1[[#This Row],[Horario Inscrito]]&amp;"-"&amp;Tabla1[[#This Row],[Fecha Inicio grupo]])</f>
        <v/>
      </c>
      <c r="BF237" s="249" t="str">
        <f>IF(F237="","",Tabla1[[#This Row],[Curso]])</f>
        <v/>
      </c>
      <c r="BG237" s="250" t="str">
        <f>+IF(TRIM(F237)="","",$B$1&amp;"-"&amp;TRIM(Tabla1[[#This Row],[Mes Inscrito]])&amp;"-"&amp;TRIM(Tabla1[[#This Row],[Dia de clases Inscrito]])&amp;"-"&amp;TRIM(Tabla1[[#This Row],[Horario Inscrito]])&amp;"-"&amp;TRIM(Tabla1[[#This Row],[Fecha Inicio grupo]])&amp;"-"&amp;TRIM(Tabla1[[#This Row],[Tipo Incrito]]))</f>
        <v/>
      </c>
      <c r="BH237" s="251" t="str">
        <f>IF(F237="","",OR(IFERROR(SEARCH("CG",Tabla1[[#This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7" s="305" t="str">
        <f>IF(F237&lt;&gt;"",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7" s="305" t="str">
        <f>IF(F237&lt;&gt;"",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7" s="305" t="str">
        <f>IF(Tabla1[[#This Row],[Fecha Inicio grupo]]="","",IFERROR(VLOOKUP(Tabla1[[#This Row],[Mes de Alta como miembro]],Parámetros!$AM$2:$AN$16,2,0),"01/01/1900"))</f>
        <v/>
      </c>
    </row>
    <row r="238" spans="1:63" ht="14.45" hidden="1">
      <c r="A238" s="68">
        <v>235</v>
      </c>
      <c r="B238" s="29"/>
      <c r="C238" s="34"/>
      <c r="D238" s="42"/>
      <c r="E238" s="64"/>
      <c r="F238" s="45"/>
      <c r="G238" s="45"/>
      <c r="H238" s="161"/>
      <c r="I238" s="42"/>
      <c r="J238" s="28"/>
      <c r="K238" s="69"/>
      <c r="L238" s="68"/>
      <c r="M238" s="46"/>
      <c r="N238" s="236" t="str">
        <f ca="1">IF(Tabla1[[#This Row],[Fecha de nac]]="","",IF(Tabla1[[#This Row],[Fecha Finalización]] &gt;=TODAY(), DATEDIF(Tabla1[[#This Row],[Fecha de nac]],TODAY(),"y"), ROUNDDOWN((Tabla1[[#This Row],[Fecha Finalización]] -Tabla1[[#This Row],[Fecha de nac]])/365,0)))</f>
        <v/>
      </c>
      <c r="O238" s="167"/>
      <c r="P238" s="34"/>
      <c r="Q238" s="67"/>
      <c r="R238" s="67"/>
      <c r="S238" s="67"/>
      <c r="T238" s="67"/>
      <c r="U238" s="241" t="str">
        <f>IF(F238="","",Tabla1[[#This Row],[Fecha Inicio grupo]]+3*7-7)</f>
        <v/>
      </c>
      <c r="V238" s="242" t="str">
        <f>IF(F238="","",EDATE(Tabla1[[#This Row],[Fecha Inicio grupo]],3))</f>
        <v/>
      </c>
      <c r="W238" s="29"/>
      <c r="X238" s="29"/>
      <c r="Y238" s="76"/>
      <c r="Z238" s="76"/>
      <c r="AA238" s="76"/>
      <c r="AB238" s="76"/>
      <c r="AC238" s="76"/>
      <c r="AD238" s="76"/>
      <c r="AE238" s="76"/>
      <c r="AF238" s="76"/>
      <c r="AG238" s="76"/>
      <c r="AH238" s="76"/>
      <c r="AI238" s="76"/>
      <c r="AJ238" s="76"/>
      <c r="AK238" s="76"/>
      <c r="AL238" s="76"/>
      <c r="AM238" s="76"/>
      <c r="AN238" s="76"/>
      <c r="AO238" s="143"/>
      <c r="AP238" s="244" t="str">
        <f>IF(F238="","",IFERROR(VLOOKUP(SUBSTITUTE(SUBSTITUTE(Tabla1[[#This Row],[Uso Sistemas]],"T","P"),"N","F"),Parámetros!$M$2:$N$17,2,0),"Completar hasta 3ra sem. para evaluar a Probacionista"))</f>
        <v/>
      </c>
      <c r="AQ238" s="39"/>
      <c r="AR238" s="39"/>
      <c r="AS238" s="39"/>
      <c r="AT238" s="28"/>
      <c r="AU238" s="55"/>
      <c r="AV238" s="55"/>
      <c r="AW238" s="55"/>
      <c r="AX238" s="246" t="str">
        <f>IF(V238="","",EOMONTH(EDATE(Tabla1[[#This Row],[Fecha Finalización]],2),0))</f>
        <v/>
      </c>
      <c r="AY238" s="39"/>
      <c r="AZ238" s="247" t="str">
        <f>IF(V238="","",EOMONTH(EDATE(Tabla1[[#This Row],[Fecha Finalización]],3),0))</f>
        <v/>
      </c>
      <c r="BA238" s="39"/>
      <c r="BB238" s="39"/>
      <c r="BC238" s="233"/>
      <c r="BD238" s="231" t="str">
        <f>IF(F238="","",Tabla1[[#This Row],[sem 01]]&amp;Tabla1[[#This Row],[sem 02]]&amp;Tabla1[[#This Row],[sem 03]])</f>
        <v/>
      </c>
      <c r="BE238" s="232" t="str">
        <f>+IF(TRIM(F238)="","",$B$1&amp;"-"&amp;Tabla1[[#This Row],[Mes Inscrito]]&amp;"-"&amp;Tabla1[[#This Row],[Dia de clases Inscrito]]&amp;"-"&amp;Tabla1[[#This Row],[Horario Inscrito]]&amp;"-"&amp;Tabla1[[#This Row],[Fecha Inicio grupo]])</f>
        <v/>
      </c>
      <c r="BF238" s="249" t="str">
        <f>IF(F238="","",Tabla1[[#This Row],[Curso]])</f>
        <v/>
      </c>
      <c r="BG238" s="250" t="str">
        <f>+IF(TRIM(F238)="","",$B$1&amp;"-"&amp;TRIM(Tabla1[[#This Row],[Mes Inscrito]])&amp;"-"&amp;TRIM(Tabla1[[#This Row],[Dia de clases Inscrito]])&amp;"-"&amp;TRIM(Tabla1[[#This Row],[Horario Inscrito]])&amp;"-"&amp;TRIM(Tabla1[[#This Row],[Fecha Inicio grupo]])&amp;"-"&amp;TRIM(Tabla1[[#This Row],[Tipo Incrito]]))</f>
        <v/>
      </c>
      <c r="BH238" s="251" t="str">
        <f>IF(F238="","",OR(IFERROR(SEARCH("CG",Tabla1[[#This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8" s="305" t="str">
        <f>IF(F238&lt;&gt;"",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8" s="305" t="str">
        <f>IF(F238&lt;&gt;"",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8" s="305" t="str">
        <f>IF(Tabla1[[#This Row],[Fecha Inicio grupo]]="","",IFERROR(VLOOKUP(Tabla1[[#This Row],[Mes de Alta como miembro]],Parámetros!$AM$2:$AN$16,2,0),"01/01/1900"))</f>
        <v/>
      </c>
    </row>
    <row r="239" spans="1:63" ht="14.45" hidden="1">
      <c r="A239" s="68">
        <v>236</v>
      </c>
      <c r="B239" s="29"/>
      <c r="C239" s="34"/>
      <c r="D239" s="42"/>
      <c r="E239" s="64"/>
      <c r="F239" s="45"/>
      <c r="G239" s="45"/>
      <c r="H239" s="161"/>
      <c r="I239" s="42"/>
      <c r="J239" s="28"/>
      <c r="K239" s="69"/>
      <c r="L239" s="68"/>
      <c r="M239" s="46"/>
      <c r="N239" s="236" t="str">
        <f ca="1">IF(Tabla1[[#This Row],[Fecha de nac]]="","",IF(Tabla1[[#This Row],[Fecha Finalización]] &gt;=TODAY(), DATEDIF(Tabla1[[#This Row],[Fecha de nac]],TODAY(),"y"), ROUNDDOWN((Tabla1[[#This Row],[Fecha Finalización]] -Tabla1[[#This Row],[Fecha de nac]])/365,0)))</f>
        <v/>
      </c>
      <c r="O239" s="167"/>
      <c r="P239" s="34"/>
      <c r="Q239" s="67"/>
      <c r="R239" s="67"/>
      <c r="S239" s="67"/>
      <c r="T239" s="67"/>
      <c r="U239" s="241" t="str">
        <f>IF(F239="","",Tabla1[[#This Row],[Fecha Inicio grupo]]+3*7-7)</f>
        <v/>
      </c>
      <c r="V239" s="242" t="str">
        <f>IF(F239="","",EDATE(Tabla1[[#This Row],[Fecha Inicio grupo]],3))</f>
        <v/>
      </c>
      <c r="W239" s="29"/>
      <c r="X239" s="29"/>
      <c r="Y239" s="76"/>
      <c r="Z239" s="76"/>
      <c r="AA239" s="76"/>
      <c r="AB239" s="76"/>
      <c r="AC239" s="76"/>
      <c r="AD239" s="76"/>
      <c r="AE239" s="76"/>
      <c r="AF239" s="76"/>
      <c r="AG239" s="76"/>
      <c r="AH239" s="76"/>
      <c r="AI239" s="76"/>
      <c r="AJ239" s="76"/>
      <c r="AK239" s="76"/>
      <c r="AL239" s="76"/>
      <c r="AM239" s="76"/>
      <c r="AN239" s="76"/>
      <c r="AO239" s="143"/>
      <c r="AP239" s="244" t="str">
        <f>IF(F239="","",IFERROR(VLOOKUP(SUBSTITUTE(SUBSTITUTE(Tabla1[[#This Row],[Uso Sistemas]],"T","P"),"N","F"),Parámetros!$M$2:$N$17,2,0),"Completar hasta 3ra sem. para evaluar a Probacionista"))</f>
        <v/>
      </c>
      <c r="AQ239" s="39"/>
      <c r="AR239" s="39"/>
      <c r="AS239" s="39"/>
      <c r="AT239" s="28"/>
      <c r="AU239" s="55"/>
      <c r="AV239" s="55"/>
      <c r="AW239" s="55"/>
      <c r="AX239" s="246" t="str">
        <f>IF(V239="","",EOMONTH(EDATE(Tabla1[[#This Row],[Fecha Finalización]],2),0))</f>
        <v/>
      </c>
      <c r="AY239" s="39"/>
      <c r="AZ239" s="247" t="str">
        <f>IF(V239="","",EOMONTH(EDATE(Tabla1[[#This Row],[Fecha Finalización]],3),0))</f>
        <v/>
      </c>
      <c r="BA239" s="39"/>
      <c r="BB239" s="39"/>
      <c r="BC239" s="233"/>
      <c r="BD239" s="231" t="str">
        <f>IF(F239="","",Tabla1[[#This Row],[sem 01]]&amp;Tabla1[[#This Row],[sem 02]]&amp;Tabla1[[#This Row],[sem 03]])</f>
        <v/>
      </c>
      <c r="BE239" s="232" t="str">
        <f>+IF(TRIM(F239)="","",$B$1&amp;"-"&amp;Tabla1[[#This Row],[Mes Inscrito]]&amp;"-"&amp;Tabla1[[#This Row],[Dia de clases Inscrito]]&amp;"-"&amp;Tabla1[[#This Row],[Horario Inscrito]]&amp;"-"&amp;Tabla1[[#This Row],[Fecha Inicio grupo]])</f>
        <v/>
      </c>
      <c r="BF239" s="249" t="str">
        <f>IF(F239="","",Tabla1[[#This Row],[Curso]])</f>
        <v/>
      </c>
      <c r="BG239" s="250" t="str">
        <f>+IF(TRIM(F239)="","",$B$1&amp;"-"&amp;TRIM(Tabla1[[#This Row],[Mes Inscrito]])&amp;"-"&amp;TRIM(Tabla1[[#This Row],[Dia de clases Inscrito]])&amp;"-"&amp;TRIM(Tabla1[[#This Row],[Horario Inscrito]])&amp;"-"&amp;TRIM(Tabla1[[#This Row],[Fecha Inicio grupo]])&amp;"-"&amp;TRIM(Tabla1[[#This Row],[Tipo Incrito]]))</f>
        <v/>
      </c>
      <c r="BH239" s="251" t="str">
        <f>IF(F239="","",OR(IFERROR(SEARCH("CG",Tabla1[[#This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9" s="305" t="str">
        <f>IF(F239&lt;&gt;"",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9" s="305" t="str">
        <f>IF(F239&lt;&gt;"",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9" s="305" t="str">
        <f>IF(Tabla1[[#This Row],[Fecha Inicio grupo]]="","",IFERROR(VLOOKUP(Tabla1[[#This Row],[Mes de Alta como miembro]],Parámetros!$AM$2:$AN$16,2,0),"01/01/1900"))</f>
        <v/>
      </c>
    </row>
    <row r="240" spans="1:63" ht="14.45" hidden="1">
      <c r="A240" s="68">
        <v>237</v>
      </c>
      <c r="B240" s="29"/>
      <c r="C240" s="34"/>
      <c r="D240" s="42"/>
      <c r="E240" s="64"/>
      <c r="F240" s="45"/>
      <c r="G240" s="45"/>
      <c r="H240" s="161"/>
      <c r="I240" s="42"/>
      <c r="J240" s="28"/>
      <c r="K240" s="69"/>
      <c r="L240" s="68"/>
      <c r="M240" s="46"/>
      <c r="N240" s="236" t="str">
        <f ca="1">IF(Tabla1[[#This Row],[Fecha de nac]]="","",IF(Tabla1[[#This Row],[Fecha Finalización]] &gt;=TODAY(), DATEDIF(Tabla1[[#This Row],[Fecha de nac]],TODAY(),"y"), ROUNDDOWN((Tabla1[[#This Row],[Fecha Finalización]] -Tabla1[[#This Row],[Fecha de nac]])/365,0)))</f>
        <v/>
      </c>
      <c r="O240" s="167"/>
      <c r="P240" s="34"/>
      <c r="Q240" s="67"/>
      <c r="R240" s="67"/>
      <c r="S240" s="67"/>
      <c r="T240" s="67"/>
      <c r="U240" s="241" t="str">
        <f>IF(F240="","",Tabla1[[#This Row],[Fecha Inicio grupo]]+3*7-7)</f>
        <v/>
      </c>
      <c r="V240" s="242" t="str">
        <f>IF(F240="","",EDATE(Tabla1[[#This Row],[Fecha Inicio grupo]],3))</f>
        <v/>
      </c>
      <c r="W240" s="29"/>
      <c r="X240" s="29"/>
      <c r="Y240" s="76"/>
      <c r="Z240" s="76"/>
      <c r="AA240" s="76"/>
      <c r="AB240" s="76"/>
      <c r="AC240" s="76"/>
      <c r="AD240" s="76"/>
      <c r="AE240" s="76"/>
      <c r="AF240" s="76"/>
      <c r="AG240" s="76"/>
      <c r="AH240" s="76"/>
      <c r="AI240" s="76"/>
      <c r="AJ240" s="76"/>
      <c r="AK240" s="76"/>
      <c r="AL240" s="76"/>
      <c r="AM240" s="76"/>
      <c r="AN240" s="76"/>
      <c r="AO240" s="143"/>
      <c r="AP240" s="244" t="str">
        <f>IF(F240="","",IFERROR(VLOOKUP(SUBSTITUTE(SUBSTITUTE(Tabla1[[#This Row],[Uso Sistemas]],"T","P"),"N","F"),Parámetros!$M$2:$N$17,2,0),"Completar hasta 3ra sem. para evaluar a Probacionista"))</f>
        <v/>
      </c>
      <c r="AQ240" s="39"/>
      <c r="AR240" s="39"/>
      <c r="AS240" s="39"/>
      <c r="AT240" s="28"/>
      <c r="AU240" s="55"/>
      <c r="AV240" s="55"/>
      <c r="AW240" s="55"/>
      <c r="AX240" s="246" t="str">
        <f>IF(V240="","",EOMONTH(EDATE(Tabla1[[#This Row],[Fecha Finalización]],2),0))</f>
        <v/>
      </c>
      <c r="AY240" s="39"/>
      <c r="AZ240" s="247" t="str">
        <f>IF(V240="","",EOMONTH(EDATE(Tabla1[[#This Row],[Fecha Finalización]],3),0))</f>
        <v/>
      </c>
      <c r="BA240" s="39"/>
      <c r="BB240" s="39"/>
      <c r="BC240" s="233"/>
      <c r="BD240" s="231" t="str">
        <f>IF(F240="","",Tabla1[[#This Row],[sem 01]]&amp;Tabla1[[#This Row],[sem 02]]&amp;Tabla1[[#This Row],[sem 03]])</f>
        <v/>
      </c>
      <c r="BE240" s="232" t="str">
        <f>+IF(TRIM(F240)="","",$B$1&amp;"-"&amp;Tabla1[[#This Row],[Mes Inscrito]]&amp;"-"&amp;Tabla1[[#This Row],[Dia de clases Inscrito]]&amp;"-"&amp;Tabla1[[#This Row],[Horario Inscrito]]&amp;"-"&amp;Tabla1[[#This Row],[Fecha Inicio grupo]])</f>
        <v/>
      </c>
      <c r="BF240" s="249" t="str">
        <f>IF(F240="","",Tabla1[[#This Row],[Curso]])</f>
        <v/>
      </c>
      <c r="BG240" s="250" t="str">
        <f>+IF(TRIM(F240)="","",$B$1&amp;"-"&amp;TRIM(Tabla1[[#This Row],[Mes Inscrito]])&amp;"-"&amp;TRIM(Tabla1[[#This Row],[Dia de clases Inscrito]])&amp;"-"&amp;TRIM(Tabla1[[#This Row],[Horario Inscrito]])&amp;"-"&amp;TRIM(Tabla1[[#This Row],[Fecha Inicio grupo]])&amp;"-"&amp;TRIM(Tabla1[[#This Row],[Tipo Incrito]]))</f>
        <v/>
      </c>
      <c r="BH240" s="251" t="str">
        <f>IF(F240="","",OR(IFERROR(SEARCH("CG",Tabla1[[#This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0" s="305" t="str">
        <f>IF(F240&lt;&gt;"",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0" s="305" t="str">
        <f>IF(F240&lt;&gt;"",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0" s="305" t="str">
        <f>IF(Tabla1[[#This Row],[Fecha Inicio grupo]]="","",IFERROR(VLOOKUP(Tabla1[[#This Row],[Mes de Alta como miembro]],Parámetros!$AM$2:$AN$16,2,0),"01/01/1900"))</f>
        <v/>
      </c>
    </row>
    <row r="241" spans="1:63" ht="14.45" hidden="1">
      <c r="A241" s="68">
        <v>238</v>
      </c>
      <c r="B241" s="29"/>
      <c r="C241" s="34"/>
      <c r="D241" s="42"/>
      <c r="E241" s="64"/>
      <c r="F241" s="45"/>
      <c r="G241" s="45"/>
      <c r="H241" s="161"/>
      <c r="I241" s="42"/>
      <c r="J241" s="28"/>
      <c r="K241" s="69"/>
      <c r="L241" s="68"/>
      <c r="M241" s="46"/>
      <c r="N241" s="236" t="str">
        <f ca="1">IF(Tabla1[[#This Row],[Fecha de nac]]="","",IF(Tabla1[[#This Row],[Fecha Finalización]] &gt;=TODAY(), DATEDIF(Tabla1[[#This Row],[Fecha de nac]],TODAY(),"y"), ROUNDDOWN((Tabla1[[#This Row],[Fecha Finalización]] -Tabla1[[#This Row],[Fecha de nac]])/365,0)))</f>
        <v/>
      </c>
      <c r="O241" s="167"/>
      <c r="P241" s="34"/>
      <c r="Q241" s="67"/>
      <c r="R241" s="67"/>
      <c r="S241" s="67"/>
      <c r="T241" s="67"/>
      <c r="U241" s="241" t="str">
        <f>IF(F241="","",Tabla1[[#This Row],[Fecha Inicio grupo]]+3*7-7)</f>
        <v/>
      </c>
      <c r="V241" s="242" t="str">
        <f>IF(F241="","",EDATE(Tabla1[[#This Row],[Fecha Inicio grupo]],3))</f>
        <v/>
      </c>
      <c r="W241" s="29"/>
      <c r="X241" s="29"/>
      <c r="Y241" s="76"/>
      <c r="Z241" s="76"/>
      <c r="AA241" s="76"/>
      <c r="AB241" s="76"/>
      <c r="AC241" s="76"/>
      <c r="AD241" s="76"/>
      <c r="AE241" s="76"/>
      <c r="AF241" s="76"/>
      <c r="AG241" s="76"/>
      <c r="AH241" s="76"/>
      <c r="AI241" s="76"/>
      <c r="AJ241" s="76"/>
      <c r="AK241" s="76"/>
      <c r="AL241" s="76"/>
      <c r="AM241" s="76"/>
      <c r="AN241" s="76"/>
      <c r="AO241" s="143"/>
      <c r="AP241" s="244" t="str">
        <f>IF(F241="","",IFERROR(VLOOKUP(SUBSTITUTE(SUBSTITUTE(Tabla1[[#This Row],[Uso Sistemas]],"T","P"),"N","F"),Parámetros!$M$2:$N$17,2,0),"Completar hasta 3ra sem. para evaluar a Probacionista"))</f>
        <v/>
      </c>
      <c r="AQ241" s="39"/>
      <c r="AR241" s="39"/>
      <c r="AS241" s="39"/>
      <c r="AT241" s="28"/>
      <c r="AU241" s="55"/>
      <c r="AV241" s="55"/>
      <c r="AW241" s="55"/>
      <c r="AX241" s="246" t="str">
        <f>IF(V241="","",EOMONTH(EDATE(Tabla1[[#This Row],[Fecha Finalización]],2),0))</f>
        <v/>
      </c>
      <c r="AY241" s="39"/>
      <c r="AZ241" s="247" t="str">
        <f>IF(V241="","",EOMONTH(EDATE(Tabla1[[#This Row],[Fecha Finalización]],3),0))</f>
        <v/>
      </c>
      <c r="BA241" s="39"/>
      <c r="BB241" s="39"/>
      <c r="BC241" s="233"/>
      <c r="BD241" s="231" t="str">
        <f>IF(F241="","",Tabla1[[#This Row],[sem 01]]&amp;Tabla1[[#This Row],[sem 02]]&amp;Tabla1[[#This Row],[sem 03]])</f>
        <v/>
      </c>
      <c r="BE241" s="232" t="str">
        <f>+IF(TRIM(F241)="","",$B$1&amp;"-"&amp;Tabla1[[#This Row],[Mes Inscrito]]&amp;"-"&amp;Tabla1[[#This Row],[Dia de clases Inscrito]]&amp;"-"&amp;Tabla1[[#This Row],[Horario Inscrito]]&amp;"-"&amp;Tabla1[[#This Row],[Fecha Inicio grupo]])</f>
        <v/>
      </c>
      <c r="BF241" s="249" t="str">
        <f>IF(F241="","",Tabla1[[#This Row],[Curso]])</f>
        <v/>
      </c>
      <c r="BG241" s="250" t="str">
        <f>+IF(TRIM(F241)="","",$B$1&amp;"-"&amp;TRIM(Tabla1[[#This Row],[Mes Inscrito]])&amp;"-"&amp;TRIM(Tabla1[[#This Row],[Dia de clases Inscrito]])&amp;"-"&amp;TRIM(Tabla1[[#This Row],[Horario Inscrito]])&amp;"-"&amp;TRIM(Tabla1[[#This Row],[Fecha Inicio grupo]])&amp;"-"&amp;TRIM(Tabla1[[#This Row],[Tipo Incrito]]))</f>
        <v/>
      </c>
      <c r="BH241" s="251" t="str">
        <f>IF(F241="","",OR(IFERROR(SEARCH("CG",Tabla1[[#This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1" s="305" t="str">
        <f>IF(F241&lt;&gt;"",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1" s="305" t="str">
        <f>IF(F241&lt;&gt;"",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1" s="305" t="str">
        <f>IF(Tabla1[[#This Row],[Fecha Inicio grupo]]="","",IFERROR(VLOOKUP(Tabla1[[#This Row],[Mes de Alta como miembro]],Parámetros!$AM$2:$AN$16,2,0),"01/01/1900"))</f>
        <v/>
      </c>
    </row>
    <row r="242" spans="1:63" ht="14.45" hidden="1">
      <c r="A242" s="68">
        <v>239</v>
      </c>
      <c r="B242" s="29"/>
      <c r="C242" s="34"/>
      <c r="D242" s="42"/>
      <c r="E242" s="64"/>
      <c r="F242" s="45"/>
      <c r="G242" s="45"/>
      <c r="H242" s="161"/>
      <c r="I242" s="42"/>
      <c r="J242" s="28"/>
      <c r="K242" s="69"/>
      <c r="L242" s="68"/>
      <c r="M242" s="46"/>
      <c r="N242" s="236" t="str">
        <f ca="1">IF(Tabla1[[#This Row],[Fecha de nac]]="","",IF(Tabla1[[#This Row],[Fecha Finalización]] &gt;=TODAY(), DATEDIF(Tabla1[[#This Row],[Fecha de nac]],TODAY(),"y"), ROUNDDOWN((Tabla1[[#This Row],[Fecha Finalización]] -Tabla1[[#This Row],[Fecha de nac]])/365,0)))</f>
        <v/>
      </c>
      <c r="O242" s="167"/>
      <c r="P242" s="34"/>
      <c r="Q242" s="67"/>
      <c r="R242" s="67"/>
      <c r="S242" s="67"/>
      <c r="T242" s="67"/>
      <c r="U242" s="241" t="str">
        <f>IF(F242="","",Tabla1[[#This Row],[Fecha Inicio grupo]]+3*7-7)</f>
        <v/>
      </c>
      <c r="V242" s="242" t="str">
        <f>IF(F242="","",EDATE(Tabla1[[#This Row],[Fecha Inicio grupo]],3))</f>
        <v/>
      </c>
      <c r="W242" s="29"/>
      <c r="X242" s="29"/>
      <c r="Y242" s="76"/>
      <c r="Z242" s="76"/>
      <c r="AA242" s="76"/>
      <c r="AB242" s="76"/>
      <c r="AC242" s="76"/>
      <c r="AD242" s="76"/>
      <c r="AE242" s="76"/>
      <c r="AF242" s="76"/>
      <c r="AG242" s="76"/>
      <c r="AH242" s="76"/>
      <c r="AI242" s="76"/>
      <c r="AJ242" s="76"/>
      <c r="AK242" s="76"/>
      <c r="AL242" s="76"/>
      <c r="AM242" s="76"/>
      <c r="AN242" s="76"/>
      <c r="AO242" s="143"/>
      <c r="AP242" s="244" t="str">
        <f>IF(F242="","",IFERROR(VLOOKUP(SUBSTITUTE(SUBSTITUTE(Tabla1[[#This Row],[Uso Sistemas]],"T","P"),"N","F"),Parámetros!$M$2:$N$17,2,0),"Completar hasta 3ra sem. para evaluar a Probacionista"))</f>
        <v/>
      </c>
      <c r="AQ242" s="39"/>
      <c r="AR242" s="39"/>
      <c r="AS242" s="39"/>
      <c r="AT242" s="28"/>
      <c r="AU242" s="55"/>
      <c r="AV242" s="55"/>
      <c r="AW242" s="55"/>
      <c r="AX242" s="246" t="str">
        <f>IF(V242="","",EOMONTH(EDATE(Tabla1[[#This Row],[Fecha Finalización]],2),0))</f>
        <v/>
      </c>
      <c r="AY242" s="39"/>
      <c r="AZ242" s="247" t="str">
        <f>IF(V242="","",EOMONTH(EDATE(Tabla1[[#This Row],[Fecha Finalización]],3),0))</f>
        <v/>
      </c>
      <c r="BA242" s="39"/>
      <c r="BB242" s="39"/>
      <c r="BC242" s="233"/>
      <c r="BD242" s="231" t="str">
        <f>IF(F242="","",Tabla1[[#This Row],[sem 01]]&amp;Tabla1[[#This Row],[sem 02]]&amp;Tabla1[[#This Row],[sem 03]])</f>
        <v/>
      </c>
      <c r="BE242" s="232" t="str">
        <f>+IF(TRIM(F242)="","",$B$1&amp;"-"&amp;Tabla1[[#This Row],[Mes Inscrito]]&amp;"-"&amp;Tabla1[[#This Row],[Dia de clases Inscrito]]&amp;"-"&amp;Tabla1[[#This Row],[Horario Inscrito]]&amp;"-"&amp;Tabla1[[#This Row],[Fecha Inicio grupo]])</f>
        <v/>
      </c>
      <c r="BF242" s="249" t="str">
        <f>IF(F242="","",Tabla1[[#This Row],[Curso]])</f>
        <v/>
      </c>
      <c r="BG242" s="250" t="str">
        <f>+IF(TRIM(F242)="","",$B$1&amp;"-"&amp;TRIM(Tabla1[[#This Row],[Mes Inscrito]])&amp;"-"&amp;TRIM(Tabla1[[#This Row],[Dia de clases Inscrito]])&amp;"-"&amp;TRIM(Tabla1[[#This Row],[Horario Inscrito]])&amp;"-"&amp;TRIM(Tabla1[[#This Row],[Fecha Inicio grupo]])&amp;"-"&amp;TRIM(Tabla1[[#This Row],[Tipo Incrito]]))</f>
        <v/>
      </c>
      <c r="BH242" s="251" t="str">
        <f>IF(F242="","",OR(IFERROR(SEARCH("CG",Tabla1[[#This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2" s="305" t="str">
        <f>IF(F242&lt;&gt;"",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2" s="305" t="str">
        <f>IF(F242&lt;&gt;"",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2" s="305" t="str">
        <f>IF(Tabla1[[#This Row],[Fecha Inicio grupo]]="","",IFERROR(VLOOKUP(Tabla1[[#This Row],[Mes de Alta como miembro]],Parámetros!$AM$2:$AN$16,2,0),"01/01/1900"))</f>
        <v/>
      </c>
    </row>
    <row r="243" spans="1:63" ht="14.45" hidden="1">
      <c r="A243" s="68">
        <v>240</v>
      </c>
      <c r="B243" s="29"/>
      <c r="C243" s="34"/>
      <c r="D243" s="42"/>
      <c r="E243" s="64"/>
      <c r="F243" s="45"/>
      <c r="G243" s="45"/>
      <c r="H243" s="161"/>
      <c r="I243" s="42"/>
      <c r="J243" s="28"/>
      <c r="K243" s="69"/>
      <c r="L243" s="68"/>
      <c r="M243" s="46"/>
      <c r="N243" s="236" t="str">
        <f ca="1">IF(Tabla1[[#This Row],[Fecha de nac]]="","",IF(Tabla1[[#This Row],[Fecha Finalización]] &gt;=TODAY(), DATEDIF(Tabla1[[#This Row],[Fecha de nac]],TODAY(),"y"), ROUNDDOWN((Tabla1[[#This Row],[Fecha Finalización]] -Tabla1[[#This Row],[Fecha de nac]])/365,0)))</f>
        <v/>
      </c>
      <c r="O243" s="167"/>
      <c r="P243" s="34"/>
      <c r="Q243" s="67"/>
      <c r="R243" s="67"/>
      <c r="S243" s="67"/>
      <c r="T243" s="67"/>
      <c r="U243" s="241" t="str">
        <f>IF(F243="","",Tabla1[[#This Row],[Fecha Inicio grupo]]+3*7-7)</f>
        <v/>
      </c>
      <c r="V243" s="242" t="str">
        <f>IF(F243="","",EDATE(Tabla1[[#This Row],[Fecha Inicio grupo]],3))</f>
        <v/>
      </c>
      <c r="W243" s="29"/>
      <c r="X243" s="29"/>
      <c r="Y243" s="76"/>
      <c r="Z243" s="76"/>
      <c r="AA243" s="76"/>
      <c r="AB243" s="76"/>
      <c r="AC243" s="76"/>
      <c r="AD243" s="76"/>
      <c r="AE243" s="76"/>
      <c r="AF243" s="76"/>
      <c r="AG243" s="76"/>
      <c r="AH243" s="76"/>
      <c r="AI243" s="76"/>
      <c r="AJ243" s="76"/>
      <c r="AK243" s="76"/>
      <c r="AL243" s="76"/>
      <c r="AM243" s="76"/>
      <c r="AN243" s="76"/>
      <c r="AO243" s="143"/>
      <c r="AP243" s="244" t="str">
        <f>IF(F243="","",IFERROR(VLOOKUP(SUBSTITUTE(SUBSTITUTE(Tabla1[[#This Row],[Uso Sistemas]],"T","P"),"N","F"),Parámetros!$M$2:$N$17,2,0),"Completar hasta 3ra sem. para evaluar a Probacionista"))</f>
        <v/>
      </c>
      <c r="AQ243" s="39"/>
      <c r="AR243" s="39"/>
      <c r="AS243" s="39"/>
      <c r="AT243" s="28"/>
      <c r="AU243" s="55"/>
      <c r="AV243" s="55"/>
      <c r="AW243" s="55"/>
      <c r="AX243" s="246" t="str">
        <f>IF(V243="","",EOMONTH(EDATE(Tabla1[[#This Row],[Fecha Finalización]],2),0))</f>
        <v/>
      </c>
      <c r="AY243" s="39"/>
      <c r="AZ243" s="247" t="str">
        <f>IF(V243="","",EOMONTH(EDATE(Tabla1[[#This Row],[Fecha Finalización]],3),0))</f>
        <v/>
      </c>
      <c r="BA243" s="39"/>
      <c r="BB243" s="39"/>
      <c r="BC243" s="233"/>
      <c r="BD243" s="231" t="str">
        <f>IF(F243="","",Tabla1[[#This Row],[sem 01]]&amp;Tabla1[[#This Row],[sem 02]]&amp;Tabla1[[#This Row],[sem 03]])</f>
        <v/>
      </c>
      <c r="BE243" s="232" t="str">
        <f>+IF(TRIM(F243)="","",$B$1&amp;"-"&amp;Tabla1[[#This Row],[Mes Inscrito]]&amp;"-"&amp;Tabla1[[#This Row],[Dia de clases Inscrito]]&amp;"-"&amp;Tabla1[[#This Row],[Horario Inscrito]]&amp;"-"&amp;Tabla1[[#This Row],[Fecha Inicio grupo]])</f>
        <v/>
      </c>
      <c r="BF243" s="249" t="str">
        <f>IF(F243="","",Tabla1[[#This Row],[Curso]])</f>
        <v/>
      </c>
      <c r="BG243" s="250" t="str">
        <f>+IF(TRIM(F243)="","",$B$1&amp;"-"&amp;TRIM(Tabla1[[#This Row],[Mes Inscrito]])&amp;"-"&amp;TRIM(Tabla1[[#This Row],[Dia de clases Inscrito]])&amp;"-"&amp;TRIM(Tabla1[[#This Row],[Horario Inscrito]])&amp;"-"&amp;TRIM(Tabla1[[#This Row],[Fecha Inicio grupo]])&amp;"-"&amp;TRIM(Tabla1[[#This Row],[Tipo Incrito]]))</f>
        <v/>
      </c>
      <c r="BH243" s="251" t="str">
        <f>IF(F243="","",OR(IFERROR(SEARCH("CG",Tabla1[[#This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3" s="305" t="str">
        <f>IF(F243&lt;&gt;"",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3" s="305" t="str">
        <f>IF(F243&lt;&gt;"",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3" s="305" t="str">
        <f>IF(Tabla1[[#This Row],[Fecha Inicio grupo]]="","",IFERROR(VLOOKUP(Tabla1[[#This Row],[Mes de Alta como miembro]],Parámetros!$AM$2:$AN$16,2,0),"01/01/1900"))</f>
        <v/>
      </c>
    </row>
    <row r="244" spans="1:63" ht="14.45" hidden="1">
      <c r="A244" s="68">
        <v>241</v>
      </c>
      <c r="B244" s="29"/>
      <c r="C244" s="34"/>
      <c r="D244" s="42"/>
      <c r="E244" s="64"/>
      <c r="F244" s="45"/>
      <c r="G244" s="45"/>
      <c r="H244" s="161"/>
      <c r="I244" s="42"/>
      <c r="J244" s="28"/>
      <c r="K244" s="69"/>
      <c r="L244" s="68"/>
      <c r="M244" s="46"/>
      <c r="N244" s="236" t="str">
        <f ca="1">IF(Tabla1[[#This Row],[Fecha de nac]]="","",IF(Tabla1[[#This Row],[Fecha Finalización]] &gt;=TODAY(), DATEDIF(Tabla1[[#This Row],[Fecha de nac]],TODAY(),"y"), ROUNDDOWN((Tabla1[[#This Row],[Fecha Finalización]] -Tabla1[[#This Row],[Fecha de nac]])/365,0)))</f>
        <v/>
      </c>
      <c r="O244" s="167"/>
      <c r="P244" s="34"/>
      <c r="Q244" s="67"/>
      <c r="R244" s="67"/>
      <c r="S244" s="67"/>
      <c r="T244" s="67"/>
      <c r="U244" s="241" t="str">
        <f>IF(F244="","",Tabla1[[#This Row],[Fecha Inicio grupo]]+3*7-7)</f>
        <v/>
      </c>
      <c r="V244" s="242" t="str">
        <f>IF(F244="","",EDATE(Tabla1[[#This Row],[Fecha Inicio grupo]],3))</f>
        <v/>
      </c>
      <c r="W244" s="29"/>
      <c r="X244" s="29"/>
      <c r="Y244" s="76"/>
      <c r="Z244" s="76"/>
      <c r="AA244" s="76"/>
      <c r="AB244" s="76"/>
      <c r="AC244" s="76"/>
      <c r="AD244" s="76"/>
      <c r="AE244" s="76"/>
      <c r="AF244" s="76"/>
      <c r="AG244" s="76"/>
      <c r="AH244" s="76"/>
      <c r="AI244" s="76"/>
      <c r="AJ244" s="76"/>
      <c r="AK244" s="76"/>
      <c r="AL244" s="76"/>
      <c r="AM244" s="76"/>
      <c r="AN244" s="76"/>
      <c r="AO244" s="143"/>
      <c r="AP244" s="244" t="str">
        <f>IF(F244="","",IFERROR(VLOOKUP(SUBSTITUTE(SUBSTITUTE(Tabla1[[#This Row],[Uso Sistemas]],"T","P"),"N","F"),Parámetros!$M$2:$N$17,2,0),"Completar hasta 3ra sem. para evaluar a Probacionista"))</f>
        <v/>
      </c>
      <c r="AQ244" s="39"/>
      <c r="AR244" s="39"/>
      <c r="AS244" s="39"/>
      <c r="AT244" s="28"/>
      <c r="AU244" s="55"/>
      <c r="AV244" s="55"/>
      <c r="AW244" s="55"/>
      <c r="AX244" s="246" t="str">
        <f>IF(V244="","",EOMONTH(EDATE(Tabla1[[#This Row],[Fecha Finalización]],2),0))</f>
        <v/>
      </c>
      <c r="AY244" s="39"/>
      <c r="AZ244" s="247" t="str">
        <f>IF(V244="","",EOMONTH(EDATE(Tabla1[[#This Row],[Fecha Finalización]],3),0))</f>
        <v/>
      </c>
      <c r="BA244" s="39"/>
      <c r="BB244" s="39"/>
      <c r="BC244" s="233"/>
      <c r="BD244" s="231" t="str">
        <f>IF(F244="","",Tabla1[[#This Row],[sem 01]]&amp;Tabla1[[#This Row],[sem 02]]&amp;Tabla1[[#This Row],[sem 03]])</f>
        <v/>
      </c>
      <c r="BE244" s="232" t="str">
        <f>+IF(TRIM(F244)="","",$B$1&amp;"-"&amp;Tabla1[[#This Row],[Mes Inscrito]]&amp;"-"&amp;Tabla1[[#This Row],[Dia de clases Inscrito]]&amp;"-"&amp;Tabla1[[#This Row],[Horario Inscrito]]&amp;"-"&amp;Tabla1[[#This Row],[Fecha Inicio grupo]])</f>
        <v/>
      </c>
      <c r="BF244" s="249" t="str">
        <f>IF(F244="","",Tabla1[[#This Row],[Curso]])</f>
        <v/>
      </c>
      <c r="BG244" s="250" t="str">
        <f>+IF(TRIM(F244)="","",$B$1&amp;"-"&amp;TRIM(Tabla1[[#This Row],[Mes Inscrito]])&amp;"-"&amp;TRIM(Tabla1[[#This Row],[Dia de clases Inscrito]])&amp;"-"&amp;TRIM(Tabla1[[#This Row],[Horario Inscrito]])&amp;"-"&amp;TRIM(Tabla1[[#This Row],[Fecha Inicio grupo]])&amp;"-"&amp;TRIM(Tabla1[[#This Row],[Tipo Incrito]]))</f>
        <v/>
      </c>
      <c r="BH244" s="251" t="str">
        <f>IF(F244="","",OR(IFERROR(SEARCH("CG",Tabla1[[#This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4" s="305" t="str">
        <f>IF(F244&lt;&gt;"",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4" s="305" t="str">
        <f>IF(F244&lt;&gt;"",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4" s="305" t="str">
        <f>IF(Tabla1[[#This Row],[Fecha Inicio grupo]]="","",IFERROR(VLOOKUP(Tabla1[[#This Row],[Mes de Alta como miembro]],Parámetros!$AM$2:$AN$16,2,0),"01/01/1900"))</f>
        <v/>
      </c>
    </row>
    <row r="245" spans="1:63" ht="14.45" hidden="1">
      <c r="A245" s="68">
        <v>242</v>
      </c>
      <c r="B245" s="29"/>
      <c r="C245" s="34"/>
      <c r="D245" s="42"/>
      <c r="E245" s="64"/>
      <c r="F245" s="45"/>
      <c r="G245" s="45"/>
      <c r="H245" s="161"/>
      <c r="I245" s="42"/>
      <c r="J245" s="28"/>
      <c r="K245" s="69"/>
      <c r="L245" s="68"/>
      <c r="M245" s="46"/>
      <c r="N245" s="236" t="str">
        <f ca="1">IF(Tabla1[[#This Row],[Fecha de nac]]="","",IF(Tabla1[[#This Row],[Fecha Finalización]] &gt;=TODAY(), DATEDIF(Tabla1[[#This Row],[Fecha de nac]],TODAY(),"y"), ROUNDDOWN((Tabla1[[#This Row],[Fecha Finalización]] -Tabla1[[#This Row],[Fecha de nac]])/365,0)))</f>
        <v/>
      </c>
      <c r="O245" s="167"/>
      <c r="P245" s="34"/>
      <c r="Q245" s="67"/>
      <c r="R245" s="67"/>
      <c r="S245" s="67"/>
      <c r="T245" s="67"/>
      <c r="U245" s="241" t="str">
        <f>IF(F245="","",Tabla1[[#This Row],[Fecha Inicio grupo]]+3*7-7)</f>
        <v/>
      </c>
      <c r="V245" s="242" t="str">
        <f>IF(F245="","",EDATE(Tabla1[[#This Row],[Fecha Inicio grupo]],3))</f>
        <v/>
      </c>
      <c r="W245" s="29"/>
      <c r="X245" s="29"/>
      <c r="Y245" s="76"/>
      <c r="Z245" s="76"/>
      <c r="AA245" s="76"/>
      <c r="AB245" s="76"/>
      <c r="AC245" s="76"/>
      <c r="AD245" s="76"/>
      <c r="AE245" s="76"/>
      <c r="AF245" s="76"/>
      <c r="AG245" s="76"/>
      <c r="AH245" s="76"/>
      <c r="AI245" s="76"/>
      <c r="AJ245" s="76"/>
      <c r="AK245" s="76"/>
      <c r="AL245" s="76"/>
      <c r="AM245" s="76"/>
      <c r="AN245" s="76"/>
      <c r="AO245" s="143"/>
      <c r="AP245" s="244" t="str">
        <f>IF(F245="","",IFERROR(VLOOKUP(SUBSTITUTE(SUBSTITUTE(Tabla1[[#This Row],[Uso Sistemas]],"T","P"),"N","F"),Parámetros!$M$2:$N$17,2,0),"Completar hasta 3ra sem. para evaluar a Probacionista"))</f>
        <v/>
      </c>
      <c r="AQ245" s="39"/>
      <c r="AR245" s="39"/>
      <c r="AS245" s="39"/>
      <c r="AT245" s="28"/>
      <c r="AU245" s="55"/>
      <c r="AV245" s="55"/>
      <c r="AW245" s="55"/>
      <c r="AX245" s="246" t="str">
        <f>IF(V245="","",EOMONTH(EDATE(Tabla1[[#This Row],[Fecha Finalización]],2),0))</f>
        <v/>
      </c>
      <c r="AY245" s="39"/>
      <c r="AZ245" s="247" t="str">
        <f>IF(V245="","",EOMONTH(EDATE(Tabla1[[#This Row],[Fecha Finalización]],3),0))</f>
        <v/>
      </c>
      <c r="BA245" s="39"/>
      <c r="BB245" s="39"/>
      <c r="BC245" s="233"/>
      <c r="BD245" s="231" t="str">
        <f>IF(F245="","",Tabla1[[#This Row],[sem 01]]&amp;Tabla1[[#This Row],[sem 02]]&amp;Tabla1[[#This Row],[sem 03]])</f>
        <v/>
      </c>
      <c r="BE245" s="232" t="str">
        <f>+IF(TRIM(F245)="","",$B$1&amp;"-"&amp;Tabla1[[#This Row],[Mes Inscrito]]&amp;"-"&amp;Tabla1[[#This Row],[Dia de clases Inscrito]]&amp;"-"&amp;Tabla1[[#This Row],[Horario Inscrito]]&amp;"-"&amp;Tabla1[[#This Row],[Fecha Inicio grupo]])</f>
        <v/>
      </c>
      <c r="BF245" s="249" t="str">
        <f>IF(F245="","",Tabla1[[#This Row],[Curso]])</f>
        <v/>
      </c>
      <c r="BG245" s="250" t="str">
        <f>+IF(TRIM(F245)="","",$B$1&amp;"-"&amp;TRIM(Tabla1[[#This Row],[Mes Inscrito]])&amp;"-"&amp;TRIM(Tabla1[[#This Row],[Dia de clases Inscrito]])&amp;"-"&amp;TRIM(Tabla1[[#This Row],[Horario Inscrito]])&amp;"-"&amp;TRIM(Tabla1[[#This Row],[Fecha Inicio grupo]])&amp;"-"&amp;TRIM(Tabla1[[#This Row],[Tipo Incrito]]))</f>
        <v/>
      </c>
      <c r="BH245" s="251" t="str">
        <f>IF(F245="","",OR(IFERROR(SEARCH("CG",Tabla1[[#This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5" s="305" t="str">
        <f>IF(F245&lt;&gt;"",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5" s="305" t="str">
        <f>IF(F245&lt;&gt;"",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5" s="305" t="str">
        <f>IF(Tabla1[[#This Row],[Fecha Inicio grupo]]="","",IFERROR(VLOOKUP(Tabla1[[#This Row],[Mes de Alta como miembro]],Parámetros!$AM$2:$AN$16,2,0),"01/01/1900"))</f>
        <v/>
      </c>
    </row>
    <row r="246" spans="1:63" ht="14.45" hidden="1">
      <c r="A246" s="68">
        <v>243</v>
      </c>
      <c r="B246" s="29"/>
      <c r="C246" s="34"/>
      <c r="D246" s="42"/>
      <c r="E246" s="64"/>
      <c r="F246" s="45"/>
      <c r="G246" s="45"/>
      <c r="H246" s="161"/>
      <c r="I246" s="42"/>
      <c r="J246" s="28"/>
      <c r="K246" s="69"/>
      <c r="L246" s="68"/>
      <c r="M246" s="46"/>
      <c r="N246" s="236" t="str">
        <f ca="1">IF(Tabla1[[#This Row],[Fecha de nac]]="","",IF(Tabla1[[#This Row],[Fecha Finalización]] &gt;=TODAY(), DATEDIF(Tabla1[[#This Row],[Fecha de nac]],TODAY(),"y"), ROUNDDOWN((Tabla1[[#This Row],[Fecha Finalización]] -Tabla1[[#This Row],[Fecha de nac]])/365,0)))</f>
        <v/>
      </c>
      <c r="O246" s="167"/>
      <c r="P246" s="34"/>
      <c r="Q246" s="67"/>
      <c r="R246" s="67"/>
      <c r="S246" s="67"/>
      <c r="T246" s="67"/>
      <c r="U246" s="241" t="str">
        <f>IF(F246="","",Tabla1[[#This Row],[Fecha Inicio grupo]]+3*7-7)</f>
        <v/>
      </c>
      <c r="V246" s="242" t="str">
        <f>IF(F246="","",EDATE(Tabla1[[#This Row],[Fecha Inicio grupo]],3))</f>
        <v/>
      </c>
      <c r="W246" s="29"/>
      <c r="X246" s="29"/>
      <c r="Y246" s="76"/>
      <c r="Z246" s="76"/>
      <c r="AA246" s="76"/>
      <c r="AB246" s="76"/>
      <c r="AC246" s="76"/>
      <c r="AD246" s="76"/>
      <c r="AE246" s="76"/>
      <c r="AF246" s="76"/>
      <c r="AG246" s="76"/>
      <c r="AH246" s="76"/>
      <c r="AI246" s="76"/>
      <c r="AJ246" s="76"/>
      <c r="AK246" s="76"/>
      <c r="AL246" s="76"/>
      <c r="AM246" s="76"/>
      <c r="AN246" s="76"/>
      <c r="AO246" s="143"/>
      <c r="AP246" s="244" t="str">
        <f>IF(F246="","",IFERROR(VLOOKUP(SUBSTITUTE(SUBSTITUTE(Tabla1[[#This Row],[Uso Sistemas]],"T","P"),"N","F"),Parámetros!$M$2:$N$17,2,0),"Completar hasta 3ra sem. para evaluar a Probacionista"))</f>
        <v/>
      </c>
      <c r="AQ246" s="39"/>
      <c r="AR246" s="39"/>
      <c r="AS246" s="39"/>
      <c r="AT246" s="28"/>
      <c r="AU246" s="55"/>
      <c r="AV246" s="55"/>
      <c r="AW246" s="55"/>
      <c r="AX246" s="246" t="str">
        <f>IF(V246="","",EOMONTH(EDATE(Tabla1[[#This Row],[Fecha Finalización]],2),0))</f>
        <v/>
      </c>
      <c r="AY246" s="39"/>
      <c r="AZ246" s="247" t="str">
        <f>IF(V246="","",EOMONTH(EDATE(Tabla1[[#This Row],[Fecha Finalización]],3),0))</f>
        <v/>
      </c>
      <c r="BA246" s="39"/>
      <c r="BB246" s="39"/>
      <c r="BC246" s="233"/>
      <c r="BD246" s="231" t="str">
        <f>IF(F246="","",Tabla1[[#This Row],[sem 01]]&amp;Tabla1[[#This Row],[sem 02]]&amp;Tabla1[[#This Row],[sem 03]])</f>
        <v/>
      </c>
      <c r="BE246" s="232" t="str">
        <f>+IF(TRIM(F246)="","",$B$1&amp;"-"&amp;Tabla1[[#This Row],[Mes Inscrito]]&amp;"-"&amp;Tabla1[[#This Row],[Dia de clases Inscrito]]&amp;"-"&amp;Tabla1[[#This Row],[Horario Inscrito]]&amp;"-"&amp;Tabla1[[#This Row],[Fecha Inicio grupo]])</f>
        <v/>
      </c>
      <c r="BF246" s="249" t="str">
        <f>IF(F246="","",Tabla1[[#This Row],[Curso]])</f>
        <v/>
      </c>
      <c r="BG246" s="250" t="str">
        <f>+IF(TRIM(F246)="","",$B$1&amp;"-"&amp;TRIM(Tabla1[[#This Row],[Mes Inscrito]])&amp;"-"&amp;TRIM(Tabla1[[#This Row],[Dia de clases Inscrito]])&amp;"-"&amp;TRIM(Tabla1[[#This Row],[Horario Inscrito]])&amp;"-"&amp;TRIM(Tabla1[[#This Row],[Fecha Inicio grupo]])&amp;"-"&amp;TRIM(Tabla1[[#This Row],[Tipo Incrito]]))</f>
        <v/>
      </c>
      <c r="BH246" s="251" t="str">
        <f>IF(F246="","",OR(IFERROR(SEARCH("CG",Tabla1[[#This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6" s="305" t="str">
        <f>IF(F246&lt;&gt;"",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6" s="305" t="str">
        <f>IF(F246&lt;&gt;"",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6" s="305" t="str">
        <f>IF(Tabla1[[#This Row],[Fecha Inicio grupo]]="","",IFERROR(VLOOKUP(Tabla1[[#This Row],[Mes de Alta como miembro]],Parámetros!$AM$2:$AN$16,2,0),"01/01/1900"))</f>
        <v/>
      </c>
    </row>
    <row r="247" spans="1:63" ht="14.45" hidden="1">
      <c r="A247" s="68">
        <v>244</v>
      </c>
      <c r="B247" s="29"/>
      <c r="C247" s="34"/>
      <c r="D247" s="42"/>
      <c r="E247" s="64"/>
      <c r="F247" s="45"/>
      <c r="G247" s="45"/>
      <c r="H247" s="161"/>
      <c r="I247" s="42"/>
      <c r="J247" s="28"/>
      <c r="K247" s="69"/>
      <c r="L247" s="68"/>
      <c r="M247" s="46"/>
      <c r="N247" s="236" t="str">
        <f ca="1">IF(Tabla1[[#This Row],[Fecha de nac]]="","",IF(Tabla1[[#This Row],[Fecha Finalización]] &gt;=TODAY(), DATEDIF(Tabla1[[#This Row],[Fecha de nac]],TODAY(),"y"), ROUNDDOWN((Tabla1[[#This Row],[Fecha Finalización]] -Tabla1[[#This Row],[Fecha de nac]])/365,0)))</f>
        <v/>
      </c>
      <c r="O247" s="167"/>
      <c r="P247" s="34"/>
      <c r="Q247" s="67"/>
      <c r="R247" s="67"/>
      <c r="S247" s="67"/>
      <c r="T247" s="67"/>
      <c r="U247" s="241" t="str">
        <f>IF(F247="","",Tabla1[[#This Row],[Fecha Inicio grupo]]+3*7-7)</f>
        <v/>
      </c>
      <c r="V247" s="242" t="str">
        <f>IF(F247="","",EDATE(Tabla1[[#This Row],[Fecha Inicio grupo]],3))</f>
        <v/>
      </c>
      <c r="W247" s="29"/>
      <c r="X247" s="29"/>
      <c r="Y247" s="76"/>
      <c r="Z247" s="76"/>
      <c r="AA247" s="76"/>
      <c r="AB247" s="76"/>
      <c r="AC247" s="76"/>
      <c r="AD247" s="76"/>
      <c r="AE247" s="76"/>
      <c r="AF247" s="76"/>
      <c r="AG247" s="76"/>
      <c r="AH247" s="76"/>
      <c r="AI247" s="76"/>
      <c r="AJ247" s="76"/>
      <c r="AK247" s="76"/>
      <c r="AL247" s="76"/>
      <c r="AM247" s="76"/>
      <c r="AN247" s="76"/>
      <c r="AO247" s="143"/>
      <c r="AP247" s="244" t="str">
        <f>IF(F247="","",IFERROR(VLOOKUP(SUBSTITUTE(SUBSTITUTE(Tabla1[[#This Row],[Uso Sistemas]],"T","P"),"N","F"),Parámetros!$M$2:$N$17,2,0),"Completar hasta 3ra sem. para evaluar a Probacionista"))</f>
        <v/>
      </c>
      <c r="AQ247" s="39"/>
      <c r="AR247" s="39"/>
      <c r="AS247" s="39"/>
      <c r="AT247" s="28"/>
      <c r="AU247" s="55"/>
      <c r="AV247" s="55"/>
      <c r="AW247" s="55"/>
      <c r="AX247" s="246" t="str">
        <f>IF(V247="","",EOMONTH(EDATE(Tabla1[[#This Row],[Fecha Finalización]],2),0))</f>
        <v/>
      </c>
      <c r="AY247" s="39"/>
      <c r="AZ247" s="247" t="str">
        <f>IF(V247="","",EOMONTH(EDATE(Tabla1[[#This Row],[Fecha Finalización]],3),0))</f>
        <v/>
      </c>
      <c r="BA247" s="39"/>
      <c r="BB247" s="39"/>
      <c r="BC247" s="233"/>
      <c r="BD247" s="231" t="str">
        <f>IF(F247="","",Tabla1[[#This Row],[sem 01]]&amp;Tabla1[[#This Row],[sem 02]]&amp;Tabla1[[#This Row],[sem 03]])</f>
        <v/>
      </c>
      <c r="BE247" s="232" t="str">
        <f>+IF(TRIM(F247)="","",$B$1&amp;"-"&amp;Tabla1[[#This Row],[Mes Inscrito]]&amp;"-"&amp;Tabla1[[#This Row],[Dia de clases Inscrito]]&amp;"-"&amp;Tabla1[[#This Row],[Horario Inscrito]]&amp;"-"&amp;Tabla1[[#This Row],[Fecha Inicio grupo]])</f>
        <v/>
      </c>
      <c r="BF247" s="249" t="str">
        <f>IF(F247="","",Tabla1[[#This Row],[Curso]])</f>
        <v/>
      </c>
      <c r="BG247" s="250" t="str">
        <f>+IF(TRIM(F247)="","",$B$1&amp;"-"&amp;TRIM(Tabla1[[#This Row],[Mes Inscrito]])&amp;"-"&amp;TRIM(Tabla1[[#This Row],[Dia de clases Inscrito]])&amp;"-"&amp;TRIM(Tabla1[[#This Row],[Horario Inscrito]])&amp;"-"&amp;TRIM(Tabla1[[#This Row],[Fecha Inicio grupo]])&amp;"-"&amp;TRIM(Tabla1[[#This Row],[Tipo Incrito]]))</f>
        <v/>
      </c>
      <c r="BH247" s="251" t="str">
        <f>IF(F247="","",OR(IFERROR(SEARCH("CG",Tabla1[[#This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7" s="305" t="str">
        <f>IF(F247&lt;&gt;"",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7" s="305" t="str">
        <f>IF(F247&lt;&gt;"",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7" s="305" t="str">
        <f>IF(Tabla1[[#This Row],[Fecha Inicio grupo]]="","",IFERROR(VLOOKUP(Tabla1[[#This Row],[Mes de Alta como miembro]],Parámetros!$AM$2:$AN$16,2,0),"01/01/1900"))</f>
        <v/>
      </c>
    </row>
    <row r="248" spans="1:63" ht="14.45" hidden="1">
      <c r="A248" s="68">
        <v>245</v>
      </c>
      <c r="B248" s="29"/>
      <c r="C248" s="34"/>
      <c r="D248" s="42"/>
      <c r="E248" s="64"/>
      <c r="F248" s="45"/>
      <c r="G248" s="45"/>
      <c r="H248" s="161"/>
      <c r="I248" s="42"/>
      <c r="J248" s="28"/>
      <c r="K248" s="69"/>
      <c r="L248" s="68"/>
      <c r="M248" s="46"/>
      <c r="N248" s="236" t="str">
        <f ca="1">IF(Tabla1[[#This Row],[Fecha de nac]]="","",IF(Tabla1[[#This Row],[Fecha Finalización]] &gt;=TODAY(), DATEDIF(Tabla1[[#This Row],[Fecha de nac]],TODAY(),"y"), ROUNDDOWN((Tabla1[[#This Row],[Fecha Finalización]] -Tabla1[[#This Row],[Fecha de nac]])/365,0)))</f>
        <v/>
      </c>
      <c r="O248" s="167"/>
      <c r="P248" s="34"/>
      <c r="Q248" s="67"/>
      <c r="R248" s="67"/>
      <c r="S248" s="67"/>
      <c r="T248" s="67"/>
      <c r="U248" s="241" t="str">
        <f>IF(F248="","",Tabla1[[#This Row],[Fecha Inicio grupo]]+3*7-7)</f>
        <v/>
      </c>
      <c r="V248" s="242" t="str">
        <f>IF(F248="","",EDATE(Tabla1[[#This Row],[Fecha Inicio grupo]],3))</f>
        <v/>
      </c>
      <c r="W248" s="29"/>
      <c r="X248" s="29"/>
      <c r="Y248" s="76"/>
      <c r="Z248" s="76"/>
      <c r="AA248" s="76"/>
      <c r="AB248" s="76"/>
      <c r="AC248" s="76"/>
      <c r="AD248" s="76"/>
      <c r="AE248" s="76"/>
      <c r="AF248" s="76"/>
      <c r="AG248" s="76"/>
      <c r="AH248" s="76"/>
      <c r="AI248" s="76"/>
      <c r="AJ248" s="76"/>
      <c r="AK248" s="76"/>
      <c r="AL248" s="76"/>
      <c r="AM248" s="76"/>
      <c r="AN248" s="76"/>
      <c r="AO248" s="143"/>
      <c r="AP248" s="244" t="str">
        <f>IF(F248="","",IFERROR(VLOOKUP(SUBSTITUTE(SUBSTITUTE(Tabla1[[#This Row],[Uso Sistemas]],"T","P"),"N","F"),Parámetros!$M$2:$N$17,2,0),"Completar hasta 3ra sem. para evaluar a Probacionista"))</f>
        <v/>
      </c>
      <c r="AQ248" s="39"/>
      <c r="AR248" s="39"/>
      <c r="AS248" s="39"/>
      <c r="AT248" s="28"/>
      <c r="AU248" s="55"/>
      <c r="AV248" s="55"/>
      <c r="AW248" s="55"/>
      <c r="AX248" s="246" t="str">
        <f>IF(V248="","",EOMONTH(EDATE(Tabla1[[#This Row],[Fecha Finalización]],2),0))</f>
        <v/>
      </c>
      <c r="AY248" s="39"/>
      <c r="AZ248" s="247" t="str">
        <f>IF(V248="","",EOMONTH(EDATE(Tabla1[[#This Row],[Fecha Finalización]],3),0))</f>
        <v/>
      </c>
      <c r="BA248" s="39"/>
      <c r="BB248" s="39"/>
      <c r="BC248" s="233"/>
      <c r="BD248" s="231" t="str">
        <f>IF(F248="","",Tabla1[[#This Row],[sem 01]]&amp;Tabla1[[#This Row],[sem 02]]&amp;Tabla1[[#This Row],[sem 03]])</f>
        <v/>
      </c>
      <c r="BE248" s="232" t="str">
        <f>+IF(TRIM(F248)="","",$B$1&amp;"-"&amp;Tabla1[[#This Row],[Mes Inscrito]]&amp;"-"&amp;Tabla1[[#This Row],[Dia de clases Inscrito]]&amp;"-"&amp;Tabla1[[#This Row],[Horario Inscrito]]&amp;"-"&amp;Tabla1[[#This Row],[Fecha Inicio grupo]])</f>
        <v/>
      </c>
      <c r="BF248" s="249" t="str">
        <f>IF(F248="","",Tabla1[[#This Row],[Curso]])</f>
        <v/>
      </c>
      <c r="BG248" s="250" t="str">
        <f>+IF(TRIM(F248)="","",$B$1&amp;"-"&amp;TRIM(Tabla1[[#This Row],[Mes Inscrito]])&amp;"-"&amp;TRIM(Tabla1[[#This Row],[Dia de clases Inscrito]])&amp;"-"&amp;TRIM(Tabla1[[#This Row],[Horario Inscrito]])&amp;"-"&amp;TRIM(Tabla1[[#This Row],[Fecha Inicio grupo]])&amp;"-"&amp;TRIM(Tabla1[[#This Row],[Tipo Incrito]]))</f>
        <v/>
      </c>
      <c r="BH248" s="251" t="str">
        <f>IF(F248="","",OR(IFERROR(SEARCH("CG",Tabla1[[#This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8" s="305" t="str">
        <f>IF(F248&lt;&gt;"",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8" s="305" t="str">
        <f>IF(F248&lt;&gt;"",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8" s="305" t="str">
        <f>IF(Tabla1[[#This Row],[Fecha Inicio grupo]]="","",IFERROR(VLOOKUP(Tabla1[[#This Row],[Mes de Alta como miembro]],Parámetros!$AM$2:$AN$16,2,0),"01/01/1900"))</f>
        <v/>
      </c>
    </row>
    <row r="249" spans="1:63" ht="14.45" hidden="1">
      <c r="A249" s="68">
        <v>246</v>
      </c>
      <c r="B249" s="29"/>
      <c r="C249" s="34"/>
      <c r="D249" s="42"/>
      <c r="E249" s="64"/>
      <c r="F249" s="45"/>
      <c r="G249" s="45"/>
      <c r="H249" s="161"/>
      <c r="I249" s="42"/>
      <c r="J249" s="28"/>
      <c r="K249" s="69"/>
      <c r="L249" s="68"/>
      <c r="M249" s="46"/>
      <c r="N249" s="236" t="str">
        <f ca="1">IF(Tabla1[[#This Row],[Fecha de nac]]="","",IF(Tabla1[[#This Row],[Fecha Finalización]] &gt;=TODAY(), DATEDIF(Tabla1[[#This Row],[Fecha de nac]],TODAY(),"y"), ROUNDDOWN((Tabla1[[#This Row],[Fecha Finalización]] -Tabla1[[#This Row],[Fecha de nac]])/365,0)))</f>
        <v/>
      </c>
      <c r="O249" s="167"/>
      <c r="P249" s="34"/>
      <c r="Q249" s="67"/>
      <c r="R249" s="67"/>
      <c r="S249" s="67"/>
      <c r="T249" s="67"/>
      <c r="U249" s="241" t="str">
        <f>IF(F249="","",Tabla1[[#This Row],[Fecha Inicio grupo]]+3*7-7)</f>
        <v/>
      </c>
      <c r="V249" s="242" t="str">
        <f>IF(F249="","",EDATE(Tabla1[[#This Row],[Fecha Inicio grupo]],3))</f>
        <v/>
      </c>
      <c r="W249" s="29"/>
      <c r="X249" s="29"/>
      <c r="Y249" s="76"/>
      <c r="Z249" s="76"/>
      <c r="AA249" s="76"/>
      <c r="AB249" s="76"/>
      <c r="AC249" s="76"/>
      <c r="AD249" s="76"/>
      <c r="AE249" s="76"/>
      <c r="AF249" s="76"/>
      <c r="AG249" s="76"/>
      <c r="AH249" s="76"/>
      <c r="AI249" s="76"/>
      <c r="AJ249" s="76"/>
      <c r="AK249" s="76"/>
      <c r="AL249" s="76"/>
      <c r="AM249" s="76"/>
      <c r="AN249" s="76"/>
      <c r="AO249" s="143"/>
      <c r="AP249" s="244" t="str">
        <f>IF(F249="","",IFERROR(VLOOKUP(SUBSTITUTE(SUBSTITUTE(Tabla1[[#This Row],[Uso Sistemas]],"T","P"),"N","F"),Parámetros!$M$2:$N$17,2,0),"Completar hasta 3ra sem. para evaluar a Probacionista"))</f>
        <v/>
      </c>
      <c r="AQ249" s="39"/>
      <c r="AR249" s="39"/>
      <c r="AS249" s="39"/>
      <c r="AT249" s="28"/>
      <c r="AU249" s="55"/>
      <c r="AV249" s="55"/>
      <c r="AW249" s="55"/>
      <c r="AX249" s="246" t="str">
        <f>IF(V249="","",EOMONTH(EDATE(Tabla1[[#This Row],[Fecha Finalización]],2),0))</f>
        <v/>
      </c>
      <c r="AY249" s="39"/>
      <c r="AZ249" s="247" t="str">
        <f>IF(V249="","",EOMONTH(EDATE(Tabla1[[#This Row],[Fecha Finalización]],3),0))</f>
        <v/>
      </c>
      <c r="BA249" s="39"/>
      <c r="BB249" s="39"/>
      <c r="BC249" s="233"/>
      <c r="BD249" s="231" t="str">
        <f>IF(F249="","",Tabla1[[#This Row],[sem 01]]&amp;Tabla1[[#This Row],[sem 02]]&amp;Tabla1[[#This Row],[sem 03]])</f>
        <v/>
      </c>
      <c r="BE249" s="232" t="str">
        <f>+IF(TRIM(F249)="","",$B$1&amp;"-"&amp;Tabla1[[#This Row],[Mes Inscrito]]&amp;"-"&amp;Tabla1[[#This Row],[Dia de clases Inscrito]]&amp;"-"&amp;Tabla1[[#This Row],[Horario Inscrito]]&amp;"-"&amp;Tabla1[[#This Row],[Fecha Inicio grupo]])</f>
        <v/>
      </c>
      <c r="BF249" s="249" t="str">
        <f>IF(F249="","",Tabla1[[#This Row],[Curso]])</f>
        <v/>
      </c>
      <c r="BG249" s="250" t="str">
        <f>+IF(TRIM(F249)="","",$B$1&amp;"-"&amp;TRIM(Tabla1[[#This Row],[Mes Inscrito]])&amp;"-"&amp;TRIM(Tabla1[[#This Row],[Dia de clases Inscrito]])&amp;"-"&amp;TRIM(Tabla1[[#This Row],[Horario Inscrito]])&amp;"-"&amp;TRIM(Tabla1[[#This Row],[Fecha Inicio grupo]])&amp;"-"&amp;TRIM(Tabla1[[#This Row],[Tipo Incrito]]))</f>
        <v/>
      </c>
      <c r="BH249" s="251" t="str">
        <f>IF(F249="","",OR(IFERROR(SEARCH("CG",Tabla1[[#This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9" s="305" t="str">
        <f>IF(F249&lt;&gt;"",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9" s="305" t="str">
        <f>IF(F249&lt;&gt;"",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9" s="305" t="str">
        <f>IF(Tabla1[[#This Row],[Fecha Inicio grupo]]="","",IFERROR(VLOOKUP(Tabla1[[#This Row],[Mes de Alta como miembro]],Parámetros!$AM$2:$AN$16,2,0),"01/01/1900"))</f>
        <v/>
      </c>
    </row>
    <row r="250" spans="1:63" ht="14.45" hidden="1">
      <c r="A250" s="68">
        <v>247</v>
      </c>
      <c r="B250" s="29"/>
      <c r="C250" s="34"/>
      <c r="D250" s="42"/>
      <c r="E250" s="64"/>
      <c r="F250" s="45"/>
      <c r="G250" s="45"/>
      <c r="H250" s="161"/>
      <c r="I250" s="42"/>
      <c r="J250" s="28"/>
      <c r="K250" s="69"/>
      <c r="L250" s="68"/>
      <c r="M250" s="46"/>
      <c r="N250" s="236" t="str">
        <f ca="1">IF(Tabla1[[#This Row],[Fecha de nac]]="","",IF(Tabla1[[#This Row],[Fecha Finalización]] &gt;=TODAY(), DATEDIF(Tabla1[[#This Row],[Fecha de nac]],TODAY(),"y"), ROUNDDOWN((Tabla1[[#This Row],[Fecha Finalización]] -Tabla1[[#This Row],[Fecha de nac]])/365,0)))</f>
        <v/>
      </c>
      <c r="O250" s="167"/>
      <c r="P250" s="34"/>
      <c r="Q250" s="67"/>
      <c r="R250" s="67"/>
      <c r="S250" s="67"/>
      <c r="T250" s="67"/>
      <c r="U250" s="241" t="str">
        <f>IF(F250="","",Tabla1[[#This Row],[Fecha Inicio grupo]]+3*7-7)</f>
        <v/>
      </c>
      <c r="V250" s="242" t="str">
        <f>IF(F250="","",EDATE(Tabla1[[#This Row],[Fecha Inicio grupo]],3))</f>
        <v/>
      </c>
      <c r="W250" s="29"/>
      <c r="X250" s="29"/>
      <c r="Y250" s="76"/>
      <c r="Z250" s="76"/>
      <c r="AA250" s="76"/>
      <c r="AB250" s="76"/>
      <c r="AC250" s="76"/>
      <c r="AD250" s="76"/>
      <c r="AE250" s="76"/>
      <c r="AF250" s="76"/>
      <c r="AG250" s="76"/>
      <c r="AH250" s="76"/>
      <c r="AI250" s="76"/>
      <c r="AJ250" s="76"/>
      <c r="AK250" s="76"/>
      <c r="AL250" s="76"/>
      <c r="AM250" s="76"/>
      <c r="AN250" s="76"/>
      <c r="AO250" s="143"/>
      <c r="AP250" s="244" t="str">
        <f>IF(F250="","",IFERROR(VLOOKUP(SUBSTITUTE(SUBSTITUTE(Tabla1[[#This Row],[Uso Sistemas]],"T","P"),"N","F"),Parámetros!$M$2:$N$17,2,0),"Completar hasta 3ra sem. para evaluar a Probacionista"))</f>
        <v/>
      </c>
      <c r="AQ250" s="39"/>
      <c r="AR250" s="39"/>
      <c r="AS250" s="39"/>
      <c r="AT250" s="28"/>
      <c r="AU250" s="55"/>
      <c r="AV250" s="55"/>
      <c r="AW250" s="55"/>
      <c r="AX250" s="246" t="str">
        <f>IF(V250="","",EOMONTH(EDATE(Tabla1[[#This Row],[Fecha Finalización]],2),0))</f>
        <v/>
      </c>
      <c r="AY250" s="39"/>
      <c r="AZ250" s="247" t="str">
        <f>IF(V250="","",EOMONTH(EDATE(Tabla1[[#This Row],[Fecha Finalización]],3),0))</f>
        <v/>
      </c>
      <c r="BA250" s="39"/>
      <c r="BB250" s="39"/>
      <c r="BC250" s="233"/>
      <c r="BD250" s="231" t="str">
        <f>IF(F250="","",Tabla1[[#This Row],[sem 01]]&amp;Tabla1[[#This Row],[sem 02]]&amp;Tabla1[[#This Row],[sem 03]])</f>
        <v/>
      </c>
      <c r="BE250" s="232" t="str">
        <f>+IF(TRIM(F250)="","",$B$1&amp;"-"&amp;Tabla1[[#This Row],[Mes Inscrito]]&amp;"-"&amp;Tabla1[[#This Row],[Dia de clases Inscrito]]&amp;"-"&amp;Tabla1[[#This Row],[Horario Inscrito]]&amp;"-"&amp;Tabla1[[#This Row],[Fecha Inicio grupo]])</f>
        <v/>
      </c>
      <c r="BF250" s="249" t="str">
        <f>IF(F250="","",Tabla1[[#This Row],[Curso]])</f>
        <v/>
      </c>
      <c r="BG250" s="250" t="str">
        <f>+IF(TRIM(F250)="","",$B$1&amp;"-"&amp;TRIM(Tabla1[[#This Row],[Mes Inscrito]])&amp;"-"&amp;TRIM(Tabla1[[#This Row],[Dia de clases Inscrito]])&amp;"-"&amp;TRIM(Tabla1[[#This Row],[Horario Inscrito]])&amp;"-"&amp;TRIM(Tabla1[[#This Row],[Fecha Inicio grupo]])&amp;"-"&amp;TRIM(Tabla1[[#This Row],[Tipo Incrito]]))</f>
        <v/>
      </c>
      <c r="BH250" s="251" t="str">
        <f>IF(F250="","",OR(IFERROR(SEARCH("CG",Tabla1[[#This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0" s="305" t="str">
        <f>IF(F250&lt;&gt;"",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0" s="305" t="str">
        <f>IF(F250&lt;&gt;"",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0" s="305" t="str">
        <f>IF(Tabla1[[#This Row],[Fecha Inicio grupo]]="","",IFERROR(VLOOKUP(Tabla1[[#This Row],[Mes de Alta como miembro]],Parámetros!$AM$2:$AN$16,2,0),"01/01/1900"))</f>
        <v/>
      </c>
    </row>
    <row r="251" spans="1:63" ht="14.45" hidden="1">
      <c r="A251" s="68">
        <v>248</v>
      </c>
      <c r="B251" s="29"/>
      <c r="C251" s="34"/>
      <c r="D251" s="42"/>
      <c r="E251" s="64"/>
      <c r="F251" s="45"/>
      <c r="G251" s="45"/>
      <c r="H251" s="161"/>
      <c r="I251" s="42"/>
      <c r="J251" s="28"/>
      <c r="K251" s="69"/>
      <c r="L251" s="68"/>
      <c r="M251" s="46"/>
      <c r="N251" s="236" t="str">
        <f ca="1">IF(Tabla1[[#This Row],[Fecha de nac]]="","",IF(Tabla1[[#This Row],[Fecha Finalización]] &gt;=TODAY(), DATEDIF(Tabla1[[#This Row],[Fecha de nac]],TODAY(),"y"), ROUNDDOWN((Tabla1[[#This Row],[Fecha Finalización]] -Tabla1[[#This Row],[Fecha de nac]])/365,0)))</f>
        <v/>
      </c>
      <c r="O251" s="167"/>
      <c r="P251" s="34"/>
      <c r="Q251" s="67"/>
      <c r="R251" s="67"/>
      <c r="S251" s="67"/>
      <c r="T251" s="67"/>
      <c r="U251" s="241" t="str">
        <f>IF(F251="","",Tabla1[[#This Row],[Fecha Inicio grupo]]+3*7-7)</f>
        <v/>
      </c>
      <c r="V251" s="242" t="str">
        <f>IF(F251="","",EDATE(Tabla1[[#This Row],[Fecha Inicio grupo]],3))</f>
        <v/>
      </c>
      <c r="W251" s="29"/>
      <c r="X251" s="29"/>
      <c r="Y251" s="76"/>
      <c r="Z251" s="76"/>
      <c r="AA251" s="76"/>
      <c r="AB251" s="76"/>
      <c r="AC251" s="76"/>
      <c r="AD251" s="76"/>
      <c r="AE251" s="76"/>
      <c r="AF251" s="76"/>
      <c r="AG251" s="76"/>
      <c r="AH251" s="76"/>
      <c r="AI251" s="76"/>
      <c r="AJ251" s="76"/>
      <c r="AK251" s="76"/>
      <c r="AL251" s="76"/>
      <c r="AM251" s="76"/>
      <c r="AN251" s="76"/>
      <c r="AO251" s="143"/>
      <c r="AP251" s="244" t="str">
        <f>IF(F251="","",IFERROR(VLOOKUP(SUBSTITUTE(SUBSTITUTE(Tabla1[[#This Row],[Uso Sistemas]],"T","P"),"N","F"),Parámetros!$M$2:$N$17,2,0),"Completar hasta 3ra sem. para evaluar a Probacionista"))</f>
        <v/>
      </c>
      <c r="AQ251" s="39"/>
      <c r="AR251" s="39"/>
      <c r="AS251" s="39"/>
      <c r="AT251" s="28"/>
      <c r="AU251" s="55"/>
      <c r="AV251" s="55"/>
      <c r="AW251" s="55"/>
      <c r="AX251" s="246" t="str">
        <f>IF(V251="","",EOMONTH(EDATE(Tabla1[[#This Row],[Fecha Finalización]],2),0))</f>
        <v/>
      </c>
      <c r="AY251" s="39"/>
      <c r="AZ251" s="247" t="str">
        <f>IF(V251="","",EOMONTH(EDATE(Tabla1[[#This Row],[Fecha Finalización]],3),0))</f>
        <v/>
      </c>
      <c r="BA251" s="39"/>
      <c r="BB251" s="39"/>
      <c r="BC251" s="233"/>
      <c r="BD251" s="231" t="str">
        <f>IF(F251="","",Tabla1[[#This Row],[sem 01]]&amp;Tabla1[[#This Row],[sem 02]]&amp;Tabla1[[#This Row],[sem 03]])</f>
        <v/>
      </c>
      <c r="BE251" s="232" t="str">
        <f>+IF(TRIM(F251)="","",$B$1&amp;"-"&amp;Tabla1[[#This Row],[Mes Inscrito]]&amp;"-"&amp;Tabla1[[#This Row],[Dia de clases Inscrito]]&amp;"-"&amp;Tabla1[[#This Row],[Horario Inscrito]]&amp;"-"&amp;Tabla1[[#This Row],[Fecha Inicio grupo]])</f>
        <v/>
      </c>
      <c r="BF251" s="249" t="str">
        <f>IF(F251="","",Tabla1[[#This Row],[Curso]])</f>
        <v/>
      </c>
      <c r="BG251" s="250" t="str">
        <f>+IF(TRIM(F251)="","",$B$1&amp;"-"&amp;TRIM(Tabla1[[#This Row],[Mes Inscrito]])&amp;"-"&amp;TRIM(Tabla1[[#This Row],[Dia de clases Inscrito]])&amp;"-"&amp;TRIM(Tabla1[[#This Row],[Horario Inscrito]])&amp;"-"&amp;TRIM(Tabla1[[#This Row],[Fecha Inicio grupo]])&amp;"-"&amp;TRIM(Tabla1[[#This Row],[Tipo Incrito]]))</f>
        <v/>
      </c>
      <c r="BH251" s="251" t="str">
        <f>IF(F251="","",OR(IFERROR(SEARCH("CG",Tabla1[[#This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1" s="305" t="str">
        <f>IF(F251&lt;&gt;"",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1" s="305" t="str">
        <f>IF(F251&lt;&gt;"",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1" s="305" t="str">
        <f>IF(Tabla1[[#This Row],[Fecha Inicio grupo]]="","",IFERROR(VLOOKUP(Tabla1[[#This Row],[Mes de Alta como miembro]],Parámetros!$AM$2:$AN$16,2,0),"01/01/1900"))</f>
        <v/>
      </c>
    </row>
    <row r="252" spans="1:63" ht="14.45" hidden="1">
      <c r="A252" s="68">
        <v>249</v>
      </c>
      <c r="B252" s="29"/>
      <c r="C252" s="34"/>
      <c r="D252" s="42"/>
      <c r="E252" s="64"/>
      <c r="F252" s="45"/>
      <c r="G252" s="45"/>
      <c r="H252" s="161"/>
      <c r="I252" s="42"/>
      <c r="J252" s="28"/>
      <c r="K252" s="69"/>
      <c r="L252" s="68"/>
      <c r="M252" s="46"/>
      <c r="N252" s="236" t="str">
        <f ca="1">IF(Tabla1[[#This Row],[Fecha de nac]]="","",IF(Tabla1[[#This Row],[Fecha Finalización]] &gt;=TODAY(), DATEDIF(Tabla1[[#This Row],[Fecha de nac]],TODAY(),"y"), ROUNDDOWN((Tabla1[[#This Row],[Fecha Finalización]] -Tabla1[[#This Row],[Fecha de nac]])/365,0)))</f>
        <v/>
      </c>
      <c r="O252" s="167"/>
      <c r="P252" s="34"/>
      <c r="Q252" s="67"/>
      <c r="R252" s="67"/>
      <c r="S252" s="67"/>
      <c r="T252" s="67"/>
      <c r="U252" s="241" t="str">
        <f>IF(F252="","",Tabla1[[#This Row],[Fecha Inicio grupo]]+3*7-7)</f>
        <v/>
      </c>
      <c r="V252" s="242" t="str">
        <f>IF(F252="","",EDATE(Tabla1[[#This Row],[Fecha Inicio grupo]],3))</f>
        <v/>
      </c>
      <c r="W252" s="29"/>
      <c r="X252" s="29"/>
      <c r="Y252" s="76"/>
      <c r="Z252" s="76"/>
      <c r="AA252" s="76"/>
      <c r="AB252" s="76"/>
      <c r="AC252" s="76"/>
      <c r="AD252" s="76"/>
      <c r="AE252" s="76"/>
      <c r="AF252" s="76"/>
      <c r="AG252" s="76"/>
      <c r="AH252" s="76"/>
      <c r="AI252" s="76"/>
      <c r="AJ252" s="76"/>
      <c r="AK252" s="76"/>
      <c r="AL252" s="76"/>
      <c r="AM252" s="76"/>
      <c r="AN252" s="76"/>
      <c r="AO252" s="143"/>
      <c r="AP252" s="244" t="str">
        <f>IF(F252="","",IFERROR(VLOOKUP(SUBSTITUTE(SUBSTITUTE(Tabla1[[#This Row],[Uso Sistemas]],"T","P"),"N","F"),Parámetros!$M$2:$N$17,2,0),"Completar hasta 3ra sem. para evaluar a Probacionista"))</f>
        <v/>
      </c>
      <c r="AQ252" s="39"/>
      <c r="AR252" s="39"/>
      <c r="AS252" s="39"/>
      <c r="AT252" s="28"/>
      <c r="AU252" s="55"/>
      <c r="AV252" s="55"/>
      <c r="AW252" s="55"/>
      <c r="AX252" s="246" t="str">
        <f>IF(V252="","",EOMONTH(EDATE(Tabla1[[#This Row],[Fecha Finalización]],2),0))</f>
        <v/>
      </c>
      <c r="AY252" s="39"/>
      <c r="AZ252" s="247" t="str">
        <f>IF(V252="","",EOMONTH(EDATE(Tabla1[[#This Row],[Fecha Finalización]],3),0))</f>
        <v/>
      </c>
      <c r="BA252" s="39"/>
      <c r="BB252" s="39"/>
      <c r="BC252" s="233"/>
      <c r="BD252" s="231" t="str">
        <f>IF(F252="","",Tabla1[[#This Row],[sem 01]]&amp;Tabla1[[#This Row],[sem 02]]&amp;Tabla1[[#This Row],[sem 03]])</f>
        <v/>
      </c>
      <c r="BE252" s="232" t="str">
        <f>+IF(TRIM(F252)="","",$B$1&amp;"-"&amp;Tabla1[[#This Row],[Mes Inscrito]]&amp;"-"&amp;Tabla1[[#This Row],[Dia de clases Inscrito]]&amp;"-"&amp;Tabla1[[#This Row],[Horario Inscrito]]&amp;"-"&amp;Tabla1[[#This Row],[Fecha Inicio grupo]])</f>
        <v/>
      </c>
      <c r="BF252" s="249" t="str">
        <f>IF(F252="","",Tabla1[[#This Row],[Curso]])</f>
        <v/>
      </c>
      <c r="BG252" s="250" t="str">
        <f>+IF(TRIM(F252)="","",$B$1&amp;"-"&amp;TRIM(Tabla1[[#This Row],[Mes Inscrito]])&amp;"-"&amp;TRIM(Tabla1[[#This Row],[Dia de clases Inscrito]])&amp;"-"&amp;TRIM(Tabla1[[#This Row],[Horario Inscrito]])&amp;"-"&amp;TRIM(Tabla1[[#This Row],[Fecha Inicio grupo]])&amp;"-"&amp;TRIM(Tabla1[[#This Row],[Tipo Incrito]]))</f>
        <v/>
      </c>
      <c r="BH252" s="251" t="str">
        <f>IF(F252="","",OR(IFERROR(SEARCH("CG",Tabla1[[#This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2" s="305" t="str">
        <f>IF(F252&lt;&gt;"",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2" s="305" t="str">
        <f>IF(F252&lt;&gt;"",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2" s="305" t="str">
        <f>IF(Tabla1[[#This Row],[Fecha Inicio grupo]]="","",IFERROR(VLOOKUP(Tabla1[[#This Row],[Mes de Alta como miembro]],Parámetros!$AM$2:$AN$16,2,0),"01/01/1900"))</f>
        <v/>
      </c>
    </row>
    <row r="253" spans="1:63" ht="14.45" hidden="1">
      <c r="A253" s="68">
        <v>250</v>
      </c>
      <c r="B253" s="29"/>
      <c r="C253" s="34"/>
      <c r="D253" s="42"/>
      <c r="E253" s="64"/>
      <c r="F253" s="45"/>
      <c r="G253" s="45"/>
      <c r="H253" s="161"/>
      <c r="I253" s="42"/>
      <c r="J253" s="28"/>
      <c r="K253" s="69"/>
      <c r="L253" s="68"/>
      <c r="M253" s="46"/>
      <c r="N253" s="236" t="str">
        <f ca="1">IF(Tabla1[[#This Row],[Fecha de nac]]="","",IF(Tabla1[[#This Row],[Fecha Finalización]] &gt;=TODAY(), DATEDIF(Tabla1[[#This Row],[Fecha de nac]],TODAY(),"y"), ROUNDDOWN((Tabla1[[#This Row],[Fecha Finalización]] -Tabla1[[#This Row],[Fecha de nac]])/365,0)))</f>
        <v/>
      </c>
      <c r="O253" s="167"/>
      <c r="P253" s="34"/>
      <c r="Q253" s="67"/>
      <c r="R253" s="67"/>
      <c r="S253" s="67"/>
      <c r="T253" s="67"/>
      <c r="U253" s="241" t="str">
        <f>IF(F253="","",Tabla1[[#This Row],[Fecha Inicio grupo]]+3*7-7)</f>
        <v/>
      </c>
      <c r="V253" s="242" t="str">
        <f>IF(F253="","",EDATE(Tabla1[[#This Row],[Fecha Inicio grupo]],3))</f>
        <v/>
      </c>
      <c r="W253" s="29"/>
      <c r="X253" s="29"/>
      <c r="Y253" s="76"/>
      <c r="Z253" s="76"/>
      <c r="AA253" s="76"/>
      <c r="AB253" s="76"/>
      <c r="AC253" s="76"/>
      <c r="AD253" s="76"/>
      <c r="AE253" s="76"/>
      <c r="AF253" s="76"/>
      <c r="AG253" s="76"/>
      <c r="AH253" s="76"/>
      <c r="AI253" s="76"/>
      <c r="AJ253" s="76"/>
      <c r="AK253" s="76"/>
      <c r="AL253" s="76"/>
      <c r="AM253" s="76"/>
      <c r="AN253" s="76"/>
      <c r="AO253" s="143"/>
      <c r="AP253" s="244" t="str">
        <f>IF(F253="","",IFERROR(VLOOKUP(SUBSTITUTE(SUBSTITUTE(Tabla1[[#This Row],[Uso Sistemas]],"T","P"),"N","F"),Parámetros!$M$2:$N$17,2,0),"Completar hasta 3ra sem. para evaluar a Probacionista"))</f>
        <v/>
      </c>
      <c r="AQ253" s="39"/>
      <c r="AR253" s="39"/>
      <c r="AS253" s="39"/>
      <c r="AT253" s="28"/>
      <c r="AU253" s="55"/>
      <c r="AV253" s="55"/>
      <c r="AW253" s="55"/>
      <c r="AX253" s="246" t="str">
        <f>IF(V253="","",EOMONTH(EDATE(Tabla1[[#This Row],[Fecha Finalización]],2),0))</f>
        <v/>
      </c>
      <c r="AY253" s="39"/>
      <c r="AZ253" s="247" t="str">
        <f>IF(V253="","",EOMONTH(EDATE(Tabla1[[#This Row],[Fecha Finalización]],3),0))</f>
        <v/>
      </c>
      <c r="BA253" s="39"/>
      <c r="BB253" s="39"/>
      <c r="BC253" s="233"/>
      <c r="BD253" s="231" t="str">
        <f>IF(F253="","",Tabla1[[#This Row],[sem 01]]&amp;Tabla1[[#This Row],[sem 02]]&amp;Tabla1[[#This Row],[sem 03]])</f>
        <v/>
      </c>
      <c r="BE253" s="232" t="str">
        <f>+IF(TRIM(F253)="","",$B$1&amp;"-"&amp;Tabla1[[#This Row],[Mes Inscrito]]&amp;"-"&amp;Tabla1[[#This Row],[Dia de clases Inscrito]]&amp;"-"&amp;Tabla1[[#This Row],[Horario Inscrito]]&amp;"-"&amp;Tabla1[[#This Row],[Fecha Inicio grupo]])</f>
        <v/>
      </c>
      <c r="BF253" s="249" t="str">
        <f>IF(F253="","",Tabla1[[#This Row],[Curso]])</f>
        <v/>
      </c>
      <c r="BG253" s="250" t="str">
        <f>+IF(TRIM(F253)="","",$B$1&amp;"-"&amp;TRIM(Tabla1[[#This Row],[Mes Inscrito]])&amp;"-"&amp;TRIM(Tabla1[[#This Row],[Dia de clases Inscrito]])&amp;"-"&amp;TRIM(Tabla1[[#This Row],[Horario Inscrito]])&amp;"-"&amp;TRIM(Tabla1[[#This Row],[Fecha Inicio grupo]])&amp;"-"&amp;TRIM(Tabla1[[#This Row],[Tipo Incrito]]))</f>
        <v/>
      </c>
      <c r="BH253" s="251" t="str">
        <f>IF(F253="","",OR(IFERROR(SEARCH("CG",Tabla1[[#This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3" s="305" t="str">
        <f>IF(F253&lt;&gt;"",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3" s="305" t="str">
        <f>IF(F253&lt;&gt;"",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3" s="305" t="str">
        <f>IF(Tabla1[[#This Row],[Fecha Inicio grupo]]="","",IFERROR(VLOOKUP(Tabla1[[#This Row],[Mes de Alta como miembro]],Parámetros!$AM$2:$AN$16,2,0),"01/01/1900"))</f>
        <v/>
      </c>
    </row>
    <row r="254" spans="1:63" ht="14.45" hidden="1">
      <c r="A254" s="68">
        <v>251</v>
      </c>
      <c r="B254" s="29"/>
      <c r="C254" s="34"/>
      <c r="D254" s="42"/>
      <c r="E254" s="64"/>
      <c r="F254" s="45"/>
      <c r="G254" s="45"/>
      <c r="H254" s="161"/>
      <c r="I254" s="42"/>
      <c r="J254" s="28"/>
      <c r="K254" s="69"/>
      <c r="L254" s="68"/>
      <c r="M254" s="46"/>
      <c r="N254" s="236" t="str">
        <f ca="1">IF(Tabla1[[#This Row],[Fecha de nac]]="","",IF(Tabla1[[#This Row],[Fecha Finalización]] &gt;=TODAY(), DATEDIF(Tabla1[[#This Row],[Fecha de nac]],TODAY(),"y"), ROUNDDOWN((Tabla1[[#This Row],[Fecha Finalización]] -Tabla1[[#This Row],[Fecha de nac]])/365,0)))</f>
        <v/>
      </c>
      <c r="O254" s="167"/>
      <c r="P254" s="34"/>
      <c r="Q254" s="67"/>
      <c r="R254" s="67"/>
      <c r="S254" s="67"/>
      <c r="T254" s="67"/>
      <c r="U254" s="241" t="str">
        <f>IF(F254="","",Tabla1[[#This Row],[Fecha Inicio grupo]]+3*7-7)</f>
        <v/>
      </c>
      <c r="V254" s="242" t="str">
        <f>IF(F254="","",EDATE(Tabla1[[#This Row],[Fecha Inicio grupo]],3))</f>
        <v/>
      </c>
      <c r="W254" s="29"/>
      <c r="X254" s="29"/>
      <c r="Y254" s="76"/>
      <c r="Z254" s="76"/>
      <c r="AA254" s="76"/>
      <c r="AB254" s="76"/>
      <c r="AC254" s="76"/>
      <c r="AD254" s="76"/>
      <c r="AE254" s="76"/>
      <c r="AF254" s="76"/>
      <c r="AG254" s="76"/>
      <c r="AH254" s="76"/>
      <c r="AI254" s="76"/>
      <c r="AJ254" s="76"/>
      <c r="AK254" s="76"/>
      <c r="AL254" s="76"/>
      <c r="AM254" s="76"/>
      <c r="AN254" s="76"/>
      <c r="AO254" s="143"/>
      <c r="AP254" s="244" t="str">
        <f>IF(F254="","",IFERROR(VLOOKUP(SUBSTITUTE(SUBSTITUTE(Tabla1[[#This Row],[Uso Sistemas]],"T","P"),"N","F"),Parámetros!$M$2:$N$17,2,0),"Completar hasta 3ra sem. para evaluar a Probacionista"))</f>
        <v/>
      </c>
      <c r="AQ254" s="39"/>
      <c r="AR254" s="39"/>
      <c r="AS254" s="39"/>
      <c r="AT254" s="28"/>
      <c r="AU254" s="55"/>
      <c r="AV254" s="55"/>
      <c r="AW254" s="55"/>
      <c r="AX254" s="246" t="str">
        <f>IF(V254="","",EOMONTH(EDATE(Tabla1[[#This Row],[Fecha Finalización]],2),0))</f>
        <v/>
      </c>
      <c r="AY254" s="39"/>
      <c r="AZ254" s="247" t="str">
        <f>IF(V254="","",EOMONTH(EDATE(Tabla1[[#This Row],[Fecha Finalización]],3),0))</f>
        <v/>
      </c>
      <c r="BA254" s="39"/>
      <c r="BB254" s="39"/>
      <c r="BC254" s="233"/>
      <c r="BD254" s="231" t="str">
        <f>IF(F254="","",Tabla1[[#This Row],[sem 01]]&amp;Tabla1[[#This Row],[sem 02]]&amp;Tabla1[[#This Row],[sem 03]])</f>
        <v/>
      </c>
      <c r="BE254" s="232" t="str">
        <f>+IF(TRIM(F254)="","",$B$1&amp;"-"&amp;Tabla1[[#This Row],[Mes Inscrito]]&amp;"-"&amp;Tabla1[[#This Row],[Dia de clases Inscrito]]&amp;"-"&amp;Tabla1[[#This Row],[Horario Inscrito]]&amp;"-"&amp;Tabla1[[#This Row],[Fecha Inicio grupo]])</f>
        <v/>
      </c>
      <c r="BF254" s="249" t="str">
        <f>IF(F254="","",Tabla1[[#This Row],[Curso]])</f>
        <v/>
      </c>
      <c r="BG254" s="250" t="str">
        <f>+IF(TRIM(F254)="","",$B$1&amp;"-"&amp;TRIM(Tabla1[[#This Row],[Mes Inscrito]])&amp;"-"&amp;TRIM(Tabla1[[#This Row],[Dia de clases Inscrito]])&amp;"-"&amp;TRIM(Tabla1[[#This Row],[Horario Inscrito]])&amp;"-"&amp;TRIM(Tabla1[[#This Row],[Fecha Inicio grupo]])&amp;"-"&amp;TRIM(Tabla1[[#This Row],[Tipo Incrito]]))</f>
        <v/>
      </c>
      <c r="BH254" s="251" t="str">
        <f>IF(F254="","",OR(IFERROR(SEARCH("CG",Tabla1[[#This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4" s="305" t="str">
        <f>IF(F254&lt;&gt;"",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4" s="305" t="str">
        <f>IF(F254&lt;&gt;"",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4" s="305" t="str">
        <f>IF(Tabla1[[#This Row],[Fecha Inicio grupo]]="","",IFERROR(VLOOKUP(Tabla1[[#This Row],[Mes de Alta como miembro]],Parámetros!$AM$2:$AN$16,2,0),"01/01/1900"))</f>
        <v/>
      </c>
    </row>
    <row r="255" spans="1:63" ht="14.45" hidden="1">
      <c r="A255" s="68">
        <v>252</v>
      </c>
      <c r="B255" s="29"/>
      <c r="C255" s="34"/>
      <c r="D255" s="42"/>
      <c r="E255" s="64"/>
      <c r="F255" s="45"/>
      <c r="G255" s="45"/>
      <c r="H255" s="161"/>
      <c r="I255" s="42"/>
      <c r="J255" s="28"/>
      <c r="K255" s="69"/>
      <c r="L255" s="68"/>
      <c r="M255" s="46"/>
      <c r="N255" s="236" t="str">
        <f ca="1">IF(Tabla1[[#This Row],[Fecha de nac]]="","",IF(Tabla1[[#This Row],[Fecha Finalización]] &gt;=TODAY(), DATEDIF(Tabla1[[#This Row],[Fecha de nac]],TODAY(),"y"), ROUNDDOWN((Tabla1[[#This Row],[Fecha Finalización]] -Tabla1[[#This Row],[Fecha de nac]])/365,0)))</f>
        <v/>
      </c>
      <c r="O255" s="167"/>
      <c r="P255" s="34"/>
      <c r="Q255" s="67"/>
      <c r="R255" s="67"/>
      <c r="S255" s="67"/>
      <c r="T255" s="67"/>
      <c r="U255" s="241" t="str">
        <f>IF(F255="","",Tabla1[[#This Row],[Fecha Inicio grupo]]+3*7-7)</f>
        <v/>
      </c>
      <c r="V255" s="242" t="str">
        <f>IF(F255="","",EDATE(Tabla1[[#This Row],[Fecha Inicio grupo]],3))</f>
        <v/>
      </c>
      <c r="W255" s="29"/>
      <c r="X255" s="29"/>
      <c r="Y255" s="76"/>
      <c r="Z255" s="76"/>
      <c r="AA255" s="76"/>
      <c r="AB255" s="76"/>
      <c r="AC255" s="76"/>
      <c r="AD255" s="76"/>
      <c r="AE255" s="76"/>
      <c r="AF255" s="76"/>
      <c r="AG255" s="76"/>
      <c r="AH255" s="76"/>
      <c r="AI255" s="76"/>
      <c r="AJ255" s="76"/>
      <c r="AK255" s="76"/>
      <c r="AL255" s="76"/>
      <c r="AM255" s="76"/>
      <c r="AN255" s="76"/>
      <c r="AO255" s="143"/>
      <c r="AP255" s="244" t="str">
        <f>IF(F255="","",IFERROR(VLOOKUP(SUBSTITUTE(SUBSTITUTE(Tabla1[[#This Row],[Uso Sistemas]],"T","P"),"N","F"),Parámetros!$M$2:$N$17,2,0),"Completar hasta 3ra sem. para evaluar a Probacionista"))</f>
        <v/>
      </c>
      <c r="AQ255" s="39"/>
      <c r="AR255" s="39"/>
      <c r="AS255" s="39"/>
      <c r="AT255" s="28"/>
      <c r="AU255" s="55"/>
      <c r="AV255" s="55"/>
      <c r="AW255" s="55"/>
      <c r="AX255" s="246" t="str">
        <f>IF(V255="","",EOMONTH(EDATE(Tabla1[[#This Row],[Fecha Finalización]],2),0))</f>
        <v/>
      </c>
      <c r="AY255" s="39"/>
      <c r="AZ255" s="247" t="str">
        <f>IF(V255="","",EOMONTH(EDATE(Tabla1[[#This Row],[Fecha Finalización]],3),0))</f>
        <v/>
      </c>
      <c r="BA255" s="39"/>
      <c r="BB255" s="39"/>
      <c r="BC255" s="233"/>
      <c r="BD255" s="231" t="str">
        <f>IF(F255="","",Tabla1[[#This Row],[sem 01]]&amp;Tabla1[[#This Row],[sem 02]]&amp;Tabla1[[#This Row],[sem 03]])</f>
        <v/>
      </c>
      <c r="BE255" s="232" t="str">
        <f>+IF(TRIM(F255)="","",$B$1&amp;"-"&amp;Tabla1[[#This Row],[Mes Inscrito]]&amp;"-"&amp;Tabla1[[#This Row],[Dia de clases Inscrito]]&amp;"-"&amp;Tabla1[[#This Row],[Horario Inscrito]]&amp;"-"&amp;Tabla1[[#This Row],[Fecha Inicio grupo]])</f>
        <v/>
      </c>
      <c r="BF255" s="249" t="str">
        <f>IF(F255="","",Tabla1[[#This Row],[Curso]])</f>
        <v/>
      </c>
      <c r="BG255" s="250" t="str">
        <f>+IF(TRIM(F255)="","",$B$1&amp;"-"&amp;TRIM(Tabla1[[#This Row],[Mes Inscrito]])&amp;"-"&amp;TRIM(Tabla1[[#This Row],[Dia de clases Inscrito]])&amp;"-"&amp;TRIM(Tabla1[[#This Row],[Horario Inscrito]])&amp;"-"&amp;TRIM(Tabla1[[#This Row],[Fecha Inicio grupo]])&amp;"-"&amp;TRIM(Tabla1[[#This Row],[Tipo Incrito]]))</f>
        <v/>
      </c>
      <c r="BH255" s="251" t="str">
        <f>IF(F255="","",OR(IFERROR(SEARCH("CG",Tabla1[[#This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5" s="305" t="str">
        <f>IF(F255&lt;&gt;"",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5" s="305" t="str">
        <f>IF(F255&lt;&gt;"",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5" s="305" t="str">
        <f>IF(Tabla1[[#This Row],[Fecha Inicio grupo]]="","",IFERROR(VLOOKUP(Tabla1[[#This Row],[Mes de Alta como miembro]],Parámetros!$AM$2:$AN$16,2,0),"01/01/1900"))</f>
        <v/>
      </c>
    </row>
    <row r="256" spans="1:63" ht="14.45" hidden="1">
      <c r="A256" s="68">
        <v>253</v>
      </c>
      <c r="B256" s="29"/>
      <c r="C256" s="34"/>
      <c r="D256" s="42"/>
      <c r="E256" s="64"/>
      <c r="F256" s="45"/>
      <c r="G256" s="45"/>
      <c r="H256" s="161"/>
      <c r="I256" s="42"/>
      <c r="J256" s="28"/>
      <c r="K256" s="69"/>
      <c r="L256" s="68"/>
      <c r="M256" s="46"/>
      <c r="N256" s="236" t="str">
        <f ca="1">IF(Tabla1[[#This Row],[Fecha de nac]]="","",IF(Tabla1[[#This Row],[Fecha Finalización]] &gt;=TODAY(), DATEDIF(Tabla1[[#This Row],[Fecha de nac]],TODAY(),"y"), ROUNDDOWN((Tabla1[[#This Row],[Fecha Finalización]] -Tabla1[[#This Row],[Fecha de nac]])/365,0)))</f>
        <v/>
      </c>
      <c r="O256" s="167"/>
      <c r="P256" s="34"/>
      <c r="Q256" s="67"/>
      <c r="R256" s="67"/>
      <c r="S256" s="67"/>
      <c r="T256" s="67"/>
      <c r="U256" s="241" t="str">
        <f>IF(F256="","",Tabla1[[#This Row],[Fecha Inicio grupo]]+3*7-7)</f>
        <v/>
      </c>
      <c r="V256" s="242" t="str">
        <f>IF(F256="","",EDATE(Tabla1[[#This Row],[Fecha Inicio grupo]],3))</f>
        <v/>
      </c>
      <c r="W256" s="29"/>
      <c r="X256" s="29"/>
      <c r="Y256" s="76"/>
      <c r="Z256" s="76"/>
      <c r="AA256" s="76"/>
      <c r="AB256" s="76"/>
      <c r="AC256" s="76"/>
      <c r="AD256" s="76"/>
      <c r="AE256" s="76"/>
      <c r="AF256" s="76"/>
      <c r="AG256" s="76"/>
      <c r="AH256" s="76"/>
      <c r="AI256" s="76"/>
      <c r="AJ256" s="76"/>
      <c r="AK256" s="76"/>
      <c r="AL256" s="76"/>
      <c r="AM256" s="76"/>
      <c r="AN256" s="76"/>
      <c r="AO256" s="143"/>
      <c r="AP256" s="244" t="str">
        <f>IF(F256="","",IFERROR(VLOOKUP(SUBSTITUTE(SUBSTITUTE(Tabla1[[#This Row],[Uso Sistemas]],"T","P"),"N","F"),Parámetros!$M$2:$N$17,2,0),"Completar hasta 3ra sem. para evaluar a Probacionista"))</f>
        <v/>
      </c>
      <c r="AQ256" s="39"/>
      <c r="AR256" s="39"/>
      <c r="AS256" s="39"/>
      <c r="AT256" s="28"/>
      <c r="AU256" s="55"/>
      <c r="AV256" s="55"/>
      <c r="AW256" s="55"/>
      <c r="AX256" s="246" t="str">
        <f>IF(V256="","",EOMONTH(EDATE(Tabla1[[#This Row],[Fecha Finalización]],2),0))</f>
        <v/>
      </c>
      <c r="AY256" s="39"/>
      <c r="AZ256" s="247" t="str">
        <f>IF(V256="","",EOMONTH(EDATE(Tabla1[[#This Row],[Fecha Finalización]],3),0))</f>
        <v/>
      </c>
      <c r="BA256" s="39"/>
      <c r="BB256" s="39"/>
      <c r="BC256" s="233"/>
      <c r="BD256" s="231" t="str">
        <f>IF(F256="","",Tabla1[[#This Row],[sem 01]]&amp;Tabla1[[#This Row],[sem 02]]&amp;Tabla1[[#This Row],[sem 03]])</f>
        <v/>
      </c>
      <c r="BE256" s="232" t="str">
        <f>+IF(TRIM(F256)="","",$B$1&amp;"-"&amp;Tabla1[[#This Row],[Mes Inscrito]]&amp;"-"&amp;Tabla1[[#This Row],[Dia de clases Inscrito]]&amp;"-"&amp;Tabla1[[#This Row],[Horario Inscrito]]&amp;"-"&amp;Tabla1[[#This Row],[Fecha Inicio grupo]])</f>
        <v/>
      </c>
      <c r="BF256" s="249" t="str">
        <f>IF(F256="","",Tabla1[[#This Row],[Curso]])</f>
        <v/>
      </c>
      <c r="BG256" s="250" t="str">
        <f>+IF(TRIM(F256)="","",$B$1&amp;"-"&amp;TRIM(Tabla1[[#This Row],[Mes Inscrito]])&amp;"-"&amp;TRIM(Tabla1[[#This Row],[Dia de clases Inscrito]])&amp;"-"&amp;TRIM(Tabla1[[#This Row],[Horario Inscrito]])&amp;"-"&amp;TRIM(Tabla1[[#This Row],[Fecha Inicio grupo]])&amp;"-"&amp;TRIM(Tabla1[[#This Row],[Tipo Incrito]]))</f>
        <v/>
      </c>
      <c r="BH256" s="251" t="str">
        <f>IF(F256="","",OR(IFERROR(SEARCH("CG",Tabla1[[#This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6" s="305" t="str">
        <f>IF(F256&lt;&gt;"",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6" s="305" t="str">
        <f>IF(F256&lt;&gt;"",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6" s="305" t="str">
        <f>IF(Tabla1[[#This Row],[Fecha Inicio grupo]]="","",IFERROR(VLOOKUP(Tabla1[[#This Row],[Mes de Alta como miembro]],Parámetros!$AM$2:$AN$16,2,0),"01/01/1900"))</f>
        <v/>
      </c>
    </row>
    <row r="257" spans="1:63" ht="14.45" hidden="1">
      <c r="A257" s="68">
        <v>254</v>
      </c>
      <c r="B257" s="29"/>
      <c r="C257" s="34"/>
      <c r="D257" s="42"/>
      <c r="E257" s="64"/>
      <c r="F257" s="45"/>
      <c r="G257" s="45"/>
      <c r="H257" s="161"/>
      <c r="I257" s="42"/>
      <c r="J257" s="28"/>
      <c r="K257" s="69"/>
      <c r="L257" s="68"/>
      <c r="M257" s="46"/>
      <c r="N257" s="236" t="str">
        <f ca="1">IF(Tabla1[[#This Row],[Fecha de nac]]="","",IF(Tabla1[[#This Row],[Fecha Finalización]] &gt;=TODAY(), DATEDIF(Tabla1[[#This Row],[Fecha de nac]],TODAY(),"y"), ROUNDDOWN((Tabla1[[#This Row],[Fecha Finalización]] -Tabla1[[#This Row],[Fecha de nac]])/365,0)))</f>
        <v/>
      </c>
      <c r="O257" s="167"/>
      <c r="P257" s="34"/>
      <c r="Q257" s="67"/>
      <c r="R257" s="67"/>
      <c r="S257" s="67"/>
      <c r="T257" s="67"/>
      <c r="U257" s="241" t="str">
        <f>IF(F257="","",Tabla1[[#This Row],[Fecha Inicio grupo]]+3*7-7)</f>
        <v/>
      </c>
      <c r="V257" s="242" t="str">
        <f>IF(F257="","",EDATE(Tabla1[[#This Row],[Fecha Inicio grupo]],3))</f>
        <v/>
      </c>
      <c r="W257" s="29"/>
      <c r="X257" s="29"/>
      <c r="Y257" s="76"/>
      <c r="Z257" s="76"/>
      <c r="AA257" s="76"/>
      <c r="AB257" s="76"/>
      <c r="AC257" s="76"/>
      <c r="AD257" s="76"/>
      <c r="AE257" s="76"/>
      <c r="AF257" s="76"/>
      <c r="AG257" s="76"/>
      <c r="AH257" s="76"/>
      <c r="AI257" s="76"/>
      <c r="AJ257" s="76"/>
      <c r="AK257" s="76"/>
      <c r="AL257" s="76"/>
      <c r="AM257" s="76"/>
      <c r="AN257" s="76"/>
      <c r="AO257" s="143"/>
      <c r="AP257" s="244" t="str">
        <f>IF(F257="","",IFERROR(VLOOKUP(SUBSTITUTE(SUBSTITUTE(Tabla1[[#This Row],[Uso Sistemas]],"T","P"),"N","F"),Parámetros!$M$2:$N$17,2,0),"Completar hasta 3ra sem. para evaluar a Probacionista"))</f>
        <v/>
      </c>
      <c r="AQ257" s="39"/>
      <c r="AR257" s="39"/>
      <c r="AS257" s="39"/>
      <c r="AT257" s="28"/>
      <c r="AU257" s="55"/>
      <c r="AV257" s="55"/>
      <c r="AW257" s="55"/>
      <c r="AX257" s="246" t="str">
        <f>IF(V257="","",EOMONTH(EDATE(Tabla1[[#This Row],[Fecha Finalización]],2),0))</f>
        <v/>
      </c>
      <c r="AY257" s="39"/>
      <c r="AZ257" s="247" t="str">
        <f>IF(V257="","",EOMONTH(EDATE(Tabla1[[#This Row],[Fecha Finalización]],3),0))</f>
        <v/>
      </c>
      <c r="BA257" s="39"/>
      <c r="BB257" s="39"/>
      <c r="BC257" s="233"/>
      <c r="BD257" s="231" t="str">
        <f>IF(F257="","",Tabla1[[#This Row],[sem 01]]&amp;Tabla1[[#This Row],[sem 02]]&amp;Tabla1[[#This Row],[sem 03]])</f>
        <v/>
      </c>
      <c r="BE257" s="232" t="str">
        <f>+IF(TRIM(F257)="","",$B$1&amp;"-"&amp;Tabla1[[#This Row],[Mes Inscrito]]&amp;"-"&amp;Tabla1[[#This Row],[Dia de clases Inscrito]]&amp;"-"&amp;Tabla1[[#This Row],[Horario Inscrito]]&amp;"-"&amp;Tabla1[[#This Row],[Fecha Inicio grupo]])</f>
        <v/>
      </c>
      <c r="BF257" s="249" t="str">
        <f>IF(F257="","",Tabla1[[#This Row],[Curso]])</f>
        <v/>
      </c>
      <c r="BG257" s="250" t="str">
        <f>+IF(TRIM(F257)="","",$B$1&amp;"-"&amp;TRIM(Tabla1[[#This Row],[Mes Inscrito]])&amp;"-"&amp;TRIM(Tabla1[[#This Row],[Dia de clases Inscrito]])&amp;"-"&amp;TRIM(Tabla1[[#This Row],[Horario Inscrito]])&amp;"-"&amp;TRIM(Tabla1[[#This Row],[Fecha Inicio grupo]])&amp;"-"&amp;TRIM(Tabla1[[#This Row],[Tipo Incrito]]))</f>
        <v/>
      </c>
      <c r="BH257" s="251" t="str">
        <f>IF(F257="","",OR(IFERROR(SEARCH("CG",Tabla1[[#This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7" s="305" t="str">
        <f>IF(F257&lt;&gt;"",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7" s="305" t="str">
        <f>IF(F257&lt;&gt;"",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7" s="305" t="str">
        <f>IF(Tabla1[[#This Row],[Fecha Inicio grupo]]="","",IFERROR(VLOOKUP(Tabla1[[#This Row],[Mes de Alta como miembro]],Parámetros!$AM$2:$AN$16,2,0),"01/01/1900"))</f>
        <v/>
      </c>
    </row>
    <row r="258" spans="1:63" ht="14.45" hidden="1">
      <c r="A258" s="68">
        <v>255</v>
      </c>
      <c r="B258" s="29"/>
      <c r="C258" s="34"/>
      <c r="D258" s="42"/>
      <c r="E258" s="64"/>
      <c r="F258" s="45"/>
      <c r="G258" s="45"/>
      <c r="H258" s="161"/>
      <c r="I258" s="42"/>
      <c r="J258" s="28"/>
      <c r="K258" s="69"/>
      <c r="L258" s="68"/>
      <c r="M258" s="46"/>
      <c r="N258" s="236" t="str">
        <f ca="1">IF(Tabla1[[#This Row],[Fecha de nac]]="","",IF(Tabla1[[#This Row],[Fecha Finalización]] &gt;=TODAY(), DATEDIF(Tabla1[[#This Row],[Fecha de nac]],TODAY(),"y"), ROUNDDOWN((Tabla1[[#This Row],[Fecha Finalización]] -Tabla1[[#This Row],[Fecha de nac]])/365,0)))</f>
        <v/>
      </c>
      <c r="O258" s="167"/>
      <c r="P258" s="34"/>
      <c r="Q258" s="67"/>
      <c r="R258" s="67"/>
      <c r="S258" s="67"/>
      <c r="T258" s="67"/>
      <c r="U258" s="241" t="str">
        <f>IF(F258="","",Tabla1[[#This Row],[Fecha Inicio grupo]]+3*7-7)</f>
        <v/>
      </c>
      <c r="V258" s="242" t="str">
        <f>IF(F258="","",EDATE(Tabla1[[#This Row],[Fecha Inicio grupo]],3))</f>
        <v/>
      </c>
      <c r="W258" s="29"/>
      <c r="X258" s="29"/>
      <c r="Y258" s="76"/>
      <c r="Z258" s="76"/>
      <c r="AA258" s="76"/>
      <c r="AB258" s="76"/>
      <c r="AC258" s="76"/>
      <c r="AD258" s="76"/>
      <c r="AE258" s="76"/>
      <c r="AF258" s="76"/>
      <c r="AG258" s="76"/>
      <c r="AH258" s="76"/>
      <c r="AI258" s="76"/>
      <c r="AJ258" s="76"/>
      <c r="AK258" s="76"/>
      <c r="AL258" s="76"/>
      <c r="AM258" s="76"/>
      <c r="AN258" s="76"/>
      <c r="AO258" s="143"/>
      <c r="AP258" s="244" t="str">
        <f>IF(F258="","",IFERROR(VLOOKUP(SUBSTITUTE(SUBSTITUTE(Tabla1[[#This Row],[Uso Sistemas]],"T","P"),"N","F"),Parámetros!$M$2:$N$17,2,0),"Completar hasta 3ra sem. para evaluar a Probacionista"))</f>
        <v/>
      </c>
      <c r="AQ258" s="39"/>
      <c r="AR258" s="39"/>
      <c r="AS258" s="39"/>
      <c r="AT258" s="28"/>
      <c r="AU258" s="55"/>
      <c r="AV258" s="55"/>
      <c r="AW258" s="55"/>
      <c r="AX258" s="246" t="str">
        <f>IF(V258="","",EOMONTH(EDATE(Tabla1[[#This Row],[Fecha Finalización]],2),0))</f>
        <v/>
      </c>
      <c r="AY258" s="39"/>
      <c r="AZ258" s="247" t="str">
        <f>IF(V258="","",EOMONTH(EDATE(Tabla1[[#This Row],[Fecha Finalización]],3),0))</f>
        <v/>
      </c>
      <c r="BA258" s="39"/>
      <c r="BB258" s="39"/>
      <c r="BC258" s="233"/>
      <c r="BD258" s="231" t="str">
        <f>IF(F258="","",Tabla1[[#This Row],[sem 01]]&amp;Tabla1[[#This Row],[sem 02]]&amp;Tabla1[[#This Row],[sem 03]])</f>
        <v/>
      </c>
      <c r="BE258" s="232" t="str">
        <f>+IF(TRIM(F258)="","",$B$1&amp;"-"&amp;Tabla1[[#This Row],[Mes Inscrito]]&amp;"-"&amp;Tabla1[[#This Row],[Dia de clases Inscrito]]&amp;"-"&amp;Tabla1[[#This Row],[Horario Inscrito]]&amp;"-"&amp;Tabla1[[#This Row],[Fecha Inicio grupo]])</f>
        <v/>
      </c>
      <c r="BF258" s="249" t="str">
        <f>IF(F258="","",Tabla1[[#This Row],[Curso]])</f>
        <v/>
      </c>
      <c r="BG258" s="250" t="str">
        <f>+IF(TRIM(F258)="","",$B$1&amp;"-"&amp;TRIM(Tabla1[[#This Row],[Mes Inscrito]])&amp;"-"&amp;TRIM(Tabla1[[#This Row],[Dia de clases Inscrito]])&amp;"-"&amp;TRIM(Tabla1[[#This Row],[Horario Inscrito]])&amp;"-"&amp;TRIM(Tabla1[[#This Row],[Fecha Inicio grupo]])&amp;"-"&amp;TRIM(Tabla1[[#This Row],[Tipo Incrito]]))</f>
        <v/>
      </c>
      <c r="BH258" s="251" t="str">
        <f>IF(F258="","",OR(IFERROR(SEARCH("CG",Tabla1[[#This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8" s="305" t="str">
        <f>IF(F258&lt;&gt;"",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8" s="305" t="str">
        <f>IF(F258&lt;&gt;"",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8" s="305" t="str">
        <f>IF(Tabla1[[#This Row],[Fecha Inicio grupo]]="","",IFERROR(VLOOKUP(Tabla1[[#This Row],[Mes de Alta como miembro]],Parámetros!$AM$2:$AN$16,2,0),"01/01/1900"))</f>
        <v/>
      </c>
    </row>
    <row r="259" spans="1:63" ht="14.45" hidden="1">
      <c r="A259" s="68">
        <v>256</v>
      </c>
      <c r="B259" s="29"/>
      <c r="C259" s="34"/>
      <c r="D259" s="42"/>
      <c r="E259" s="64"/>
      <c r="F259" s="45"/>
      <c r="G259" s="45"/>
      <c r="H259" s="161"/>
      <c r="I259" s="42"/>
      <c r="J259" s="28"/>
      <c r="K259" s="69"/>
      <c r="L259" s="68"/>
      <c r="M259" s="46"/>
      <c r="N259" s="236" t="str">
        <f ca="1">IF(Tabla1[[#This Row],[Fecha de nac]]="","",IF(Tabla1[[#This Row],[Fecha Finalización]] &gt;=TODAY(), DATEDIF(Tabla1[[#This Row],[Fecha de nac]],TODAY(),"y"), ROUNDDOWN((Tabla1[[#This Row],[Fecha Finalización]] -Tabla1[[#This Row],[Fecha de nac]])/365,0)))</f>
        <v/>
      </c>
      <c r="O259" s="167"/>
      <c r="P259" s="34"/>
      <c r="Q259" s="67"/>
      <c r="R259" s="67"/>
      <c r="S259" s="67"/>
      <c r="T259" s="67"/>
      <c r="U259" s="241" t="str">
        <f>IF(F259="","",Tabla1[[#This Row],[Fecha Inicio grupo]]+3*7-7)</f>
        <v/>
      </c>
      <c r="V259" s="242" t="str">
        <f>IF(F259="","",EDATE(Tabla1[[#This Row],[Fecha Inicio grupo]],3))</f>
        <v/>
      </c>
      <c r="W259" s="29"/>
      <c r="X259" s="29"/>
      <c r="Y259" s="76"/>
      <c r="Z259" s="76"/>
      <c r="AA259" s="76"/>
      <c r="AB259" s="76"/>
      <c r="AC259" s="76"/>
      <c r="AD259" s="76"/>
      <c r="AE259" s="76"/>
      <c r="AF259" s="76"/>
      <c r="AG259" s="76"/>
      <c r="AH259" s="76"/>
      <c r="AI259" s="76"/>
      <c r="AJ259" s="76"/>
      <c r="AK259" s="76"/>
      <c r="AL259" s="76"/>
      <c r="AM259" s="76"/>
      <c r="AN259" s="76"/>
      <c r="AO259" s="143"/>
      <c r="AP259" s="244" t="str">
        <f>IF(F259="","",IFERROR(VLOOKUP(SUBSTITUTE(SUBSTITUTE(Tabla1[[#This Row],[Uso Sistemas]],"T","P"),"N","F"),Parámetros!$M$2:$N$17,2,0),"Completar hasta 3ra sem. para evaluar a Probacionista"))</f>
        <v/>
      </c>
      <c r="AQ259" s="39"/>
      <c r="AR259" s="39"/>
      <c r="AS259" s="39"/>
      <c r="AT259" s="28"/>
      <c r="AU259" s="55"/>
      <c r="AV259" s="55"/>
      <c r="AW259" s="55"/>
      <c r="AX259" s="246" t="str">
        <f>IF(V259="","",EOMONTH(EDATE(Tabla1[[#This Row],[Fecha Finalización]],2),0))</f>
        <v/>
      </c>
      <c r="AY259" s="39"/>
      <c r="AZ259" s="247" t="str">
        <f>IF(V259="","",EOMONTH(EDATE(Tabla1[[#This Row],[Fecha Finalización]],3),0))</f>
        <v/>
      </c>
      <c r="BA259" s="39"/>
      <c r="BB259" s="39"/>
      <c r="BC259" s="233"/>
      <c r="BD259" s="231" t="str">
        <f>IF(F259="","",Tabla1[[#This Row],[sem 01]]&amp;Tabla1[[#This Row],[sem 02]]&amp;Tabla1[[#This Row],[sem 03]])</f>
        <v/>
      </c>
      <c r="BE259" s="232" t="str">
        <f>+IF(TRIM(F259)="","",$B$1&amp;"-"&amp;Tabla1[[#This Row],[Mes Inscrito]]&amp;"-"&amp;Tabla1[[#This Row],[Dia de clases Inscrito]]&amp;"-"&amp;Tabla1[[#This Row],[Horario Inscrito]]&amp;"-"&amp;Tabla1[[#This Row],[Fecha Inicio grupo]])</f>
        <v/>
      </c>
      <c r="BF259" s="249" t="str">
        <f>IF(F259="","",Tabla1[[#This Row],[Curso]])</f>
        <v/>
      </c>
      <c r="BG259" s="250" t="str">
        <f>+IF(TRIM(F259)="","",$B$1&amp;"-"&amp;TRIM(Tabla1[[#This Row],[Mes Inscrito]])&amp;"-"&amp;TRIM(Tabla1[[#This Row],[Dia de clases Inscrito]])&amp;"-"&amp;TRIM(Tabla1[[#This Row],[Horario Inscrito]])&amp;"-"&amp;TRIM(Tabla1[[#This Row],[Fecha Inicio grupo]])&amp;"-"&amp;TRIM(Tabla1[[#This Row],[Tipo Incrito]]))</f>
        <v/>
      </c>
      <c r="BH259" s="251" t="str">
        <f>IF(F259="","",OR(IFERROR(SEARCH("CG",Tabla1[[#This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9" s="305" t="str">
        <f>IF(F259&lt;&gt;"",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9" s="305" t="str">
        <f>IF(F259&lt;&gt;"",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9" s="305" t="str">
        <f>IF(Tabla1[[#This Row],[Fecha Inicio grupo]]="","",IFERROR(VLOOKUP(Tabla1[[#This Row],[Mes de Alta como miembro]],Parámetros!$AM$2:$AN$16,2,0),"01/01/1900"))</f>
        <v/>
      </c>
    </row>
    <row r="260" spans="1:63" ht="14.45" hidden="1">
      <c r="A260" s="68">
        <v>257</v>
      </c>
      <c r="B260" s="29"/>
      <c r="C260" s="34"/>
      <c r="D260" s="42"/>
      <c r="E260" s="64"/>
      <c r="F260" s="45"/>
      <c r="G260" s="45"/>
      <c r="H260" s="161"/>
      <c r="I260" s="42"/>
      <c r="J260" s="28"/>
      <c r="K260" s="69"/>
      <c r="L260" s="68"/>
      <c r="M260" s="46"/>
      <c r="N260" s="236" t="str">
        <f ca="1">IF(Tabla1[[#This Row],[Fecha de nac]]="","",IF(Tabla1[[#This Row],[Fecha Finalización]] &gt;=TODAY(), DATEDIF(Tabla1[[#This Row],[Fecha de nac]],TODAY(),"y"), ROUNDDOWN((Tabla1[[#This Row],[Fecha Finalización]] -Tabla1[[#This Row],[Fecha de nac]])/365,0)))</f>
        <v/>
      </c>
      <c r="O260" s="167"/>
      <c r="P260" s="34"/>
      <c r="Q260" s="67"/>
      <c r="R260" s="67"/>
      <c r="S260" s="67"/>
      <c r="T260" s="67"/>
      <c r="U260" s="241" t="str">
        <f>IF(F260="","",Tabla1[[#This Row],[Fecha Inicio grupo]]+3*7-7)</f>
        <v/>
      </c>
      <c r="V260" s="242" t="str">
        <f>IF(F260="","",EDATE(Tabla1[[#This Row],[Fecha Inicio grupo]],3))</f>
        <v/>
      </c>
      <c r="W260" s="29"/>
      <c r="X260" s="29"/>
      <c r="Y260" s="76"/>
      <c r="Z260" s="76"/>
      <c r="AA260" s="76"/>
      <c r="AB260" s="76"/>
      <c r="AC260" s="76"/>
      <c r="AD260" s="76"/>
      <c r="AE260" s="76"/>
      <c r="AF260" s="76"/>
      <c r="AG260" s="76"/>
      <c r="AH260" s="76"/>
      <c r="AI260" s="76"/>
      <c r="AJ260" s="76"/>
      <c r="AK260" s="76"/>
      <c r="AL260" s="76"/>
      <c r="AM260" s="76"/>
      <c r="AN260" s="76"/>
      <c r="AO260" s="143"/>
      <c r="AP260" s="244" t="str">
        <f>IF(F260="","",IFERROR(VLOOKUP(SUBSTITUTE(SUBSTITUTE(Tabla1[[#This Row],[Uso Sistemas]],"T","P"),"N","F"),Parámetros!$M$2:$N$17,2,0),"Completar hasta 3ra sem. para evaluar a Probacionista"))</f>
        <v/>
      </c>
      <c r="AQ260" s="39"/>
      <c r="AR260" s="39"/>
      <c r="AS260" s="39"/>
      <c r="AT260" s="28"/>
      <c r="AU260" s="55"/>
      <c r="AV260" s="55"/>
      <c r="AW260" s="55"/>
      <c r="AX260" s="246" t="str">
        <f>IF(V260="","",EOMONTH(EDATE(Tabla1[[#This Row],[Fecha Finalización]],2),0))</f>
        <v/>
      </c>
      <c r="AY260" s="39"/>
      <c r="AZ260" s="247" t="str">
        <f>IF(V260="","",EOMONTH(EDATE(Tabla1[[#This Row],[Fecha Finalización]],3),0))</f>
        <v/>
      </c>
      <c r="BA260" s="39"/>
      <c r="BB260" s="39"/>
      <c r="BC260" s="233"/>
      <c r="BD260" s="231" t="str">
        <f>IF(F260="","",Tabla1[[#This Row],[sem 01]]&amp;Tabla1[[#This Row],[sem 02]]&amp;Tabla1[[#This Row],[sem 03]])</f>
        <v/>
      </c>
      <c r="BE260" s="232" t="str">
        <f>+IF(TRIM(F260)="","",$B$1&amp;"-"&amp;Tabla1[[#This Row],[Mes Inscrito]]&amp;"-"&amp;Tabla1[[#This Row],[Dia de clases Inscrito]]&amp;"-"&amp;Tabla1[[#This Row],[Horario Inscrito]]&amp;"-"&amp;Tabla1[[#This Row],[Fecha Inicio grupo]])</f>
        <v/>
      </c>
      <c r="BF260" s="249" t="str">
        <f>IF(F260="","",Tabla1[[#This Row],[Curso]])</f>
        <v/>
      </c>
      <c r="BG260" s="250" t="str">
        <f>+IF(TRIM(F260)="","",$B$1&amp;"-"&amp;TRIM(Tabla1[[#This Row],[Mes Inscrito]])&amp;"-"&amp;TRIM(Tabla1[[#This Row],[Dia de clases Inscrito]])&amp;"-"&amp;TRIM(Tabla1[[#This Row],[Horario Inscrito]])&amp;"-"&amp;TRIM(Tabla1[[#This Row],[Fecha Inicio grupo]])&amp;"-"&amp;TRIM(Tabla1[[#This Row],[Tipo Incrito]]))</f>
        <v/>
      </c>
      <c r="BH260" s="251" t="str">
        <f>IF(F260="","",OR(IFERROR(SEARCH("CG",Tabla1[[#This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0" s="305" t="str">
        <f>IF(F260&lt;&gt;"",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0" s="305" t="str">
        <f>IF(F260&lt;&gt;"",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0" s="305" t="str">
        <f>IF(Tabla1[[#This Row],[Fecha Inicio grupo]]="","",IFERROR(VLOOKUP(Tabla1[[#This Row],[Mes de Alta como miembro]],Parámetros!$AM$2:$AN$16,2,0),"01/01/1900"))</f>
        <v/>
      </c>
    </row>
    <row r="261" spans="1:63" ht="14.45" hidden="1">
      <c r="A261" s="68">
        <v>258</v>
      </c>
      <c r="B261" s="29"/>
      <c r="C261" s="34"/>
      <c r="D261" s="42"/>
      <c r="E261" s="64"/>
      <c r="F261" s="45"/>
      <c r="G261" s="45"/>
      <c r="H261" s="161"/>
      <c r="I261" s="42"/>
      <c r="J261" s="28"/>
      <c r="K261" s="69"/>
      <c r="L261" s="68"/>
      <c r="M261" s="46"/>
      <c r="N261" s="236" t="str">
        <f ca="1">IF(Tabla1[[#This Row],[Fecha de nac]]="","",IF(Tabla1[[#This Row],[Fecha Finalización]] &gt;=TODAY(), DATEDIF(Tabla1[[#This Row],[Fecha de nac]],TODAY(),"y"), ROUNDDOWN((Tabla1[[#This Row],[Fecha Finalización]] -Tabla1[[#This Row],[Fecha de nac]])/365,0)))</f>
        <v/>
      </c>
      <c r="O261" s="167"/>
      <c r="P261" s="34"/>
      <c r="Q261" s="67"/>
      <c r="R261" s="67"/>
      <c r="S261" s="67"/>
      <c r="T261" s="67"/>
      <c r="U261" s="241" t="str">
        <f>IF(F261="","",Tabla1[[#This Row],[Fecha Inicio grupo]]+3*7-7)</f>
        <v/>
      </c>
      <c r="V261" s="242" t="str">
        <f>IF(F261="","",EDATE(Tabla1[[#This Row],[Fecha Inicio grupo]],3))</f>
        <v/>
      </c>
      <c r="W261" s="29"/>
      <c r="X261" s="29"/>
      <c r="Y261" s="76"/>
      <c r="Z261" s="76"/>
      <c r="AA261" s="76"/>
      <c r="AB261" s="76"/>
      <c r="AC261" s="76"/>
      <c r="AD261" s="76"/>
      <c r="AE261" s="76"/>
      <c r="AF261" s="76"/>
      <c r="AG261" s="76"/>
      <c r="AH261" s="76"/>
      <c r="AI261" s="76"/>
      <c r="AJ261" s="76"/>
      <c r="AK261" s="76"/>
      <c r="AL261" s="76"/>
      <c r="AM261" s="76"/>
      <c r="AN261" s="76"/>
      <c r="AO261" s="143"/>
      <c r="AP261" s="244" t="str">
        <f>IF(F261="","",IFERROR(VLOOKUP(SUBSTITUTE(SUBSTITUTE(Tabla1[[#This Row],[Uso Sistemas]],"T","P"),"N","F"),Parámetros!$M$2:$N$17,2,0),"Completar hasta 3ra sem. para evaluar a Probacionista"))</f>
        <v/>
      </c>
      <c r="AQ261" s="39"/>
      <c r="AR261" s="39"/>
      <c r="AS261" s="39"/>
      <c r="AT261" s="28"/>
      <c r="AU261" s="55"/>
      <c r="AV261" s="55"/>
      <c r="AW261" s="55"/>
      <c r="AX261" s="246" t="str">
        <f>IF(V261="","",EOMONTH(EDATE(Tabla1[[#This Row],[Fecha Finalización]],2),0))</f>
        <v/>
      </c>
      <c r="AY261" s="39"/>
      <c r="AZ261" s="247" t="str">
        <f>IF(V261="","",EOMONTH(EDATE(Tabla1[[#This Row],[Fecha Finalización]],3),0))</f>
        <v/>
      </c>
      <c r="BA261" s="39"/>
      <c r="BB261" s="39"/>
      <c r="BC261" s="233"/>
      <c r="BD261" s="231" t="str">
        <f>IF(F261="","",Tabla1[[#This Row],[sem 01]]&amp;Tabla1[[#This Row],[sem 02]]&amp;Tabla1[[#This Row],[sem 03]])</f>
        <v/>
      </c>
      <c r="BE261" s="232" t="str">
        <f>+IF(TRIM(F261)="","",$B$1&amp;"-"&amp;Tabla1[[#This Row],[Mes Inscrito]]&amp;"-"&amp;Tabla1[[#This Row],[Dia de clases Inscrito]]&amp;"-"&amp;Tabla1[[#This Row],[Horario Inscrito]]&amp;"-"&amp;Tabla1[[#This Row],[Fecha Inicio grupo]])</f>
        <v/>
      </c>
      <c r="BF261" s="249" t="str">
        <f>IF(F261="","",Tabla1[[#This Row],[Curso]])</f>
        <v/>
      </c>
      <c r="BG261" s="250" t="str">
        <f>+IF(TRIM(F261)="","",$B$1&amp;"-"&amp;TRIM(Tabla1[[#This Row],[Mes Inscrito]])&amp;"-"&amp;TRIM(Tabla1[[#This Row],[Dia de clases Inscrito]])&amp;"-"&amp;TRIM(Tabla1[[#This Row],[Horario Inscrito]])&amp;"-"&amp;TRIM(Tabla1[[#This Row],[Fecha Inicio grupo]])&amp;"-"&amp;TRIM(Tabla1[[#This Row],[Tipo Incrito]]))</f>
        <v/>
      </c>
      <c r="BH261" s="251" t="str">
        <f>IF(F261="","",OR(IFERROR(SEARCH("CG",Tabla1[[#This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1" s="305" t="str">
        <f>IF(F261&lt;&gt;"",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1" s="305" t="str">
        <f>IF(F261&lt;&gt;"",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1" s="305" t="str">
        <f>IF(Tabla1[[#This Row],[Fecha Inicio grupo]]="","",IFERROR(VLOOKUP(Tabla1[[#This Row],[Mes de Alta como miembro]],Parámetros!$AM$2:$AN$16,2,0),"01/01/1900"))</f>
        <v/>
      </c>
    </row>
    <row r="262" spans="1:63" ht="14.45" hidden="1">
      <c r="A262" s="68">
        <v>259</v>
      </c>
      <c r="B262" s="29"/>
      <c r="C262" s="34"/>
      <c r="D262" s="42"/>
      <c r="E262" s="64"/>
      <c r="F262" s="45"/>
      <c r="G262" s="45"/>
      <c r="H262" s="161"/>
      <c r="I262" s="42"/>
      <c r="J262" s="28"/>
      <c r="K262" s="69"/>
      <c r="L262" s="68"/>
      <c r="M262" s="46"/>
      <c r="N262" s="236" t="str">
        <f ca="1">IF(Tabla1[[#This Row],[Fecha de nac]]="","",IF(Tabla1[[#This Row],[Fecha Finalización]] &gt;=TODAY(), DATEDIF(Tabla1[[#This Row],[Fecha de nac]],TODAY(),"y"), ROUNDDOWN((Tabla1[[#This Row],[Fecha Finalización]] -Tabla1[[#This Row],[Fecha de nac]])/365,0)))</f>
        <v/>
      </c>
      <c r="O262" s="167"/>
      <c r="P262" s="34"/>
      <c r="Q262" s="67"/>
      <c r="R262" s="67"/>
      <c r="S262" s="67"/>
      <c r="T262" s="67"/>
      <c r="U262" s="241" t="str">
        <f>IF(F262="","",Tabla1[[#This Row],[Fecha Inicio grupo]]+3*7-7)</f>
        <v/>
      </c>
      <c r="V262" s="242" t="str">
        <f>IF(F262="","",EDATE(Tabla1[[#This Row],[Fecha Inicio grupo]],3))</f>
        <v/>
      </c>
      <c r="W262" s="29"/>
      <c r="X262" s="29"/>
      <c r="Y262" s="76"/>
      <c r="Z262" s="76"/>
      <c r="AA262" s="76"/>
      <c r="AB262" s="76"/>
      <c r="AC262" s="76"/>
      <c r="AD262" s="76"/>
      <c r="AE262" s="76"/>
      <c r="AF262" s="76"/>
      <c r="AG262" s="76"/>
      <c r="AH262" s="76"/>
      <c r="AI262" s="76"/>
      <c r="AJ262" s="76"/>
      <c r="AK262" s="76"/>
      <c r="AL262" s="76"/>
      <c r="AM262" s="76"/>
      <c r="AN262" s="76"/>
      <c r="AO262" s="143"/>
      <c r="AP262" s="244" t="str">
        <f>IF(F262="","",IFERROR(VLOOKUP(SUBSTITUTE(SUBSTITUTE(Tabla1[[#This Row],[Uso Sistemas]],"T","P"),"N","F"),Parámetros!$M$2:$N$17,2,0),"Completar hasta 3ra sem. para evaluar a Probacionista"))</f>
        <v/>
      </c>
      <c r="AQ262" s="39"/>
      <c r="AR262" s="39"/>
      <c r="AS262" s="39"/>
      <c r="AT262" s="28"/>
      <c r="AU262" s="55"/>
      <c r="AV262" s="55"/>
      <c r="AW262" s="55"/>
      <c r="AX262" s="246" t="str">
        <f>IF(V262="","",EOMONTH(EDATE(Tabla1[[#This Row],[Fecha Finalización]],2),0))</f>
        <v/>
      </c>
      <c r="AY262" s="39"/>
      <c r="AZ262" s="247" t="str">
        <f>IF(V262="","",EOMONTH(EDATE(Tabla1[[#This Row],[Fecha Finalización]],3),0))</f>
        <v/>
      </c>
      <c r="BA262" s="39"/>
      <c r="BB262" s="39"/>
      <c r="BC262" s="233"/>
      <c r="BD262" s="231" t="str">
        <f>IF(F262="","",Tabla1[[#This Row],[sem 01]]&amp;Tabla1[[#This Row],[sem 02]]&amp;Tabla1[[#This Row],[sem 03]])</f>
        <v/>
      </c>
      <c r="BE262" s="232" t="str">
        <f>+IF(TRIM(F262)="","",$B$1&amp;"-"&amp;Tabla1[[#This Row],[Mes Inscrito]]&amp;"-"&amp;Tabla1[[#This Row],[Dia de clases Inscrito]]&amp;"-"&amp;Tabla1[[#This Row],[Horario Inscrito]]&amp;"-"&amp;Tabla1[[#This Row],[Fecha Inicio grupo]])</f>
        <v/>
      </c>
      <c r="BF262" s="249" t="str">
        <f>IF(F262="","",Tabla1[[#This Row],[Curso]])</f>
        <v/>
      </c>
      <c r="BG262" s="250" t="str">
        <f>+IF(TRIM(F262)="","",$B$1&amp;"-"&amp;TRIM(Tabla1[[#This Row],[Mes Inscrito]])&amp;"-"&amp;TRIM(Tabla1[[#This Row],[Dia de clases Inscrito]])&amp;"-"&amp;TRIM(Tabla1[[#This Row],[Horario Inscrito]])&amp;"-"&amp;TRIM(Tabla1[[#This Row],[Fecha Inicio grupo]])&amp;"-"&amp;TRIM(Tabla1[[#This Row],[Tipo Incrito]]))</f>
        <v/>
      </c>
      <c r="BH262" s="251" t="str">
        <f>IF(F262="","",OR(IFERROR(SEARCH("CG",Tabla1[[#This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2" s="305" t="str">
        <f>IF(F262&lt;&gt;"",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2" s="305" t="str">
        <f>IF(F262&lt;&gt;"",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2" s="305" t="str">
        <f>IF(Tabla1[[#This Row],[Fecha Inicio grupo]]="","",IFERROR(VLOOKUP(Tabla1[[#This Row],[Mes de Alta como miembro]],Parámetros!$AM$2:$AN$16,2,0),"01/01/1900"))</f>
        <v/>
      </c>
    </row>
    <row r="263" spans="1:63" ht="14.45" hidden="1">
      <c r="A263" s="68">
        <v>260</v>
      </c>
      <c r="B263" s="29"/>
      <c r="C263" s="34"/>
      <c r="D263" s="42"/>
      <c r="E263" s="64"/>
      <c r="F263" s="45"/>
      <c r="G263" s="45"/>
      <c r="H263" s="161"/>
      <c r="I263" s="42"/>
      <c r="J263" s="28"/>
      <c r="K263" s="69"/>
      <c r="L263" s="68"/>
      <c r="M263" s="46"/>
      <c r="N263" s="236" t="str">
        <f ca="1">IF(Tabla1[[#This Row],[Fecha de nac]]="","",IF(Tabla1[[#This Row],[Fecha Finalización]] &gt;=TODAY(), DATEDIF(Tabla1[[#This Row],[Fecha de nac]],TODAY(),"y"), ROUNDDOWN((Tabla1[[#This Row],[Fecha Finalización]] -Tabla1[[#This Row],[Fecha de nac]])/365,0)))</f>
        <v/>
      </c>
      <c r="O263" s="167"/>
      <c r="P263" s="34"/>
      <c r="Q263" s="67"/>
      <c r="R263" s="67"/>
      <c r="S263" s="67"/>
      <c r="T263" s="67"/>
      <c r="U263" s="241" t="str">
        <f>IF(F263="","",Tabla1[[#This Row],[Fecha Inicio grupo]]+3*7-7)</f>
        <v/>
      </c>
      <c r="V263" s="242" t="str">
        <f>IF(F263="","",EDATE(Tabla1[[#This Row],[Fecha Inicio grupo]],3))</f>
        <v/>
      </c>
      <c r="W263" s="29"/>
      <c r="X263" s="29"/>
      <c r="Y263" s="76"/>
      <c r="Z263" s="76"/>
      <c r="AA263" s="76"/>
      <c r="AB263" s="76"/>
      <c r="AC263" s="76"/>
      <c r="AD263" s="76"/>
      <c r="AE263" s="76"/>
      <c r="AF263" s="76"/>
      <c r="AG263" s="76"/>
      <c r="AH263" s="76"/>
      <c r="AI263" s="76"/>
      <c r="AJ263" s="76"/>
      <c r="AK263" s="76"/>
      <c r="AL263" s="76"/>
      <c r="AM263" s="76"/>
      <c r="AN263" s="76"/>
      <c r="AO263" s="143"/>
      <c r="AP263" s="244" t="str">
        <f>IF(F263="","",IFERROR(VLOOKUP(SUBSTITUTE(SUBSTITUTE(Tabla1[[#This Row],[Uso Sistemas]],"T","P"),"N","F"),Parámetros!$M$2:$N$17,2,0),"Completar hasta 3ra sem. para evaluar a Probacionista"))</f>
        <v/>
      </c>
      <c r="AQ263" s="39"/>
      <c r="AR263" s="39"/>
      <c r="AS263" s="39"/>
      <c r="AT263" s="28"/>
      <c r="AU263" s="55"/>
      <c r="AV263" s="55"/>
      <c r="AW263" s="55"/>
      <c r="AX263" s="246" t="str">
        <f>IF(V263="","",EOMONTH(EDATE(Tabla1[[#This Row],[Fecha Finalización]],2),0))</f>
        <v/>
      </c>
      <c r="AY263" s="39"/>
      <c r="AZ263" s="247" t="str">
        <f>IF(V263="","",EOMONTH(EDATE(Tabla1[[#This Row],[Fecha Finalización]],3),0))</f>
        <v/>
      </c>
      <c r="BA263" s="39"/>
      <c r="BB263" s="39"/>
      <c r="BC263" s="233"/>
      <c r="BD263" s="231" t="str">
        <f>IF(F263="","",Tabla1[[#This Row],[sem 01]]&amp;Tabla1[[#This Row],[sem 02]]&amp;Tabla1[[#This Row],[sem 03]])</f>
        <v/>
      </c>
      <c r="BE263" s="232" t="str">
        <f>+IF(TRIM(F263)="","",$B$1&amp;"-"&amp;Tabla1[[#This Row],[Mes Inscrito]]&amp;"-"&amp;Tabla1[[#This Row],[Dia de clases Inscrito]]&amp;"-"&amp;Tabla1[[#This Row],[Horario Inscrito]]&amp;"-"&amp;Tabla1[[#This Row],[Fecha Inicio grupo]])</f>
        <v/>
      </c>
      <c r="BF263" s="249" t="str">
        <f>IF(F263="","",Tabla1[[#This Row],[Curso]])</f>
        <v/>
      </c>
      <c r="BG263" s="250" t="str">
        <f>+IF(TRIM(F263)="","",$B$1&amp;"-"&amp;TRIM(Tabla1[[#This Row],[Mes Inscrito]])&amp;"-"&amp;TRIM(Tabla1[[#This Row],[Dia de clases Inscrito]])&amp;"-"&amp;TRIM(Tabla1[[#This Row],[Horario Inscrito]])&amp;"-"&amp;TRIM(Tabla1[[#This Row],[Fecha Inicio grupo]])&amp;"-"&amp;TRIM(Tabla1[[#This Row],[Tipo Incrito]]))</f>
        <v/>
      </c>
      <c r="BH263" s="251" t="str">
        <f>IF(F263="","",OR(IFERROR(SEARCH("CG",Tabla1[[#This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3" s="305" t="str">
        <f>IF(F263&lt;&gt;"",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3" s="305" t="str">
        <f>IF(F263&lt;&gt;"",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3" s="305" t="str">
        <f>IF(Tabla1[[#This Row],[Fecha Inicio grupo]]="","",IFERROR(VLOOKUP(Tabla1[[#This Row],[Mes de Alta como miembro]],Parámetros!$AM$2:$AN$16,2,0),"01/01/1900"))</f>
        <v/>
      </c>
    </row>
    <row r="264" spans="1:63" ht="14.45" hidden="1">
      <c r="A264" s="68">
        <v>261</v>
      </c>
      <c r="B264" s="29"/>
      <c r="C264" s="34"/>
      <c r="D264" s="42"/>
      <c r="E264" s="64"/>
      <c r="F264" s="45"/>
      <c r="G264" s="45"/>
      <c r="H264" s="161"/>
      <c r="I264" s="42"/>
      <c r="J264" s="28"/>
      <c r="K264" s="69"/>
      <c r="L264" s="68"/>
      <c r="M264" s="46"/>
      <c r="N264" s="236" t="str">
        <f ca="1">IF(Tabla1[[#This Row],[Fecha de nac]]="","",IF(Tabla1[[#This Row],[Fecha Finalización]] &gt;=TODAY(), DATEDIF(Tabla1[[#This Row],[Fecha de nac]],TODAY(),"y"), ROUNDDOWN((Tabla1[[#This Row],[Fecha Finalización]] -Tabla1[[#This Row],[Fecha de nac]])/365,0)))</f>
        <v/>
      </c>
      <c r="O264" s="167"/>
      <c r="P264" s="34"/>
      <c r="Q264" s="67"/>
      <c r="R264" s="67"/>
      <c r="S264" s="67"/>
      <c r="T264" s="67"/>
      <c r="U264" s="241" t="str">
        <f>IF(F264="","",Tabla1[[#This Row],[Fecha Inicio grupo]]+3*7-7)</f>
        <v/>
      </c>
      <c r="V264" s="242" t="str">
        <f>IF(F264="","",EDATE(Tabla1[[#This Row],[Fecha Inicio grupo]],3))</f>
        <v/>
      </c>
      <c r="W264" s="29"/>
      <c r="X264" s="29"/>
      <c r="Y264" s="76"/>
      <c r="Z264" s="76"/>
      <c r="AA264" s="76"/>
      <c r="AB264" s="76"/>
      <c r="AC264" s="76"/>
      <c r="AD264" s="76"/>
      <c r="AE264" s="76"/>
      <c r="AF264" s="76"/>
      <c r="AG264" s="76"/>
      <c r="AH264" s="76"/>
      <c r="AI264" s="76"/>
      <c r="AJ264" s="76"/>
      <c r="AK264" s="76"/>
      <c r="AL264" s="76"/>
      <c r="AM264" s="76"/>
      <c r="AN264" s="76"/>
      <c r="AO264" s="143"/>
      <c r="AP264" s="244" t="str">
        <f>IF(F264="","",IFERROR(VLOOKUP(SUBSTITUTE(SUBSTITUTE(Tabla1[[#This Row],[Uso Sistemas]],"T","P"),"N","F"),Parámetros!$M$2:$N$17,2,0),"Completar hasta 3ra sem. para evaluar a Probacionista"))</f>
        <v/>
      </c>
      <c r="AQ264" s="39"/>
      <c r="AR264" s="39"/>
      <c r="AS264" s="39"/>
      <c r="AT264" s="28"/>
      <c r="AU264" s="55"/>
      <c r="AV264" s="55"/>
      <c r="AW264" s="55"/>
      <c r="AX264" s="246" t="str">
        <f>IF(V264="","",EOMONTH(EDATE(Tabla1[[#This Row],[Fecha Finalización]],2),0))</f>
        <v/>
      </c>
      <c r="AY264" s="39"/>
      <c r="AZ264" s="247" t="str">
        <f>IF(V264="","",EOMONTH(EDATE(Tabla1[[#This Row],[Fecha Finalización]],3),0))</f>
        <v/>
      </c>
      <c r="BA264" s="39"/>
      <c r="BB264" s="39"/>
      <c r="BC264" s="233"/>
      <c r="BD264" s="231" t="str">
        <f>IF(F264="","",Tabla1[[#This Row],[sem 01]]&amp;Tabla1[[#This Row],[sem 02]]&amp;Tabla1[[#This Row],[sem 03]])</f>
        <v/>
      </c>
      <c r="BE264" s="232" t="str">
        <f>+IF(TRIM(F264)="","",$B$1&amp;"-"&amp;Tabla1[[#This Row],[Mes Inscrito]]&amp;"-"&amp;Tabla1[[#This Row],[Dia de clases Inscrito]]&amp;"-"&amp;Tabla1[[#This Row],[Horario Inscrito]]&amp;"-"&amp;Tabla1[[#This Row],[Fecha Inicio grupo]])</f>
        <v/>
      </c>
      <c r="BF264" s="249" t="str">
        <f>IF(F264="","",Tabla1[[#This Row],[Curso]])</f>
        <v/>
      </c>
      <c r="BG264" s="250" t="str">
        <f>+IF(TRIM(F264)="","",$B$1&amp;"-"&amp;TRIM(Tabla1[[#This Row],[Mes Inscrito]])&amp;"-"&amp;TRIM(Tabla1[[#This Row],[Dia de clases Inscrito]])&amp;"-"&amp;TRIM(Tabla1[[#This Row],[Horario Inscrito]])&amp;"-"&amp;TRIM(Tabla1[[#This Row],[Fecha Inicio grupo]])&amp;"-"&amp;TRIM(Tabla1[[#This Row],[Tipo Incrito]]))</f>
        <v/>
      </c>
      <c r="BH264" s="251" t="str">
        <f>IF(F264="","",OR(IFERROR(SEARCH("CG",Tabla1[[#This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4" s="305" t="str">
        <f>IF(F264&lt;&gt;"",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4" s="305" t="str">
        <f>IF(F264&lt;&gt;"",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4" s="305" t="str">
        <f>IF(Tabla1[[#This Row],[Fecha Inicio grupo]]="","",IFERROR(VLOOKUP(Tabla1[[#This Row],[Mes de Alta como miembro]],Parámetros!$AM$2:$AN$16,2,0),"01/01/1900"))</f>
        <v/>
      </c>
    </row>
    <row r="265" spans="1:63" ht="14.45" hidden="1">
      <c r="A265" s="68">
        <v>262</v>
      </c>
      <c r="B265" s="29"/>
      <c r="C265" s="34"/>
      <c r="D265" s="42"/>
      <c r="E265" s="64"/>
      <c r="F265" s="45"/>
      <c r="G265" s="45"/>
      <c r="H265" s="161"/>
      <c r="I265" s="42"/>
      <c r="J265" s="28"/>
      <c r="K265" s="69"/>
      <c r="L265" s="68"/>
      <c r="M265" s="46"/>
      <c r="N265" s="236" t="str">
        <f ca="1">IF(Tabla1[[#This Row],[Fecha de nac]]="","",IF(Tabla1[[#This Row],[Fecha Finalización]] &gt;=TODAY(), DATEDIF(Tabla1[[#This Row],[Fecha de nac]],TODAY(),"y"), ROUNDDOWN((Tabla1[[#This Row],[Fecha Finalización]] -Tabla1[[#This Row],[Fecha de nac]])/365,0)))</f>
        <v/>
      </c>
      <c r="O265" s="167"/>
      <c r="P265" s="34"/>
      <c r="Q265" s="67"/>
      <c r="R265" s="67"/>
      <c r="S265" s="67"/>
      <c r="T265" s="67"/>
      <c r="U265" s="241" t="str">
        <f>IF(F265="","",Tabla1[[#This Row],[Fecha Inicio grupo]]+3*7-7)</f>
        <v/>
      </c>
      <c r="V265" s="242" t="str">
        <f>IF(F265="","",EDATE(Tabla1[[#This Row],[Fecha Inicio grupo]],3))</f>
        <v/>
      </c>
      <c r="W265" s="29"/>
      <c r="X265" s="29"/>
      <c r="Y265" s="76"/>
      <c r="Z265" s="76"/>
      <c r="AA265" s="76"/>
      <c r="AB265" s="76"/>
      <c r="AC265" s="76"/>
      <c r="AD265" s="76"/>
      <c r="AE265" s="76"/>
      <c r="AF265" s="76"/>
      <c r="AG265" s="76"/>
      <c r="AH265" s="76"/>
      <c r="AI265" s="76"/>
      <c r="AJ265" s="76"/>
      <c r="AK265" s="76"/>
      <c r="AL265" s="76"/>
      <c r="AM265" s="76"/>
      <c r="AN265" s="76"/>
      <c r="AO265" s="143"/>
      <c r="AP265" s="244" t="str">
        <f>IF(F265="","",IFERROR(VLOOKUP(SUBSTITUTE(SUBSTITUTE(Tabla1[[#This Row],[Uso Sistemas]],"T","P"),"N","F"),Parámetros!$M$2:$N$17,2,0),"Completar hasta 3ra sem. para evaluar a Probacionista"))</f>
        <v/>
      </c>
      <c r="AQ265" s="39"/>
      <c r="AR265" s="39"/>
      <c r="AS265" s="39"/>
      <c r="AT265" s="28"/>
      <c r="AU265" s="55"/>
      <c r="AV265" s="55"/>
      <c r="AW265" s="55"/>
      <c r="AX265" s="246" t="str">
        <f>IF(V265="","",EOMONTH(EDATE(Tabla1[[#This Row],[Fecha Finalización]],2),0))</f>
        <v/>
      </c>
      <c r="AY265" s="39"/>
      <c r="AZ265" s="247" t="str">
        <f>IF(V265="","",EOMONTH(EDATE(Tabla1[[#This Row],[Fecha Finalización]],3),0))</f>
        <v/>
      </c>
      <c r="BA265" s="39"/>
      <c r="BB265" s="39"/>
      <c r="BC265" s="233"/>
      <c r="BD265" s="231" t="str">
        <f>IF(F265="","",Tabla1[[#This Row],[sem 01]]&amp;Tabla1[[#This Row],[sem 02]]&amp;Tabla1[[#This Row],[sem 03]])</f>
        <v/>
      </c>
      <c r="BE265" s="232" t="str">
        <f>+IF(TRIM(F265)="","",$B$1&amp;"-"&amp;Tabla1[[#This Row],[Mes Inscrito]]&amp;"-"&amp;Tabla1[[#This Row],[Dia de clases Inscrito]]&amp;"-"&amp;Tabla1[[#This Row],[Horario Inscrito]]&amp;"-"&amp;Tabla1[[#This Row],[Fecha Inicio grupo]])</f>
        <v/>
      </c>
      <c r="BF265" s="249" t="str">
        <f>IF(F265="","",Tabla1[[#This Row],[Curso]])</f>
        <v/>
      </c>
      <c r="BG265" s="250" t="str">
        <f>+IF(TRIM(F265)="","",$B$1&amp;"-"&amp;TRIM(Tabla1[[#This Row],[Mes Inscrito]])&amp;"-"&amp;TRIM(Tabla1[[#This Row],[Dia de clases Inscrito]])&amp;"-"&amp;TRIM(Tabla1[[#This Row],[Horario Inscrito]])&amp;"-"&amp;TRIM(Tabla1[[#This Row],[Fecha Inicio grupo]])&amp;"-"&amp;TRIM(Tabla1[[#This Row],[Tipo Incrito]]))</f>
        <v/>
      </c>
      <c r="BH265" s="251" t="str">
        <f>IF(F265="","",OR(IFERROR(SEARCH("CG",Tabla1[[#This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5" s="305" t="str">
        <f>IF(F265&lt;&gt;"",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5" s="305" t="str">
        <f>IF(F265&lt;&gt;"",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5" s="305" t="str">
        <f>IF(Tabla1[[#This Row],[Fecha Inicio grupo]]="","",IFERROR(VLOOKUP(Tabla1[[#This Row],[Mes de Alta como miembro]],Parámetros!$AM$2:$AN$16,2,0),"01/01/1900"))</f>
        <v/>
      </c>
    </row>
    <row r="266" spans="1:63" ht="14.45" hidden="1">
      <c r="A266" s="68">
        <v>263</v>
      </c>
      <c r="B266" s="29"/>
      <c r="C266" s="34"/>
      <c r="D266" s="42"/>
      <c r="E266" s="64"/>
      <c r="F266" s="45"/>
      <c r="G266" s="45"/>
      <c r="H266" s="161"/>
      <c r="I266" s="42"/>
      <c r="J266" s="28"/>
      <c r="K266" s="69"/>
      <c r="L266" s="68"/>
      <c r="M266" s="46"/>
      <c r="N266" s="236" t="str">
        <f ca="1">IF(Tabla1[[#This Row],[Fecha de nac]]="","",IF(Tabla1[[#This Row],[Fecha Finalización]] &gt;=TODAY(), DATEDIF(Tabla1[[#This Row],[Fecha de nac]],TODAY(),"y"), ROUNDDOWN((Tabla1[[#This Row],[Fecha Finalización]] -Tabla1[[#This Row],[Fecha de nac]])/365,0)))</f>
        <v/>
      </c>
      <c r="O266" s="167"/>
      <c r="P266" s="34"/>
      <c r="Q266" s="67"/>
      <c r="R266" s="67"/>
      <c r="S266" s="67"/>
      <c r="T266" s="67"/>
      <c r="U266" s="241" t="str">
        <f>IF(F266="","",Tabla1[[#This Row],[Fecha Inicio grupo]]+3*7-7)</f>
        <v/>
      </c>
      <c r="V266" s="242" t="str">
        <f>IF(F266="","",EDATE(Tabla1[[#This Row],[Fecha Inicio grupo]],3))</f>
        <v/>
      </c>
      <c r="W266" s="29"/>
      <c r="X266" s="29"/>
      <c r="Y266" s="76"/>
      <c r="Z266" s="76"/>
      <c r="AA266" s="76"/>
      <c r="AB266" s="76"/>
      <c r="AC266" s="76"/>
      <c r="AD266" s="76"/>
      <c r="AE266" s="76"/>
      <c r="AF266" s="76"/>
      <c r="AG266" s="76"/>
      <c r="AH266" s="76"/>
      <c r="AI266" s="76"/>
      <c r="AJ266" s="76"/>
      <c r="AK266" s="76"/>
      <c r="AL266" s="76"/>
      <c r="AM266" s="76"/>
      <c r="AN266" s="76"/>
      <c r="AO266" s="143"/>
      <c r="AP266" s="244" t="str">
        <f>IF(F266="","",IFERROR(VLOOKUP(SUBSTITUTE(SUBSTITUTE(Tabla1[[#This Row],[Uso Sistemas]],"T","P"),"N","F"),Parámetros!$M$2:$N$17,2,0),"Completar hasta 3ra sem. para evaluar a Probacionista"))</f>
        <v/>
      </c>
      <c r="AQ266" s="39"/>
      <c r="AR266" s="39"/>
      <c r="AS266" s="39"/>
      <c r="AT266" s="28"/>
      <c r="AU266" s="55"/>
      <c r="AV266" s="55"/>
      <c r="AW266" s="55"/>
      <c r="AX266" s="246" t="str">
        <f>IF(V266="","",EOMONTH(EDATE(Tabla1[[#This Row],[Fecha Finalización]],2),0))</f>
        <v/>
      </c>
      <c r="AY266" s="39"/>
      <c r="AZ266" s="247" t="str">
        <f>IF(V266="","",EOMONTH(EDATE(Tabla1[[#This Row],[Fecha Finalización]],3),0))</f>
        <v/>
      </c>
      <c r="BA266" s="39"/>
      <c r="BB266" s="39"/>
      <c r="BC266" s="233"/>
      <c r="BD266" s="231" t="str">
        <f>IF(F266="","",Tabla1[[#This Row],[sem 01]]&amp;Tabla1[[#This Row],[sem 02]]&amp;Tabla1[[#This Row],[sem 03]])</f>
        <v/>
      </c>
      <c r="BE266" s="232" t="str">
        <f>+IF(TRIM(F266)="","",$B$1&amp;"-"&amp;Tabla1[[#This Row],[Mes Inscrito]]&amp;"-"&amp;Tabla1[[#This Row],[Dia de clases Inscrito]]&amp;"-"&amp;Tabla1[[#This Row],[Horario Inscrito]]&amp;"-"&amp;Tabla1[[#This Row],[Fecha Inicio grupo]])</f>
        <v/>
      </c>
      <c r="BF266" s="249" t="str">
        <f>IF(F266="","",Tabla1[[#This Row],[Curso]])</f>
        <v/>
      </c>
      <c r="BG266" s="250" t="str">
        <f>+IF(TRIM(F266)="","",$B$1&amp;"-"&amp;TRIM(Tabla1[[#This Row],[Mes Inscrito]])&amp;"-"&amp;TRIM(Tabla1[[#This Row],[Dia de clases Inscrito]])&amp;"-"&amp;TRIM(Tabla1[[#This Row],[Horario Inscrito]])&amp;"-"&amp;TRIM(Tabla1[[#This Row],[Fecha Inicio grupo]])&amp;"-"&amp;TRIM(Tabla1[[#This Row],[Tipo Incrito]]))</f>
        <v/>
      </c>
      <c r="BH266" s="251" t="str">
        <f>IF(F266="","",OR(IFERROR(SEARCH("CG",Tabla1[[#This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6" s="305" t="str">
        <f>IF(F266&lt;&gt;"",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6" s="305" t="str">
        <f>IF(F266&lt;&gt;"",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6" s="305" t="str">
        <f>IF(Tabla1[[#This Row],[Fecha Inicio grupo]]="","",IFERROR(VLOOKUP(Tabla1[[#This Row],[Mes de Alta como miembro]],Parámetros!$AM$2:$AN$16,2,0),"01/01/1900"))</f>
        <v/>
      </c>
    </row>
    <row r="267" spans="1:63" ht="14.45" hidden="1">
      <c r="A267" s="68">
        <v>264</v>
      </c>
      <c r="B267" s="29"/>
      <c r="C267" s="34"/>
      <c r="D267" s="42"/>
      <c r="E267" s="64"/>
      <c r="F267" s="45"/>
      <c r="G267" s="45"/>
      <c r="H267" s="161"/>
      <c r="I267" s="42"/>
      <c r="J267" s="28"/>
      <c r="K267" s="69"/>
      <c r="L267" s="68"/>
      <c r="M267" s="46"/>
      <c r="N267" s="236" t="str">
        <f ca="1">IF(Tabla1[[#This Row],[Fecha de nac]]="","",IF(Tabla1[[#This Row],[Fecha Finalización]] &gt;=TODAY(), DATEDIF(Tabla1[[#This Row],[Fecha de nac]],TODAY(),"y"), ROUNDDOWN((Tabla1[[#This Row],[Fecha Finalización]] -Tabla1[[#This Row],[Fecha de nac]])/365,0)))</f>
        <v/>
      </c>
      <c r="O267" s="167"/>
      <c r="P267" s="34"/>
      <c r="Q267" s="67"/>
      <c r="R267" s="67"/>
      <c r="S267" s="67"/>
      <c r="T267" s="67"/>
      <c r="U267" s="241" t="str">
        <f>IF(F267="","",Tabla1[[#This Row],[Fecha Inicio grupo]]+3*7-7)</f>
        <v/>
      </c>
      <c r="V267" s="242" t="str">
        <f>IF(F267="","",EDATE(Tabla1[[#This Row],[Fecha Inicio grupo]],3))</f>
        <v/>
      </c>
      <c r="W267" s="29"/>
      <c r="X267" s="29"/>
      <c r="Y267" s="76"/>
      <c r="Z267" s="76"/>
      <c r="AA267" s="76"/>
      <c r="AB267" s="76"/>
      <c r="AC267" s="76"/>
      <c r="AD267" s="76"/>
      <c r="AE267" s="76"/>
      <c r="AF267" s="76"/>
      <c r="AG267" s="76"/>
      <c r="AH267" s="76"/>
      <c r="AI267" s="76"/>
      <c r="AJ267" s="76"/>
      <c r="AK267" s="76"/>
      <c r="AL267" s="76"/>
      <c r="AM267" s="76"/>
      <c r="AN267" s="76"/>
      <c r="AO267" s="143"/>
      <c r="AP267" s="244" t="str">
        <f>IF(F267="","",IFERROR(VLOOKUP(SUBSTITUTE(SUBSTITUTE(Tabla1[[#This Row],[Uso Sistemas]],"T","P"),"N","F"),Parámetros!$M$2:$N$17,2,0),"Completar hasta 3ra sem. para evaluar a Probacionista"))</f>
        <v/>
      </c>
      <c r="AQ267" s="39"/>
      <c r="AR267" s="39"/>
      <c r="AS267" s="39"/>
      <c r="AT267" s="28"/>
      <c r="AU267" s="55"/>
      <c r="AV267" s="55"/>
      <c r="AW267" s="55"/>
      <c r="AX267" s="246" t="str">
        <f>IF(V267="","",EOMONTH(EDATE(Tabla1[[#This Row],[Fecha Finalización]],2),0))</f>
        <v/>
      </c>
      <c r="AY267" s="39"/>
      <c r="AZ267" s="247" t="str">
        <f>IF(V267="","",EOMONTH(EDATE(Tabla1[[#This Row],[Fecha Finalización]],3),0))</f>
        <v/>
      </c>
      <c r="BA267" s="39"/>
      <c r="BB267" s="39"/>
      <c r="BC267" s="233"/>
      <c r="BD267" s="231" t="str">
        <f>IF(F267="","",Tabla1[[#This Row],[sem 01]]&amp;Tabla1[[#This Row],[sem 02]]&amp;Tabla1[[#This Row],[sem 03]])</f>
        <v/>
      </c>
      <c r="BE267" s="232" t="str">
        <f>+IF(TRIM(F267)="","",$B$1&amp;"-"&amp;Tabla1[[#This Row],[Mes Inscrito]]&amp;"-"&amp;Tabla1[[#This Row],[Dia de clases Inscrito]]&amp;"-"&amp;Tabla1[[#This Row],[Horario Inscrito]]&amp;"-"&amp;Tabla1[[#This Row],[Fecha Inicio grupo]])</f>
        <v/>
      </c>
      <c r="BF267" s="249" t="str">
        <f>IF(F267="","",Tabla1[[#This Row],[Curso]])</f>
        <v/>
      </c>
      <c r="BG267" s="250" t="str">
        <f>+IF(TRIM(F267)="","",$B$1&amp;"-"&amp;TRIM(Tabla1[[#This Row],[Mes Inscrito]])&amp;"-"&amp;TRIM(Tabla1[[#This Row],[Dia de clases Inscrito]])&amp;"-"&amp;TRIM(Tabla1[[#This Row],[Horario Inscrito]])&amp;"-"&amp;TRIM(Tabla1[[#This Row],[Fecha Inicio grupo]])&amp;"-"&amp;TRIM(Tabla1[[#This Row],[Tipo Incrito]]))</f>
        <v/>
      </c>
      <c r="BH267" s="251" t="str">
        <f>IF(F267="","",OR(IFERROR(SEARCH("CG",Tabla1[[#This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7" s="305" t="str">
        <f>IF(F267&lt;&gt;"",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7" s="305" t="str">
        <f>IF(F267&lt;&gt;"",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7" s="305" t="str">
        <f>IF(Tabla1[[#This Row],[Fecha Inicio grupo]]="","",IFERROR(VLOOKUP(Tabla1[[#This Row],[Mes de Alta como miembro]],Parámetros!$AM$2:$AN$16,2,0),"01/01/1900"))</f>
        <v/>
      </c>
    </row>
    <row r="268" spans="1:63" ht="14.45" hidden="1">
      <c r="A268" s="68">
        <v>265</v>
      </c>
      <c r="B268" s="29"/>
      <c r="C268" s="34"/>
      <c r="D268" s="42"/>
      <c r="E268" s="64"/>
      <c r="F268" s="45"/>
      <c r="G268" s="45"/>
      <c r="H268" s="161"/>
      <c r="I268" s="42"/>
      <c r="J268" s="28"/>
      <c r="K268" s="69"/>
      <c r="L268" s="68"/>
      <c r="M268" s="46"/>
      <c r="N268" s="236" t="str">
        <f ca="1">IF(Tabla1[[#This Row],[Fecha de nac]]="","",IF(Tabla1[[#This Row],[Fecha Finalización]] &gt;=TODAY(), DATEDIF(Tabla1[[#This Row],[Fecha de nac]],TODAY(),"y"), ROUNDDOWN((Tabla1[[#This Row],[Fecha Finalización]] -Tabla1[[#This Row],[Fecha de nac]])/365,0)))</f>
        <v/>
      </c>
      <c r="O268" s="167"/>
      <c r="P268" s="34"/>
      <c r="Q268" s="67"/>
      <c r="R268" s="67"/>
      <c r="S268" s="67"/>
      <c r="T268" s="67"/>
      <c r="U268" s="241" t="str">
        <f>IF(F268="","",Tabla1[[#This Row],[Fecha Inicio grupo]]+3*7-7)</f>
        <v/>
      </c>
      <c r="V268" s="242" t="str">
        <f>IF(F268="","",EDATE(Tabla1[[#This Row],[Fecha Inicio grupo]],3))</f>
        <v/>
      </c>
      <c r="W268" s="29"/>
      <c r="X268" s="29"/>
      <c r="Y268" s="76"/>
      <c r="Z268" s="76"/>
      <c r="AA268" s="76"/>
      <c r="AB268" s="76"/>
      <c r="AC268" s="76"/>
      <c r="AD268" s="76"/>
      <c r="AE268" s="76"/>
      <c r="AF268" s="76"/>
      <c r="AG268" s="76"/>
      <c r="AH268" s="76"/>
      <c r="AI268" s="76"/>
      <c r="AJ268" s="76"/>
      <c r="AK268" s="76"/>
      <c r="AL268" s="76"/>
      <c r="AM268" s="76"/>
      <c r="AN268" s="76"/>
      <c r="AO268" s="143"/>
      <c r="AP268" s="244" t="str">
        <f>IF(F268="","",IFERROR(VLOOKUP(SUBSTITUTE(SUBSTITUTE(Tabla1[[#This Row],[Uso Sistemas]],"T","P"),"N","F"),Parámetros!$M$2:$N$17,2,0),"Completar hasta 3ra sem. para evaluar a Probacionista"))</f>
        <v/>
      </c>
      <c r="AQ268" s="39"/>
      <c r="AR268" s="39"/>
      <c r="AS268" s="39"/>
      <c r="AT268" s="28"/>
      <c r="AU268" s="55"/>
      <c r="AV268" s="55"/>
      <c r="AW268" s="55"/>
      <c r="AX268" s="246" t="str">
        <f>IF(V268="","",EOMONTH(EDATE(Tabla1[[#This Row],[Fecha Finalización]],2),0))</f>
        <v/>
      </c>
      <c r="AY268" s="39"/>
      <c r="AZ268" s="247" t="str">
        <f>IF(V268="","",EOMONTH(EDATE(Tabla1[[#This Row],[Fecha Finalización]],3),0))</f>
        <v/>
      </c>
      <c r="BA268" s="39"/>
      <c r="BB268" s="39"/>
      <c r="BC268" s="233"/>
      <c r="BD268" s="231" t="str">
        <f>IF(F268="","",Tabla1[[#This Row],[sem 01]]&amp;Tabla1[[#This Row],[sem 02]]&amp;Tabla1[[#This Row],[sem 03]])</f>
        <v/>
      </c>
      <c r="BE268" s="232" t="str">
        <f>+IF(TRIM(F268)="","",$B$1&amp;"-"&amp;Tabla1[[#This Row],[Mes Inscrito]]&amp;"-"&amp;Tabla1[[#This Row],[Dia de clases Inscrito]]&amp;"-"&amp;Tabla1[[#This Row],[Horario Inscrito]]&amp;"-"&amp;Tabla1[[#This Row],[Fecha Inicio grupo]])</f>
        <v/>
      </c>
      <c r="BF268" s="249" t="str">
        <f>IF(F268="","",Tabla1[[#This Row],[Curso]])</f>
        <v/>
      </c>
      <c r="BG268" s="250" t="str">
        <f>+IF(TRIM(F268)="","",$B$1&amp;"-"&amp;TRIM(Tabla1[[#This Row],[Mes Inscrito]])&amp;"-"&amp;TRIM(Tabla1[[#This Row],[Dia de clases Inscrito]])&amp;"-"&amp;TRIM(Tabla1[[#This Row],[Horario Inscrito]])&amp;"-"&amp;TRIM(Tabla1[[#This Row],[Fecha Inicio grupo]])&amp;"-"&amp;TRIM(Tabla1[[#This Row],[Tipo Incrito]]))</f>
        <v/>
      </c>
      <c r="BH268" s="251" t="str">
        <f>IF(F268="","",OR(IFERROR(SEARCH("CG",Tabla1[[#This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8" s="305" t="str">
        <f>IF(F268&lt;&gt;"",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8" s="305" t="str">
        <f>IF(F268&lt;&gt;"",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8" s="305" t="str">
        <f>IF(Tabla1[[#This Row],[Fecha Inicio grupo]]="","",IFERROR(VLOOKUP(Tabla1[[#This Row],[Mes de Alta como miembro]],Parámetros!$AM$2:$AN$16,2,0),"01/01/1900"))</f>
        <v/>
      </c>
    </row>
    <row r="269" spans="1:63" ht="14.45" hidden="1">
      <c r="A269" s="68">
        <v>266</v>
      </c>
      <c r="B269" s="29"/>
      <c r="C269" s="34"/>
      <c r="D269" s="42"/>
      <c r="E269" s="64"/>
      <c r="F269" s="45"/>
      <c r="G269" s="45"/>
      <c r="H269" s="161"/>
      <c r="I269" s="42"/>
      <c r="J269" s="28"/>
      <c r="K269" s="69"/>
      <c r="L269" s="68"/>
      <c r="M269" s="46"/>
      <c r="N269" s="236" t="str">
        <f ca="1">IF(Tabla1[[#This Row],[Fecha de nac]]="","",IF(Tabla1[[#This Row],[Fecha Finalización]] &gt;=TODAY(), DATEDIF(Tabla1[[#This Row],[Fecha de nac]],TODAY(),"y"), ROUNDDOWN((Tabla1[[#This Row],[Fecha Finalización]] -Tabla1[[#This Row],[Fecha de nac]])/365,0)))</f>
        <v/>
      </c>
      <c r="O269" s="167"/>
      <c r="P269" s="34"/>
      <c r="Q269" s="67"/>
      <c r="R269" s="67"/>
      <c r="S269" s="67"/>
      <c r="T269" s="67"/>
      <c r="U269" s="241" t="str">
        <f>IF(F269="","",Tabla1[[#This Row],[Fecha Inicio grupo]]+3*7-7)</f>
        <v/>
      </c>
      <c r="V269" s="242" t="str">
        <f>IF(F269="","",EDATE(Tabla1[[#This Row],[Fecha Inicio grupo]],3))</f>
        <v/>
      </c>
      <c r="W269" s="29"/>
      <c r="X269" s="29"/>
      <c r="Y269" s="76"/>
      <c r="Z269" s="76"/>
      <c r="AA269" s="76"/>
      <c r="AB269" s="76"/>
      <c r="AC269" s="76"/>
      <c r="AD269" s="76"/>
      <c r="AE269" s="76"/>
      <c r="AF269" s="76"/>
      <c r="AG269" s="76"/>
      <c r="AH269" s="76"/>
      <c r="AI269" s="76"/>
      <c r="AJ269" s="76"/>
      <c r="AK269" s="76"/>
      <c r="AL269" s="76"/>
      <c r="AM269" s="76"/>
      <c r="AN269" s="76"/>
      <c r="AO269" s="143"/>
      <c r="AP269" s="244" t="str">
        <f>IF(F269="","",IFERROR(VLOOKUP(SUBSTITUTE(SUBSTITUTE(Tabla1[[#This Row],[Uso Sistemas]],"T","P"),"N","F"),Parámetros!$M$2:$N$17,2,0),"Completar hasta 3ra sem. para evaluar a Probacionista"))</f>
        <v/>
      </c>
      <c r="AQ269" s="39"/>
      <c r="AR269" s="39"/>
      <c r="AS269" s="39"/>
      <c r="AT269" s="28"/>
      <c r="AU269" s="55"/>
      <c r="AV269" s="55"/>
      <c r="AW269" s="55"/>
      <c r="AX269" s="246" t="str">
        <f>IF(V269="","",EOMONTH(EDATE(Tabla1[[#This Row],[Fecha Finalización]],2),0))</f>
        <v/>
      </c>
      <c r="AY269" s="39"/>
      <c r="AZ269" s="247" t="str">
        <f>IF(V269="","",EOMONTH(EDATE(Tabla1[[#This Row],[Fecha Finalización]],3),0))</f>
        <v/>
      </c>
      <c r="BA269" s="39"/>
      <c r="BB269" s="39"/>
      <c r="BC269" s="233"/>
      <c r="BD269" s="231" t="str">
        <f>IF(F269="","",Tabla1[[#This Row],[sem 01]]&amp;Tabla1[[#This Row],[sem 02]]&amp;Tabla1[[#This Row],[sem 03]])</f>
        <v/>
      </c>
      <c r="BE269" s="232" t="str">
        <f>+IF(TRIM(F269)="","",$B$1&amp;"-"&amp;Tabla1[[#This Row],[Mes Inscrito]]&amp;"-"&amp;Tabla1[[#This Row],[Dia de clases Inscrito]]&amp;"-"&amp;Tabla1[[#This Row],[Horario Inscrito]]&amp;"-"&amp;Tabla1[[#This Row],[Fecha Inicio grupo]])</f>
        <v/>
      </c>
      <c r="BF269" s="249" t="str">
        <f>IF(F269="","",Tabla1[[#This Row],[Curso]])</f>
        <v/>
      </c>
      <c r="BG269" s="250" t="str">
        <f>+IF(TRIM(F269)="","",$B$1&amp;"-"&amp;TRIM(Tabla1[[#This Row],[Mes Inscrito]])&amp;"-"&amp;TRIM(Tabla1[[#This Row],[Dia de clases Inscrito]])&amp;"-"&amp;TRIM(Tabla1[[#This Row],[Horario Inscrito]])&amp;"-"&amp;TRIM(Tabla1[[#This Row],[Fecha Inicio grupo]])&amp;"-"&amp;TRIM(Tabla1[[#This Row],[Tipo Incrito]]))</f>
        <v/>
      </c>
      <c r="BH269" s="251" t="str">
        <f>IF(F269="","",OR(IFERROR(SEARCH("CG",Tabla1[[#This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9" s="305" t="str">
        <f>IF(F269&lt;&gt;"",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9" s="305" t="str">
        <f>IF(F269&lt;&gt;"",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9" s="305" t="str">
        <f>IF(Tabla1[[#This Row],[Fecha Inicio grupo]]="","",IFERROR(VLOOKUP(Tabla1[[#This Row],[Mes de Alta como miembro]],Parámetros!$AM$2:$AN$16,2,0),"01/01/1900"))</f>
        <v/>
      </c>
    </row>
    <row r="270" spans="1:63" ht="14.45" hidden="1">
      <c r="A270" s="68">
        <v>267</v>
      </c>
      <c r="B270" s="29"/>
      <c r="C270" s="34"/>
      <c r="D270" s="42"/>
      <c r="E270" s="64"/>
      <c r="F270" s="45"/>
      <c r="G270" s="45"/>
      <c r="H270" s="161"/>
      <c r="I270" s="42"/>
      <c r="J270" s="28"/>
      <c r="K270" s="69"/>
      <c r="L270" s="68"/>
      <c r="M270" s="46"/>
      <c r="N270" s="236" t="str">
        <f ca="1">IF(Tabla1[[#This Row],[Fecha de nac]]="","",IF(Tabla1[[#This Row],[Fecha Finalización]] &gt;=TODAY(), DATEDIF(Tabla1[[#This Row],[Fecha de nac]],TODAY(),"y"), ROUNDDOWN((Tabla1[[#This Row],[Fecha Finalización]] -Tabla1[[#This Row],[Fecha de nac]])/365,0)))</f>
        <v/>
      </c>
      <c r="O270" s="167"/>
      <c r="P270" s="34"/>
      <c r="Q270" s="67"/>
      <c r="R270" s="67"/>
      <c r="S270" s="67"/>
      <c r="T270" s="67"/>
      <c r="U270" s="241" t="str">
        <f>IF(F270="","",Tabla1[[#This Row],[Fecha Inicio grupo]]+3*7-7)</f>
        <v/>
      </c>
      <c r="V270" s="242" t="str">
        <f>IF(F270="","",EDATE(Tabla1[[#This Row],[Fecha Inicio grupo]],3))</f>
        <v/>
      </c>
      <c r="W270" s="29"/>
      <c r="X270" s="29"/>
      <c r="Y270" s="76"/>
      <c r="Z270" s="76"/>
      <c r="AA270" s="76"/>
      <c r="AB270" s="76"/>
      <c r="AC270" s="76"/>
      <c r="AD270" s="76"/>
      <c r="AE270" s="76"/>
      <c r="AF270" s="76"/>
      <c r="AG270" s="76"/>
      <c r="AH270" s="76"/>
      <c r="AI270" s="76"/>
      <c r="AJ270" s="76"/>
      <c r="AK270" s="76"/>
      <c r="AL270" s="76"/>
      <c r="AM270" s="76"/>
      <c r="AN270" s="76"/>
      <c r="AO270" s="143"/>
      <c r="AP270" s="244" t="str">
        <f>IF(F270="","",IFERROR(VLOOKUP(SUBSTITUTE(SUBSTITUTE(Tabla1[[#This Row],[Uso Sistemas]],"T","P"),"N","F"),Parámetros!$M$2:$N$17,2,0),"Completar hasta 3ra sem. para evaluar a Probacionista"))</f>
        <v/>
      </c>
      <c r="AQ270" s="39"/>
      <c r="AR270" s="39"/>
      <c r="AS270" s="39"/>
      <c r="AT270" s="28"/>
      <c r="AU270" s="55"/>
      <c r="AV270" s="55"/>
      <c r="AW270" s="55"/>
      <c r="AX270" s="246" t="str">
        <f>IF(V270="","",EOMONTH(EDATE(Tabla1[[#This Row],[Fecha Finalización]],2),0))</f>
        <v/>
      </c>
      <c r="AY270" s="39"/>
      <c r="AZ270" s="247" t="str">
        <f>IF(V270="","",EOMONTH(EDATE(Tabla1[[#This Row],[Fecha Finalización]],3),0))</f>
        <v/>
      </c>
      <c r="BA270" s="39"/>
      <c r="BB270" s="39"/>
      <c r="BC270" s="233"/>
      <c r="BD270" s="231" t="str">
        <f>IF(F270="","",Tabla1[[#This Row],[sem 01]]&amp;Tabla1[[#This Row],[sem 02]]&amp;Tabla1[[#This Row],[sem 03]])</f>
        <v/>
      </c>
      <c r="BE270" s="232" t="str">
        <f>+IF(TRIM(F270)="","",$B$1&amp;"-"&amp;Tabla1[[#This Row],[Mes Inscrito]]&amp;"-"&amp;Tabla1[[#This Row],[Dia de clases Inscrito]]&amp;"-"&amp;Tabla1[[#This Row],[Horario Inscrito]]&amp;"-"&amp;Tabla1[[#This Row],[Fecha Inicio grupo]])</f>
        <v/>
      </c>
      <c r="BF270" s="249" t="str">
        <f>IF(F270="","",Tabla1[[#This Row],[Curso]])</f>
        <v/>
      </c>
      <c r="BG270" s="250" t="str">
        <f>+IF(TRIM(F270)="","",$B$1&amp;"-"&amp;TRIM(Tabla1[[#This Row],[Mes Inscrito]])&amp;"-"&amp;TRIM(Tabla1[[#This Row],[Dia de clases Inscrito]])&amp;"-"&amp;TRIM(Tabla1[[#This Row],[Horario Inscrito]])&amp;"-"&amp;TRIM(Tabla1[[#This Row],[Fecha Inicio grupo]])&amp;"-"&amp;TRIM(Tabla1[[#This Row],[Tipo Incrito]]))</f>
        <v/>
      </c>
      <c r="BH270" s="251" t="str">
        <f>IF(F270="","",OR(IFERROR(SEARCH("CG",Tabla1[[#This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0" s="305" t="str">
        <f>IF(F270&lt;&gt;"",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0" s="305" t="str">
        <f>IF(F270&lt;&gt;"",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0" s="305" t="str">
        <f>IF(Tabla1[[#This Row],[Fecha Inicio grupo]]="","",IFERROR(VLOOKUP(Tabla1[[#This Row],[Mes de Alta como miembro]],Parámetros!$AM$2:$AN$16,2,0),"01/01/1900"))</f>
        <v/>
      </c>
    </row>
    <row r="271" spans="1:63" ht="14.45" hidden="1">
      <c r="A271" s="68">
        <v>268</v>
      </c>
      <c r="B271" s="29"/>
      <c r="C271" s="34"/>
      <c r="D271" s="42"/>
      <c r="E271" s="64"/>
      <c r="F271" s="45"/>
      <c r="G271" s="45"/>
      <c r="H271" s="161"/>
      <c r="I271" s="42"/>
      <c r="J271" s="28"/>
      <c r="K271" s="69"/>
      <c r="L271" s="68"/>
      <c r="M271" s="46"/>
      <c r="N271" s="236" t="str">
        <f ca="1">IF(Tabla1[[#This Row],[Fecha de nac]]="","",IF(Tabla1[[#This Row],[Fecha Finalización]] &gt;=TODAY(), DATEDIF(Tabla1[[#This Row],[Fecha de nac]],TODAY(),"y"), ROUNDDOWN((Tabla1[[#This Row],[Fecha Finalización]] -Tabla1[[#This Row],[Fecha de nac]])/365,0)))</f>
        <v/>
      </c>
      <c r="O271" s="167"/>
      <c r="P271" s="34"/>
      <c r="Q271" s="67"/>
      <c r="R271" s="67"/>
      <c r="S271" s="67"/>
      <c r="T271" s="67"/>
      <c r="U271" s="241" t="str">
        <f>IF(F271="","",Tabla1[[#This Row],[Fecha Inicio grupo]]+3*7-7)</f>
        <v/>
      </c>
      <c r="V271" s="242" t="str">
        <f>IF(F271="","",EDATE(Tabla1[[#This Row],[Fecha Inicio grupo]],3))</f>
        <v/>
      </c>
      <c r="W271" s="29"/>
      <c r="X271" s="29"/>
      <c r="Y271" s="76"/>
      <c r="Z271" s="76"/>
      <c r="AA271" s="76"/>
      <c r="AB271" s="76"/>
      <c r="AC271" s="76"/>
      <c r="AD271" s="76"/>
      <c r="AE271" s="76"/>
      <c r="AF271" s="76"/>
      <c r="AG271" s="76"/>
      <c r="AH271" s="76"/>
      <c r="AI271" s="76"/>
      <c r="AJ271" s="76"/>
      <c r="AK271" s="76"/>
      <c r="AL271" s="76"/>
      <c r="AM271" s="76"/>
      <c r="AN271" s="76"/>
      <c r="AO271" s="143"/>
      <c r="AP271" s="244" t="str">
        <f>IF(F271="","",IFERROR(VLOOKUP(SUBSTITUTE(SUBSTITUTE(Tabla1[[#This Row],[Uso Sistemas]],"T","P"),"N","F"),Parámetros!$M$2:$N$17,2,0),"Completar hasta 3ra sem. para evaluar a Probacionista"))</f>
        <v/>
      </c>
      <c r="AQ271" s="39"/>
      <c r="AR271" s="39"/>
      <c r="AS271" s="39"/>
      <c r="AT271" s="28"/>
      <c r="AU271" s="55"/>
      <c r="AV271" s="55"/>
      <c r="AW271" s="55"/>
      <c r="AX271" s="246" t="str">
        <f>IF(V271="","",EOMONTH(EDATE(Tabla1[[#This Row],[Fecha Finalización]],2),0))</f>
        <v/>
      </c>
      <c r="AY271" s="39"/>
      <c r="AZ271" s="247" t="str">
        <f>IF(V271="","",EOMONTH(EDATE(Tabla1[[#This Row],[Fecha Finalización]],3),0))</f>
        <v/>
      </c>
      <c r="BA271" s="39"/>
      <c r="BB271" s="39"/>
      <c r="BC271" s="233"/>
      <c r="BD271" s="231" t="str">
        <f>IF(F271="","",Tabla1[[#This Row],[sem 01]]&amp;Tabla1[[#This Row],[sem 02]]&amp;Tabla1[[#This Row],[sem 03]])</f>
        <v/>
      </c>
      <c r="BE271" s="232" t="str">
        <f>+IF(TRIM(F271)="","",$B$1&amp;"-"&amp;Tabla1[[#This Row],[Mes Inscrito]]&amp;"-"&amp;Tabla1[[#This Row],[Dia de clases Inscrito]]&amp;"-"&amp;Tabla1[[#This Row],[Horario Inscrito]]&amp;"-"&amp;Tabla1[[#This Row],[Fecha Inicio grupo]])</f>
        <v/>
      </c>
      <c r="BF271" s="249" t="str">
        <f>IF(F271="","",Tabla1[[#This Row],[Curso]])</f>
        <v/>
      </c>
      <c r="BG271" s="250" t="str">
        <f>+IF(TRIM(F271)="","",$B$1&amp;"-"&amp;TRIM(Tabla1[[#This Row],[Mes Inscrito]])&amp;"-"&amp;TRIM(Tabla1[[#This Row],[Dia de clases Inscrito]])&amp;"-"&amp;TRIM(Tabla1[[#This Row],[Horario Inscrito]])&amp;"-"&amp;TRIM(Tabla1[[#This Row],[Fecha Inicio grupo]])&amp;"-"&amp;TRIM(Tabla1[[#This Row],[Tipo Incrito]]))</f>
        <v/>
      </c>
      <c r="BH271" s="251" t="str">
        <f>IF(F271="","",OR(IFERROR(SEARCH("CG",Tabla1[[#This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1" s="305" t="str">
        <f>IF(F271&lt;&gt;"",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1" s="305" t="str">
        <f>IF(F271&lt;&gt;"",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1" s="305" t="str">
        <f>IF(Tabla1[[#This Row],[Fecha Inicio grupo]]="","",IFERROR(VLOOKUP(Tabla1[[#This Row],[Mes de Alta como miembro]],Parámetros!$AM$2:$AN$16,2,0),"01/01/1900"))</f>
        <v/>
      </c>
    </row>
    <row r="272" spans="1:63" ht="14.45" hidden="1">
      <c r="A272" s="68">
        <v>269</v>
      </c>
      <c r="B272" s="29"/>
      <c r="C272" s="34"/>
      <c r="D272" s="42"/>
      <c r="E272" s="64"/>
      <c r="F272" s="45"/>
      <c r="G272" s="45"/>
      <c r="H272" s="161"/>
      <c r="I272" s="42"/>
      <c r="J272" s="28"/>
      <c r="K272" s="69"/>
      <c r="L272" s="68"/>
      <c r="M272" s="46"/>
      <c r="N272" s="236" t="str">
        <f ca="1">IF(Tabla1[[#This Row],[Fecha de nac]]="","",IF(Tabla1[[#This Row],[Fecha Finalización]] &gt;=TODAY(), DATEDIF(Tabla1[[#This Row],[Fecha de nac]],TODAY(),"y"), ROUNDDOWN((Tabla1[[#This Row],[Fecha Finalización]] -Tabla1[[#This Row],[Fecha de nac]])/365,0)))</f>
        <v/>
      </c>
      <c r="O272" s="167"/>
      <c r="P272" s="34"/>
      <c r="Q272" s="67"/>
      <c r="R272" s="67"/>
      <c r="S272" s="67"/>
      <c r="T272" s="67"/>
      <c r="U272" s="241" t="str">
        <f>IF(F272="","",Tabla1[[#This Row],[Fecha Inicio grupo]]+3*7-7)</f>
        <v/>
      </c>
      <c r="V272" s="242" t="str">
        <f>IF(F272="","",EDATE(Tabla1[[#This Row],[Fecha Inicio grupo]],3))</f>
        <v/>
      </c>
      <c r="W272" s="29"/>
      <c r="X272" s="29"/>
      <c r="Y272" s="76"/>
      <c r="Z272" s="76"/>
      <c r="AA272" s="76"/>
      <c r="AB272" s="76"/>
      <c r="AC272" s="76"/>
      <c r="AD272" s="76"/>
      <c r="AE272" s="76"/>
      <c r="AF272" s="76"/>
      <c r="AG272" s="76"/>
      <c r="AH272" s="76"/>
      <c r="AI272" s="76"/>
      <c r="AJ272" s="76"/>
      <c r="AK272" s="76"/>
      <c r="AL272" s="76"/>
      <c r="AM272" s="76"/>
      <c r="AN272" s="76"/>
      <c r="AO272" s="143"/>
      <c r="AP272" s="244" t="str">
        <f>IF(F272="","",IFERROR(VLOOKUP(SUBSTITUTE(SUBSTITUTE(Tabla1[[#This Row],[Uso Sistemas]],"T","P"),"N","F"),Parámetros!$M$2:$N$17,2,0),"Completar hasta 3ra sem. para evaluar a Probacionista"))</f>
        <v/>
      </c>
      <c r="AQ272" s="39"/>
      <c r="AR272" s="39"/>
      <c r="AS272" s="39"/>
      <c r="AT272" s="28"/>
      <c r="AU272" s="55"/>
      <c r="AV272" s="55"/>
      <c r="AW272" s="55"/>
      <c r="AX272" s="246" t="str">
        <f>IF(V272="","",EOMONTH(EDATE(Tabla1[[#This Row],[Fecha Finalización]],2),0))</f>
        <v/>
      </c>
      <c r="AY272" s="39"/>
      <c r="AZ272" s="247" t="str">
        <f>IF(V272="","",EOMONTH(EDATE(Tabla1[[#This Row],[Fecha Finalización]],3),0))</f>
        <v/>
      </c>
      <c r="BA272" s="39"/>
      <c r="BB272" s="39"/>
      <c r="BC272" s="233"/>
      <c r="BD272" s="231" t="str">
        <f>IF(F272="","",Tabla1[[#This Row],[sem 01]]&amp;Tabla1[[#This Row],[sem 02]]&amp;Tabla1[[#This Row],[sem 03]])</f>
        <v/>
      </c>
      <c r="BE272" s="232" t="str">
        <f>+IF(TRIM(F272)="","",$B$1&amp;"-"&amp;Tabla1[[#This Row],[Mes Inscrito]]&amp;"-"&amp;Tabla1[[#This Row],[Dia de clases Inscrito]]&amp;"-"&amp;Tabla1[[#This Row],[Horario Inscrito]]&amp;"-"&amp;Tabla1[[#This Row],[Fecha Inicio grupo]])</f>
        <v/>
      </c>
      <c r="BF272" s="249" t="str">
        <f>IF(F272="","",Tabla1[[#This Row],[Curso]])</f>
        <v/>
      </c>
      <c r="BG272" s="250" t="str">
        <f>+IF(TRIM(F272)="","",$B$1&amp;"-"&amp;TRIM(Tabla1[[#This Row],[Mes Inscrito]])&amp;"-"&amp;TRIM(Tabla1[[#This Row],[Dia de clases Inscrito]])&amp;"-"&amp;TRIM(Tabla1[[#This Row],[Horario Inscrito]])&amp;"-"&amp;TRIM(Tabla1[[#This Row],[Fecha Inicio grupo]])&amp;"-"&amp;TRIM(Tabla1[[#This Row],[Tipo Incrito]]))</f>
        <v/>
      </c>
      <c r="BH272" s="251" t="str">
        <f>IF(F272="","",OR(IFERROR(SEARCH("CG",Tabla1[[#This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2" s="305" t="str">
        <f>IF(F272&lt;&gt;"",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2" s="305" t="str">
        <f>IF(F272&lt;&gt;"",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2" s="305" t="str">
        <f>IF(Tabla1[[#This Row],[Fecha Inicio grupo]]="","",IFERROR(VLOOKUP(Tabla1[[#This Row],[Mes de Alta como miembro]],Parámetros!$AM$2:$AN$16,2,0),"01/01/1900"))</f>
        <v/>
      </c>
    </row>
    <row r="273" spans="1:63" ht="14.45" hidden="1">
      <c r="A273" s="68">
        <v>270</v>
      </c>
      <c r="B273" s="29"/>
      <c r="C273" s="34"/>
      <c r="D273" s="42"/>
      <c r="E273" s="64"/>
      <c r="F273" s="45"/>
      <c r="G273" s="45"/>
      <c r="H273" s="161"/>
      <c r="I273" s="42"/>
      <c r="J273" s="28"/>
      <c r="K273" s="69"/>
      <c r="L273" s="68"/>
      <c r="M273" s="46"/>
      <c r="N273" s="236" t="str">
        <f ca="1">IF(Tabla1[[#This Row],[Fecha de nac]]="","",IF(Tabla1[[#This Row],[Fecha Finalización]] &gt;=TODAY(), DATEDIF(Tabla1[[#This Row],[Fecha de nac]],TODAY(),"y"), ROUNDDOWN((Tabla1[[#This Row],[Fecha Finalización]] -Tabla1[[#This Row],[Fecha de nac]])/365,0)))</f>
        <v/>
      </c>
      <c r="O273" s="167"/>
      <c r="P273" s="34"/>
      <c r="Q273" s="67"/>
      <c r="R273" s="67"/>
      <c r="S273" s="67"/>
      <c r="T273" s="67"/>
      <c r="U273" s="241" t="str">
        <f>IF(F273="","",Tabla1[[#This Row],[Fecha Inicio grupo]]+3*7-7)</f>
        <v/>
      </c>
      <c r="V273" s="242" t="str">
        <f>IF(F273="","",EDATE(Tabla1[[#This Row],[Fecha Inicio grupo]],3))</f>
        <v/>
      </c>
      <c r="W273" s="29"/>
      <c r="X273" s="29"/>
      <c r="Y273" s="76"/>
      <c r="Z273" s="76"/>
      <c r="AA273" s="76"/>
      <c r="AB273" s="76"/>
      <c r="AC273" s="76"/>
      <c r="AD273" s="76"/>
      <c r="AE273" s="76"/>
      <c r="AF273" s="76"/>
      <c r="AG273" s="76"/>
      <c r="AH273" s="76"/>
      <c r="AI273" s="76"/>
      <c r="AJ273" s="76"/>
      <c r="AK273" s="76"/>
      <c r="AL273" s="76"/>
      <c r="AM273" s="76"/>
      <c r="AN273" s="76"/>
      <c r="AO273" s="143"/>
      <c r="AP273" s="244" t="str">
        <f>IF(F273="","",IFERROR(VLOOKUP(SUBSTITUTE(SUBSTITUTE(Tabla1[[#This Row],[Uso Sistemas]],"T","P"),"N","F"),Parámetros!$M$2:$N$17,2,0),"Completar hasta 3ra sem. para evaluar a Probacionista"))</f>
        <v/>
      </c>
      <c r="AQ273" s="39"/>
      <c r="AR273" s="39"/>
      <c r="AS273" s="39"/>
      <c r="AT273" s="28"/>
      <c r="AU273" s="55"/>
      <c r="AV273" s="55"/>
      <c r="AW273" s="55"/>
      <c r="AX273" s="246" t="str">
        <f>IF(V273="","",EOMONTH(EDATE(Tabla1[[#This Row],[Fecha Finalización]],2),0))</f>
        <v/>
      </c>
      <c r="AY273" s="39"/>
      <c r="AZ273" s="247" t="str">
        <f>IF(V273="","",EOMONTH(EDATE(Tabla1[[#This Row],[Fecha Finalización]],3),0))</f>
        <v/>
      </c>
      <c r="BA273" s="39"/>
      <c r="BB273" s="39"/>
      <c r="BC273" s="233"/>
      <c r="BD273" s="231" t="str">
        <f>IF(F273="","",Tabla1[[#This Row],[sem 01]]&amp;Tabla1[[#This Row],[sem 02]]&amp;Tabla1[[#This Row],[sem 03]])</f>
        <v/>
      </c>
      <c r="BE273" s="232" t="str">
        <f>+IF(TRIM(F273)="","",$B$1&amp;"-"&amp;Tabla1[[#This Row],[Mes Inscrito]]&amp;"-"&amp;Tabla1[[#This Row],[Dia de clases Inscrito]]&amp;"-"&amp;Tabla1[[#This Row],[Horario Inscrito]]&amp;"-"&amp;Tabla1[[#This Row],[Fecha Inicio grupo]])</f>
        <v/>
      </c>
      <c r="BF273" s="249" t="str">
        <f>IF(F273="","",Tabla1[[#This Row],[Curso]])</f>
        <v/>
      </c>
      <c r="BG273" s="250" t="str">
        <f>+IF(TRIM(F273)="","",$B$1&amp;"-"&amp;TRIM(Tabla1[[#This Row],[Mes Inscrito]])&amp;"-"&amp;TRIM(Tabla1[[#This Row],[Dia de clases Inscrito]])&amp;"-"&amp;TRIM(Tabla1[[#This Row],[Horario Inscrito]])&amp;"-"&amp;TRIM(Tabla1[[#This Row],[Fecha Inicio grupo]])&amp;"-"&amp;TRIM(Tabla1[[#This Row],[Tipo Incrito]]))</f>
        <v/>
      </c>
      <c r="BH273" s="251" t="str">
        <f>IF(F273="","",OR(IFERROR(SEARCH("CG",Tabla1[[#This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3" s="305" t="str">
        <f>IF(F273&lt;&gt;"",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3" s="305" t="str">
        <f>IF(F273&lt;&gt;"",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3" s="305" t="str">
        <f>IF(Tabla1[[#This Row],[Fecha Inicio grupo]]="","",IFERROR(VLOOKUP(Tabla1[[#This Row],[Mes de Alta como miembro]],Parámetros!$AM$2:$AN$16,2,0),"01/01/1900"))</f>
        <v/>
      </c>
    </row>
    <row r="274" spans="1:63" ht="14.45" hidden="1">
      <c r="A274" s="68">
        <v>271</v>
      </c>
      <c r="B274" s="29"/>
      <c r="C274" s="34"/>
      <c r="D274" s="42"/>
      <c r="E274" s="64"/>
      <c r="F274" s="45"/>
      <c r="G274" s="45"/>
      <c r="H274" s="161"/>
      <c r="I274" s="42"/>
      <c r="J274" s="28"/>
      <c r="K274" s="69"/>
      <c r="L274" s="68"/>
      <c r="M274" s="46"/>
      <c r="N274" s="236" t="str">
        <f ca="1">IF(Tabla1[[#This Row],[Fecha de nac]]="","",IF(Tabla1[[#This Row],[Fecha Finalización]] &gt;=TODAY(), DATEDIF(Tabla1[[#This Row],[Fecha de nac]],TODAY(),"y"), ROUNDDOWN((Tabla1[[#This Row],[Fecha Finalización]] -Tabla1[[#This Row],[Fecha de nac]])/365,0)))</f>
        <v/>
      </c>
      <c r="O274" s="167"/>
      <c r="P274" s="34"/>
      <c r="Q274" s="67"/>
      <c r="R274" s="67"/>
      <c r="S274" s="67"/>
      <c r="T274" s="67"/>
      <c r="U274" s="241" t="str">
        <f>IF(F274="","",Tabla1[[#This Row],[Fecha Inicio grupo]]+3*7-7)</f>
        <v/>
      </c>
      <c r="V274" s="242" t="str">
        <f>IF(F274="","",EDATE(Tabla1[[#This Row],[Fecha Inicio grupo]],3))</f>
        <v/>
      </c>
      <c r="W274" s="29"/>
      <c r="X274" s="29"/>
      <c r="Y274" s="76"/>
      <c r="Z274" s="76"/>
      <c r="AA274" s="76"/>
      <c r="AB274" s="76"/>
      <c r="AC274" s="76"/>
      <c r="AD274" s="76"/>
      <c r="AE274" s="76"/>
      <c r="AF274" s="76"/>
      <c r="AG274" s="76"/>
      <c r="AH274" s="76"/>
      <c r="AI274" s="76"/>
      <c r="AJ274" s="76"/>
      <c r="AK274" s="76"/>
      <c r="AL274" s="76"/>
      <c r="AM274" s="76"/>
      <c r="AN274" s="76"/>
      <c r="AO274" s="143"/>
      <c r="AP274" s="244" t="str">
        <f>IF(F274="","",IFERROR(VLOOKUP(SUBSTITUTE(SUBSTITUTE(Tabla1[[#This Row],[Uso Sistemas]],"T","P"),"N","F"),Parámetros!$M$2:$N$17,2,0),"Completar hasta 3ra sem. para evaluar a Probacionista"))</f>
        <v/>
      </c>
      <c r="AQ274" s="39"/>
      <c r="AR274" s="39"/>
      <c r="AS274" s="39"/>
      <c r="AT274" s="28"/>
      <c r="AU274" s="55"/>
      <c r="AV274" s="55"/>
      <c r="AW274" s="55"/>
      <c r="AX274" s="246" t="str">
        <f>IF(V274="","",EOMONTH(EDATE(Tabla1[[#This Row],[Fecha Finalización]],2),0))</f>
        <v/>
      </c>
      <c r="AY274" s="39"/>
      <c r="AZ274" s="247" t="str">
        <f>IF(V274="","",EOMONTH(EDATE(Tabla1[[#This Row],[Fecha Finalización]],3),0))</f>
        <v/>
      </c>
      <c r="BA274" s="39"/>
      <c r="BB274" s="39"/>
      <c r="BC274" s="233"/>
      <c r="BD274" s="231" t="str">
        <f>IF(F274="","",Tabla1[[#This Row],[sem 01]]&amp;Tabla1[[#This Row],[sem 02]]&amp;Tabla1[[#This Row],[sem 03]])</f>
        <v/>
      </c>
      <c r="BE274" s="232" t="str">
        <f>+IF(TRIM(F274)="","",$B$1&amp;"-"&amp;Tabla1[[#This Row],[Mes Inscrito]]&amp;"-"&amp;Tabla1[[#This Row],[Dia de clases Inscrito]]&amp;"-"&amp;Tabla1[[#This Row],[Horario Inscrito]]&amp;"-"&amp;Tabla1[[#This Row],[Fecha Inicio grupo]])</f>
        <v/>
      </c>
      <c r="BF274" s="249" t="str">
        <f>IF(F274="","",Tabla1[[#This Row],[Curso]])</f>
        <v/>
      </c>
      <c r="BG274" s="250" t="str">
        <f>+IF(TRIM(F274)="","",$B$1&amp;"-"&amp;TRIM(Tabla1[[#This Row],[Mes Inscrito]])&amp;"-"&amp;TRIM(Tabla1[[#This Row],[Dia de clases Inscrito]])&amp;"-"&amp;TRIM(Tabla1[[#This Row],[Horario Inscrito]])&amp;"-"&amp;TRIM(Tabla1[[#This Row],[Fecha Inicio grupo]])&amp;"-"&amp;TRIM(Tabla1[[#This Row],[Tipo Incrito]]))</f>
        <v/>
      </c>
      <c r="BH274" s="251" t="str">
        <f>IF(F274="","",OR(IFERROR(SEARCH("CG",Tabla1[[#This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4" s="305" t="str">
        <f>IF(F274&lt;&gt;"",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4" s="305" t="str">
        <f>IF(F274&lt;&gt;"",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4" s="305" t="str">
        <f>IF(Tabla1[[#This Row],[Fecha Inicio grupo]]="","",IFERROR(VLOOKUP(Tabla1[[#This Row],[Mes de Alta como miembro]],Parámetros!$AM$2:$AN$16,2,0),"01/01/1900"))</f>
        <v/>
      </c>
    </row>
    <row r="275" spans="1:63" ht="14.45" hidden="1">
      <c r="A275" s="68">
        <v>272</v>
      </c>
      <c r="B275" s="29"/>
      <c r="C275" s="34"/>
      <c r="D275" s="42"/>
      <c r="E275" s="64"/>
      <c r="F275" s="45"/>
      <c r="G275" s="45"/>
      <c r="H275" s="161"/>
      <c r="I275" s="42"/>
      <c r="J275" s="28"/>
      <c r="K275" s="69"/>
      <c r="L275" s="68"/>
      <c r="M275" s="46"/>
      <c r="N275" s="236" t="str">
        <f ca="1">IF(Tabla1[[#This Row],[Fecha de nac]]="","",IF(Tabla1[[#This Row],[Fecha Finalización]] &gt;=TODAY(), DATEDIF(Tabla1[[#This Row],[Fecha de nac]],TODAY(),"y"), ROUNDDOWN((Tabla1[[#This Row],[Fecha Finalización]] -Tabla1[[#This Row],[Fecha de nac]])/365,0)))</f>
        <v/>
      </c>
      <c r="O275" s="167"/>
      <c r="P275" s="34"/>
      <c r="Q275" s="67"/>
      <c r="R275" s="67"/>
      <c r="S275" s="67"/>
      <c r="T275" s="67"/>
      <c r="U275" s="241" t="str">
        <f>IF(F275="","",Tabla1[[#This Row],[Fecha Inicio grupo]]+3*7-7)</f>
        <v/>
      </c>
      <c r="V275" s="242" t="str">
        <f>IF(F275="","",EDATE(Tabla1[[#This Row],[Fecha Inicio grupo]],3))</f>
        <v/>
      </c>
      <c r="W275" s="29"/>
      <c r="X275" s="29"/>
      <c r="Y275" s="76"/>
      <c r="Z275" s="76"/>
      <c r="AA275" s="76"/>
      <c r="AB275" s="76"/>
      <c r="AC275" s="76"/>
      <c r="AD275" s="76"/>
      <c r="AE275" s="76"/>
      <c r="AF275" s="76"/>
      <c r="AG275" s="76"/>
      <c r="AH275" s="76"/>
      <c r="AI275" s="76"/>
      <c r="AJ275" s="76"/>
      <c r="AK275" s="76"/>
      <c r="AL275" s="76"/>
      <c r="AM275" s="76"/>
      <c r="AN275" s="76"/>
      <c r="AO275" s="143"/>
      <c r="AP275" s="244" t="str">
        <f>IF(F275="","",IFERROR(VLOOKUP(SUBSTITUTE(SUBSTITUTE(Tabla1[[#This Row],[Uso Sistemas]],"T","P"),"N","F"),Parámetros!$M$2:$N$17,2,0),"Completar hasta 3ra sem. para evaluar a Probacionista"))</f>
        <v/>
      </c>
      <c r="AQ275" s="39"/>
      <c r="AR275" s="39"/>
      <c r="AS275" s="39"/>
      <c r="AT275" s="28"/>
      <c r="AU275" s="55"/>
      <c r="AV275" s="55"/>
      <c r="AW275" s="55"/>
      <c r="AX275" s="246" t="str">
        <f>IF(V275="","",EOMONTH(EDATE(Tabla1[[#This Row],[Fecha Finalización]],2),0))</f>
        <v/>
      </c>
      <c r="AY275" s="39"/>
      <c r="AZ275" s="247" t="str">
        <f>IF(V275="","",EOMONTH(EDATE(Tabla1[[#This Row],[Fecha Finalización]],3),0))</f>
        <v/>
      </c>
      <c r="BA275" s="39"/>
      <c r="BB275" s="39"/>
      <c r="BC275" s="233"/>
      <c r="BD275" s="231" t="str">
        <f>IF(F275="","",Tabla1[[#This Row],[sem 01]]&amp;Tabla1[[#This Row],[sem 02]]&amp;Tabla1[[#This Row],[sem 03]])</f>
        <v/>
      </c>
      <c r="BE275" s="232" t="str">
        <f>+IF(TRIM(F275)="","",$B$1&amp;"-"&amp;Tabla1[[#This Row],[Mes Inscrito]]&amp;"-"&amp;Tabla1[[#This Row],[Dia de clases Inscrito]]&amp;"-"&amp;Tabla1[[#This Row],[Horario Inscrito]]&amp;"-"&amp;Tabla1[[#This Row],[Fecha Inicio grupo]])</f>
        <v/>
      </c>
      <c r="BF275" s="249" t="str">
        <f>IF(F275="","",Tabla1[[#This Row],[Curso]])</f>
        <v/>
      </c>
      <c r="BG275" s="250" t="str">
        <f>+IF(TRIM(F275)="","",$B$1&amp;"-"&amp;TRIM(Tabla1[[#This Row],[Mes Inscrito]])&amp;"-"&amp;TRIM(Tabla1[[#This Row],[Dia de clases Inscrito]])&amp;"-"&amp;TRIM(Tabla1[[#This Row],[Horario Inscrito]])&amp;"-"&amp;TRIM(Tabla1[[#This Row],[Fecha Inicio grupo]])&amp;"-"&amp;TRIM(Tabla1[[#This Row],[Tipo Incrito]]))</f>
        <v/>
      </c>
      <c r="BH275" s="251" t="str">
        <f>IF(F275="","",OR(IFERROR(SEARCH("CG",Tabla1[[#This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5" s="305" t="str">
        <f>IF(F275&lt;&gt;"",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5" s="305" t="str">
        <f>IF(F275&lt;&gt;"",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5" s="305" t="str">
        <f>IF(Tabla1[[#This Row],[Fecha Inicio grupo]]="","",IFERROR(VLOOKUP(Tabla1[[#This Row],[Mes de Alta como miembro]],Parámetros!$AM$2:$AN$16,2,0),"01/01/1900"))</f>
        <v/>
      </c>
    </row>
    <row r="276" spans="1:63" ht="14.45" hidden="1">
      <c r="A276" s="68">
        <v>273</v>
      </c>
      <c r="B276" s="29"/>
      <c r="C276" s="34"/>
      <c r="D276" s="42"/>
      <c r="E276" s="64"/>
      <c r="F276" s="45"/>
      <c r="G276" s="45"/>
      <c r="H276" s="161"/>
      <c r="I276" s="42"/>
      <c r="J276" s="28"/>
      <c r="K276" s="69"/>
      <c r="L276" s="68"/>
      <c r="M276" s="46"/>
      <c r="N276" s="236" t="str">
        <f ca="1">IF(Tabla1[[#This Row],[Fecha de nac]]="","",IF(Tabla1[[#This Row],[Fecha Finalización]] &gt;=TODAY(), DATEDIF(Tabla1[[#This Row],[Fecha de nac]],TODAY(),"y"), ROUNDDOWN((Tabla1[[#This Row],[Fecha Finalización]] -Tabla1[[#This Row],[Fecha de nac]])/365,0)))</f>
        <v/>
      </c>
      <c r="O276" s="167"/>
      <c r="P276" s="34"/>
      <c r="Q276" s="67"/>
      <c r="R276" s="67"/>
      <c r="S276" s="67"/>
      <c r="T276" s="67"/>
      <c r="U276" s="241" t="str">
        <f>IF(F276="","",Tabla1[[#This Row],[Fecha Inicio grupo]]+3*7-7)</f>
        <v/>
      </c>
      <c r="V276" s="242" t="str">
        <f>IF(F276="","",EDATE(Tabla1[[#This Row],[Fecha Inicio grupo]],3))</f>
        <v/>
      </c>
      <c r="W276" s="29"/>
      <c r="X276" s="29"/>
      <c r="Y276" s="76"/>
      <c r="Z276" s="76"/>
      <c r="AA276" s="76"/>
      <c r="AB276" s="76"/>
      <c r="AC276" s="76"/>
      <c r="AD276" s="76"/>
      <c r="AE276" s="76"/>
      <c r="AF276" s="76"/>
      <c r="AG276" s="76"/>
      <c r="AH276" s="76"/>
      <c r="AI276" s="76"/>
      <c r="AJ276" s="76"/>
      <c r="AK276" s="76"/>
      <c r="AL276" s="76"/>
      <c r="AM276" s="76"/>
      <c r="AN276" s="76"/>
      <c r="AO276" s="143"/>
      <c r="AP276" s="244" t="str">
        <f>IF(F276="","",IFERROR(VLOOKUP(SUBSTITUTE(SUBSTITUTE(Tabla1[[#This Row],[Uso Sistemas]],"T","P"),"N","F"),Parámetros!$M$2:$N$17,2,0),"Completar hasta 3ra sem. para evaluar a Probacionista"))</f>
        <v/>
      </c>
      <c r="AQ276" s="39"/>
      <c r="AR276" s="39"/>
      <c r="AS276" s="39"/>
      <c r="AT276" s="28"/>
      <c r="AU276" s="55"/>
      <c r="AV276" s="55"/>
      <c r="AW276" s="55"/>
      <c r="AX276" s="246" t="str">
        <f>IF(V276="","",EOMONTH(EDATE(Tabla1[[#This Row],[Fecha Finalización]],2),0))</f>
        <v/>
      </c>
      <c r="AY276" s="39"/>
      <c r="AZ276" s="247" t="str">
        <f>IF(V276="","",EOMONTH(EDATE(Tabla1[[#This Row],[Fecha Finalización]],3),0))</f>
        <v/>
      </c>
      <c r="BA276" s="39"/>
      <c r="BB276" s="39"/>
      <c r="BC276" s="233"/>
      <c r="BD276" s="231" t="str">
        <f>IF(F276="","",Tabla1[[#This Row],[sem 01]]&amp;Tabla1[[#This Row],[sem 02]]&amp;Tabla1[[#This Row],[sem 03]])</f>
        <v/>
      </c>
      <c r="BE276" s="232" t="str">
        <f>+IF(TRIM(F276)="","",$B$1&amp;"-"&amp;Tabla1[[#This Row],[Mes Inscrito]]&amp;"-"&amp;Tabla1[[#This Row],[Dia de clases Inscrito]]&amp;"-"&amp;Tabla1[[#This Row],[Horario Inscrito]]&amp;"-"&amp;Tabla1[[#This Row],[Fecha Inicio grupo]])</f>
        <v/>
      </c>
      <c r="BF276" s="249" t="str">
        <f>IF(F276="","",Tabla1[[#This Row],[Curso]])</f>
        <v/>
      </c>
      <c r="BG276" s="250" t="str">
        <f>+IF(TRIM(F276)="","",$B$1&amp;"-"&amp;TRIM(Tabla1[[#This Row],[Mes Inscrito]])&amp;"-"&amp;TRIM(Tabla1[[#This Row],[Dia de clases Inscrito]])&amp;"-"&amp;TRIM(Tabla1[[#This Row],[Horario Inscrito]])&amp;"-"&amp;TRIM(Tabla1[[#This Row],[Fecha Inicio grupo]])&amp;"-"&amp;TRIM(Tabla1[[#This Row],[Tipo Incrito]]))</f>
        <v/>
      </c>
      <c r="BH276" s="251" t="str">
        <f>IF(F276="","",OR(IFERROR(SEARCH("CG",Tabla1[[#This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6" s="305" t="str">
        <f>IF(F276&lt;&gt;"",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6" s="305" t="str">
        <f>IF(F276&lt;&gt;"",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6" s="305" t="str">
        <f>IF(Tabla1[[#This Row],[Fecha Inicio grupo]]="","",IFERROR(VLOOKUP(Tabla1[[#This Row],[Mes de Alta como miembro]],Parámetros!$AM$2:$AN$16,2,0),"01/01/1900"))</f>
        <v/>
      </c>
    </row>
    <row r="277" spans="1:63" ht="14.45" hidden="1">
      <c r="A277" s="68">
        <v>274</v>
      </c>
      <c r="B277" s="29"/>
      <c r="C277" s="34"/>
      <c r="D277" s="42"/>
      <c r="E277" s="64"/>
      <c r="F277" s="45"/>
      <c r="G277" s="45"/>
      <c r="H277" s="161"/>
      <c r="I277" s="42"/>
      <c r="J277" s="28"/>
      <c r="K277" s="69"/>
      <c r="L277" s="68"/>
      <c r="M277" s="46"/>
      <c r="N277" s="236" t="str">
        <f ca="1">IF(Tabla1[[#This Row],[Fecha de nac]]="","",IF(Tabla1[[#This Row],[Fecha Finalización]] &gt;=TODAY(), DATEDIF(Tabla1[[#This Row],[Fecha de nac]],TODAY(),"y"), ROUNDDOWN((Tabla1[[#This Row],[Fecha Finalización]] -Tabla1[[#This Row],[Fecha de nac]])/365,0)))</f>
        <v/>
      </c>
      <c r="O277" s="167"/>
      <c r="P277" s="34"/>
      <c r="Q277" s="67"/>
      <c r="R277" s="67"/>
      <c r="S277" s="67"/>
      <c r="T277" s="67"/>
      <c r="U277" s="241" t="str">
        <f>IF(F277="","",Tabla1[[#This Row],[Fecha Inicio grupo]]+3*7-7)</f>
        <v/>
      </c>
      <c r="V277" s="242" t="str">
        <f>IF(F277="","",EDATE(Tabla1[[#This Row],[Fecha Inicio grupo]],3))</f>
        <v/>
      </c>
      <c r="W277" s="29"/>
      <c r="X277" s="29"/>
      <c r="Y277" s="76"/>
      <c r="Z277" s="76"/>
      <c r="AA277" s="76"/>
      <c r="AB277" s="76"/>
      <c r="AC277" s="76"/>
      <c r="AD277" s="76"/>
      <c r="AE277" s="76"/>
      <c r="AF277" s="76"/>
      <c r="AG277" s="76"/>
      <c r="AH277" s="76"/>
      <c r="AI277" s="76"/>
      <c r="AJ277" s="76"/>
      <c r="AK277" s="76"/>
      <c r="AL277" s="76"/>
      <c r="AM277" s="76"/>
      <c r="AN277" s="76"/>
      <c r="AO277" s="143"/>
      <c r="AP277" s="244" t="str">
        <f>IF(F277="","",IFERROR(VLOOKUP(SUBSTITUTE(SUBSTITUTE(Tabla1[[#This Row],[Uso Sistemas]],"T","P"),"N","F"),Parámetros!$M$2:$N$17,2,0),"Completar hasta 3ra sem. para evaluar a Probacionista"))</f>
        <v/>
      </c>
      <c r="AQ277" s="39"/>
      <c r="AR277" s="39"/>
      <c r="AS277" s="39"/>
      <c r="AT277" s="28"/>
      <c r="AU277" s="55"/>
      <c r="AV277" s="55"/>
      <c r="AW277" s="55"/>
      <c r="AX277" s="246" t="str">
        <f>IF(V277="","",EOMONTH(EDATE(Tabla1[[#This Row],[Fecha Finalización]],2),0))</f>
        <v/>
      </c>
      <c r="AY277" s="39"/>
      <c r="AZ277" s="247" t="str">
        <f>IF(V277="","",EOMONTH(EDATE(Tabla1[[#This Row],[Fecha Finalización]],3),0))</f>
        <v/>
      </c>
      <c r="BA277" s="39"/>
      <c r="BB277" s="39"/>
      <c r="BC277" s="233"/>
      <c r="BD277" s="231" t="str">
        <f>IF(F277="","",Tabla1[[#This Row],[sem 01]]&amp;Tabla1[[#This Row],[sem 02]]&amp;Tabla1[[#This Row],[sem 03]])</f>
        <v/>
      </c>
      <c r="BE277" s="232" t="str">
        <f>+IF(TRIM(F277)="","",$B$1&amp;"-"&amp;Tabla1[[#This Row],[Mes Inscrito]]&amp;"-"&amp;Tabla1[[#This Row],[Dia de clases Inscrito]]&amp;"-"&amp;Tabla1[[#This Row],[Horario Inscrito]]&amp;"-"&amp;Tabla1[[#This Row],[Fecha Inicio grupo]])</f>
        <v/>
      </c>
      <c r="BF277" s="249" t="str">
        <f>IF(F277="","",Tabla1[[#This Row],[Curso]])</f>
        <v/>
      </c>
      <c r="BG277" s="250" t="str">
        <f>+IF(TRIM(F277)="","",$B$1&amp;"-"&amp;TRIM(Tabla1[[#This Row],[Mes Inscrito]])&amp;"-"&amp;TRIM(Tabla1[[#This Row],[Dia de clases Inscrito]])&amp;"-"&amp;TRIM(Tabla1[[#This Row],[Horario Inscrito]])&amp;"-"&amp;TRIM(Tabla1[[#This Row],[Fecha Inicio grupo]])&amp;"-"&amp;TRIM(Tabla1[[#This Row],[Tipo Incrito]]))</f>
        <v/>
      </c>
      <c r="BH277" s="251" t="str">
        <f>IF(F277="","",OR(IFERROR(SEARCH("CG",Tabla1[[#This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7" s="305" t="str">
        <f>IF(F277&lt;&gt;"",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7" s="305" t="str">
        <f>IF(F277&lt;&gt;"",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7" s="305" t="str">
        <f>IF(Tabla1[[#This Row],[Fecha Inicio grupo]]="","",IFERROR(VLOOKUP(Tabla1[[#This Row],[Mes de Alta como miembro]],Parámetros!$AM$2:$AN$16,2,0),"01/01/1900"))</f>
        <v/>
      </c>
    </row>
    <row r="278" spans="1:63" ht="14.45" hidden="1">
      <c r="A278" s="68">
        <v>275</v>
      </c>
      <c r="B278" s="29"/>
      <c r="C278" s="34"/>
      <c r="D278" s="42"/>
      <c r="E278" s="64"/>
      <c r="F278" s="45"/>
      <c r="G278" s="45"/>
      <c r="H278" s="161"/>
      <c r="I278" s="42"/>
      <c r="J278" s="28"/>
      <c r="K278" s="69"/>
      <c r="L278" s="68"/>
      <c r="M278" s="46"/>
      <c r="N278" s="236" t="str">
        <f ca="1">IF(Tabla1[[#This Row],[Fecha de nac]]="","",IF(Tabla1[[#This Row],[Fecha Finalización]] &gt;=TODAY(), DATEDIF(Tabla1[[#This Row],[Fecha de nac]],TODAY(),"y"), ROUNDDOWN((Tabla1[[#This Row],[Fecha Finalización]] -Tabla1[[#This Row],[Fecha de nac]])/365,0)))</f>
        <v/>
      </c>
      <c r="O278" s="167"/>
      <c r="P278" s="34"/>
      <c r="Q278" s="67"/>
      <c r="R278" s="67"/>
      <c r="S278" s="67"/>
      <c r="T278" s="67"/>
      <c r="U278" s="241" t="str">
        <f>IF(F278="","",Tabla1[[#This Row],[Fecha Inicio grupo]]+3*7-7)</f>
        <v/>
      </c>
      <c r="V278" s="242" t="str">
        <f>IF(F278="","",EDATE(Tabla1[[#This Row],[Fecha Inicio grupo]],3))</f>
        <v/>
      </c>
      <c r="W278" s="29"/>
      <c r="X278" s="29"/>
      <c r="Y278" s="76"/>
      <c r="Z278" s="76"/>
      <c r="AA278" s="76"/>
      <c r="AB278" s="76"/>
      <c r="AC278" s="76"/>
      <c r="AD278" s="76"/>
      <c r="AE278" s="76"/>
      <c r="AF278" s="76"/>
      <c r="AG278" s="76"/>
      <c r="AH278" s="76"/>
      <c r="AI278" s="76"/>
      <c r="AJ278" s="76"/>
      <c r="AK278" s="76"/>
      <c r="AL278" s="76"/>
      <c r="AM278" s="76"/>
      <c r="AN278" s="76"/>
      <c r="AO278" s="143"/>
      <c r="AP278" s="244" t="str">
        <f>IF(F278="","",IFERROR(VLOOKUP(SUBSTITUTE(SUBSTITUTE(Tabla1[[#This Row],[Uso Sistemas]],"T","P"),"N","F"),Parámetros!$M$2:$N$17,2,0),"Completar hasta 3ra sem. para evaluar a Probacionista"))</f>
        <v/>
      </c>
      <c r="AQ278" s="39"/>
      <c r="AR278" s="39"/>
      <c r="AS278" s="39"/>
      <c r="AT278" s="28"/>
      <c r="AU278" s="55"/>
      <c r="AV278" s="55"/>
      <c r="AW278" s="55"/>
      <c r="AX278" s="246" t="str">
        <f>IF(V278="","",EOMONTH(EDATE(Tabla1[[#This Row],[Fecha Finalización]],2),0))</f>
        <v/>
      </c>
      <c r="AY278" s="39"/>
      <c r="AZ278" s="247" t="str">
        <f>IF(V278="","",EOMONTH(EDATE(Tabla1[[#This Row],[Fecha Finalización]],3),0))</f>
        <v/>
      </c>
      <c r="BA278" s="39"/>
      <c r="BB278" s="39"/>
      <c r="BC278" s="233"/>
      <c r="BD278" s="231" t="str">
        <f>IF(F278="","",Tabla1[[#This Row],[sem 01]]&amp;Tabla1[[#This Row],[sem 02]]&amp;Tabla1[[#This Row],[sem 03]])</f>
        <v/>
      </c>
      <c r="BE278" s="232" t="str">
        <f>+IF(TRIM(F278)="","",$B$1&amp;"-"&amp;Tabla1[[#This Row],[Mes Inscrito]]&amp;"-"&amp;Tabla1[[#This Row],[Dia de clases Inscrito]]&amp;"-"&amp;Tabla1[[#This Row],[Horario Inscrito]]&amp;"-"&amp;Tabla1[[#This Row],[Fecha Inicio grupo]])</f>
        <v/>
      </c>
      <c r="BF278" s="249" t="str">
        <f>IF(F278="","",Tabla1[[#This Row],[Curso]])</f>
        <v/>
      </c>
      <c r="BG278" s="250" t="str">
        <f>+IF(TRIM(F278)="","",$B$1&amp;"-"&amp;TRIM(Tabla1[[#This Row],[Mes Inscrito]])&amp;"-"&amp;TRIM(Tabla1[[#This Row],[Dia de clases Inscrito]])&amp;"-"&amp;TRIM(Tabla1[[#This Row],[Horario Inscrito]])&amp;"-"&amp;TRIM(Tabla1[[#This Row],[Fecha Inicio grupo]])&amp;"-"&amp;TRIM(Tabla1[[#This Row],[Tipo Incrito]]))</f>
        <v/>
      </c>
      <c r="BH278" s="251" t="str">
        <f>IF(F278="","",OR(IFERROR(SEARCH("CG",Tabla1[[#This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8" s="305" t="str">
        <f>IF(F278&lt;&gt;"",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8" s="305" t="str">
        <f>IF(F278&lt;&gt;"",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8" s="305" t="str">
        <f>IF(Tabla1[[#This Row],[Fecha Inicio grupo]]="","",IFERROR(VLOOKUP(Tabla1[[#This Row],[Mes de Alta como miembro]],Parámetros!$AM$2:$AN$16,2,0),"01/01/1900"))</f>
        <v/>
      </c>
    </row>
    <row r="279" spans="1:63" ht="14.45" hidden="1">
      <c r="A279" s="68">
        <v>276</v>
      </c>
      <c r="B279" s="29"/>
      <c r="C279" s="34"/>
      <c r="D279" s="42"/>
      <c r="E279" s="64"/>
      <c r="F279" s="45"/>
      <c r="G279" s="45"/>
      <c r="H279" s="161"/>
      <c r="I279" s="42"/>
      <c r="J279" s="28"/>
      <c r="K279" s="69"/>
      <c r="L279" s="68"/>
      <c r="M279" s="46"/>
      <c r="N279" s="236" t="str">
        <f ca="1">IF(Tabla1[[#This Row],[Fecha de nac]]="","",IF(Tabla1[[#This Row],[Fecha Finalización]] &gt;=TODAY(), DATEDIF(Tabla1[[#This Row],[Fecha de nac]],TODAY(),"y"), ROUNDDOWN((Tabla1[[#This Row],[Fecha Finalización]] -Tabla1[[#This Row],[Fecha de nac]])/365,0)))</f>
        <v/>
      </c>
      <c r="O279" s="167"/>
      <c r="P279" s="34"/>
      <c r="Q279" s="67"/>
      <c r="R279" s="67"/>
      <c r="S279" s="67"/>
      <c r="T279" s="67"/>
      <c r="U279" s="241" t="str">
        <f>IF(F279="","",Tabla1[[#This Row],[Fecha Inicio grupo]]+3*7-7)</f>
        <v/>
      </c>
      <c r="V279" s="242" t="str">
        <f>IF(F279="","",EDATE(Tabla1[[#This Row],[Fecha Inicio grupo]],3))</f>
        <v/>
      </c>
      <c r="W279" s="29"/>
      <c r="X279" s="29"/>
      <c r="Y279" s="76"/>
      <c r="Z279" s="76"/>
      <c r="AA279" s="76"/>
      <c r="AB279" s="76"/>
      <c r="AC279" s="76"/>
      <c r="AD279" s="76"/>
      <c r="AE279" s="76"/>
      <c r="AF279" s="76"/>
      <c r="AG279" s="76"/>
      <c r="AH279" s="76"/>
      <c r="AI279" s="76"/>
      <c r="AJ279" s="76"/>
      <c r="AK279" s="76"/>
      <c r="AL279" s="76"/>
      <c r="AM279" s="76"/>
      <c r="AN279" s="76"/>
      <c r="AO279" s="143"/>
      <c r="AP279" s="244" t="str">
        <f>IF(F279="","",IFERROR(VLOOKUP(SUBSTITUTE(SUBSTITUTE(Tabla1[[#This Row],[Uso Sistemas]],"T","P"),"N","F"),Parámetros!$M$2:$N$17,2,0),"Completar hasta 3ra sem. para evaluar a Probacionista"))</f>
        <v/>
      </c>
      <c r="AQ279" s="39"/>
      <c r="AR279" s="39"/>
      <c r="AS279" s="39"/>
      <c r="AT279" s="28"/>
      <c r="AU279" s="55"/>
      <c r="AV279" s="55"/>
      <c r="AW279" s="55"/>
      <c r="AX279" s="246" t="str">
        <f>IF(V279="","",EOMONTH(EDATE(Tabla1[[#This Row],[Fecha Finalización]],2),0))</f>
        <v/>
      </c>
      <c r="AY279" s="39"/>
      <c r="AZ279" s="247" t="str">
        <f>IF(V279="","",EOMONTH(EDATE(Tabla1[[#This Row],[Fecha Finalización]],3),0))</f>
        <v/>
      </c>
      <c r="BA279" s="39"/>
      <c r="BB279" s="39"/>
      <c r="BC279" s="233"/>
      <c r="BD279" s="231" t="str">
        <f>IF(F279="","",Tabla1[[#This Row],[sem 01]]&amp;Tabla1[[#This Row],[sem 02]]&amp;Tabla1[[#This Row],[sem 03]])</f>
        <v/>
      </c>
      <c r="BE279" s="232" t="str">
        <f>+IF(TRIM(F279)="","",$B$1&amp;"-"&amp;Tabla1[[#This Row],[Mes Inscrito]]&amp;"-"&amp;Tabla1[[#This Row],[Dia de clases Inscrito]]&amp;"-"&amp;Tabla1[[#This Row],[Horario Inscrito]]&amp;"-"&amp;Tabla1[[#This Row],[Fecha Inicio grupo]])</f>
        <v/>
      </c>
      <c r="BF279" s="249" t="str">
        <f>IF(F279="","",Tabla1[[#This Row],[Curso]])</f>
        <v/>
      </c>
      <c r="BG279" s="250" t="str">
        <f>+IF(TRIM(F279)="","",$B$1&amp;"-"&amp;TRIM(Tabla1[[#This Row],[Mes Inscrito]])&amp;"-"&amp;TRIM(Tabla1[[#This Row],[Dia de clases Inscrito]])&amp;"-"&amp;TRIM(Tabla1[[#This Row],[Horario Inscrito]])&amp;"-"&amp;TRIM(Tabla1[[#This Row],[Fecha Inicio grupo]])&amp;"-"&amp;TRIM(Tabla1[[#This Row],[Tipo Incrito]]))</f>
        <v/>
      </c>
      <c r="BH279" s="251" t="str">
        <f>IF(F279="","",OR(IFERROR(SEARCH("CG",Tabla1[[#This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9" s="305" t="str">
        <f>IF(F279&lt;&gt;"",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9" s="305" t="str">
        <f>IF(F279&lt;&gt;"",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9" s="305" t="str">
        <f>IF(Tabla1[[#This Row],[Fecha Inicio grupo]]="","",IFERROR(VLOOKUP(Tabla1[[#This Row],[Mes de Alta como miembro]],Parámetros!$AM$2:$AN$16,2,0),"01/01/1900"))</f>
        <v/>
      </c>
    </row>
    <row r="280" spans="1:63" ht="14.45" hidden="1">
      <c r="A280" s="68">
        <v>277</v>
      </c>
      <c r="B280" s="29"/>
      <c r="C280" s="34"/>
      <c r="D280" s="42"/>
      <c r="E280" s="64"/>
      <c r="F280" s="45"/>
      <c r="G280" s="45"/>
      <c r="H280" s="161"/>
      <c r="I280" s="42"/>
      <c r="J280" s="28"/>
      <c r="K280" s="69"/>
      <c r="L280" s="68"/>
      <c r="M280" s="46"/>
      <c r="N280" s="236" t="str">
        <f ca="1">IF(Tabla1[[#This Row],[Fecha de nac]]="","",IF(Tabla1[[#This Row],[Fecha Finalización]] &gt;=TODAY(), DATEDIF(Tabla1[[#This Row],[Fecha de nac]],TODAY(),"y"), ROUNDDOWN((Tabla1[[#This Row],[Fecha Finalización]] -Tabla1[[#This Row],[Fecha de nac]])/365,0)))</f>
        <v/>
      </c>
      <c r="O280" s="167"/>
      <c r="P280" s="34"/>
      <c r="Q280" s="67"/>
      <c r="R280" s="67"/>
      <c r="S280" s="67"/>
      <c r="T280" s="67"/>
      <c r="U280" s="241" t="str">
        <f>IF(F280="","",Tabla1[[#This Row],[Fecha Inicio grupo]]+3*7-7)</f>
        <v/>
      </c>
      <c r="V280" s="242" t="str">
        <f>IF(F280="","",EDATE(Tabla1[[#This Row],[Fecha Inicio grupo]],3))</f>
        <v/>
      </c>
      <c r="W280" s="29"/>
      <c r="X280" s="29"/>
      <c r="Y280" s="76"/>
      <c r="Z280" s="76"/>
      <c r="AA280" s="76"/>
      <c r="AB280" s="76"/>
      <c r="AC280" s="76"/>
      <c r="AD280" s="76"/>
      <c r="AE280" s="76"/>
      <c r="AF280" s="76"/>
      <c r="AG280" s="76"/>
      <c r="AH280" s="76"/>
      <c r="AI280" s="76"/>
      <c r="AJ280" s="76"/>
      <c r="AK280" s="76"/>
      <c r="AL280" s="76"/>
      <c r="AM280" s="76"/>
      <c r="AN280" s="76"/>
      <c r="AO280" s="143"/>
      <c r="AP280" s="244" t="str">
        <f>IF(F280="","",IFERROR(VLOOKUP(SUBSTITUTE(SUBSTITUTE(Tabla1[[#This Row],[Uso Sistemas]],"T","P"),"N","F"),Parámetros!$M$2:$N$17,2,0),"Completar hasta 3ra sem. para evaluar a Probacionista"))</f>
        <v/>
      </c>
      <c r="AQ280" s="39"/>
      <c r="AR280" s="39"/>
      <c r="AS280" s="39"/>
      <c r="AT280" s="28"/>
      <c r="AU280" s="55"/>
      <c r="AV280" s="55"/>
      <c r="AW280" s="55"/>
      <c r="AX280" s="246" t="str">
        <f>IF(V280="","",EOMONTH(EDATE(Tabla1[[#This Row],[Fecha Finalización]],2),0))</f>
        <v/>
      </c>
      <c r="AY280" s="39"/>
      <c r="AZ280" s="247" t="str">
        <f>IF(V280="","",EOMONTH(EDATE(Tabla1[[#This Row],[Fecha Finalización]],3),0))</f>
        <v/>
      </c>
      <c r="BA280" s="39"/>
      <c r="BB280" s="39"/>
      <c r="BC280" s="233"/>
      <c r="BD280" s="231" t="str">
        <f>IF(F280="","",Tabla1[[#This Row],[sem 01]]&amp;Tabla1[[#This Row],[sem 02]]&amp;Tabla1[[#This Row],[sem 03]])</f>
        <v/>
      </c>
      <c r="BE280" s="232" t="str">
        <f>+IF(TRIM(F280)="","",$B$1&amp;"-"&amp;Tabla1[[#This Row],[Mes Inscrito]]&amp;"-"&amp;Tabla1[[#This Row],[Dia de clases Inscrito]]&amp;"-"&amp;Tabla1[[#This Row],[Horario Inscrito]]&amp;"-"&amp;Tabla1[[#This Row],[Fecha Inicio grupo]])</f>
        <v/>
      </c>
      <c r="BF280" s="249" t="str">
        <f>IF(F280="","",Tabla1[[#This Row],[Curso]])</f>
        <v/>
      </c>
      <c r="BG280" s="250" t="str">
        <f>+IF(TRIM(F280)="","",$B$1&amp;"-"&amp;TRIM(Tabla1[[#This Row],[Mes Inscrito]])&amp;"-"&amp;TRIM(Tabla1[[#This Row],[Dia de clases Inscrito]])&amp;"-"&amp;TRIM(Tabla1[[#This Row],[Horario Inscrito]])&amp;"-"&amp;TRIM(Tabla1[[#This Row],[Fecha Inicio grupo]])&amp;"-"&amp;TRIM(Tabla1[[#This Row],[Tipo Incrito]]))</f>
        <v/>
      </c>
      <c r="BH280" s="251" t="str">
        <f>IF(F280="","",OR(IFERROR(SEARCH("CG",Tabla1[[#This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0" s="305" t="str">
        <f>IF(F280&lt;&gt;"",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0" s="305" t="str">
        <f>IF(F280&lt;&gt;"",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0" s="305" t="str">
        <f>IF(Tabla1[[#This Row],[Fecha Inicio grupo]]="","",IFERROR(VLOOKUP(Tabla1[[#This Row],[Mes de Alta como miembro]],Parámetros!$AM$2:$AN$16,2,0),"01/01/1900"))</f>
        <v/>
      </c>
    </row>
    <row r="281" spans="1:63" ht="14.45" hidden="1">
      <c r="A281" s="68">
        <v>278</v>
      </c>
      <c r="B281" s="29"/>
      <c r="C281" s="34"/>
      <c r="D281" s="42"/>
      <c r="E281" s="64"/>
      <c r="F281" s="45"/>
      <c r="G281" s="45"/>
      <c r="H281" s="161"/>
      <c r="I281" s="42"/>
      <c r="J281" s="28"/>
      <c r="K281" s="69"/>
      <c r="L281" s="68"/>
      <c r="M281" s="46"/>
      <c r="N281" s="236" t="str">
        <f ca="1">IF(Tabla1[[#This Row],[Fecha de nac]]="","",IF(Tabla1[[#This Row],[Fecha Finalización]] &gt;=TODAY(), DATEDIF(Tabla1[[#This Row],[Fecha de nac]],TODAY(),"y"), ROUNDDOWN((Tabla1[[#This Row],[Fecha Finalización]] -Tabla1[[#This Row],[Fecha de nac]])/365,0)))</f>
        <v/>
      </c>
      <c r="O281" s="167"/>
      <c r="P281" s="34"/>
      <c r="Q281" s="67"/>
      <c r="R281" s="67"/>
      <c r="S281" s="67"/>
      <c r="T281" s="67"/>
      <c r="U281" s="241" t="str">
        <f>IF(F281="","",Tabla1[[#This Row],[Fecha Inicio grupo]]+3*7-7)</f>
        <v/>
      </c>
      <c r="V281" s="242" t="str">
        <f>IF(F281="","",EDATE(Tabla1[[#This Row],[Fecha Inicio grupo]],3))</f>
        <v/>
      </c>
      <c r="W281" s="29"/>
      <c r="X281" s="29"/>
      <c r="Y281" s="76"/>
      <c r="Z281" s="76"/>
      <c r="AA281" s="76"/>
      <c r="AB281" s="76"/>
      <c r="AC281" s="76"/>
      <c r="AD281" s="76"/>
      <c r="AE281" s="76"/>
      <c r="AF281" s="76"/>
      <c r="AG281" s="76"/>
      <c r="AH281" s="76"/>
      <c r="AI281" s="76"/>
      <c r="AJ281" s="76"/>
      <c r="AK281" s="76"/>
      <c r="AL281" s="76"/>
      <c r="AM281" s="76"/>
      <c r="AN281" s="76"/>
      <c r="AO281" s="143"/>
      <c r="AP281" s="244" t="str">
        <f>IF(F281="","",IFERROR(VLOOKUP(SUBSTITUTE(SUBSTITUTE(Tabla1[[#This Row],[Uso Sistemas]],"T","P"),"N","F"),Parámetros!$M$2:$N$17,2,0),"Completar hasta 3ra sem. para evaluar a Probacionista"))</f>
        <v/>
      </c>
      <c r="AQ281" s="39"/>
      <c r="AR281" s="39"/>
      <c r="AS281" s="39"/>
      <c r="AT281" s="28"/>
      <c r="AU281" s="55"/>
      <c r="AV281" s="55"/>
      <c r="AW281" s="55"/>
      <c r="AX281" s="246" t="str">
        <f>IF(V281="","",EOMONTH(EDATE(Tabla1[[#This Row],[Fecha Finalización]],2),0))</f>
        <v/>
      </c>
      <c r="AY281" s="39"/>
      <c r="AZ281" s="247" t="str">
        <f>IF(V281="","",EOMONTH(EDATE(Tabla1[[#This Row],[Fecha Finalización]],3),0))</f>
        <v/>
      </c>
      <c r="BA281" s="39"/>
      <c r="BB281" s="39"/>
      <c r="BC281" s="233"/>
      <c r="BD281" s="231" t="str">
        <f>IF(F281="","",Tabla1[[#This Row],[sem 01]]&amp;Tabla1[[#This Row],[sem 02]]&amp;Tabla1[[#This Row],[sem 03]])</f>
        <v/>
      </c>
      <c r="BE281" s="232" t="str">
        <f>+IF(TRIM(F281)="","",$B$1&amp;"-"&amp;Tabla1[[#This Row],[Mes Inscrito]]&amp;"-"&amp;Tabla1[[#This Row],[Dia de clases Inscrito]]&amp;"-"&amp;Tabla1[[#This Row],[Horario Inscrito]]&amp;"-"&amp;Tabla1[[#This Row],[Fecha Inicio grupo]])</f>
        <v/>
      </c>
      <c r="BF281" s="249" t="str">
        <f>IF(F281="","",Tabla1[[#This Row],[Curso]])</f>
        <v/>
      </c>
      <c r="BG281" s="250" t="str">
        <f>+IF(TRIM(F281)="","",$B$1&amp;"-"&amp;TRIM(Tabla1[[#This Row],[Mes Inscrito]])&amp;"-"&amp;TRIM(Tabla1[[#This Row],[Dia de clases Inscrito]])&amp;"-"&amp;TRIM(Tabla1[[#This Row],[Horario Inscrito]])&amp;"-"&amp;TRIM(Tabla1[[#This Row],[Fecha Inicio grupo]])&amp;"-"&amp;TRIM(Tabla1[[#This Row],[Tipo Incrito]]))</f>
        <v/>
      </c>
      <c r="BH281" s="251" t="str">
        <f>IF(F281="","",OR(IFERROR(SEARCH("CG",Tabla1[[#This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1" s="305" t="str">
        <f>IF(F281&lt;&gt;"",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1" s="305" t="str">
        <f>IF(F281&lt;&gt;"",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1" s="305" t="str">
        <f>IF(Tabla1[[#This Row],[Fecha Inicio grupo]]="","",IFERROR(VLOOKUP(Tabla1[[#This Row],[Mes de Alta como miembro]],Parámetros!$AM$2:$AN$16,2,0),"01/01/1900"))</f>
        <v/>
      </c>
    </row>
    <row r="282" spans="1:63" ht="14.45" hidden="1">
      <c r="A282" s="68">
        <v>279</v>
      </c>
      <c r="B282" s="29"/>
      <c r="C282" s="34"/>
      <c r="D282" s="42"/>
      <c r="E282" s="64"/>
      <c r="F282" s="45"/>
      <c r="G282" s="45"/>
      <c r="H282" s="161"/>
      <c r="I282" s="42"/>
      <c r="J282" s="28"/>
      <c r="K282" s="69"/>
      <c r="L282" s="68"/>
      <c r="M282" s="46"/>
      <c r="N282" s="236" t="str">
        <f ca="1">IF(Tabla1[[#This Row],[Fecha de nac]]="","",IF(Tabla1[[#This Row],[Fecha Finalización]] &gt;=TODAY(), DATEDIF(Tabla1[[#This Row],[Fecha de nac]],TODAY(),"y"), ROUNDDOWN((Tabla1[[#This Row],[Fecha Finalización]] -Tabla1[[#This Row],[Fecha de nac]])/365,0)))</f>
        <v/>
      </c>
      <c r="O282" s="167"/>
      <c r="P282" s="34"/>
      <c r="Q282" s="67"/>
      <c r="R282" s="67"/>
      <c r="S282" s="67"/>
      <c r="T282" s="67"/>
      <c r="U282" s="241" t="str">
        <f>IF(F282="","",Tabla1[[#This Row],[Fecha Inicio grupo]]+3*7-7)</f>
        <v/>
      </c>
      <c r="V282" s="242" t="str">
        <f>IF(F282="","",EDATE(Tabla1[[#This Row],[Fecha Inicio grupo]],3))</f>
        <v/>
      </c>
      <c r="W282" s="29"/>
      <c r="X282" s="29"/>
      <c r="Y282" s="76"/>
      <c r="Z282" s="76"/>
      <c r="AA282" s="76"/>
      <c r="AB282" s="76"/>
      <c r="AC282" s="76"/>
      <c r="AD282" s="76"/>
      <c r="AE282" s="76"/>
      <c r="AF282" s="76"/>
      <c r="AG282" s="76"/>
      <c r="AH282" s="76"/>
      <c r="AI282" s="76"/>
      <c r="AJ282" s="76"/>
      <c r="AK282" s="76"/>
      <c r="AL282" s="76"/>
      <c r="AM282" s="76"/>
      <c r="AN282" s="76"/>
      <c r="AO282" s="143"/>
      <c r="AP282" s="244" t="str">
        <f>IF(F282="","",IFERROR(VLOOKUP(SUBSTITUTE(SUBSTITUTE(Tabla1[[#This Row],[Uso Sistemas]],"T","P"),"N","F"),Parámetros!$M$2:$N$17,2,0),"Completar hasta 3ra sem. para evaluar a Probacionista"))</f>
        <v/>
      </c>
      <c r="AQ282" s="39"/>
      <c r="AR282" s="39"/>
      <c r="AS282" s="39"/>
      <c r="AT282" s="28"/>
      <c r="AU282" s="55"/>
      <c r="AV282" s="55"/>
      <c r="AW282" s="55"/>
      <c r="AX282" s="246" t="str">
        <f>IF(V282="","",EOMONTH(EDATE(Tabla1[[#This Row],[Fecha Finalización]],2),0))</f>
        <v/>
      </c>
      <c r="AY282" s="39"/>
      <c r="AZ282" s="247" t="str">
        <f>IF(V282="","",EOMONTH(EDATE(Tabla1[[#This Row],[Fecha Finalización]],3),0))</f>
        <v/>
      </c>
      <c r="BA282" s="39"/>
      <c r="BB282" s="39"/>
      <c r="BC282" s="233"/>
      <c r="BD282" s="231" t="str">
        <f>IF(F282="","",Tabla1[[#This Row],[sem 01]]&amp;Tabla1[[#This Row],[sem 02]]&amp;Tabla1[[#This Row],[sem 03]])</f>
        <v/>
      </c>
      <c r="BE282" s="232" t="str">
        <f>+IF(TRIM(F282)="","",$B$1&amp;"-"&amp;Tabla1[[#This Row],[Mes Inscrito]]&amp;"-"&amp;Tabla1[[#This Row],[Dia de clases Inscrito]]&amp;"-"&amp;Tabla1[[#This Row],[Horario Inscrito]]&amp;"-"&amp;Tabla1[[#This Row],[Fecha Inicio grupo]])</f>
        <v/>
      </c>
      <c r="BF282" s="249" t="str">
        <f>IF(F282="","",Tabla1[[#This Row],[Curso]])</f>
        <v/>
      </c>
      <c r="BG282" s="250" t="str">
        <f>+IF(TRIM(F282)="","",$B$1&amp;"-"&amp;TRIM(Tabla1[[#This Row],[Mes Inscrito]])&amp;"-"&amp;TRIM(Tabla1[[#This Row],[Dia de clases Inscrito]])&amp;"-"&amp;TRIM(Tabla1[[#This Row],[Horario Inscrito]])&amp;"-"&amp;TRIM(Tabla1[[#This Row],[Fecha Inicio grupo]])&amp;"-"&amp;TRIM(Tabla1[[#This Row],[Tipo Incrito]]))</f>
        <v/>
      </c>
      <c r="BH282" s="251" t="str">
        <f>IF(F282="","",OR(IFERROR(SEARCH("CG",Tabla1[[#This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2" s="305" t="str">
        <f>IF(F282&lt;&gt;"",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2" s="305" t="str">
        <f>IF(F282&lt;&gt;"",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2" s="305" t="str">
        <f>IF(Tabla1[[#This Row],[Fecha Inicio grupo]]="","",IFERROR(VLOOKUP(Tabla1[[#This Row],[Mes de Alta como miembro]],Parámetros!$AM$2:$AN$16,2,0),"01/01/1900"))</f>
        <v/>
      </c>
    </row>
    <row r="283" spans="1:63" ht="14.45" hidden="1">
      <c r="A283" s="68">
        <v>280</v>
      </c>
      <c r="B283" s="29"/>
      <c r="C283" s="34"/>
      <c r="D283" s="42"/>
      <c r="E283" s="64"/>
      <c r="F283" s="45"/>
      <c r="G283" s="45"/>
      <c r="H283" s="161"/>
      <c r="I283" s="42"/>
      <c r="J283" s="28"/>
      <c r="K283" s="69"/>
      <c r="L283" s="68"/>
      <c r="M283" s="46"/>
      <c r="N283" s="236" t="str">
        <f ca="1">IF(Tabla1[[#This Row],[Fecha de nac]]="","",IF(Tabla1[[#This Row],[Fecha Finalización]] &gt;=TODAY(), DATEDIF(Tabla1[[#This Row],[Fecha de nac]],TODAY(),"y"), ROUNDDOWN((Tabla1[[#This Row],[Fecha Finalización]] -Tabla1[[#This Row],[Fecha de nac]])/365,0)))</f>
        <v/>
      </c>
      <c r="O283" s="167"/>
      <c r="P283" s="34"/>
      <c r="Q283" s="67"/>
      <c r="R283" s="67"/>
      <c r="S283" s="67"/>
      <c r="T283" s="67"/>
      <c r="U283" s="241" t="str">
        <f>IF(F283="","",Tabla1[[#This Row],[Fecha Inicio grupo]]+3*7-7)</f>
        <v/>
      </c>
      <c r="V283" s="242" t="str">
        <f>IF(F283="","",EDATE(Tabla1[[#This Row],[Fecha Inicio grupo]],3))</f>
        <v/>
      </c>
      <c r="W283" s="29"/>
      <c r="X283" s="29"/>
      <c r="Y283" s="76"/>
      <c r="Z283" s="76"/>
      <c r="AA283" s="76"/>
      <c r="AB283" s="76"/>
      <c r="AC283" s="76"/>
      <c r="AD283" s="76"/>
      <c r="AE283" s="76"/>
      <c r="AF283" s="76"/>
      <c r="AG283" s="76"/>
      <c r="AH283" s="76"/>
      <c r="AI283" s="76"/>
      <c r="AJ283" s="76"/>
      <c r="AK283" s="76"/>
      <c r="AL283" s="76"/>
      <c r="AM283" s="76"/>
      <c r="AN283" s="76"/>
      <c r="AO283" s="143"/>
      <c r="AP283" s="244" t="str">
        <f>IF(F283="","",IFERROR(VLOOKUP(SUBSTITUTE(SUBSTITUTE(Tabla1[[#This Row],[Uso Sistemas]],"T","P"),"N","F"),Parámetros!$M$2:$N$17,2,0),"Completar hasta 3ra sem. para evaluar a Probacionista"))</f>
        <v/>
      </c>
      <c r="AQ283" s="39"/>
      <c r="AR283" s="39"/>
      <c r="AS283" s="39"/>
      <c r="AT283" s="28"/>
      <c r="AU283" s="55"/>
      <c r="AV283" s="55"/>
      <c r="AW283" s="55"/>
      <c r="AX283" s="246" t="str">
        <f>IF(V283="","",EOMONTH(EDATE(Tabla1[[#This Row],[Fecha Finalización]],2),0))</f>
        <v/>
      </c>
      <c r="AY283" s="39"/>
      <c r="AZ283" s="247" t="str">
        <f>IF(V283="","",EOMONTH(EDATE(Tabla1[[#This Row],[Fecha Finalización]],3),0))</f>
        <v/>
      </c>
      <c r="BA283" s="39"/>
      <c r="BB283" s="39"/>
      <c r="BC283" s="233"/>
      <c r="BD283" s="231" t="str">
        <f>IF(F283="","",Tabla1[[#This Row],[sem 01]]&amp;Tabla1[[#This Row],[sem 02]]&amp;Tabla1[[#This Row],[sem 03]])</f>
        <v/>
      </c>
      <c r="BE283" s="232" t="str">
        <f>+IF(TRIM(F283)="","",$B$1&amp;"-"&amp;Tabla1[[#This Row],[Mes Inscrito]]&amp;"-"&amp;Tabla1[[#This Row],[Dia de clases Inscrito]]&amp;"-"&amp;Tabla1[[#This Row],[Horario Inscrito]]&amp;"-"&amp;Tabla1[[#This Row],[Fecha Inicio grupo]])</f>
        <v/>
      </c>
      <c r="BF283" s="249" t="str">
        <f>IF(F283="","",Tabla1[[#This Row],[Curso]])</f>
        <v/>
      </c>
      <c r="BG283" s="250" t="str">
        <f>+IF(TRIM(F283)="","",$B$1&amp;"-"&amp;TRIM(Tabla1[[#This Row],[Mes Inscrito]])&amp;"-"&amp;TRIM(Tabla1[[#This Row],[Dia de clases Inscrito]])&amp;"-"&amp;TRIM(Tabla1[[#This Row],[Horario Inscrito]])&amp;"-"&amp;TRIM(Tabla1[[#This Row],[Fecha Inicio grupo]])&amp;"-"&amp;TRIM(Tabla1[[#This Row],[Tipo Incrito]]))</f>
        <v/>
      </c>
      <c r="BH283" s="251" t="str">
        <f>IF(F283="","",OR(IFERROR(SEARCH("CG",Tabla1[[#This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3" s="305" t="str">
        <f>IF(F283&lt;&gt;"",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3" s="305" t="str">
        <f>IF(F283&lt;&gt;"",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3" s="305" t="str">
        <f>IF(Tabla1[[#This Row],[Fecha Inicio grupo]]="","",IFERROR(VLOOKUP(Tabla1[[#This Row],[Mes de Alta como miembro]],Parámetros!$AM$2:$AN$16,2,0),"01/01/1900"))</f>
        <v/>
      </c>
    </row>
    <row r="284" spans="1:63" ht="14.45" hidden="1">
      <c r="A284" s="68">
        <v>281</v>
      </c>
      <c r="B284" s="29"/>
      <c r="C284" s="34"/>
      <c r="D284" s="42"/>
      <c r="E284" s="64"/>
      <c r="F284" s="45"/>
      <c r="G284" s="45"/>
      <c r="H284" s="161"/>
      <c r="I284" s="42"/>
      <c r="J284" s="28"/>
      <c r="K284" s="69"/>
      <c r="L284" s="68"/>
      <c r="M284" s="46"/>
      <c r="N284" s="236" t="str">
        <f ca="1">IF(Tabla1[[#This Row],[Fecha de nac]]="","",IF(Tabla1[[#This Row],[Fecha Finalización]] &gt;=TODAY(), DATEDIF(Tabla1[[#This Row],[Fecha de nac]],TODAY(),"y"), ROUNDDOWN((Tabla1[[#This Row],[Fecha Finalización]] -Tabla1[[#This Row],[Fecha de nac]])/365,0)))</f>
        <v/>
      </c>
      <c r="O284" s="167"/>
      <c r="P284" s="34"/>
      <c r="Q284" s="67"/>
      <c r="R284" s="67"/>
      <c r="S284" s="67"/>
      <c r="T284" s="67"/>
      <c r="U284" s="241" t="str">
        <f>IF(F284="","",Tabla1[[#This Row],[Fecha Inicio grupo]]+3*7-7)</f>
        <v/>
      </c>
      <c r="V284" s="242" t="str">
        <f>IF(F284="","",EDATE(Tabla1[[#This Row],[Fecha Inicio grupo]],3))</f>
        <v/>
      </c>
      <c r="W284" s="29"/>
      <c r="X284" s="29"/>
      <c r="Y284" s="76"/>
      <c r="Z284" s="76"/>
      <c r="AA284" s="76"/>
      <c r="AB284" s="76"/>
      <c r="AC284" s="76"/>
      <c r="AD284" s="76"/>
      <c r="AE284" s="76"/>
      <c r="AF284" s="76"/>
      <c r="AG284" s="76"/>
      <c r="AH284" s="76"/>
      <c r="AI284" s="76"/>
      <c r="AJ284" s="76"/>
      <c r="AK284" s="76"/>
      <c r="AL284" s="76"/>
      <c r="AM284" s="76"/>
      <c r="AN284" s="76"/>
      <c r="AO284" s="143"/>
      <c r="AP284" s="244" t="str">
        <f>IF(F284="","",IFERROR(VLOOKUP(SUBSTITUTE(SUBSTITUTE(Tabla1[[#This Row],[Uso Sistemas]],"T","P"),"N","F"),Parámetros!$M$2:$N$17,2,0),"Completar hasta 3ra sem. para evaluar a Probacionista"))</f>
        <v/>
      </c>
      <c r="AQ284" s="39"/>
      <c r="AR284" s="39"/>
      <c r="AS284" s="39"/>
      <c r="AT284" s="28"/>
      <c r="AU284" s="55"/>
      <c r="AV284" s="55"/>
      <c r="AW284" s="55"/>
      <c r="AX284" s="246" t="str">
        <f>IF(V284="","",EOMONTH(EDATE(Tabla1[[#This Row],[Fecha Finalización]],2),0))</f>
        <v/>
      </c>
      <c r="AY284" s="39"/>
      <c r="AZ284" s="247" t="str">
        <f>IF(V284="","",EOMONTH(EDATE(Tabla1[[#This Row],[Fecha Finalización]],3),0))</f>
        <v/>
      </c>
      <c r="BA284" s="39"/>
      <c r="BB284" s="39"/>
      <c r="BC284" s="233"/>
      <c r="BD284" s="231" t="str">
        <f>IF(F284="","",Tabla1[[#This Row],[sem 01]]&amp;Tabla1[[#This Row],[sem 02]]&amp;Tabla1[[#This Row],[sem 03]])</f>
        <v/>
      </c>
      <c r="BE284" s="232" t="str">
        <f>+IF(TRIM(F284)="","",$B$1&amp;"-"&amp;Tabla1[[#This Row],[Mes Inscrito]]&amp;"-"&amp;Tabla1[[#This Row],[Dia de clases Inscrito]]&amp;"-"&amp;Tabla1[[#This Row],[Horario Inscrito]]&amp;"-"&amp;Tabla1[[#This Row],[Fecha Inicio grupo]])</f>
        <v/>
      </c>
      <c r="BF284" s="249" t="str">
        <f>IF(F284="","",Tabla1[[#This Row],[Curso]])</f>
        <v/>
      </c>
      <c r="BG284" s="250" t="str">
        <f>+IF(TRIM(F284)="","",$B$1&amp;"-"&amp;TRIM(Tabla1[[#This Row],[Mes Inscrito]])&amp;"-"&amp;TRIM(Tabla1[[#This Row],[Dia de clases Inscrito]])&amp;"-"&amp;TRIM(Tabla1[[#This Row],[Horario Inscrito]])&amp;"-"&amp;TRIM(Tabla1[[#This Row],[Fecha Inicio grupo]])&amp;"-"&amp;TRIM(Tabla1[[#This Row],[Tipo Incrito]]))</f>
        <v/>
      </c>
      <c r="BH284" s="251" t="str">
        <f>IF(F284="","",OR(IFERROR(SEARCH("CG",Tabla1[[#This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4" s="305" t="str">
        <f>IF(F284&lt;&gt;"",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4" s="305" t="str">
        <f>IF(F284&lt;&gt;"",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4" s="305" t="str">
        <f>IF(Tabla1[[#This Row],[Fecha Inicio grupo]]="","",IFERROR(VLOOKUP(Tabla1[[#This Row],[Mes de Alta como miembro]],Parámetros!$AM$2:$AN$16,2,0),"01/01/1900"))</f>
        <v/>
      </c>
    </row>
    <row r="285" spans="1:63" ht="14.45" hidden="1">
      <c r="A285" s="68">
        <v>282</v>
      </c>
      <c r="B285" s="29"/>
      <c r="C285" s="34"/>
      <c r="D285" s="42"/>
      <c r="E285" s="64"/>
      <c r="F285" s="45"/>
      <c r="G285" s="45"/>
      <c r="H285" s="161"/>
      <c r="I285" s="42"/>
      <c r="J285" s="28"/>
      <c r="K285" s="69"/>
      <c r="L285" s="68"/>
      <c r="M285" s="46"/>
      <c r="N285" s="236" t="str">
        <f ca="1">IF(Tabla1[[#This Row],[Fecha de nac]]="","",IF(Tabla1[[#This Row],[Fecha Finalización]] &gt;=TODAY(), DATEDIF(Tabla1[[#This Row],[Fecha de nac]],TODAY(),"y"), ROUNDDOWN((Tabla1[[#This Row],[Fecha Finalización]] -Tabla1[[#This Row],[Fecha de nac]])/365,0)))</f>
        <v/>
      </c>
      <c r="O285" s="167"/>
      <c r="P285" s="34"/>
      <c r="Q285" s="67"/>
      <c r="R285" s="67"/>
      <c r="S285" s="67"/>
      <c r="T285" s="67"/>
      <c r="U285" s="241" t="str">
        <f>IF(F285="","",Tabla1[[#This Row],[Fecha Inicio grupo]]+3*7-7)</f>
        <v/>
      </c>
      <c r="V285" s="242" t="str">
        <f>IF(F285="","",EDATE(Tabla1[[#This Row],[Fecha Inicio grupo]],3))</f>
        <v/>
      </c>
      <c r="W285" s="29"/>
      <c r="X285" s="29"/>
      <c r="Y285" s="76"/>
      <c r="Z285" s="76"/>
      <c r="AA285" s="76"/>
      <c r="AB285" s="76"/>
      <c r="AC285" s="76"/>
      <c r="AD285" s="76"/>
      <c r="AE285" s="76"/>
      <c r="AF285" s="76"/>
      <c r="AG285" s="76"/>
      <c r="AH285" s="76"/>
      <c r="AI285" s="76"/>
      <c r="AJ285" s="76"/>
      <c r="AK285" s="76"/>
      <c r="AL285" s="76"/>
      <c r="AM285" s="76"/>
      <c r="AN285" s="76"/>
      <c r="AO285" s="143"/>
      <c r="AP285" s="244" t="str">
        <f>IF(F285="","",IFERROR(VLOOKUP(SUBSTITUTE(SUBSTITUTE(Tabla1[[#This Row],[Uso Sistemas]],"T","P"),"N","F"),Parámetros!$M$2:$N$17,2,0),"Completar hasta 3ra sem. para evaluar a Probacionista"))</f>
        <v/>
      </c>
      <c r="AQ285" s="39"/>
      <c r="AR285" s="39"/>
      <c r="AS285" s="39"/>
      <c r="AT285" s="28"/>
      <c r="AU285" s="55"/>
      <c r="AV285" s="55"/>
      <c r="AW285" s="55"/>
      <c r="AX285" s="246" t="str">
        <f>IF(V285="","",EOMONTH(EDATE(Tabla1[[#This Row],[Fecha Finalización]],2),0))</f>
        <v/>
      </c>
      <c r="AY285" s="39"/>
      <c r="AZ285" s="247" t="str">
        <f>IF(V285="","",EOMONTH(EDATE(Tabla1[[#This Row],[Fecha Finalización]],3),0))</f>
        <v/>
      </c>
      <c r="BA285" s="39"/>
      <c r="BB285" s="39"/>
      <c r="BC285" s="233"/>
      <c r="BD285" s="231" t="str">
        <f>IF(F285="","",Tabla1[[#This Row],[sem 01]]&amp;Tabla1[[#This Row],[sem 02]]&amp;Tabla1[[#This Row],[sem 03]])</f>
        <v/>
      </c>
      <c r="BE285" s="232" t="str">
        <f>+IF(TRIM(F285)="","",$B$1&amp;"-"&amp;Tabla1[[#This Row],[Mes Inscrito]]&amp;"-"&amp;Tabla1[[#This Row],[Dia de clases Inscrito]]&amp;"-"&amp;Tabla1[[#This Row],[Horario Inscrito]]&amp;"-"&amp;Tabla1[[#This Row],[Fecha Inicio grupo]])</f>
        <v/>
      </c>
      <c r="BF285" s="249" t="str">
        <f>IF(F285="","",Tabla1[[#This Row],[Curso]])</f>
        <v/>
      </c>
      <c r="BG285" s="250" t="str">
        <f>+IF(TRIM(F285)="","",$B$1&amp;"-"&amp;TRIM(Tabla1[[#This Row],[Mes Inscrito]])&amp;"-"&amp;TRIM(Tabla1[[#This Row],[Dia de clases Inscrito]])&amp;"-"&amp;TRIM(Tabla1[[#This Row],[Horario Inscrito]])&amp;"-"&amp;TRIM(Tabla1[[#This Row],[Fecha Inicio grupo]])&amp;"-"&amp;TRIM(Tabla1[[#This Row],[Tipo Incrito]]))</f>
        <v/>
      </c>
      <c r="BH285" s="251" t="str">
        <f>IF(F285="","",OR(IFERROR(SEARCH("CG",Tabla1[[#This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5" s="305" t="str">
        <f>IF(F285&lt;&gt;"",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5" s="305" t="str">
        <f>IF(F285&lt;&gt;"",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5" s="305" t="str">
        <f>IF(Tabla1[[#This Row],[Fecha Inicio grupo]]="","",IFERROR(VLOOKUP(Tabla1[[#This Row],[Mes de Alta como miembro]],Parámetros!$AM$2:$AN$16,2,0),"01/01/1900"))</f>
        <v/>
      </c>
    </row>
    <row r="286" spans="1:63" ht="14.45" hidden="1">
      <c r="A286" s="68">
        <v>283</v>
      </c>
      <c r="B286" s="29"/>
      <c r="C286" s="34"/>
      <c r="D286" s="42"/>
      <c r="E286" s="64"/>
      <c r="F286" s="45"/>
      <c r="G286" s="45"/>
      <c r="H286" s="161"/>
      <c r="I286" s="42"/>
      <c r="J286" s="28"/>
      <c r="K286" s="69"/>
      <c r="L286" s="68"/>
      <c r="M286" s="46"/>
      <c r="N286" s="236" t="str">
        <f ca="1">IF(Tabla1[[#This Row],[Fecha de nac]]="","",IF(Tabla1[[#This Row],[Fecha Finalización]] &gt;=TODAY(), DATEDIF(Tabla1[[#This Row],[Fecha de nac]],TODAY(),"y"), ROUNDDOWN((Tabla1[[#This Row],[Fecha Finalización]] -Tabla1[[#This Row],[Fecha de nac]])/365,0)))</f>
        <v/>
      </c>
      <c r="O286" s="167"/>
      <c r="P286" s="34"/>
      <c r="Q286" s="67"/>
      <c r="R286" s="67"/>
      <c r="S286" s="67"/>
      <c r="T286" s="67"/>
      <c r="U286" s="241" t="str">
        <f>IF(F286="","",Tabla1[[#This Row],[Fecha Inicio grupo]]+3*7-7)</f>
        <v/>
      </c>
      <c r="V286" s="242" t="str">
        <f>IF(F286="","",EDATE(Tabla1[[#This Row],[Fecha Inicio grupo]],3))</f>
        <v/>
      </c>
      <c r="W286" s="29"/>
      <c r="X286" s="29"/>
      <c r="Y286" s="76"/>
      <c r="Z286" s="76"/>
      <c r="AA286" s="76"/>
      <c r="AB286" s="76"/>
      <c r="AC286" s="76"/>
      <c r="AD286" s="76"/>
      <c r="AE286" s="76"/>
      <c r="AF286" s="76"/>
      <c r="AG286" s="76"/>
      <c r="AH286" s="76"/>
      <c r="AI286" s="76"/>
      <c r="AJ286" s="76"/>
      <c r="AK286" s="76"/>
      <c r="AL286" s="76"/>
      <c r="AM286" s="76"/>
      <c r="AN286" s="76"/>
      <c r="AO286" s="143"/>
      <c r="AP286" s="244" t="str">
        <f>IF(F286="","",IFERROR(VLOOKUP(SUBSTITUTE(SUBSTITUTE(Tabla1[[#This Row],[Uso Sistemas]],"T","P"),"N","F"),Parámetros!$M$2:$N$17,2,0),"Completar hasta 3ra sem. para evaluar a Probacionista"))</f>
        <v/>
      </c>
      <c r="AQ286" s="39"/>
      <c r="AR286" s="39"/>
      <c r="AS286" s="39"/>
      <c r="AT286" s="28"/>
      <c r="AU286" s="55"/>
      <c r="AV286" s="55"/>
      <c r="AW286" s="55"/>
      <c r="AX286" s="246" t="str">
        <f>IF(V286="","",EOMONTH(EDATE(Tabla1[[#This Row],[Fecha Finalización]],2),0))</f>
        <v/>
      </c>
      <c r="AY286" s="39"/>
      <c r="AZ286" s="247" t="str">
        <f>IF(V286="","",EOMONTH(EDATE(Tabla1[[#This Row],[Fecha Finalización]],3),0))</f>
        <v/>
      </c>
      <c r="BA286" s="39"/>
      <c r="BB286" s="39"/>
      <c r="BC286" s="233"/>
      <c r="BD286" s="231" t="str">
        <f>IF(F286="","",Tabla1[[#This Row],[sem 01]]&amp;Tabla1[[#This Row],[sem 02]]&amp;Tabla1[[#This Row],[sem 03]])</f>
        <v/>
      </c>
      <c r="BE286" s="232" t="str">
        <f>+IF(TRIM(F286)="","",$B$1&amp;"-"&amp;Tabla1[[#This Row],[Mes Inscrito]]&amp;"-"&amp;Tabla1[[#This Row],[Dia de clases Inscrito]]&amp;"-"&amp;Tabla1[[#This Row],[Horario Inscrito]]&amp;"-"&amp;Tabla1[[#This Row],[Fecha Inicio grupo]])</f>
        <v/>
      </c>
      <c r="BF286" s="249" t="str">
        <f>IF(F286="","",Tabla1[[#This Row],[Curso]])</f>
        <v/>
      </c>
      <c r="BG286" s="250" t="str">
        <f>+IF(TRIM(F286)="","",$B$1&amp;"-"&amp;TRIM(Tabla1[[#This Row],[Mes Inscrito]])&amp;"-"&amp;TRIM(Tabla1[[#This Row],[Dia de clases Inscrito]])&amp;"-"&amp;TRIM(Tabla1[[#This Row],[Horario Inscrito]])&amp;"-"&amp;TRIM(Tabla1[[#This Row],[Fecha Inicio grupo]])&amp;"-"&amp;TRIM(Tabla1[[#This Row],[Tipo Incrito]]))</f>
        <v/>
      </c>
      <c r="BH286" s="251" t="str">
        <f>IF(F286="","",OR(IFERROR(SEARCH("CG",Tabla1[[#This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6" s="305" t="str">
        <f>IF(F286&lt;&gt;"",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6" s="305" t="str">
        <f>IF(F286&lt;&gt;"",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6" s="305" t="str">
        <f>IF(Tabla1[[#This Row],[Fecha Inicio grupo]]="","",IFERROR(VLOOKUP(Tabla1[[#This Row],[Mes de Alta como miembro]],Parámetros!$AM$2:$AN$16,2,0),"01/01/1900"))</f>
        <v/>
      </c>
    </row>
    <row r="287" spans="1:63" ht="14.45" hidden="1">
      <c r="A287" s="68">
        <v>284</v>
      </c>
      <c r="B287" s="29"/>
      <c r="C287" s="34"/>
      <c r="D287" s="42"/>
      <c r="E287" s="64"/>
      <c r="F287" s="45"/>
      <c r="G287" s="45"/>
      <c r="H287" s="161"/>
      <c r="I287" s="42"/>
      <c r="J287" s="28"/>
      <c r="K287" s="69"/>
      <c r="L287" s="68"/>
      <c r="M287" s="46"/>
      <c r="N287" s="236" t="str">
        <f ca="1">IF(Tabla1[[#This Row],[Fecha de nac]]="","",IF(Tabla1[[#This Row],[Fecha Finalización]] &gt;=TODAY(), DATEDIF(Tabla1[[#This Row],[Fecha de nac]],TODAY(),"y"), ROUNDDOWN((Tabla1[[#This Row],[Fecha Finalización]] -Tabla1[[#This Row],[Fecha de nac]])/365,0)))</f>
        <v/>
      </c>
      <c r="O287" s="167"/>
      <c r="P287" s="34"/>
      <c r="Q287" s="67"/>
      <c r="R287" s="67"/>
      <c r="S287" s="67"/>
      <c r="T287" s="67"/>
      <c r="U287" s="241" t="str">
        <f>IF(F287="","",Tabla1[[#This Row],[Fecha Inicio grupo]]+3*7-7)</f>
        <v/>
      </c>
      <c r="V287" s="242" t="str">
        <f>IF(F287="","",EDATE(Tabla1[[#This Row],[Fecha Inicio grupo]],3))</f>
        <v/>
      </c>
      <c r="W287" s="29"/>
      <c r="X287" s="29"/>
      <c r="Y287" s="76"/>
      <c r="Z287" s="76"/>
      <c r="AA287" s="76"/>
      <c r="AB287" s="76"/>
      <c r="AC287" s="76"/>
      <c r="AD287" s="76"/>
      <c r="AE287" s="76"/>
      <c r="AF287" s="76"/>
      <c r="AG287" s="76"/>
      <c r="AH287" s="76"/>
      <c r="AI287" s="76"/>
      <c r="AJ287" s="76"/>
      <c r="AK287" s="76"/>
      <c r="AL287" s="76"/>
      <c r="AM287" s="76"/>
      <c r="AN287" s="76"/>
      <c r="AO287" s="143"/>
      <c r="AP287" s="244" t="str">
        <f>IF(F287="","",IFERROR(VLOOKUP(SUBSTITUTE(SUBSTITUTE(Tabla1[[#This Row],[Uso Sistemas]],"T","P"),"N","F"),Parámetros!$M$2:$N$17,2,0),"Completar hasta 3ra sem. para evaluar a Probacionista"))</f>
        <v/>
      </c>
      <c r="AQ287" s="39"/>
      <c r="AR287" s="39"/>
      <c r="AS287" s="39"/>
      <c r="AT287" s="28"/>
      <c r="AU287" s="55"/>
      <c r="AV287" s="55"/>
      <c r="AW287" s="55"/>
      <c r="AX287" s="246" t="str">
        <f>IF(V287="","",EOMONTH(EDATE(Tabla1[[#This Row],[Fecha Finalización]],2),0))</f>
        <v/>
      </c>
      <c r="AY287" s="39"/>
      <c r="AZ287" s="247" t="str">
        <f>IF(V287="","",EOMONTH(EDATE(Tabla1[[#This Row],[Fecha Finalización]],3),0))</f>
        <v/>
      </c>
      <c r="BA287" s="39"/>
      <c r="BB287" s="39"/>
      <c r="BC287" s="233"/>
      <c r="BD287" s="231" t="str">
        <f>IF(F287="","",Tabla1[[#This Row],[sem 01]]&amp;Tabla1[[#This Row],[sem 02]]&amp;Tabla1[[#This Row],[sem 03]])</f>
        <v/>
      </c>
      <c r="BE287" s="232" t="str">
        <f>+IF(TRIM(F287)="","",$B$1&amp;"-"&amp;Tabla1[[#This Row],[Mes Inscrito]]&amp;"-"&amp;Tabla1[[#This Row],[Dia de clases Inscrito]]&amp;"-"&amp;Tabla1[[#This Row],[Horario Inscrito]]&amp;"-"&amp;Tabla1[[#This Row],[Fecha Inicio grupo]])</f>
        <v/>
      </c>
      <c r="BF287" s="249" t="str">
        <f>IF(F287="","",Tabla1[[#This Row],[Curso]])</f>
        <v/>
      </c>
      <c r="BG287" s="250" t="str">
        <f>+IF(TRIM(F287)="","",$B$1&amp;"-"&amp;TRIM(Tabla1[[#This Row],[Mes Inscrito]])&amp;"-"&amp;TRIM(Tabla1[[#This Row],[Dia de clases Inscrito]])&amp;"-"&amp;TRIM(Tabla1[[#This Row],[Horario Inscrito]])&amp;"-"&amp;TRIM(Tabla1[[#This Row],[Fecha Inicio grupo]])&amp;"-"&amp;TRIM(Tabla1[[#This Row],[Tipo Incrito]]))</f>
        <v/>
      </c>
      <c r="BH287" s="251" t="str">
        <f>IF(F287="","",OR(IFERROR(SEARCH("CG",Tabla1[[#This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7" s="305" t="str">
        <f>IF(F287&lt;&gt;"",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7" s="305" t="str">
        <f>IF(F287&lt;&gt;"",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7" s="305" t="str">
        <f>IF(Tabla1[[#This Row],[Fecha Inicio grupo]]="","",IFERROR(VLOOKUP(Tabla1[[#This Row],[Mes de Alta como miembro]],Parámetros!$AM$2:$AN$16,2,0),"01/01/1900"))</f>
        <v/>
      </c>
    </row>
    <row r="288" spans="1:63" ht="14.45" hidden="1">
      <c r="A288" s="68">
        <v>285</v>
      </c>
      <c r="B288" s="29"/>
      <c r="C288" s="34"/>
      <c r="D288" s="42"/>
      <c r="E288" s="64"/>
      <c r="F288" s="45"/>
      <c r="G288" s="45"/>
      <c r="H288" s="161"/>
      <c r="I288" s="42"/>
      <c r="J288" s="28"/>
      <c r="K288" s="69"/>
      <c r="L288" s="68"/>
      <c r="M288" s="46"/>
      <c r="N288" s="236" t="str">
        <f ca="1">IF(Tabla1[[#This Row],[Fecha de nac]]="","",IF(Tabla1[[#This Row],[Fecha Finalización]] &gt;=TODAY(), DATEDIF(Tabla1[[#This Row],[Fecha de nac]],TODAY(),"y"), ROUNDDOWN((Tabla1[[#This Row],[Fecha Finalización]] -Tabla1[[#This Row],[Fecha de nac]])/365,0)))</f>
        <v/>
      </c>
      <c r="O288" s="167"/>
      <c r="P288" s="34"/>
      <c r="Q288" s="67"/>
      <c r="R288" s="67"/>
      <c r="S288" s="67"/>
      <c r="T288" s="67"/>
      <c r="U288" s="241" t="str">
        <f>IF(F288="","",Tabla1[[#This Row],[Fecha Inicio grupo]]+3*7-7)</f>
        <v/>
      </c>
      <c r="V288" s="242" t="str">
        <f>IF(F288="","",EDATE(Tabla1[[#This Row],[Fecha Inicio grupo]],3))</f>
        <v/>
      </c>
      <c r="W288" s="29"/>
      <c r="X288" s="29"/>
      <c r="Y288" s="76"/>
      <c r="Z288" s="76"/>
      <c r="AA288" s="76"/>
      <c r="AB288" s="76"/>
      <c r="AC288" s="76"/>
      <c r="AD288" s="76"/>
      <c r="AE288" s="76"/>
      <c r="AF288" s="76"/>
      <c r="AG288" s="76"/>
      <c r="AH288" s="76"/>
      <c r="AI288" s="76"/>
      <c r="AJ288" s="76"/>
      <c r="AK288" s="76"/>
      <c r="AL288" s="76"/>
      <c r="AM288" s="76"/>
      <c r="AN288" s="76"/>
      <c r="AO288" s="143"/>
      <c r="AP288" s="244" t="str">
        <f>IF(F288="","",IFERROR(VLOOKUP(SUBSTITUTE(SUBSTITUTE(Tabla1[[#This Row],[Uso Sistemas]],"T","P"),"N","F"),Parámetros!$M$2:$N$17,2,0),"Completar hasta 3ra sem. para evaluar a Probacionista"))</f>
        <v/>
      </c>
      <c r="AQ288" s="39"/>
      <c r="AR288" s="39"/>
      <c r="AS288" s="39"/>
      <c r="AT288" s="28"/>
      <c r="AU288" s="55"/>
      <c r="AV288" s="55"/>
      <c r="AW288" s="55"/>
      <c r="AX288" s="246" t="str">
        <f>IF(V288="","",EOMONTH(EDATE(Tabla1[[#This Row],[Fecha Finalización]],2),0))</f>
        <v/>
      </c>
      <c r="AY288" s="39"/>
      <c r="AZ288" s="247" t="str">
        <f>IF(V288="","",EOMONTH(EDATE(Tabla1[[#This Row],[Fecha Finalización]],3),0))</f>
        <v/>
      </c>
      <c r="BA288" s="39"/>
      <c r="BB288" s="39"/>
      <c r="BC288" s="233"/>
      <c r="BD288" s="231" t="str">
        <f>IF(F288="","",Tabla1[[#This Row],[sem 01]]&amp;Tabla1[[#This Row],[sem 02]]&amp;Tabla1[[#This Row],[sem 03]])</f>
        <v/>
      </c>
      <c r="BE288" s="232" t="str">
        <f>+IF(TRIM(F288)="","",$B$1&amp;"-"&amp;Tabla1[[#This Row],[Mes Inscrito]]&amp;"-"&amp;Tabla1[[#This Row],[Dia de clases Inscrito]]&amp;"-"&amp;Tabla1[[#This Row],[Horario Inscrito]]&amp;"-"&amp;Tabla1[[#This Row],[Fecha Inicio grupo]])</f>
        <v/>
      </c>
      <c r="BF288" s="249" t="str">
        <f>IF(F288="","",Tabla1[[#This Row],[Curso]])</f>
        <v/>
      </c>
      <c r="BG288" s="250" t="str">
        <f>+IF(TRIM(F288)="","",$B$1&amp;"-"&amp;TRIM(Tabla1[[#This Row],[Mes Inscrito]])&amp;"-"&amp;TRIM(Tabla1[[#This Row],[Dia de clases Inscrito]])&amp;"-"&amp;TRIM(Tabla1[[#This Row],[Horario Inscrito]])&amp;"-"&amp;TRIM(Tabla1[[#This Row],[Fecha Inicio grupo]])&amp;"-"&amp;TRIM(Tabla1[[#This Row],[Tipo Incrito]]))</f>
        <v/>
      </c>
      <c r="BH288" s="251" t="str">
        <f>IF(F288="","",OR(IFERROR(SEARCH("CG",Tabla1[[#This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8" s="305" t="str">
        <f>IF(F288&lt;&gt;"",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8" s="305" t="str">
        <f>IF(F288&lt;&gt;"",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8" s="305" t="str">
        <f>IF(Tabla1[[#This Row],[Fecha Inicio grupo]]="","",IFERROR(VLOOKUP(Tabla1[[#This Row],[Mes de Alta como miembro]],Parámetros!$AM$2:$AN$16,2,0),"01/01/1900"))</f>
        <v/>
      </c>
    </row>
    <row r="289" spans="1:63" ht="14.45" hidden="1">
      <c r="A289" s="68">
        <v>286</v>
      </c>
      <c r="B289" s="29"/>
      <c r="C289" s="34"/>
      <c r="D289" s="42"/>
      <c r="E289" s="64"/>
      <c r="F289" s="45"/>
      <c r="G289" s="45"/>
      <c r="H289" s="161"/>
      <c r="I289" s="42"/>
      <c r="J289" s="28"/>
      <c r="K289" s="69"/>
      <c r="L289" s="68"/>
      <c r="M289" s="46"/>
      <c r="N289" s="236" t="str">
        <f ca="1">IF(Tabla1[[#This Row],[Fecha de nac]]="","",IF(Tabla1[[#This Row],[Fecha Finalización]] &gt;=TODAY(), DATEDIF(Tabla1[[#This Row],[Fecha de nac]],TODAY(),"y"), ROUNDDOWN((Tabla1[[#This Row],[Fecha Finalización]] -Tabla1[[#This Row],[Fecha de nac]])/365,0)))</f>
        <v/>
      </c>
      <c r="O289" s="167"/>
      <c r="P289" s="34"/>
      <c r="Q289" s="67"/>
      <c r="R289" s="67"/>
      <c r="S289" s="67"/>
      <c r="T289" s="67"/>
      <c r="U289" s="241" t="str">
        <f>IF(F289="","",Tabla1[[#This Row],[Fecha Inicio grupo]]+3*7-7)</f>
        <v/>
      </c>
      <c r="V289" s="242" t="str">
        <f>IF(F289="","",EDATE(Tabla1[[#This Row],[Fecha Inicio grupo]],3))</f>
        <v/>
      </c>
      <c r="W289" s="29"/>
      <c r="X289" s="29"/>
      <c r="Y289" s="76"/>
      <c r="Z289" s="76"/>
      <c r="AA289" s="76"/>
      <c r="AB289" s="76"/>
      <c r="AC289" s="76"/>
      <c r="AD289" s="76"/>
      <c r="AE289" s="76"/>
      <c r="AF289" s="76"/>
      <c r="AG289" s="76"/>
      <c r="AH289" s="76"/>
      <c r="AI289" s="76"/>
      <c r="AJ289" s="76"/>
      <c r="AK289" s="76"/>
      <c r="AL289" s="76"/>
      <c r="AM289" s="76"/>
      <c r="AN289" s="76"/>
      <c r="AO289" s="143"/>
      <c r="AP289" s="244" t="str">
        <f>IF(F289="","",IFERROR(VLOOKUP(SUBSTITUTE(SUBSTITUTE(Tabla1[[#This Row],[Uso Sistemas]],"T","P"),"N","F"),Parámetros!$M$2:$N$17,2,0),"Completar hasta 3ra sem. para evaluar a Probacionista"))</f>
        <v/>
      </c>
      <c r="AQ289" s="39"/>
      <c r="AR289" s="39"/>
      <c r="AS289" s="39"/>
      <c r="AT289" s="28"/>
      <c r="AU289" s="55"/>
      <c r="AV289" s="55"/>
      <c r="AW289" s="55"/>
      <c r="AX289" s="246" t="str">
        <f>IF(V289="","",EOMONTH(EDATE(Tabla1[[#This Row],[Fecha Finalización]],2),0))</f>
        <v/>
      </c>
      <c r="AY289" s="39"/>
      <c r="AZ289" s="247" t="str">
        <f>IF(V289="","",EOMONTH(EDATE(Tabla1[[#This Row],[Fecha Finalización]],3),0))</f>
        <v/>
      </c>
      <c r="BA289" s="39"/>
      <c r="BB289" s="39"/>
      <c r="BC289" s="233"/>
      <c r="BD289" s="231" t="str">
        <f>IF(F289="","",Tabla1[[#This Row],[sem 01]]&amp;Tabla1[[#This Row],[sem 02]]&amp;Tabla1[[#This Row],[sem 03]])</f>
        <v/>
      </c>
      <c r="BE289" s="232" t="str">
        <f>+IF(TRIM(F289)="","",$B$1&amp;"-"&amp;Tabla1[[#This Row],[Mes Inscrito]]&amp;"-"&amp;Tabla1[[#This Row],[Dia de clases Inscrito]]&amp;"-"&amp;Tabla1[[#This Row],[Horario Inscrito]]&amp;"-"&amp;Tabla1[[#This Row],[Fecha Inicio grupo]])</f>
        <v/>
      </c>
      <c r="BF289" s="249" t="str">
        <f>IF(F289="","",Tabla1[[#This Row],[Curso]])</f>
        <v/>
      </c>
      <c r="BG289" s="250" t="str">
        <f>+IF(TRIM(F289)="","",$B$1&amp;"-"&amp;TRIM(Tabla1[[#This Row],[Mes Inscrito]])&amp;"-"&amp;TRIM(Tabla1[[#This Row],[Dia de clases Inscrito]])&amp;"-"&amp;TRIM(Tabla1[[#This Row],[Horario Inscrito]])&amp;"-"&amp;TRIM(Tabla1[[#This Row],[Fecha Inicio grupo]])&amp;"-"&amp;TRIM(Tabla1[[#This Row],[Tipo Incrito]]))</f>
        <v/>
      </c>
      <c r="BH289" s="251" t="str">
        <f>IF(F289="","",OR(IFERROR(SEARCH("CG",Tabla1[[#This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9" s="305" t="str">
        <f>IF(F289&lt;&gt;"",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9" s="305" t="str">
        <f>IF(F289&lt;&gt;"",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9" s="305" t="str">
        <f>IF(Tabla1[[#This Row],[Fecha Inicio grupo]]="","",IFERROR(VLOOKUP(Tabla1[[#This Row],[Mes de Alta como miembro]],Parámetros!$AM$2:$AN$16,2,0),"01/01/1900"))</f>
        <v/>
      </c>
    </row>
    <row r="290" spans="1:63" ht="14.45" hidden="1">
      <c r="A290" s="68">
        <v>287</v>
      </c>
      <c r="B290" s="29"/>
      <c r="C290" s="34"/>
      <c r="D290" s="42"/>
      <c r="E290" s="64"/>
      <c r="F290" s="45"/>
      <c r="G290" s="45"/>
      <c r="H290" s="161"/>
      <c r="I290" s="42"/>
      <c r="J290" s="28"/>
      <c r="K290" s="69"/>
      <c r="L290" s="68"/>
      <c r="M290" s="46"/>
      <c r="N290" s="236" t="str">
        <f ca="1">IF(Tabla1[[#This Row],[Fecha de nac]]="","",IF(Tabla1[[#This Row],[Fecha Finalización]] &gt;=TODAY(), DATEDIF(Tabla1[[#This Row],[Fecha de nac]],TODAY(),"y"), ROUNDDOWN((Tabla1[[#This Row],[Fecha Finalización]] -Tabla1[[#This Row],[Fecha de nac]])/365,0)))</f>
        <v/>
      </c>
      <c r="O290" s="167"/>
      <c r="P290" s="34"/>
      <c r="Q290" s="67"/>
      <c r="R290" s="67"/>
      <c r="S290" s="67"/>
      <c r="T290" s="67"/>
      <c r="U290" s="241" t="str">
        <f>IF(F290="","",Tabla1[[#This Row],[Fecha Inicio grupo]]+3*7-7)</f>
        <v/>
      </c>
      <c r="V290" s="242" t="str">
        <f>IF(F290="","",EDATE(Tabla1[[#This Row],[Fecha Inicio grupo]],3))</f>
        <v/>
      </c>
      <c r="W290" s="29"/>
      <c r="X290" s="29"/>
      <c r="Y290" s="76"/>
      <c r="Z290" s="76"/>
      <c r="AA290" s="76"/>
      <c r="AB290" s="76"/>
      <c r="AC290" s="76"/>
      <c r="AD290" s="76"/>
      <c r="AE290" s="76"/>
      <c r="AF290" s="76"/>
      <c r="AG290" s="76"/>
      <c r="AH290" s="76"/>
      <c r="AI290" s="76"/>
      <c r="AJ290" s="76"/>
      <c r="AK290" s="76"/>
      <c r="AL290" s="76"/>
      <c r="AM290" s="76"/>
      <c r="AN290" s="76"/>
      <c r="AO290" s="143"/>
      <c r="AP290" s="244" t="str">
        <f>IF(F290="","",IFERROR(VLOOKUP(SUBSTITUTE(SUBSTITUTE(Tabla1[[#This Row],[Uso Sistemas]],"T","P"),"N","F"),Parámetros!$M$2:$N$17,2,0),"Completar hasta 3ra sem. para evaluar a Probacionista"))</f>
        <v/>
      </c>
      <c r="AQ290" s="39"/>
      <c r="AR290" s="39"/>
      <c r="AS290" s="39"/>
      <c r="AT290" s="28"/>
      <c r="AU290" s="55"/>
      <c r="AV290" s="55"/>
      <c r="AW290" s="55"/>
      <c r="AX290" s="246" t="str">
        <f>IF(V290="","",EOMONTH(EDATE(Tabla1[[#This Row],[Fecha Finalización]],2),0))</f>
        <v/>
      </c>
      <c r="AY290" s="39"/>
      <c r="AZ290" s="247" t="str">
        <f>IF(V290="","",EOMONTH(EDATE(Tabla1[[#This Row],[Fecha Finalización]],3),0))</f>
        <v/>
      </c>
      <c r="BA290" s="39"/>
      <c r="BB290" s="39"/>
      <c r="BC290" s="233"/>
      <c r="BD290" s="231" t="str">
        <f>IF(F290="","",Tabla1[[#This Row],[sem 01]]&amp;Tabla1[[#This Row],[sem 02]]&amp;Tabla1[[#This Row],[sem 03]])</f>
        <v/>
      </c>
      <c r="BE290" s="232" t="str">
        <f>+IF(TRIM(F290)="","",$B$1&amp;"-"&amp;Tabla1[[#This Row],[Mes Inscrito]]&amp;"-"&amp;Tabla1[[#This Row],[Dia de clases Inscrito]]&amp;"-"&amp;Tabla1[[#This Row],[Horario Inscrito]]&amp;"-"&amp;Tabla1[[#This Row],[Fecha Inicio grupo]])</f>
        <v/>
      </c>
      <c r="BF290" s="249" t="str">
        <f>IF(F290="","",Tabla1[[#This Row],[Curso]])</f>
        <v/>
      </c>
      <c r="BG290" s="250" t="str">
        <f>+IF(TRIM(F290)="","",$B$1&amp;"-"&amp;TRIM(Tabla1[[#This Row],[Mes Inscrito]])&amp;"-"&amp;TRIM(Tabla1[[#This Row],[Dia de clases Inscrito]])&amp;"-"&amp;TRIM(Tabla1[[#This Row],[Horario Inscrito]])&amp;"-"&amp;TRIM(Tabla1[[#This Row],[Fecha Inicio grupo]])&amp;"-"&amp;TRIM(Tabla1[[#This Row],[Tipo Incrito]]))</f>
        <v/>
      </c>
      <c r="BH290" s="251" t="str">
        <f>IF(F290="","",OR(IFERROR(SEARCH("CG",Tabla1[[#This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0" s="305" t="str">
        <f>IF(F290&lt;&gt;"",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0" s="305" t="str">
        <f>IF(F290&lt;&gt;"",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0" s="305" t="str">
        <f>IF(Tabla1[[#This Row],[Fecha Inicio grupo]]="","",IFERROR(VLOOKUP(Tabla1[[#This Row],[Mes de Alta como miembro]],Parámetros!$AM$2:$AN$16,2,0),"01/01/1900"))</f>
        <v/>
      </c>
    </row>
    <row r="291" spans="1:63" ht="14.45" hidden="1">
      <c r="A291" s="68">
        <v>288</v>
      </c>
      <c r="B291" s="29"/>
      <c r="C291" s="34"/>
      <c r="D291" s="42"/>
      <c r="E291" s="64"/>
      <c r="F291" s="45"/>
      <c r="G291" s="45"/>
      <c r="H291" s="161"/>
      <c r="I291" s="42"/>
      <c r="J291" s="28"/>
      <c r="K291" s="69"/>
      <c r="L291" s="68"/>
      <c r="M291" s="46"/>
      <c r="N291" s="236" t="str">
        <f ca="1">IF(Tabla1[[#This Row],[Fecha de nac]]="","",IF(Tabla1[[#This Row],[Fecha Finalización]] &gt;=TODAY(), DATEDIF(Tabla1[[#This Row],[Fecha de nac]],TODAY(),"y"), ROUNDDOWN((Tabla1[[#This Row],[Fecha Finalización]] -Tabla1[[#This Row],[Fecha de nac]])/365,0)))</f>
        <v/>
      </c>
      <c r="O291" s="167"/>
      <c r="P291" s="34"/>
      <c r="Q291" s="67"/>
      <c r="R291" s="67"/>
      <c r="S291" s="67"/>
      <c r="T291" s="67"/>
      <c r="U291" s="241" t="str">
        <f>IF(F291="","",Tabla1[[#This Row],[Fecha Inicio grupo]]+3*7-7)</f>
        <v/>
      </c>
      <c r="V291" s="242" t="str">
        <f>IF(F291="","",EDATE(Tabla1[[#This Row],[Fecha Inicio grupo]],3))</f>
        <v/>
      </c>
      <c r="W291" s="29"/>
      <c r="X291" s="29"/>
      <c r="Y291" s="76"/>
      <c r="Z291" s="76"/>
      <c r="AA291" s="76"/>
      <c r="AB291" s="76"/>
      <c r="AC291" s="76"/>
      <c r="AD291" s="76"/>
      <c r="AE291" s="76"/>
      <c r="AF291" s="76"/>
      <c r="AG291" s="76"/>
      <c r="AH291" s="76"/>
      <c r="AI291" s="76"/>
      <c r="AJ291" s="76"/>
      <c r="AK291" s="76"/>
      <c r="AL291" s="76"/>
      <c r="AM291" s="76"/>
      <c r="AN291" s="76"/>
      <c r="AO291" s="143"/>
      <c r="AP291" s="244" t="str">
        <f>IF(F291="","",IFERROR(VLOOKUP(SUBSTITUTE(SUBSTITUTE(Tabla1[[#This Row],[Uso Sistemas]],"T","P"),"N","F"),Parámetros!$M$2:$N$17,2,0),"Completar hasta 3ra sem. para evaluar a Probacionista"))</f>
        <v/>
      </c>
      <c r="AQ291" s="39"/>
      <c r="AR291" s="39"/>
      <c r="AS291" s="39"/>
      <c r="AT291" s="28"/>
      <c r="AU291" s="55"/>
      <c r="AV291" s="55"/>
      <c r="AW291" s="55"/>
      <c r="AX291" s="246" t="str">
        <f>IF(V291="","",EOMONTH(EDATE(Tabla1[[#This Row],[Fecha Finalización]],2),0))</f>
        <v/>
      </c>
      <c r="AY291" s="39"/>
      <c r="AZ291" s="247" t="str">
        <f>IF(V291="","",EOMONTH(EDATE(Tabla1[[#This Row],[Fecha Finalización]],3),0))</f>
        <v/>
      </c>
      <c r="BA291" s="39"/>
      <c r="BB291" s="39"/>
      <c r="BC291" s="233"/>
      <c r="BD291" s="231" t="str">
        <f>IF(F291="","",Tabla1[[#This Row],[sem 01]]&amp;Tabla1[[#This Row],[sem 02]]&amp;Tabla1[[#This Row],[sem 03]])</f>
        <v/>
      </c>
      <c r="BE291" s="232" t="str">
        <f>+IF(TRIM(F291)="","",$B$1&amp;"-"&amp;Tabla1[[#This Row],[Mes Inscrito]]&amp;"-"&amp;Tabla1[[#This Row],[Dia de clases Inscrito]]&amp;"-"&amp;Tabla1[[#This Row],[Horario Inscrito]]&amp;"-"&amp;Tabla1[[#This Row],[Fecha Inicio grupo]])</f>
        <v/>
      </c>
      <c r="BF291" s="249" t="str">
        <f>IF(F291="","",Tabla1[[#This Row],[Curso]])</f>
        <v/>
      </c>
      <c r="BG291" s="250" t="str">
        <f>+IF(TRIM(F291)="","",$B$1&amp;"-"&amp;TRIM(Tabla1[[#This Row],[Mes Inscrito]])&amp;"-"&amp;TRIM(Tabla1[[#This Row],[Dia de clases Inscrito]])&amp;"-"&amp;TRIM(Tabla1[[#This Row],[Horario Inscrito]])&amp;"-"&amp;TRIM(Tabla1[[#This Row],[Fecha Inicio grupo]])&amp;"-"&amp;TRIM(Tabla1[[#This Row],[Tipo Incrito]]))</f>
        <v/>
      </c>
      <c r="BH291" s="251" t="str">
        <f>IF(F291="","",OR(IFERROR(SEARCH("CG",Tabla1[[#This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1" s="305" t="str">
        <f>IF(F291&lt;&gt;"",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1" s="305" t="str">
        <f>IF(F291&lt;&gt;"",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1" s="305" t="str">
        <f>IF(Tabla1[[#This Row],[Fecha Inicio grupo]]="","",IFERROR(VLOOKUP(Tabla1[[#This Row],[Mes de Alta como miembro]],Parámetros!$AM$2:$AN$16,2,0),"01/01/1900"))</f>
        <v/>
      </c>
    </row>
    <row r="292" spans="1:63" ht="14.45" hidden="1">
      <c r="A292" s="68">
        <v>289</v>
      </c>
      <c r="B292" s="29"/>
      <c r="C292" s="34"/>
      <c r="D292" s="42"/>
      <c r="E292" s="64"/>
      <c r="F292" s="45"/>
      <c r="G292" s="45"/>
      <c r="H292" s="161"/>
      <c r="I292" s="42"/>
      <c r="J292" s="28"/>
      <c r="K292" s="69"/>
      <c r="L292" s="68"/>
      <c r="M292" s="46"/>
      <c r="N292" s="236" t="str">
        <f ca="1">IF(Tabla1[[#This Row],[Fecha de nac]]="","",IF(Tabla1[[#This Row],[Fecha Finalización]] &gt;=TODAY(), DATEDIF(Tabla1[[#This Row],[Fecha de nac]],TODAY(),"y"), ROUNDDOWN((Tabla1[[#This Row],[Fecha Finalización]] -Tabla1[[#This Row],[Fecha de nac]])/365,0)))</f>
        <v/>
      </c>
      <c r="O292" s="167"/>
      <c r="P292" s="34"/>
      <c r="Q292" s="67"/>
      <c r="R292" s="67"/>
      <c r="S292" s="67"/>
      <c r="T292" s="67"/>
      <c r="U292" s="241" t="str">
        <f>IF(F292="","",Tabla1[[#This Row],[Fecha Inicio grupo]]+3*7-7)</f>
        <v/>
      </c>
      <c r="V292" s="242" t="str">
        <f>IF(F292="","",EDATE(Tabla1[[#This Row],[Fecha Inicio grupo]],3))</f>
        <v/>
      </c>
      <c r="W292" s="29"/>
      <c r="X292" s="29"/>
      <c r="Y292" s="76"/>
      <c r="Z292" s="76"/>
      <c r="AA292" s="76"/>
      <c r="AB292" s="76"/>
      <c r="AC292" s="76"/>
      <c r="AD292" s="76"/>
      <c r="AE292" s="76"/>
      <c r="AF292" s="76"/>
      <c r="AG292" s="76"/>
      <c r="AH292" s="76"/>
      <c r="AI292" s="76"/>
      <c r="AJ292" s="76"/>
      <c r="AK292" s="76"/>
      <c r="AL292" s="76"/>
      <c r="AM292" s="76"/>
      <c r="AN292" s="76"/>
      <c r="AO292" s="143"/>
      <c r="AP292" s="244" t="str">
        <f>IF(F292="","",IFERROR(VLOOKUP(SUBSTITUTE(SUBSTITUTE(Tabla1[[#This Row],[Uso Sistemas]],"T","P"),"N","F"),Parámetros!$M$2:$N$17,2,0),"Completar hasta 3ra sem. para evaluar a Probacionista"))</f>
        <v/>
      </c>
      <c r="AQ292" s="39"/>
      <c r="AR292" s="39"/>
      <c r="AS292" s="39"/>
      <c r="AT292" s="28"/>
      <c r="AU292" s="55"/>
      <c r="AV292" s="55"/>
      <c r="AW292" s="55"/>
      <c r="AX292" s="246" t="str">
        <f>IF(V292="","",EOMONTH(EDATE(Tabla1[[#This Row],[Fecha Finalización]],2),0))</f>
        <v/>
      </c>
      <c r="AY292" s="39"/>
      <c r="AZ292" s="247" t="str">
        <f>IF(V292="","",EOMONTH(EDATE(Tabla1[[#This Row],[Fecha Finalización]],3),0))</f>
        <v/>
      </c>
      <c r="BA292" s="39"/>
      <c r="BB292" s="39"/>
      <c r="BC292" s="233"/>
      <c r="BD292" s="231" t="str">
        <f>IF(F292="","",Tabla1[[#This Row],[sem 01]]&amp;Tabla1[[#This Row],[sem 02]]&amp;Tabla1[[#This Row],[sem 03]])</f>
        <v/>
      </c>
      <c r="BE292" s="232" t="str">
        <f>+IF(TRIM(F292)="","",$B$1&amp;"-"&amp;Tabla1[[#This Row],[Mes Inscrito]]&amp;"-"&amp;Tabla1[[#This Row],[Dia de clases Inscrito]]&amp;"-"&amp;Tabla1[[#This Row],[Horario Inscrito]]&amp;"-"&amp;Tabla1[[#This Row],[Fecha Inicio grupo]])</f>
        <v/>
      </c>
      <c r="BF292" s="249" t="str">
        <f>IF(F292="","",Tabla1[[#This Row],[Curso]])</f>
        <v/>
      </c>
      <c r="BG292" s="250" t="str">
        <f>+IF(TRIM(F292)="","",$B$1&amp;"-"&amp;TRIM(Tabla1[[#This Row],[Mes Inscrito]])&amp;"-"&amp;TRIM(Tabla1[[#This Row],[Dia de clases Inscrito]])&amp;"-"&amp;TRIM(Tabla1[[#This Row],[Horario Inscrito]])&amp;"-"&amp;TRIM(Tabla1[[#This Row],[Fecha Inicio grupo]])&amp;"-"&amp;TRIM(Tabla1[[#This Row],[Tipo Incrito]]))</f>
        <v/>
      </c>
      <c r="BH292" s="251" t="str">
        <f>IF(F292="","",OR(IFERROR(SEARCH("CG",Tabla1[[#This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2" s="305" t="str">
        <f>IF(F292&lt;&gt;"",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2" s="305" t="str">
        <f>IF(F292&lt;&gt;"",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2" s="305" t="str">
        <f>IF(Tabla1[[#This Row],[Fecha Inicio grupo]]="","",IFERROR(VLOOKUP(Tabla1[[#This Row],[Mes de Alta como miembro]],Parámetros!$AM$2:$AN$16,2,0),"01/01/1900"))</f>
        <v/>
      </c>
    </row>
    <row r="293" spans="1:63" ht="14.45" hidden="1">
      <c r="A293" s="68">
        <v>290</v>
      </c>
      <c r="B293" s="29"/>
      <c r="C293" s="34"/>
      <c r="D293" s="42"/>
      <c r="E293" s="64"/>
      <c r="F293" s="45"/>
      <c r="G293" s="45"/>
      <c r="H293" s="161"/>
      <c r="I293" s="42"/>
      <c r="J293" s="28"/>
      <c r="K293" s="69"/>
      <c r="L293" s="68"/>
      <c r="M293" s="46"/>
      <c r="N293" s="236" t="str">
        <f ca="1">IF(Tabla1[[#This Row],[Fecha de nac]]="","",IF(Tabla1[[#This Row],[Fecha Finalización]] &gt;=TODAY(), DATEDIF(Tabla1[[#This Row],[Fecha de nac]],TODAY(),"y"), ROUNDDOWN((Tabla1[[#This Row],[Fecha Finalización]] -Tabla1[[#This Row],[Fecha de nac]])/365,0)))</f>
        <v/>
      </c>
      <c r="O293" s="167"/>
      <c r="P293" s="34"/>
      <c r="Q293" s="67"/>
      <c r="R293" s="67"/>
      <c r="S293" s="67"/>
      <c r="T293" s="67"/>
      <c r="U293" s="241" t="str">
        <f>IF(F293="","",Tabla1[[#This Row],[Fecha Inicio grupo]]+3*7-7)</f>
        <v/>
      </c>
      <c r="V293" s="242" t="str">
        <f>IF(F293="","",EDATE(Tabla1[[#This Row],[Fecha Inicio grupo]],3))</f>
        <v/>
      </c>
      <c r="W293" s="29"/>
      <c r="X293" s="29"/>
      <c r="Y293" s="76"/>
      <c r="Z293" s="76"/>
      <c r="AA293" s="76"/>
      <c r="AB293" s="76"/>
      <c r="AC293" s="76"/>
      <c r="AD293" s="76"/>
      <c r="AE293" s="76"/>
      <c r="AF293" s="76"/>
      <c r="AG293" s="76"/>
      <c r="AH293" s="76"/>
      <c r="AI293" s="76"/>
      <c r="AJ293" s="76"/>
      <c r="AK293" s="76"/>
      <c r="AL293" s="76"/>
      <c r="AM293" s="76"/>
      <c r="AN293" s="76"/>
      <c r="AO293" s="143"/>
      <c r="AP293" s="244" t="str">
        <f>IF(F293="","",IFERROR(VLOOKUP(SUBSTITUTE(SUBSTITUTE(Tabla1[[#This Row],[Uso Sistemas]],"T","P"),"N","F"),Parámetros!$M$2:$N$17,2,0),"Completar hasta 3ra sem. para evaluar a Probacionista"))</f>
        <v/>
      </c>
      <c r="AQ293" s="39"/>
      <c r="AR293" s="39"/>
      <c r="AS293" s="39"/>
      <c r="AT293" s="28"/>
      <c r="AU293" s="55"/>
      <c r="AV293" s="55"/>
      <c r="AW293" s="55"/>
      <c r="AX293" s="246" t="str">
        <f>IF(V293="","",EOMONTH(EDATE(Tabla1[[#This Row],[Fecha Finalización]],2),0))</f>
        <v/>
      </c>
      <c r="AY293" s="39"/>
      <c r="AZ293" s="247" t="str">
        <f>IF(V293="","",EOMONTH(EDATE(Tabla1[[#This Row],[Fecha Finalización]],3),0))</f>
        <v/>
      </c>
      <c r="BA293" s="39"/>
      <c r="BB293" s="39"/>
      <c r="BC293" s="233"/>
      <c r="BD293" s="231" t="str">
        <f>IF(F293="","",Tabla1[[#This Row],[sem 01]]&amp;Tabla1[[#This Row],[sem 02]]&amp;Tabla1[[#This Row],[sem 03]])</f>
        <v/>
      </c>
      <c r="BE293" s="232" t="str">
        <f>+IF(TRIM(F293)="","",$B$1&amp;"-"&amp;Tabla1[[#This Row],[Mes Inscrito]]&amp;"-"&amp;Tabla1[[#This Row],[Dia de clases Inscrito]]&amp;"-"&amp;Tabla1[[#This Row],[Horario Inscrito]]&amp;"-"&amp;Tabla1[[#This Row],[Fecha Inicio grupo]])</f>
        <v/>
      </c>
      <c r="BF293" s="249" t="str">
        <f>IF(F293="","",Tabla1[[#This Row],[Curso]])</f>
        <v/>
      </c>
      <c r="BG293" s="250" t="str">
        <f>+IF(TRIM(F293)="","",$B$1&amp;"-"&amp;TRIM(Tabla1[[#This Row],[Mes Inscrito]])&amp;"-"&amp;TRIM(Tabla1[[#This Row],[Dia de clases Inscrito]])&amp;"-"&amp;TRIM(Tabla1[[#This Row],[Horario Inscrito]])&amp;"-"&amp;TRIM(Tabla1[[#This Row],[Fecha Inicio grupo]])&amp;"-"&amp;TRIM(Tabla1[[#This Row],[Tipo Incrito]]))</f>
        <v/>
      </c>
      <c r="BH293" s="251" t="str">
        <f>IF(F293="","",OR(IFERROR(SEARCH("CG",Tabla1[[#This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3" s="305" t="str">
        <f>IF(F293&lt;&gt;"",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3" s="305" t="str">
        <f>IF(F293&lt;&gt;"",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3" s="305" t="str">
        <f>IF(Tabla1[[#This Row],[Fecha Inicio grupo]]="","",IFERROR(VLOOKUP(Tabla1[[#This Row],[Mes de Alta como miembro]],Parámetros!$AM$2:$AN$16,2,0),"01/01/1900"))</f>
        <v/>
      </c>
    </row>
    <row r="294" spans="1:63" ht="14.45" hidden="1">
      <c r="A294" s="68">
        <v>291</v>
      </c>
      <c r="B294" s="29"/>
      <c r="C294" s="34"/>
      <c r="D294" s="42"/>
      <c r="E294" s="64"/>
      <c r="F294" s="45"/>
      <c r="G294" s="45"/>
      <c r="H294" s="161"/>
      <c r="I294" s="42"/>
      <c r="J294" s="28"/>
      <c r="K294" s="69"/>
      <c r="L294" s="68"/>
      <c r="M294" s="46"/>
      <c r="N294" s="236" t="str">
        <f ca="1">IF(Tabla1[[#This Row],[Fecha de nac]]="","",IF(Tabla1[[#This Row],[Fecha Finalización]] &gt;=TODAY(), DATEDIF(Tabla1[[#This Row],[Fecha de nac]],TODAY(),"y"), ROUNDDOWN((Tabla1[[#This Row],[Fecha Finalización]] -Tabla1[[#This Row],[Fecha de nac]])/365,0)))</f>
        <v/>
      </c>
      <c r="O294" s="167"/>
      <c r="P294" s="34"/>
      <c r="Q294" s="67"/>
      <c r="R294" s="67"/>
      <c r="S294" s="67"/>
      <c r="T294" s="67"/>
      <c r="U294" s="241" t="str">
        <f>IF(F294="","",Tabla1[[#This Row],[Fecha Inicio grupo]]+3*7-7)</f>
        <v/>
      </c>
      <c r="V294" s="242" t="str">
        <f>IF(F294="","",EDATE(Tabla1[[#This Row],[Fecha Inicio grupo]],3))</f>
        <v/>
      </c>
      <c r="W294" s="29"/>
      <c r="X294" s="29"/>
      <c r="Y294" s="76"/>
      <c r="Z294" s="76"/>
      <c r="AA294" s="76"/>
      <c r="AB294" s="76"/>
      <c r="AC294" s="76"/>
      <c r="AD294" s="76"/>
      <c r="AE294" s="76"/>
      <c r="AF294" s="76"/>
      <c r="AG294" s="76"/>
      <c r="AH294" s="76"/>
      <c r="AI294" s="76"/>
      <c r="AJ294" s="76"/>
      <c r="AK294" s="76"/>
      <c r="AL294" s="76"/>
      <c r="AM294" s="76"/>
      <c r="AN294" s="76"/>
      <c r="AO294" s="143"/>
      <c r="AP294" s="244" t="str">
        <f>IF(F294="","",IFERROR(VLOOKUP(SUBSTITUTE(SUBSTITUTE(Tabla1[[#This Row],[Uso Sistemas]],"T","P"),"N","F"),Parámetros!$M$2:$N$17,2,0),"Completar hasta 3ra sem. para evaluar a Probacionista"))</f>
        <v/>
      </c>
      <c r="AQ294" s="39"/>
      <c r="AR294" s="39"/>
      <c r="AS294" s="39"/>
      <c r="AT294" s="28"/>
      <c r="AU294" s="55"/>
      <c r="AV294" s="55"/>
      <c r="AW294" s="55"/>
      <c r="AX294" s="246" t="str">
        <f>IF(V294="","",EOMONTH(EDATE(Tabla1[[#This Row],[Fecha Finalización]],2),0))</f>
        <v/>
      </c>
      <c r="AY294" s="39"/>
      <c r="AZ294" s="247" t="str">
        <f>IF(V294="","",EOMONTH(EDATE(Tabla1[[#This Row],[Fecha Finalización]],3),0))</f>
        <v/>
      </c>
      <c r="BA294" s="39"/>
      <c r="BB294" s="39"/>
      <c r="BC294" s="233"/>
      <c r="BD294" s="231" t="str">
        <f>IF(F294="","",Tabla1[[#This Row],[sem 01]]&amp;Tabla1[[#This Row],[sem 02]]&amp;Tabla1[[#This Row],[sem 03]])</f>
        <v/>
      </c>
      <c r="BE294" s="232" t="str">
        <f>+IF(TRIM(F294)="","",$B$1&amp;"-"&amp;Tabla1[[#This Row],[Mes Inscrito]]&amp;"-"&amp;Tabla1[[#This Row],[Dia de clases Inscrito]]&amp;"-"&amp;Tabla1[[#This Row],[Horario Inscrito]]&amp;"-"&amp;Tabla1[[#This Row],[Fecha Inicio grupo]])</f>
        <v/>
      </c>
      <c r="BF294" s="249" t="str">
        <f>IF(F294="","",Tabla1[[#This Row],[Curso]])</f>
        <v/>
      </c>
      <c r="BG294" s="250" t="str">
        <f>+IF(TRIM(F294)="","",$B$1&amp;"-"&amp;TRIM(Tabla1[[#This Row],[Mes Inscrito]])&amp;"-"&amp;TRIM(Tabla1[[#This Row],[Dia de clases Inscrito]])&amp;"-"&amp;TRIM(Tabla1[[#This Row],[Horario Inscrito]])&amp;"-"&amp;TRIM(Tabla1[[#This Row],[Fecha Inicio grupo]])&amp;"-"&amp;TRIM(Tabla1[[#This Row],[Tipo Incrito]]))</f>
        <v/>
      </c>
      <c r="BH294" s="251" t="str">
        <f>IF(F294="","",OR(IFERROR(SEARCH("CG",Tabla1[[#This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4" s="305" t="str">
        <f>IF(F294&lt;&gt;"",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4" s="305" t="str">
        <f>IF(F294&lt;&gt;"",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4" s="305" t="str">
        <f>IF(Tabla1[[#This Row],[Fecha Inicio grupo]]="","",IFERROR(VLOOKUP(Tabla1[[#This Row],[Mes de Alta como miembro]],Parámetros!$AM$2:$AN$16,2,0),"01/01/1900"))</f>
        <v/>
      </c>
    </row>
    <row r="295" spans="1:63" ht="14.45" hidden="1">
      <c r="A295" s="68">
        <v>292</v>
      </c>
      <c r="B295" s="29"/>
      <c r="C295" s="34"/>
      <c r="D295" s="42"/>
      <c r="E295" s="64"/>
      <c r="F295" s="45"/>
      <c r="G295" s="45"/>
      <c r="H295" s="161"/>
      <c r="I295" s="42"/>
      <c r="J295" s="28"/>
      <c r="K295" s="69"/>
      <c r="L295" s="68"/>
      <c r="M295" s="46"/>
      <c r="N295" s="236" t="str">
        <f ca="1">IF(Tabla1[[#This Row],[Fecha de nac]]="","",IF(Tabla1[[#This Row],[Fecha Finalización]] &gt;=TODAY(), DATEDIF(Tabla1[[#This Row],[Fecha de nac]],TODAY(),"y"), ROUNDDOWN((Tabla1[[#This Row],[Fecha Finalización]] -Tabla1[[#This Row],[Fecha de nac]])/365,0)))</f>
        <v/>
      </c>
      <c r="O295" s="167"/>
      <c r="P295" s="34"/>
      <c r="Q295" s="67"/>
      <c r="R295" s="67"/>
      <c r="S295" s="67"/>
      <c r="T295" s="67"/>
      <c r="U295" s="241" t="str">
        <f>IF(F295="","",Tabla1[[#This Row],[Fecha Inicio grupo]]+3*7-7)</f>
        <v/>
      </c>
      <c r="V295" s="242" t="str">
        <f>IF(F295="","",EDATE(Tabla1[[#This Row],[Fecha Inicio grupo]],3))</f>
        <v/>
      </c>
      <c r="W295" s="29"/>
      <c r="X295" s="29"/>
      <c r="Y295" s="76"/>
      <c r="Z295" s="76"/>
      <c r="AA295" s="76"/>
      <c r="AB295" s="76"/>
      <c r="AC295" s="76"/>
      <c r="AD295" s="76"/>
      <c r="AE295" s="76"/>
      <c r="AF295" s="76"/>
      <c r="AG295" s="76"/>
      <c r="AH295" s="76"/>
      <c r="AI295" s="76"/>
      <c r="AJ295" s="76"/>
      <c r="AK295" s="76"/>
      <c r="AL295" s="76"/>
      <c r="AM295" s="76"/>
      <c r="AN295" s="76"/>
      <c r="AO295" s="143"/>
      <c r="AP295" s="244" t="str">
        <f>IF(F295="","",IFERROR(VLOOKUP(SUBSTITUTE(SUBSTITUTE(Tabla1[[#This Row],[Uso Sistemas]],"T","P"),"N","F"),Parámetros!$M$2:$N$17,2,0),"Completar hasta 3ra sem. para evaluar a Probacionista"))</f>
        <v/>
      </c>
      <c r="AQ295" s="39"/>
      <c r="AR295" s="39"/>
      <c r="AS295" s="39"/>
      <c r="AT295" s="28"/>
      <c r="AU295" s="55"/>
      <c r="AV295" s="55"/>
      <c r="AW295" s="55"/>
      <c r="AX295" s="246" t="str">
        <f>IF(V295="","",EOMONTH(EDATE(Tabla1[[#This Row],[Fecha Finalización]],2),0))</f>
        <v/>
      </c>
      <c r="AY295" s="39"/>
      <c r="AZ295" s="247" t="str">
        <f>IF(V295="","",EOMONTH(EDATE(Tabla1[[#This Row],[Fecha Finalización]],3),0))</f>
        <v/>
      </c>
      <c r="BA295" s="39"/>
      <c r="BB295" s="39"/>
      <c r="BC295" s="233"/>
      <c r="BD295" s="231" t="str">
        <f>IF(F295="","",Tabla1[[#This Row],[sem 01]]&amp;Tabla1[[#This Row],[sem 02]]&amp;Tabla1[[#This Row],[sem 03]])</f>
        <v/>
      </c>
      <c r="BE295" s="232" t="str">
        <f>+IF(TRIM(F295)="","",$B$1&amp;"-"&amp;Tabla1[[#This Row],[Mes Inscrito]]&amp;"-"&amp;Tabla1[[#This Row],[Dia de clases Inscrito]]&amp;"-"&amp;Tabla1[[#This Row],[Horario Inscrito]]&amp;"-"&amp;Tabla1[[#This Row],[Fecha Inicio grupo]])</f>
        <v/>
      </c>
      <c r="BF295" s="249" t="str">
        <f>IF(F295="","",Tabla1[[#This Row],[Curso]])</f>
        <v/>
      </c>
      <c r="BG295" s="250" t="str">
        <f>+IF(TRIM(F295)="","",$B$1&amp;"-"&amp;TRIM(Tabla1[[#This Row],[Mes Inscrito]])&amp;"-"&amp;TRIM(Tabla1[[#This Row],[Dia de clases Inscrito]])&amp;"-"&amp;TRIM(Tabla1[[#This Row],[Horario Inscrito]])&amp;"-"&amp;TRIM(Tabla1[[#This Row],[Fecha Inicio grupo]])&amp;"-"&amp;TRIM(Tabla1[[#This Row],[Tipo Incrito]]))</f>
        <v/>
      </c>
      <c r="BH295" s="251" t="str">
        <f>IF(F295="","",OR(IFERROR(SEARCH("CG",Tabla1[[#This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5" s="305" t="str">
        <f>IF(F295&lt;&gt;"",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5" s="305" t="str">
        <f>IF(F295&lt;&gt;"",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5" s="305" t="str">
        <f>IF(Tabla1[[#This Row],[Fecha Inicio grupo]]="","",IFERROR(VLOOKUP(Tabla1[[#This Row],[Mes de Alta como miembro]],Parámetros!$AM$2:$AN$16,2,0),"01/01/1900"))</f>
        <v/>
      </c>
    </row>
    <row r="296" spans="1:63" ht="14.45" hidden="1">
      <c r="A296" s="68">
        <v>293</v>
      </c>
      <c r="B296" s="29"/>
      <c r="C296" s="34"/>
      <c r="D296" s="42"/>
      <c r="E296" s="64"/>
      <c r="F296" s="45"/>
      <c r="G296" s="45"/>
      <c r="H296" s="161"/>
      <c r="I296" s="42"/>
      <c r="J296" s="28"/>
      <c r="K296" s="69"/>
      <c r="L296" s="68"/>
      <c r="M296" s="46"/>
      <c r="N296" s="236" t="str">
        <f ca="1">IF(Tabla1[[#This Row],[Fecha de nac]]="","",IF(Tabla1[[#This Row],[Fecha Finalización]] &gt;=TODAY(), DATEDIF(Tabla1[[#This Row],[Fecha de nac]],TODAY(),"y"), ROUNDDOWN((Tabla1[[#This Row],[Fecha Finalización]] -Tabla1[[#This Row],[Fecha de nac]])/365,0)))</f>
        <v/>
      </c>
      <c r="O296" s="167"/>
      <c r="P296" s="34"/>
      <c r="Q296" s="67"/>
      <c r="R296" s="67"/>
      <c r="S296" s="67"/>
      <c r="T296" s="67"/>
      <c r="U296" s="241" t="str">
        <f>IF(F296="","",Tabla1[[#This Row],[Fecha Inicio grupo]]+3*7-7)</f>
        <v/>
      </c>
      <c r="V296" s="242" t="str">
        <f>IF(F296="","",EDATE(Tabla1[[#This Row],[Fecha Inicio grupo]],3))</f>
        <v/>
      </c>
      <c r="W296" s="29"/>
      <c r="X296" s="29"/>
      <c r="Y296" s="76"/>
      <c r="Z296" s="76"/>
      <c r="AA296" s="76"/>
      <c r="AB296" s="76"/>
      <c r="AC296" s="76"/>
      <c r="AD296" s="76"/>
      <c r="AE296" s="76"/>
      <c r="AF296" s="76"/>
      <c r="AG296" s="76"/>
      <c r="AH296" s="76"/>
      <c r="AI296" s="76"/>
      <c r="AJ296" s="76"/>
      <c r="AK296" s="76"/>
      <c r="AL296" s="76"/>
      <c r="AM296" s="76"/>
      <c r="AN296" s="76"/>
      <c r="AO296" s="143"/>
      <c r="AP296" s="244" t="str">
        <f>IF(F296="","",IFERROR(VLOOKUP(SUBSTITUTE(SUBSTITUTE(Tabla1[[#This Row],[Uso Sistemas]],"T","P"),"N","F"),Parámetros!$M$2:$N$17,2,0),"Completar hasta 3ra sem. para evaluar a Probacionista"))</f>
        <v/>
      </c>
      <c r="AQ296" s="39"/>
      <c r="AR296" s="39"/>
      <c r="AS296" s="39"/>
      <c r="AT296" s="28"/>
      <c r="AU296" s="55"/>
      <c r="AV296" s="55"/>
      <c r="AW296" s="55"/>
      <c r="AX296" s="246" t="str">
        <f>IF(V296="","",EOMONTH(EDATE(Tabla1[[#This Row],[Fecha Finalización]],2),0))</f>
        <v/>
      </c>
      <c r="AY296" s="39"/>
      <c r="AZ296" s="247" t="str">
        <f>IF(V296="","",EOMONTH(EDATE(Tabla1[[#This Row],[Fecha Finalización]],3),0))</f>
        <v/>
      </c>
      <c r="BA296" s="39"/>
      <c r="BB296" s="39"/>
      <c r="BC296" s="233"/>
      <c r="BD296" s="231" t="str">
        <f>IF(F296="","",Tabla1[[#This Row],[sem 01]]&amp;Tabla1[[#This Row],[sem 02]]&amp;Tabla1[[#This Row],[sem 03]])</f>
        <v/>
      </c>
      <c r="BE296" s="232" t="str">
        <f>+IF(TRIM(F296)="","",$B$1&amp;"-"&amp;Tabla1[[#This Row],[Mes Inscrito]]&amp;"-"&amp;Tabla1[[#This Row],[Dia de clases Inscrito]]&amp;"-"&amp;Tabla1[[#This Row],[Horario Inscrito]]&amp;"-"&amp;Tabla1[[#This Row],[Fecha Inicio grupo]])</f>
        <v/>
      </c>
      <c r="BF296" s="249" t="str">
        <f>IF(F296="","",Tabla1[[#This Row],[Curso]])</f>
        <v/>
      </c>
      <c r="BG296" s="250" t="str">
        <f>+IF(TRIM(F296)="","",$B$1&amp;"-"&amp;TRIM(Tabla1[[#This Row],[Mes Inscrito]])&amp;"-"&amp;TRIM(Tabla1[[#This Row],[Dia de clases Inscrito]])&amp;"-"&amp;TRIM(Tabla1[[#This Row],[Horario Inscrito]])&amp;"-"&amp;TRIM(Tabla1[[#This Row],[Fecha Inicio grupo]])&amp;"-"&amp;TRIM(Tabla1[[#This Row],[Tipo Incrito]]))</f>
        <v/>
      </c>
      <c r="BH296" s="251" t="str">
        <f>IF(F296="","",OR(IFERROR(SEARCH("CG",Tabla1[[#This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6" s="305" t="str">
        <f>IF(F296&lt;&gt;"",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6" s="305" t="str">
        <f>IF(F296&lt;&gt;"",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6" s="305" t="str">
        <f>IF(Tabla1[[#This Row],[Fecha Inicio grupo]]="","",IFERROR(VLOOKUP(Tabla1[[#This Row],[Mes de Alta como miembro]],Parámetros!$AM$2:$AN$16,2,0),"01/01/1900"))</f>
        <v/>
      </c>
    </row>
    <row r="297" spans="1:63" ht="14.45" hidden="1">
      <c r="A297" s="68">
        <v>294</v>
      </c>
      <c r="B297" s="29"/>
      <c r="C297" s="34"/>
      <c r="D297" s="42"/>
      <c r="E297" s="64"/>
      <c r="F297" s="45"/>
      <c r="G297" s="45"/>
      <c r="H297" s="161"/>
      <c r="I297" s="42"/>
      <c r="J297" s="28"/>
      <c r="K297" s="69"/>
      <c r="L297" s="68"/>
      <c r="M297" s="46"/>
      <c r="N297" s="236" t="str">
        <f ca="1">IF(Tabla1[[#This Row],[Fecha de nac]]="","",IF(Tabla1[[#This Row],[Fecha Finalización]] &gt;=TODAY(), DATEDIF(Tabla1[[#This Row],[Fecha de nac]],TODAY(),"y"), ROUNDDOWN((Tabla1[[#This Row],[Fecha Finalización]] -Tabla1[[#This Row],[Fecha de nac]])/365,0)))</f>
        <v/>
      </c>
      <c r="O297" s="167"/>
      <c r="P297" s="34"/>
      <c r="Q297" s="67"/>
      <c r="R297" s="67"/>
      <c r="S297" s="67"/>
      <c r="T297" s="67"/>
      <c r="U297" s="241" t="str">
        <f>IF(F297="","",Tabla1[[#This Row],[Fecha Inicio grupo]]+3*7-7)</f>
        <v/>
      </c>
      <c r="V297" s="242" t="str">
        <f>IF(F297="","",EDATE(Tabla1[[#This Row],[Fecha Inicio grupo]],3))</f>
        <v/>
      </c>
      <c r="W297" s="29"/>
      <c r="X297" s="29"/>
      <c r="Y297" s="76"/>
      <c r="Z297" s="76"/>
      <c r="AA297" s="76"/>
      <c r="AB297" s="76"/>
      <c r="AC297" s="76"/>
      <c r="AD297" s="76"/>
      <c r="AE297" s="76"/>
      <c r="AF297" s="76"/>
      <c r="AG297" s="76"/>
      <c r="AH297" s="76"/>
      <c r="AI297" s="76"/>
      <c r="AJ297" s="76"/>
      <c r="AK297" s="76"/>
      <c r="AL297" s="76"/>
      <c r="AM297" s="76"/>
      <c r="AN297" s="76"/>
      <c r="AO297" s="143"/>
      <c r="AP297" s="244" t="str">
        <f>IF(F297="","",IFERROR(VLOOKUP(SUBSTITUTE(SUBSTITUTE(Tabla1[[#This Row],[Uso Sistemas]],"T","P"),"N","F"),Parámetros!$M$2:$N$17,2,0),"Completar hasta 3ra sem. para evaluar a Probacionista"))</f>
        <v/>
      </c>
      <c r="AQ297" s="39"/>
      <c r="AR297" s="39"/>
      <c r="AS297" s="39"/>
      <c r="AT297" s="28"/>
      <c r="AU297" s="55"/>
      <c r="AV297" s="55"/>
      <c r="AW297" s="55"/>
      <c r="AX297" s="246" t="str">
        <f>IF(V297="","",EOMONTH(EDATE(Tabla1[[#This Row],[Fecha Finalización]],2),0))</f>
        <v/>
      </c>
      <c r="AY297" s="39"/>
      <c r="AZ297" s="247" t="str">
        <f>IF(V297="","",EOMONTH(EDATE(Tabla1[[#This Row],[Fecha Finalización]],3),0))</f>
        <v/>
      </c>
      <c r="BA297" s="39"/>
      <c r="BB297" s="39"/>
      <c r="BC297" s="233"/>
      <c r="BD297" s="231" t="str">
        <f>IF(F297="","",Tabla1[[#This Row],[sem 01]]&amp;Tabla1[[#This Row],[sem 02]]&amp;Tabla1[[#This Row],[sem 03]])</f>
        <v/>
      </c>
      <c r="BE297" s="232" t="str">
        <f>+IF(TRIM(F297)="","",$B$1&amp;"-"&amp;Tabla1[[#This Row],[Mes Inscrito]]&amp;"-"&amp;Tabla1[[#This Row],[Dia de clases Inscrito]]&amp;"-"&amp;Tabla1[[#This Row],[Horario Inscrito]]&amp;"-"&amp;Tabla1[[#This Row],[Fecha Inicio grupo]])</f>
        <v/>
      </c>
      <c r="BF297" s="249" t="str">
        <f>IF(F297="","",Tabla1[[#This Row],[Curso]])</f>
        <v/>
      </c>
      <c r="BG297" s="250" t="str">
        <f>+IF(TRIM(F297)="","",$B$1&amp;"-"&amp;TRIM(Tabla1[[#This Row],[Mes Inscrito]])&amp;"-"&amp;TRIM(Tabla1[[#This Row],[Dia de clases Inscrito]])&amp;"-"&amp;TRIM(Tabla1[[#This Row],[Horario Inscrito]])&amp;"-"&amp;TRIM(Tabla1[[#This Row],[Fecha Inicio grupo]])&amp;"-"&amp;TRIM(Tabla1[[#This Row],[Tipo Incrito]]))</f>
        <v/>
      </c>
      <c r="BH297" s="251" t="str">
        <f>IF(F297="","",OR(IFERROR(SEARCH("CG",Tabla1[[#This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7" s="305" t="str">
        <f>IF(F297&lt;&gt;"",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7" s="305" t="str">
        <f>IF(F297&lt;&gt;"",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7" s="305" t="str">
        <f>IF(Tabla1[[#This Row],[Fecha Inicio grupo]]="","",IFERROR(VLOOKUP(Tabla1[[#This Row],[Mes de Alta como miembro]],Parámetros!$AM$2:$AN$16,2,0),"01/01/1900"))</f>
        <v/>
      </c>
    </row>
    <row r="298" spans="1:63" ht="14.45" hidden="1">
      <c r="A298" s="68">
        <v>295</v>
      </c>
      <c r="B298" s="29"/>
      <c r="C298" s="34"/>
      <c r="D298" s="42"/>
      <c r="E298" s="64"/>
      <c r="F298" s="45"/>
      <c r="G298" s="45"/>
      <c r="H298" s="161"/>
      <c r="I298" s="42"/>
      <c r="J298" s="28"/>
      <c r="K298" s="69"/>
      <c r="L298" s="68"/>
      <c r="M298" s="46"/>
      <c r="N298" s="236" t="str">
        <f ca="1">IF(Tabla1[[#This Row],[Fecha de nac]]="","",IF(Tabla1[[#This Row],[Fecha Finalización]] &gt;=TODAY(), DATEDIF(Tabla1[[#This Row],[Fecha de nac]],TODAY(),"y"), ROUNDDOWN((Tabla1[[#This Row],[Fecha Finalización]] -Tabla1[[#This Row],[Fecha de nac]])/365,0)))</f>
        <v/>
      </c>
      <c r="O298" s="167"/>
      <c r="P298" s="34"/>
      <c r="Q298" s="67"/>
      <c r="R298" s="67"/>
      <c r="S298" s="67"/>
      <c r="T298" s="67"/>
      <c r="U298" s="241" t="str">
        <f>IF(F298="","",Tabla1[[#This Row],[Fecha Inicio grupo]]+3*7-7)</f>
        <v/>
      </c>
      <c r="V298" s="242" t="str">
        <f>IF(F298="","",EDATE(Tabla1[[#This Row],[Fecha Inicio grupo]],3))</f>
        <v/>
      </c>
      <c r="W298" s="29"/>
      <c r="X298" s="29"/>
      <c r="Y298" s="76"/>
      <c r="Z298" s="76"/>
      <c r="AA298" s="76"/>
      <c r="AB298" s="76"/>
      <c r="AC298" s="76"/>
      <c r="AD298" s="76"/>
      <c r="AE298" s="76"/>
      <c r="AF298" s="76"/>
      <c r="AG298" s="76"/>
      <c r="AH298" s="76"/>
      <c r="AI298" s="76"/>
      <c r="AJ298" s="76"/>
      <c r="AK298" s="76"/>
      <c r="AL298" s="76"/>
      <c r="AM298" s="76"/>
      <c r="AN298" s="76"/>
      <c r="AO298" s="143"/>
      <c r="AP298" s="244" t="str">
        <f>IF(F298="","",IFERROR(VLOOKUP(SUBSTITUTE(SUBSTITUTE(Tabla1[[#This Row],[Uso Sistemas]],"T","P"),"N","F"),Parámetros!$M$2:$N$17,2,0),"Completar hasta 3ra sem. para evaluar a Probacionista"))</f>
        <v/>
      </c>
      <c r="AQ298" s="39"/>
      <c r="AR298" s="39"/>
      <c r="AS298" s="39"/>
      <c r="AT298" s="28"/>
      <c r="AU298" s="55"/>
      <c r="AV298" s="55"/>
      <c r="AW298" s="55"/>
      <c r="AX298" s="246" t="str">
        <f>IF(V298="","",EOMONTH(EDATE(Tabla1[[#This Row],[Fecha Finalización]],2),0))</f>
        <v/>
      </c>
      <c r="AY298" s="39"/>
      <c r="AZ298" s="247" t="str">
        <f>IF(V298="","",EOMONTH(EDATE(Tabla1[[#This Row],[Fecha Finalización]],3),0))</f>
        <v/>
      </c>
      <c r="BA298" s="39"/>
      <c r="BB298" s="39"/>
      <c r="BC298" s="233"/>
      <c r="BD298" s="231" t="str">
        <f>IF(F298="","",Tabla1[[#This Row],[sem 01]]&amp;Tabla1[[#This Row],[sem 02]]&amp;Tabla1[[#This Row],[sem 03]])</f>
        <v/>
      </c>
      <c r="BE298" s="232" t="str">
        <f>+IF(TRIM(F298)="","",$B$1&amp;"-"&amp;Tabla1[[#This Row],[Mes Inscrito]]&amp;"-"&amp;Tabla1[[#This Row],[Dia de clases Inscrito]]&amp;"-"&amp;Tabla1[[#This Row],[Horario Inscrito]]&amp;"-"&amp;Tabla1[[#This Row],[Fecha Inicio grupo]])</f>
        <v/>
      </c>
      <c r="BF298" s="249" t="str">
        <f>IF(F298="","",Tabla1[[#This Row],[Curso]])</f>
        <v/>
      </c>
      <c r="BG298" s="250" t="str">
        <f>+IF(TRIM(F298)="","",$B$1&amp;"-"&amp;TRIM(Tabla1[[#This Row],[Mes Inscrito]])&amp;"-"&amp;TRIM(Tabla1[[#This Row],[Dia de clases Inscrito]])&amp;"-"&amp;TRIM(Tabla1[[#This Row],[Horario Inscrito]])&amp;"-"&amp;TRIM(Tabla1[[#This Row],[Fecha Inicio grupo]])&amp;"-"&amp;TRIM(Tabla1[[#This Row],[Tipo Incrito]]))</f>
        <v/>
      </c>
      <c r="BH298" s="251" t="str">
        <f>IF(F298="","",OR(IFERROR(SEARCH("CG",Tabla1[[#This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8" s="305" t="str">
        <f>IF(F298&lt;&gt;"",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8" s="305" t="str">
        <f>IF(F298&lt;&gt;"",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8" s="305" t="str">
        <f>IF(Tabla1[[#This Row],[Fecha Inicio grupo]]="","",IFERROR(VLOOKUP(Tabla1[[#This Row],[Mes de Alta como miembro]],Parámetros!$AM$2:$AN$16,2,0),"01/01/1900"))</f>
        <v/>
      </c>
    </row>
    <row r="299" spans="1:63" ht="14.45" hidden="1">
      <c r="A299" s="68">
        <v>296</v>
      </c>
      <c r="B299" s="29"/>
      <c r="C299" s="34"/>
      <c r="D299" s="42"/>
      <c r="E299" s="64"/>
      <c r="F299" s="45"/>
      <c r="G299" s="45"/>
      <c r="H299" s="161"/>
      <c r="I299" s="42"/>
      <c r="J299" s="28"/>
      <c r="K299" s="69"/>
      <c r="L299" s="68"/>
      <c r="M299" s="46"/>
      <c r="N299" s="236" t="str">
        <f ca="1">IF(Tabla1[[#This Row],[Fecha de nac]]="","",IF(Tabla1[[#This Row],[Fecha Finalización]] &gt;=TODAY(), DATEDIF(Tabla1[[#This Row],[Fecha de nac]],TODAY(),"y"), ROUNDDOWN((Tabla1[[#This Row],[Fecha Finalización]] -Tabla1[[#This Row],[Fecha de nac]])/365,0)))</f>
        <v/>
      </c>
      <c r="O299" s="167"/>
      <c r="P299" s="34"/>
      <c r="Q299" s="67"/>
      <c r="R299" s="67"/>
      <c r="S299" s="67"/>
      <c r="T299" s="67"/>
      <c r="U299" s="241" t="str">
        <f>IF(F299="","",Tabla1[[#This Row],[Fecha Inicio grupo]]+3*7-7)</f>
        <v/>
      </c>
      <c r="V299" s="242" t="str">
        <f>IF(F299="","",EDATE(Tabla1[[#This Row],[Fecha Inicio grupo]],3))</f>
        <v/>
      </c>
      <c r="W299" s="29"/>
      <c r="X299" s="29"/>
      <c r="Y299" s="76"/>
      <c r="Z299" s="76"/>
      <c r="AA299" s="76"/>
      <c r="AB299" s="76"/>
      <c r="AC299" s="76"/>
      <c r="AD299" s="76"/>
      <c r="AE299" s="76"/>
      <c r="AF299" s="76"/>
      <c r="AG299" s="76"/>
      <c r="AH299" s="76"/>
      <c r="AI299" s="76"/>
      <c r="AJ299" s="76"/>
      <c r="AK299" s="76"/>
      <c r="AL299" s="76"/>
      <c r="AM299" s="76"/>
      <c r="AN299" s="76"/>
      <c r="AO299" s="143"/>
      <c r="AP299" s="244" t="str">
        <f>IF(F299="","",IFERROR(VLOOKUP(SUBSTITUTE(SUBSTITUTE(Tabla1[[#This Row],[Uso Sistemas]],"T","P"),"N","F"),Parámetros!$M$2:$N$17,2,0),"Completar hasta 3ra sem. para evaluar a Probacionista"))</f>
        <v/>
      </c>
      <c r="AQ299" s="39"/>
      <c r="AR299" s="39"/>
      <c r="AS299" s="39"/>
      <c r="AT299" s="28"/>
      <c r="AU299" s="55"/>
      <c r="AV299" s="55"/>
      <c r="AW299" s="55"/>
      <c r="AX299" s="246" t="str">
        <f>IF(V299="","",EOMONTH(EDATE(Tabla1[[#This Row],[Fecha Finalización]],2),0))</f>
        <v/>
      </c>
      <c r="AY299" s="39"/>
      <c r="AZ299" s="247" t="str">
        <f>IF(V299="","",EOMONTH(EDATE(Tabla1[[#This Row],[Fecha Finalización]],3),0))</f>
        <v/>
      </c>
      <c r="BA299" s="39"/>
      <c r="BB299" s="39"/>
      <c r="BC299" s="233"/>
      <c r="BD299" s="231" t="str">
        <f>IF(F299="","",Tabla1[[#This Row],[sem 01]]&amp;Tabla1[[#This Row],[sem 02]]&amp;Tabla1[[#This Row],[sem 03]])</f>
        <v/>
      </c>
      <c r="BE299" s="232" t="str">
        <f>+IF(TRIM(F299)="","",$B$1&amp;"-"&amp;Tabla1[[#This Row],[Mes Inscrito]]&amp;"-"&amp;Tabla1[[#This Row],[Dia de clases Inscrito]]&amp;"-"&amp;Tabla1[[#This Row],[Horario Inscrito]]&amp;"-"&amp;Tabla1[[#This Row],[Fecha Inicio grupo]])</f>
        <v/>
      </c>
      <c r="BF299" s="249" t="str">
        <f>IF(F299="","",Tabla1[[#This Row],[Curso]])</f>
        <v/>
      </c>
      <c r="BG299" s="250" t="str">
        <f>+IF(TRIM(F299)="","",$B$1&amp;"-"&amp;TRIM(Tabla1[[#This Row],[Mes Inscrito]])&amp;"-"&amp;TRIM(Tabla1[[#This Row],[Dia de clases Inscrito]])&amp;"-"&amp;TRIM(Tabla1[[#This Row],[Horario Inscrito]])&amp;"-"&amp;TRIM(Tabla1[[#This Row],[Fecha Inicio grupo]])&amp;"-"&amp;TRIM(Tabla1[[#This Row],[Tipo Incrito]]))</f>
        <v/>
      </c>
      <c r="BH299" s="251" t="str">
        <f>IF(F299="","",OR(IFERROR(SEARCH("CG",Tabla1[[#This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9" s="305" t="str">
        <f>IF(F299&lt;&gt;"",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9" s="305" t="str">
        <f>IF(F299&lt;&gt;"",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9" s="305" t="str">
        <f>IF(Tabla1[[#This Row],[Fecha Inicio grupo]]="","",IFERROR(VLOOKUP(Tabla1[[#This Row],[Mes de Alta como miembro]],Parámetros!$AM$2:$AN$16,2,0),"01/01/1900"))</f>
        <v/>
      </c>
    </row>
    <row r="300" spans="1:63" ht="14.45" hidden="1">
      <c r="A300" s="68">
        <v>297</v>
      </c>
      <c r="B300" s="29"/>
      <c r="C300" s="34"/>
      <c r="D300" s="42"/>
      <c r="E300" s="64"/>
      <c r="F300" s="45"/>
      <c r="G300" s="45"/>
      <c r="H300" s="161"/>
      <c r="I300" s="42"/>
      <c r="J300" s="28"/>
      <c r="K300" s="69"/>
      <c r="L300" s="68"/>
      <c r="M300" s="46"/>
      <c r="N300" s="236" t="str">
        <f ca="1">IF(Tabla1[[#This Row],[Fecha de nac]]="","",IF(Tabla1[[#This Row],[Fecha Finalización]] &gt;=TODAY(), DATEDIF(Tabla1[[#This Row],[Fecha de nac]],TODAY(),"y"), ROUNDDOWN((Tabla1[[#This Row],[Fecha Finalización]] -Tabla1[[#This Row],[Fecha de nac]])/365,0)))</f>
        <v/>
      </c>
      <c r="O300" s="167"/>
      <c r="P300" s="34"/>
      <c r="Q300" s="67"/>
      <c r="R300" s="67"/>
      <c r="S300" s="67"/>
      <c r="T300" s="67"/>
      <c r="U300" s="241" t="str">
        <f>IF(F300="","",Tabla1[[#This Row],[Fecha Inicio grupo]]+3*7-7)</f>
        <v/>
      </c>
      <c r="V300" s="242" t="str">
        <f>IF(F300="","",EDATE(Tabla1[[#This Row],[Fecha Inicio grupo]],3))</f>
        <v/>
      </c>
      <c r="W300" s="29"/>
      <c r="X300" s="29"/>
      <c r="Y300" s="76"/>
      <c r="Z300" s="76"/>
      <c r="AA300" s="76"/>
      <c r="AB300" s="76"/>
      <c r="AC300" s="76"/>
      <c r="AD300" s="76"/>
      <c r="AE300" s="76"/>
      <c r="AF300" s="76"/>
      <c r="AG300" s="76"/>
      <c r="AH300" s="76"/>
      <c r="AI300" s="76"/>
      <c r="AJ300" s="76"/>
      <c r="AK300" s="76"/>
      <c r="AL300" s="76"/>
      <c r="AM300" s="76"/>
      <c r="AN300" s="76"/>
      <c r="AO300" s="143"/>
      <c r="AP300" s="244" t="str">
        <f>IF(F300="","",IFERROR(VLOOKUP(SUBSTITUTE(SUBSTITUTE(Tabla1[[#This Row],[Uso Sistemas]],"T","P"),"N","F"),Parámetros!$M$2:$N$17,2,0),"Completar hasta 3ra sem. para evaluar a Probacionista"))</f>
        <v/>
      </c>
      <c r="AQ300" s="39"/>
      <c r="AR300" s="39"/>
      <c r="AS300" s="39"/>
      <c r="AT300" s="28"/>
      <c r="AU300" s="55"/>
      <c r="AV300" s="55"/>
      <c r="AW300" s="55"/>
      <c r="AX300" s="246" t="str">
        <f>IF(V300="","",EOMONTH(EDATE(Tabla1[[#This Row],[Fecha Finalización]],2),0))</f>
        <v/>
      </c>
      <c r="AY300" s="39"/>
      <c r="AZ300" s="247" t="str">
        <f>IF(V300="","",EOMONTH(EDATE(Tabla1[[#This Row],[Fecha Finalización]],3),0))</f>
        <v/>
      </c>
      <c r="BA300" s="39"/>
      <c r="BB300" s="39"/>
      <c r="BC300" s="233"/>
      <c r="BD300" s="231" t="str">
        <f>IF(F300="","",Tabla1[[#This Row],[sem 01]]&amp;Tabla1[[#This Row],[sem 02]]&amp;Tabla1[[#This Row],[sem 03]])</f>
        <v/>
      </c>
      <c r="BE300" s="232" t="str">
        <f>+IF(TRIM(F300)="","",$B$1&amp;"-"&amp;Tabla1[[#This Row],[Mes Inscrito]]&amp;"-"&amp;Tabla1[[#This Row],[Dia de clases Inscrito]]&amp;"-"&amp;Tabla1[[#This Row],[Horario Inscrito]]&amp;"-"&amp;Tabla1[[#This Row],[Fecha Inicio grupo]])</f>
        <v/>
      </c>
      <c r="BF300" s="249" t="str">
        <f>IF(F300="","",Tabla1[[#This Row],[Curso]])</f>
        <v/>
      </c>
      <c r="BG300" s="250" t="str">
        <f>+IF(TRIM(F300)="","",$B$1&amp;"-"&amp;TRIM(Tabla1[[#This Row],[Mes Inscrito]])&amp;"-"&amp;TRIM(Tabla1[[#This Row],[Dia de clases Inscrito]])&amp;"-"&amp;TRIM(Tabla1[[#This Row],[Horario Inscrito]])&amp;"-"&amp;TRIM(Tabla1[[#This Row],[Fecha Inicio grupo]])&amp;"-"&amp;TRIM(Tabla1[[#This Row],[Tipo Incrito]]))</f>
        <v/>
      </c>
      <c r="BH300" s="251" t="str">
        <f>IF(F300="","",OR(IFERROR(SEARCH("CG",Tabla1[[#This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0" s="305" t="str">
        <f>IF(F300&lt;&gt;"",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0" s="305" t="str">
        <f>IF(F300&lt;&gt;"",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0" s="305" t="str">
        <f>IF(Tabla1[[#This Row],[Fecha Inicio grupo]]="","",IFERROR(VLOOKUP(Tabla1[[#This Row],[Mes de Alta como miembro]],Parámetros!$AM$2:$AN$16,2,0),"01/01/1900"))</f>
        <v/>
      </c>
    </row>
    <row r="301" spans="1:63" ht="14.45" hidden="1">
      <c r="A301" s="68">
        <v>298</v>
      </c>
      <c r="B301" s="29"/>
      <c r="C301" s="34"/>
      <c r="D301" s="42"/>
      <c r="E301" s="64"/>
      <c r="F301" s="45"/>
      <c r="G301" s="45"/>
      <c r="H301" s="161"/>
      <c r="I301" s="42"/>
      <c r="J301" s="28"/>
      <c r="K301" s="69"/>
      <c r="L301" s="68"/>
      <c r="M301" s="46"/>
      <c r="N301" s="236" t="str">
        <f ca="1">IF(Tabla1[[#This Row],[Fecha de nac]]="","",IF(Tabla1[[#This Row],[Fecha Finalización]] &gt;=TODAY(), DATEDIF(Tabla1[[#This Row],[Fecha de nac]],TODAY(),"y"), ROUNDDOWN((Tabla1[[#This Row],[Fecha Finalización]] -Tabla1[[#This Row],[Fecha de nac]])/365,0)))</f>
        <v/>
      </c>
      <c r="O301" s="167"/>
      <c r="P301" s="34"/>
      <c r="Q301" s="67"/>
      <c r="R301" s="67"/>
      <c r="S301" s="67"/>
      <c r="T301" s="67"/>
      <c r="U301" s="241" t="str">
        <f>IF(F301="","",Tabla1[[#This Row],[Fecha Inicio grupo]]+3*7-7)</f>
        <v/>
      </c>
      <c r="V301" s="242" t="str">
        <f>IF(F301="","",EDATE(Tabla1[[#This Row],[Fecha Inicio grupo]],3))</f>
        <v/>
      </c>
      <c r="W301" s="29"/>
      <c r="X301" s="29"/>
      <c r="Y301" s="76"/>
      <c r="Z301" s="76"/>
      <c r="AA301" s="76"/>
      <c r="AB301" s="76"/>
      <c r="AC301" s="76"/>
      <c r="AD301" s="76"/>
      <c r="AE301" s="76"/>
      <c r="AF301" s="76"/>
      <c r="AG301" s="76"/>
      <c r="AH301" s="76"/>
      <c r="AI301" s="76"/>
      <c r="AJ301" s="76"/>
      <c r="AK301" s="76"/>
      <c r="AL301" s="76"/>
      <c r="AM301" s="76"/>
      <c r="AN301" s="76"/>
      <c r="AO301" s="143"/>
      <c r="AP301" s="244" t="str">
        <f>IF(F301="","",IFERROR(VLOOKUP(SUBSTITUTE(SUBSTITUTE(Tabla1[[#This Row],[Uso Sistemas]],"T","P"),"N","F"),Parámetros!$M$2:$N$17,2,0),"Completar hasta 3ra sem. para evaluar a Probacionista"))</f>
        <v/>
      </c>
      <c r="AQ301" s="39"/>
      <c r="AR301" s="39"/>
      <c r="AS301" s="39"/>
      <c r="AT301" s="28"/>
      <c r="AU301" s="55"/>
      <c r="AV301" s="55"/>
      <c r="AW301" s="55"/>
      <c r="AX301" s="246" t="str">
        <f>IF(V301="","",EOMONTH(EDATE(Tabla1[[#This Row],[Fecha Finalización]],2),0))</f>
        <v/>
      </c>
      <c r="AY301" s="39"/>
      <c r="AZ301" s="247" t="str">
        <f>IF(V301="","",EOMONTH(EDATE(Tabla1[[#This Row],[Fecha Finalización]],3),0))</f>
        <v/>
      </c>
      <c r="BA301" s="39"/>
      <c r="BB301" s="39"/>
      <c r="BC301" s="233"/>
      <c r="BD301" s="231" t="str">
        <f>IF(F301="","",Tabla1[[#This Row],[sem 01]]&amp;Tabla1[[#This Row],[sem 02]]&amp;Tabla1[[#This Row],[sem 03]])</f>
        <v/>
      </c>
      <c r="BE301" s="232" t="str">
        <f>+IF(TRIM(F301)="","",$B$1&amp;"-"&amp;Tabla1[[#This Row],[Mes Inscrito]]&amp;"-"&amp;Tabla1[[#This Row],[Dia de clases Inscrito]]&amp;"-"&amp;Tabla1[[#This Row],[Horario Inscrito]]&amp;"-"&amp;Tabla1[[#This Row],[Fecha Inicio grupo]])</f>
        <v/>
      </c>
      <c r="BF301" s="249" t="str">
        <f>IF(F301="","",Tabla1[[#This Row],[Curso]])</f>
        <v/>
      </c>
      <c r="BG301" s="250" t="str">
        <f>+IF(TRIM(F301)="","",$B$1&amp;"-"&amp;TRIM(Tabla1[[#This Row],[Mes Inscrito]])&amp;"-"&amp;TRIM(Tabla1[[#This Row],[Dia de clases Inscrito]])&amp;"-"&amp;TRIM(Tabla1[[#This Row],[Horario Inscrito]])&amp;"-"&amp;TRIM(Tabla1[[#This Row],[Fecha Inicio grupo]])&amp;"-"&amp;TRIM(Tabla1[[#This Row],[Tipo Incrito]]))</f>
        <v/>
      </c>
      <c r="BH301" s="251" t="str">
        <f>IF(F301="","",OR(IFERROR(SEARCH("CG",Tabla1[[#This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1" s="305" t="str">
        <f>IF(F301&lt;&gt;"",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1" s="305" t="str">
        <f>IF(F301&lt;&gt;"",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1" s="305" t="str">
        <f>IF(Tabla1[[#This Row],[Fecha Inicio grupo]]="","",IFERROR(VLOOKUP(Tabla1[[#This Row],[Mes de Alta como miembro]],Parámetros!$AM$2:$AN$16,2,0),"01/01/1900"))</f>
        <v/>
      </c>
    </row>
    <row r="302" spans="1:63" ht="14.45" hidden="1">
      <c r="A302" s="68">
        <v>299</v>
      </c>
      <c r="B302" s="29"/>
      <c r="C302" s="34"/>
      <c r="D302" s="42"/>
      <c r="E302" s="64"/>
      <c r="F302" s="45"/>
      <c r="G302" s="45"/>
      <c r="H302" s="161"/>
      <c r="I302" s="42"/>
      <c r="J302" s="28"/>
      <c r="K302" s="69"/>
      <c r="L302" s="68"/>
      <c r="M302" s="46"/>
      <c r="N302" s="236" t="str">
        <f ca="1">IF(Tabla1[[#This Row],[Fecha de nac]]="","",IF(Tabla1[[#This Row],[Fecha Finalización]] &gt;=TODAY(), DATEDIF(Tabla1[[#This Row],[Fecha de nac]],TODAY(),"y"), ROUNDDOWN((Tabla1[[#This Row],[Fecha Finalización]] -Tabla1[[#This Row],[Fecha de nac]])/365,0)))</f>
        <v/>
      </c>
      <c r="O302" s="167"/>
      <c r="P302" s="34"/>
      <c r="Q302" s="67"/>
      <c r="R302" s="67"/>
      <c r="S302" s="67"/>
      <c r="T302" s="67"/>
      <c r="U302" s="241" t="str">
        <f>IF(F302="","",Tabla1[[#This Row],[Fecha Inicio grupo]]+3*7-7)</f>
        <v/>
      </c>
      <c r="V302" s="242" t="str">
        <f>IF(F302="","",EDATE(Tabla1[[#This Row],[Fecha Inicio grupo]],3))</f>
        <v/>
      </c>
      <c r="W302" s="29"/>
      <c r="X302" s="29"/>
      <c r="Y302" s="76"/>
      <c r="Z302" s="76"/>
      <c r="AA302" s="76"/>
      <c r="AB302" s="76"/>
      <c r="AC302" s="76"/>
      <c r="AD302" s="76"/>
      <c r="AE302" s="76"/>
      <c r="AF302" s="76"/>
      <c r="AG302" s="76"/>
      <c r="AH302" s="76"/>
      <c r="AI302" s="76"/>
      <c r="AJ302" s="76"/>
      <c r="AK302" s="76"/>
      <c r="AL302" s="76"/>
      <c r="AM302" s="76"/>
      <c r="AN302" s="76"/>
      <c r="AO302" s="143"/>
      <c r="AP302" s="244" t="str">
        <f>IF(F302="","",IFERROR(VLOOKUP(SUBSTITUTE(SUBSTITUTE(Tabla1[[#This Row],[Uso Sistemas]],"T","P"),"N","F"),Parámetros!$M$2:$N$17,2,0),"Completar hasta 3ra sem. para evaluar a Probacionista"))</f>
        <v/>
      </c>
      <c r="AQ302" s="39"/>
      <c r="AR302" s="39"/>
      <c r="AS302" s="39"/>
      <c r="AT302" s="28"/>
      <c r="AU302" s="55"/>
      <c r="AV302" s="55"/>
      <c r="AW302" s="55"/>
      <c r="AX302" s="246" t="str">
        <f>IF(V302="","",EOMONTH(EDATE(Tabla1[[#This Row],[Fecha Finalización]],2),0))</f>
        <v/>
      </c>
      <c r="AY302" s="39"/>
      <c r="AZ302" s="247" t="str">
        <f>IF(V302="","",EOMONTH(EDATE(Tabla1[[#This Row],[Fecha Finalización]],3),0))</f>
        <v/>
      </c>
      <c r="BA302" s="39"/>
      <c r="BB302" s="39"/>
      <c r="BC302" s="233"/>
      <c r="BD302" s="231" t="str">
        <f>IF(F302="","",Tabla1[[#This Row],[sem 01]]&amp;Tabla1[[#This Row],[sem 02]]&amp;Tabla1[[#This Row],[sem 03]])</f>
        <v/>
      </c>
      <c r="BE302" s="232" t="str">
        <f>+IF(TRIM(F302)="","",$B$1&amp;"-"&amp;Tabla1[[#This Row],[Mes Inscrito]]&amp;"-"&amp;Tabla1[[#This Row],[Dia de clases Inscrito]]&amp;"-"&amp;Tabla1[[#This Row],[Horario Inscrito]]&amp;"-"&amp;Tabla1[[#This Row],[Fecha Inicio grupo]])</f>
        <v/>
      </c>
      <c r="BF302" s="249" t="str">
        <f>IF(F302="","",Tabla1[[#This Row],[Curso]])</f>
        <v/>
      </c>
      <c r="BG302" s="250" t="str">
        <f>+IF(TRIM(F302)="","",$B$1&amp;"-"&amp;TRIM(Tabla1[[#This Row],[Mes Inscrito]])&amp;"-"&amp;TRIM(Tabla1[[#This Row],[Dia de clases Inscrito]])&amp;"-"&amp;TRIM(Tabla1[[#This Row],[Horario Inscrito]])&amp;"-"&amp;TRIM(Tabla1[[#This Row],[Fecha Inicio grupo]])&amp;"-"&amp;TRIM(Tabla1[[#This Row],[Tipo Incrito]]))</f>
        <v/>
      </c>
      <c r="BH302" s="251" t="str">
        <f>IF(F302="","",OR(IFERROR(SEARCH("CG",Tabla1[[#This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2" s="305" t="str">
        <f>IF(F302&lt;&gt;"",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2" s="305" t="str">
        <f>IF(F302&lt;&gt;"",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2" s="305" t="str">
        <f>IF(Tabla1[[#This Row],[Fecha Inicio grupo]]="","",IFERROR(VLOOKUP(Tabla1[[#This Row],[Mes de Alta como miembro]],Parámetros!$AM$2:$AN$16,2,0),"01/01/1900"))</f>
        <v/>
      </c>
    </row>
    <row r="303" spans="1:63" ht="14.45" hidden="1">
      <c r="A303" s="68">
        <v>300</v>
      </c>
      <c r="B303" s="29"/>
      <c r="C303" s="34"/>
      <c r="D303" s="42"/>
      <c r="E303" s="64"/>
      <c r="F303" s="45"/>
      <c r="G303" s="45"/>
      <c r="H303" s="161"/>
      <c r="I303" s="42"/>
      <c r="J303" s="28"/>
      <c r="K303" s="69"/>
      <c r="L303" s="68"/>
      <c r="M303" s="46"/>
      <c r="N303" s="236" t="str">
        <f ca="1">IF(Tabla1[[#This Row],[Fecha de nac]]="","",IF(Tabla1[[#This Row],[Fecha Finalización]] &gt;=TODAY(), DATEDIF(Tabla1[[#This Row],[Fecha de nac]],TODAY(),"y"), ROUNDDOWN((Tabla1[[#This Row],[Fecha Finalización]] -Tabla1[[#This Row],[Fecha de nac]])/365,0)))</f>
        <v/>
      </c>
      <c r="O303" s="167"/>
      <c r="P303" s="34"/>
      <c r="Q303" s="67"/>
      <c r="R303" s="67"/>
      <c r="S303" s="67"/>
      <c r="T303" s="67"/>
      <c r="U303" s="241" t="str">
        <f>IF(F303="","",Tabla1[[#This Row],[Fecha Inicio grupo]]+3*7-7)</f>
        <v/>
      </c>
      <c r="V303" s="242" t="str">
        <f>IF(F303="","",EDATE(Tabla1[[#This Row],[Fecha Inicio grupo]],3))</f>
        <v/>
      </c>
      <c r="W303" s="29"/>
      <c r="X303" s="29"/>
      <c r="Y303" s="76"/>
      <c r="Z303" s="76"/>
      <c r="AA303" s="76"/>
      <c r="AB303" s="76"/>
      <c r="AC303" s="76"/>
      <c r="AD303" s="76"/>
      <c r="AE303" s="76"/>
      <c r="AF303" s="76"/>
      <c r="AG303" s="76"/>
      <c r="AH303" s="76"/>
      <c r="AI303" s="76"/>
      <c r="AJ303" s="76"/>
      <c r="AK303" s="76"/>
      <c r="AL303" s="76"/>
      <c r="AM303" s="76"/>
      <c r="AN303" s="76"/>
      <c r="AO303" s="143"/>
      <c r="AP303" s="244" t="str">
        <f>IF(F303="","",IFERROR(VLOOKUP(SUBSTITUTE(SUBSTITUTE(Tabla1[[#This Row],[Uso Sistemas]],"T","P"),"N","F"),Parámetros!$M$2:$N$17,2,0),"Completar hasta 3ra sem. para evaluar a Probacionista"))</f>
        <v/>
      </c>
      <c r="AQ303" s="39"/>
      <c r="AR303" s="39"/>
      <c r="AS303" s="39"/>
      <c r="AT303" s="28"/>
      <c r="AU303" s="55"/>
      <c r="AV303" s="55"/>
      <c r="AW303" s="55"/>
      <c r="AX303" s="246" t="str">
        <f>IF(V303="","",EOMONTH(EDATE(Tabla1[[#This Row],[Fecha Finalización]],2),0))</f>
        <v/>
      </c>
      <c r="AY303" s="39"/>
      <c r="AZ303" s="247" t="str">
        <f>IF(V303="","",EOMONTH(EDATE(Tabla1[[#This Row],[Fecha Finalización]],3),0))</f>
        <v/>
      </c>
      <c r="BA303" s="39"/>
      <c r="BB303" s="39"/>
      <c r="BC303" s="233"/>
      <c r="BD303" s="231" t="str">
        <f>IF(F303="","",Tabla1[[#This Row],[sem 01]]&amp;Tabla1[[#This Row],[sem 02]]&amp;Tabla1[[#This Row],[sem 03]])</f>
        <v/>
      </c>
      <c r="BE303" s="232" t="str">
        <f>+IF(TRIM(F303)="","",$B$1&amp;"-"&amp;Tabla1[[#This Row],[Mes Inscrito]]&amp;"-"&amp;Tabla1[[#This Row],[Dia de clases Inscrito]]&amp;"-"&amp;Tabla1[[#This Row],[Horario Inscrito]]&amp;"-"&amp;Tabla1[[#This Row],[Fecha Inicio grupo]])</f>
        <v/>
      </c>
      <c r="BF303" s="249" t="str">
        <f>IF(F303="","",Tabla1[[#This Row],[Curso]])</f>
        <v/>
      </c>
      <c r="BG303" s="250" t="str">
        <f>+IF(TRIM(F303)="","",$B$1&amp;"-"&amp;TRIM(Tabla1[[#This Row],[Mes Inscrito]])&amp;"-"&amp;TRIM(Tabla1[[#This Row],[Dia de clases Inscrito]])&amp;"-"&amp;TRIM(Tabla1[[#This Row],[Horario Inscrito]])&amp;"-"&amp;TRIM(Tabla1[[#This Row],[Fecha Inicio grupo]])&amp;"-"&amp;TRIM(Tabla1[[#This Row],[Tipo Incrito]]))</f>
        <v/>
      </c>
      <c r="BH303" s="251" t="str">
        <f>IF(F303="","",OR(IFERROR(SEARCH("CG",Tabla1[[#This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3" s="305" t="str">
        <f>IF(F303&lt;&gt;"",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3" s="305" t="str">
        <f>IF(F303&lt;&gt;"",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3" s="305" t="str">
        <f>IF(Tabla1[[#This Row],[Fecha Inicio grupo]]="","",IFERROR(VLOOKUP(Tabla1[[#This Row],[Mes de Alta como miembro]],Parámetros!$AM$2:$AN$16,2,0),"01/01/1900"))</f>
        <v/>
      </c>
    </row>
    <row r="304" spans="1:63" ht="14.45" hidden="1">
      <c r="A304" s="68">
        <v>301</v>
      </c>
      <c r="B304" s="29"/>
      <c r="C304" s="34"/>
      <c r="D304" s="42"/>
      <c r="E304" s="64"/>
      <c r="F304" s="45"/>
      <c r="G304" s="45"/>
      <c r="H304" s="161"/>
      <c r="I304" s="42"/>
      <c r="J304" s="28"/>
      <c r="K304" s="69"/>
      <c r="L304" s="68"/>
      <c r="M304" s="46"/>
      <c r="N304" s="236" t="str">
        <f ca="1">IF(Tabla1[[#This Row],[Fecha de nac]]="","",IF(Tabla1[[#This Row],[Fecha Finalización]] &gt;=TODAY(), DATEDIF(Tabla1[[#This Row],[Fecha de nac]],TODAY(),"y"), ROUNDDOWN((Tabla1[[#This Row],[Fecha Finalización]] -Tabla1[[#This Row],[Fecha de nac]])/365,0)))</f>
        <v/>
      </c>
      <c r="O304" s="167"/>
      <c r="P304" s="34"/>
      <c r="Q304" s="67"/>
      <c r="R304" s="67"/>
      <c r="S304" s="67"/>
      <c r="T304" s="67"/>
      <c r="U304" s="241" t="str">
        <f>IF(F304="","",Tabla1[[#This Row],[Fecha Inicio grupo]]+3*7-7)</f>
        <v/>
      </c>
      <c r="V304" s="242" t="str">
        <f>IF(F304="","",EDATE(Tabla1[[#This Row],[Fecha Inicio grupo]],3))</f>
        <v/>
      </c>
      <c r="W304" s="29"/>
      <c r="X304" s="29"/>
      <c r="Y304" s="76"/>
      <c r="Z304" s="76"/>
      <c r="AA304" s="76"/>
      <c r="AB304" s="76"/>
      <c r="AC304" s="76"/>
      <c r="AD304" s="76"/>
      <c r="AE304" s="76"/>
      <c r="AF304" s="76"/>
      <c r="AG304" s="76"/>
      <c r="AH304" s="76"/>
      <c r="AI304" s="76"/>
      <c r="AJ304" s="76"/>
      <c r="AK304" s="76"/>
      <c r="AL304" s="76"/>
      <c r="AM304" s="76"/>
      <c r="AN304" s="76"/>
      <c r="AO304" s="143"/>
      <c r="AP304" s="244" t="str">
        <f>IF(F304="","",IFERROR(VLOOKUP(SUBSTITUTE(SUBSTITUTE(Tabla1[[#This Row],[Uso Sistemas]],"T","P"),"N","F"),Parámetros!$M$2:$N$17,2,0),"Completar hasta 3ra sem. para evaluar a Probacionista"))</f>
        <v/>
      </c>
      <c r="AQ304" s="39"/>
      <c r="AR304" s="39"/>
      <c r="AS304" s="39"/>
      <c r="AT304" s="28"/>
      <c r="AU304" s="55"/>
      <c r="AV304" s="55"/>
      <c r="AW304" s="55"/>
      <c r="AX304" s="246" t="str">
        <f>IF(V304="","",EOMONTH(EDATE(Tabla1[[#This Row],[Fecha Finalización]],2),0))</f>
        <v/>
      </c>
      <c r="AY304" s="39"/>
      <c r="AZ304" s="247" t="str">
        <f>IF(V304="","",EOMONTH(EDATE(Tabla1[[#This Row],[Fecha Finalización]],3),0))</f>
        <v/>
      </c>
      <c r="BA304" s="39"/>
      <c r="BB304" s="39"/>
      <c r="BC304" s="233"/>
      <c r="BD304" s="231" t="str">
        <f>IF(F304="","",Tabla1[[#This Row],[sem 01]]&amp;Tabla1[[#This Row],[sem 02]]&amp;Tabla1[[#This Row],[sem 03]])</f>
        <v/>
      </c>
      <c r="BE304" s="232" t="str">
        <f>+IF(TRIM(F304)="","",$B$1&amp;"-"&amp;Tabla1[[#This Row],[Mes Inscrito]]&amp;"-"&amp;Tabla1[[#This Row],[Dia de clases Inscrito]]&amp;"-"&amp;Tabla1[[#This Row],[Horario Inscrito]]&amp;"-"&amp;Tabla1[[#This Row],[Fecha Inicio grupo]])</f>
        <v/>
      </c>
      <c r="BF304" s="249" t="str">
        <f>IF(F304="","",Tabla1[[#This Row],[Curso]])</f>
        <v/>
      </c>
      <c r="BG304" s="250" t="str">
        <f>+IF(TRIM(F304)="","",$B$1&amp;"-"&amp;TRIM(Tabla1[[#This Row],[Mes Inscrito]])&amp;"-"&amp;TRIM(Tabla1[[#This Row],[Dia de clases Inscrito]])&amp;"-"&amp;TRIM(Tabla1[[#This Row],[Horario Inscrito]])&amp;"-"&amp;TRIM(Tabla1[[#This Row],[Fecha Inicio grupo]])&amp;"-"&amp;TRIM(Tabla1[[#This Row],[Tipo Incrito]]))</f>
        <v/>
      </c>
      <c r="BH304" s="251" t="str">
        <f>IF(F304="","",OR(IFERROR(SEARCH("CG",Tabla1[[#This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4" s="305" t="str">
        <f>IF(F304&lt;&gt;"",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4" s="305" t="str">
        <f>IF(F304&lt;&gt;"",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4" s="305" t="str">
        <f>IF(Tabla1[[#This Row],[Fecha Inicio grupo]]="","",IFERROR(VLOOKUP(Tabla1[[#This Row],[Mes de Alta como miembro]],Parámetros!$AM$2:$AN$16,2,0),"01/01/1900"))</f>
        <v/>
      </c>
    </row>
    <row r="305" spans="1:63" ht="14.45" hidden="1">
      <c r="A305" s="68">
        <v>302</v>
      </c>
      <c r="B305" s="29"/>
      <c r="C305" s="34"/>
      <c r="D305" s="42"/>
      <c r="E305" s="64"/>
      <c r="F305" s="45"/>
      <c r="G305" s="45"/>
      <c r="H305" s="161"/>
      <c r="I305" s="42"/>
      <c r="J305" s="28"/>
      <c r="K305" s="69"/>
      <c r="L305" s="68"/>
      <c r="M305" s="46"/>
      <c r="N305" s="236" t="str">
        <f ca="1">IF(Tabla1[[#This Row],[Fecha de nac]]="","",IF(Tabla1[[#This Row],[Fecha Finalización]] &gt;=TODAY(), DATEDIF(Tabla1[[#This Row],[Fecha de nac]],TODAY(),"y"), ROUNDDOWN((Tabla1[[#This Row],[Fecha Finalización]] -Tabla1[[#This Row],[Fecha de nac]])/365,0)))</f>
        <v/>
      </c>
      <c r="O305" s="167"/>
      <c r="P305" s="34"/>
      <c r="Q305" s="67"/>
      <c r="R305" s="67"/>
      <c r="S305" s="67"/>
      <c r="T305" s="67"/>
      <c r="U305" s="241" t="str">
        <f>IF(F305="","",Tabla1[[#This Row],[Fecha Inicio grupo]]+3*7-7)</f>
        <v/>
      </c>
      <c r="V305" s="242" t="str">
        <f>IF(F305="","",EDATE(Tabla1[[#This Row],[Fecha Inicio grupo]],3))</f>
        <v/>
      </c>
      <c r="W305" s="29"/>
      <c r="X305" s="29"/>
      <c r="Y305" s="76"/>
      <c r="Z305" s="76"/>
      <c r="AA305" s="76"/>
      <c r="AB305" s="76"/>
      <c r="AC305" s="76"/>
      <c r="AD305" s="76"/>
      <c r="AE305" s="76"/>
      <c r="AF305" s="76"/>
      <c r="AG305" s="76"/>
      <c r="AH305" s="76"/>
      <c r="AI305" s="76"/>
      <c r="AJ305" s="76"/>
      <c r="AK305" s="76"/>
      <c r="AL305" s="76"/>
      <c r="AM305" s="76"/>
      <c r="AN305" s="76"/>
      <c r="AO305" s="143"/>
      <c r="AP305" s="244" t="str">
        <f>IF(F305="","",IFERROR(VLOOKUP(SUBSTITUTE(SUBSTITUTE(Tabla1[[#This Row],[Uso Sistemas]],"T","P"),"N","F"),Parámetros!$M$2:$N$17,2,0),"Completar hasta 3ra sem. para evaluar a Probacionista"))</f>
        <v/>
      </c>
      <c r="AQ305" s="39"/>
      <c r="AR305" s="39"/>
      <c r="AS305" s="39"/>
      <c r="AT305" s="28"/>
      <c r="AU305" s="55"/>
      <c r="AV305" s="55"/>
      <c r="AW305" s="55"/>
      <c r="AX305" s="246" t="str">
        <f>IF(V305="","",EOMONTH(EDATE(Tabla1[[#This Row],[Fecha Finalización]],2),0))</f>
        <v/>
      </c>
      <c r="AY305" s="39"/>
      <c r="AZ305" s="247" t="str">
        <f>IF(V305="","",EOMONTH(EDATE(Tabla1[[#This Row],[Fecha Finalización]],3),0))</f>
        <v/>
      </c>
      <c r="BA305" s="39"/>
      <c r="BB305" s="39"/>
      <c r="BC305" s="233"/>
      <c r="BD305" s="231" t="str">
        <f>IF(F305="","",Tabla1[[#This Row],[sem 01]]&amp;Tabla1[[#This Row],[sem 02]]&amp;Tabla1[[#This Row],[sem 03]])</f>
        <v/>
      </c>
      <c r="BE305" s="232" t="str">
        <f>+IF(TRIM(F305)="","",$B$1&amp;"-"&amp;Tabla1[[#This Row],[Mes Inscrito]]&amp;"-"&amp;Tabla1[[#This Row],[Dia de clases Inscrito]]&amp;"-"&amp;Tabla1[[#This Row],[Horario Inscrito]]&amp;"-"&amp;Tabla1[[#This Row],[Fecha Inicio grupo]])</f>
        <v/>
      </c>
      <c r="BF305" s="249" t="str">
        <f>IF(F305="","",Tabla1[[#This Row],[Curso]])</f>
        <v/>
      </c>
      <c r="BG305" s="250" t="str">
        <f>+IF(TRIM(F305)="","",$B$1&amp;"-"&amp;TRIM(Tabla1[[#This Row],[Mes Inscrito]])&amp;"-"&amp;TRIM(Tabla1[[#This Row],[Dia de clases Inscrito]])&amp;"-"&amp;TRIM(Tabla1[[#This Row],[Horario Inscrito]])&amp;"-"&amp;TRIM(Tabla1[[#This Row],[Fecha Inicio grupo]])&amp;"-"&amp;TRIM(Tabla1[[#This Row],[Tipo Incrito]]))</f>
        <v/>
      </c>
      <c r="BH305" s="251" t="str">
        <f>IF(F305="","",OR(IFERROR(SEARCH("CG",Tabla1[[#This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5" s="305" t="str">
        <f>IF(F305&lt;&gt;"",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5" s="305" t="str">
        <f>IF(F305&lt;&gt;"",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5" s="305" t="str">
        <f>IF(Tabla1[[#This Row],[Fecha Inicio grupo]]="","",IFERROR(VLOOKUP(Tabla1[[#This Row],[Mes de Alta como miembro]],Parámetros!$AM$2:$AN$16,2,0),"01/01/1900"))</f>
        <v/>
      </c>
    </row>
    <row r="306" spans="1:63" ht="14.45" hidden="1">
      <c r="A306" s="68">
        <v>303</v>
      </c>
      <c r="B306" s="29"/>
      <c r="C306" s="34"/>
      <c r="D306" s="42"/>
      <c r="E306" s="64"/>
      <c r="F306" s="45"/>
      <c r="G306" s="45"/>
      <c r="H306" s="161"/>
      <c r="I306" s="42"/>
      <c r="J306" s="28"/>
      <c r="K306" s="69"/>
      <c r="L306" s="68"/>
      <c r="M306" s="46"/>
      <c r="N306" s="236" t="str">
        <f ca="1">IF(Tabla1[[#This Row],[Fecha de nac]]="","",IF(Tabla1[[#This Row],[Fecha Finalización]] &gt;=TODAY(), DATEDIF(Tabla1[[#This Row],[Fecha de nac]],TODAY(),"y"), ROUNDDOWN((Tabla1[[#This Row],[Fecha Finalización]] -Tabla1[[#This Row],[Fecha de nac]])/365,0)))</f>
        <v/>
      </c>
      <c r="O306" s="167"/>
      <c r="P306" s="34"/>
      <c r="Q306" s="67"/>
      <c r="R306" s="67"/>
      <c r="S306" s="67"/>
      <c r="T306" s="67"/>
      <c r="U306" s="241" t="str">
        <f>IF(F306="","",Tabla1[[#This Row],[Fecha Inicio grupo]]+3*7-7)</f>
        <v/>
      </c>
      <c r="V306" s="242" t="str">
        <f>IF(F306="","",EDATE(Tabla1[[#This Row],[Fecha Inicio grupo]],3))</f>
        <v/>
      </c>
      <c r="W306" s="29"/>
      <c r="X306" s="29"/>
      <c r="Y306" s="76"/>
      <c r="Z306" s="76"/>
      <c r="AA306" s="76"/>
      <c r="AB306" s="76"/>
      <c r="AC306" s="76"/>
      <c r="AD306" s="76"/>
      <c r="AE306" s="76"/>
      <c r="AF306" s="76"/>
      <c r="AG306" s="76"/>
      <c r="AH306" s="76"/>
      <c r="AI306" s="76"/>
      <c r="AJ306" s="76"/>
      <c r="AK306" s="76"/>
      <c r="AL306" s="76"/>
      <c r="AM306" s="76"/>
      <c r="AN306" s="76"/>
      <c r="AO306" s="143"/>
      <c r="AP306" s="244" t="str">
        <f>IF(F306="","",IFERROR(VLOOKUP(SUBSTITUTE(SUBSTITUTE(Tabla1[[#This Row],[Uso Sistemas]],"T","P"),"N","F"),Parámetros!$M$2:$N$17,2,0),"Completar hasta 3ra sem. para evaluar a Probacionista"))</f>
        <v/>
      </c>
      <c r="AQ306" s="39"/>
      <c r="AR306" s="39"/>
      <c r="AS306" s="39"/>
      <c r="AT306" s="28"/>
      <c r="AU306" s="55"/>
      <c r="AV306" s="55"/>
      <c r="AW306" s="55"/>
      <c r="AX306" s="246" t="str">
        <f>IF(V306="","",EOMONTH(EDATE(Tabla1[[#This Row],[Fecha Finalización]],2),0))</f>
        <v/>
      </c>
      <c r="AY306" s="39"/>
      <c r="AZ306" s="247" t="str">
        <f>IF(V306="","",EOMONTH(EDATE(Tabla1[[#This Row],[Fecha Finalización]],3),0))</f>
        <v/>
      </c>
      <c r="BA306" s="39"/>
      <c r="BB306" s="39"/>
      <c r="BC306" s="233"/>
      <c r="BD306" s="231" t="str">
        <f>IF(F306="","",Tabla1[[#This Row],[sem 01]]&amp;Tabla1[[#This Row],[sem 02]]&amp;Tabla1[[#This Row],[sem 03]])</f>
        <v/>
      </c>
      <c r="BE306" s="232" t="str">
        <f>+IF(TRIM(F306)="","",$B$1&amp;"-"&amp;Tabla1[[#This Row],[Mes Inscrito]]&amp;"-"&amp;Tabla1[[#This Row],[Dia de clases Inscrito]]&amp;"-"&amp;Tabla1[[#This Row],[Horario Inscrito]]&amp;"-"&amp;Tabla1[[#This Row],[Fecha Inicio grupo]])</f>
        <v/>
      </c>
      <c r="BF306" s="249" t="str">
        <f>IF(F306="","",Tabla1[[#This Row],[Curso]])</f>
        <v/>
      </c>
      <c r="BG306" s="250" t="str">
        <f>+IF(TRIM(F306)="","",$B$1&amp;"-"&amp;TRIM(Tabla1[[#This Row],[Mes Inscrito]])&amp;"-"&amp;TRIM(Tabla1[[#This Row],[Dia de clases Inscrito]])&amp;"-"&amp;TRIM(Tabla1[[#This Row],[Horario Inscrito]])&amp;"-"&amp;TRIM(Tabla1[[#This Row],[Fecha Inicio grupo]])&amp;"-"&amp;TRIM(Tabla1[[#This Row],[Tipo Incrito]]))</f>
        <v/>
      </c>
      <c r="BH306" s="251" t="str">
        <f>IF(F306="","",OR(IFERROR(SEARCH("CG",Tabla1[[#This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6" s="305" t="str">
        <f>IF(F306&lt;&gt;"",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6" s="305" t="str">
        <f>IF(F306&lt;&gt;"",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6" s="305" t="str">
        <f>IF(Tabla1[[#This Row],[Fecha Inicio grupo]]="","",IFERROR(VLOOKUP(Tabla1[[#This Row],[Mes de Alta como miembro]],Parámetros!$AM$2:$AN$16,2,0),"01/01/1900"))</f>
        <v/>
      </c>
    </row>
    <row r="307" spans="1:63" ht="14.45" hidden="1">
      <c r="A307" s="68">
        <v>304</v>
      </c>
      <c r="B307" s="29"/>
      <c r="C307" s="34"/>
      <c r="D307" s="42"/>
      <c r="E307" s="64"/>
      <c r="F307" s="45"/>
      <c r="G307" s="45"/>
      <c r="H307" s="161"/>
      <c r="I307" s="42"/>
      <c r="J307" s="28"/>
      <c r="K307" s="69"/>
      <c r="L307" s="68"/>
      <c r="M307" s="46"/>
      <c r="N307" s="236" t="str">
        <f ca="1">IF(Tabla1[[#This Row],[Fecha de nac]]="","",IF(Tabla1[[#This Row],[Fecha Finalización]] &gt;=TODAY(), DATEDIF(Tabla1[[#This Row],[Fecha de nac]],TODAY(),"y"), ROUNDDOWN((Tabla1[[#This Row],[Fecha Finalización]] -Tabla1[[#This Row],[Fecha de nac]])/365,0)))</f>
        <v/>
      </c>
      <c r="O307" s="167"/>
      <c r="P307" s="34"/>
      <c r="Q307" s="67"/>
      <c r="R307" s="67"/>
      <c r="S307" s="67"/>
      <c r="T307" s="67"/>
      <c r="U307" s="241" t="str">
        <f>IF(F307="","",Tabla1[[#This Row],[Fecha Inicio grupo]]+3*7-7)</f>
        <v/>
      </c>
      <c r="V307" s="242" t="str">
        <f>IF(F307="","",EDATE(Tabla1[[#This Row],[Fecha Inicio grupo]],3))</f>
        <v/>
      </c>
      <c r="W307" s="29"/>
      <c r="X307" s="29"/>
      <c r="Y307" s="76"/>
      <c r="Z307" s="76"/>
      <c r="AA307" s="76"/>
      <c r="AB307" s="76"/>
      <c r="AC307" s="76"/>
      <c r="AD307" s="76"/>
      <c r="AE307" s="76"/>
      <c r="AF307" s="76"/>
      <c r="AG307" s="76"/>
      <c r="AH307" s="76"/>
      <c r="AI307" s="76"/>
      <c r="AJ307" s="76"/>
      <c r="AK307" s="76"/>
      <c r="AL307" s="76"/>
      <c r="AM307" s="76"/>
      <c r="AN307" s="76"/>
      <c r="AO307" s="143"/>
      <c r="AP307" s="244" t="str">
        <f>IF(F307="","",IFERROR(VLOOKUP(SUBSTITUTE(SUBSTITUTE(Tabla1[[#This Row],[Uso Sistemas]],"T","P"),"N","F"),Parámetros!$M$2:$N$17,2,0),"Completar hasta 3ra sem. para evaluar a Probacionista"))</f>
        <v/>
      </c>
      <c r="AQ307" s="39"/>
      <c r="AR307" s="39"/>
      <c r="AS307" s="39"/>
      <c r="AT307" s="28"/>
      <c r="AU307" s="55"/>
      <c r="AV307" s="55"/>
      <c r="AW307" s="55"/>
      <c r="AX307" s="246" t="str">
        <f>IF(V307="","",EOMONTH(EDATE(Tabla1[[#This Row],[Fecha Finalización]],2),0))</f>
        <v/>
      </c>
      <c r="AY307" s="39"/>
      <c r="AZ307" s="247" t="str">
        <f>IF(V307="","",EOMONTH(EDATE(Tabla1[[#This Row],[Fecha Finalización]],3),0))</f>
        <v/>
      </c>
      <c r="BA307" s="39"/>
      <c r="BB307" s="39"/>
      <c r="BC307" s="233"/>
      <c r="BD307" s="231" t="str">
        <f>IF(F307="","",Tabla1[[#This Row],[sem 01]]&amp;Tabla1[[#This Row],[sem 02]]&amp;Tabla1[[#This Row],[sem 03]])</f>
        <v/>
      </c>
      <c r="BE307" s="232" t="str">
        <f>+IF(TRIM(F307)="","",$B$1&amp;"-"&amp;Tabla1[[#This Row],[Mes Inscrito]]&amp;"-"&amp;Tabla1[[#This Row],[Dia de clases Inscrito]]&amp;"-"&amp;Tabla1[[#This Row],[Horario Inscrito]]&amp;"-"&amp;Tabla1[[#This Row],[Fecha Inicio grupo]])</f>
        <v/>
      </c>
      <c r="BF307" s="249" t="str">
        <f>IF(F307="","",Tabla1[[#This Row],[Curso]])</f>
        <v/>
      </c>
      <c r="BG307" s="250" t="str">
        <f>+IF(TRIM(F307)="","",$B$1&amp;"-"&amp;TRIM(Tabla1[[#This Row],[Mes Inscrito]])&amp;"-"&amp;TRIM(Tabla1[[#This Row],[Dia de clases Inscrito]])&amp;"-"&amp;TRIM(Tabla1[[#This Row],[Horario Inscrito]])&amp;"-"&amp;TRIM(Tabla1[[#This Row],[Fecha Inicio grupo]])&amp;"-"&amp;TRIM(Tabla1[[#This Row],[Tipo Incrito]]))</f>
        <v/>
      </c>
      <c r="BH307" s="251" t="str">
        <f>IF(F307="","",OR(IFERROR(SEARCH("CG",Tabla1[[#This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7" s="305" t="str">
        <f>IF(F307&lt;&gt;"",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7" s="305" t="str">
        <f>IF(F307&lt;&gt;"",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7" s="305" t="str">
        <f>IF(Tabla1[[#This Row],[Fecha Inicio grupo]]="","",IFERROR(VLOOKUP(Tabla1[[#This Row],[Mes de Alta como miembro]],Parámetros!$AM$2:$AN$16,2,0),"01/01/1900"))</f>
        <v/>
      </c>
    </row>
    <row r="308" spans="1:63" ht="14.45" hidden="1">
      <c r="A308" s="68">
        <v>305</v>
      </c>
      <c r="B308" s="29"/>
      <c r="C308" s="34"/>
      <c r="D308" s="42"/>
      <c r="E308" s="64"/>
      <c r="F308" s="45"/>
      <c r="G308" s="45"/>
      <c r="H308" s="161"/>
      <c r="I308" s="42"/>
      <c r="J308" s="28"/>
      <c r="K308" s="69"/>
      <c r="L308" s="68"/>
      <c r="M308" s="46"/>
      <c r="N308" s="236" t="str">
        <f ca="1">IF(Tabla1[[#This Row],[Fecha de nac]]="","",IF(Tabla1[[#This Row],[Fecha Finalización]] &gt;=TODAY(), DATEDIF(Tabla1[[#This Row],[Fecha de nac]],TODAY(),"y"), ROUNDDOWN((Tabla1[[#This Row],[Fecha Finalización]] -Tabla1[[#This Row],[Fecha de nac]])/365,0)))</f>
        <v/>
      </c>
      <c r="O308" s="167"/>
      <c r="P308" s="34"/>
      <c r="Q308" s="67"/>
      <c r="R308" s="67"/>
      <c r="S308" s="67"/>
      <c r="T308" s="67"/>
      <c r="U308" s="241" t="str">
        <f>IF(F308="","",Tabla1[[#This Row],[Fecha Inicio grupo]]+3*7-7)</f>
        <v/>
      </c>
      <c r="V308" s="242" t="str">
        <f>IF(F308="","",EDATE(Tabla1[[#This Row],[Fecha Inicio grupo]],3))</f>
        <v/>
      </c>
      <c r="W308" s="29"/>
      <c r="X308" s="29"/>
      <c r="Y308" s="76"/>
      <c r="Z308" s="76"/>
      <c r="AA308" s="76"/>
      <c r="AB308" s="76"/>
      <c r="AC308" s="76"/>
      <c r="AD308" s="76"/>
      <c r="AE308" s="76"/>
      <c r="AF308" s="76"/>
      <c r="AG308" s="76"/>
      <c r="AH308" s="76"/>
      <c r="AI308" s="76"/>
      <c r="AJ308" s="76"/>
      <c r="AK308" s="76"/>
      <c r="AL308" s="76"/>
      <c r="AM308" s="76"/>
      <c r="AN308" s="76"/>
      <c r="AO308" s="143"/>
      <c r="AP308" s="244" t="str">
        <f>IF(F308="","",IFERROR(VLOOKUP(SUBSTITUTE(SUBSTITUTE(Tabla1[[#This Row],[Uso Sistemas]],"T","P"),"N","F"),Parámetros!$M$2:$N$17,2,0),"Completar hasta 3ra sem. para evaluar a Probacionista"))</f>
        <v/>
      </c>
      <c r="AQ308" s="39"/>
      <c r="AR308" s="39"/>
      <c r="AS308" s="39"/>
      <c r="AT308" s="28"/>
      <c r="AU308" s="55"/>
      <c r="AV308" s="55"/>
      <c r="AW308" s="55"/>
      <c r="AX308" s="246" t="str">
        <f>IF(V308="","",EOMONTH(EDATE(Tabla1[[#This Row],[Fecha Finalización]],2),0))</f>
        <v/>
      </c>
      <c r="AY308" s="39"/>
      <c r="AZ308" s="247" t="str">
        <f>IF(V308="","",EOMONTH(EDATE(Tabla1[[#This Row],[Fecha Finalización]],3),0))</f>
        <v/>
      </c>
      <c r="BA308" s="39"/>
      <c r="BB308" s="39"/>
      <c r="BC308" s="233"/>
      <c r="BD308" s="231" t="str">
        <f>IF(F308="","",Tabla1[[#This Row],[sem 01]]&amp;Tabla1[[#This Row],[sem 02]]&amp;Tabla1[[#This Row],[sem 03]])</f>
        <v/>
      </c>
      <c r="BE308" s="232" t="str">
        <f>+IF(TRIM(F308)="","",$B$1&amp;"-"&amp;Tabla1[[#This Row],[Mes Inscrito]]&amp;"-"&amp;Tabla1[[#This Row],[Dia de clases Inscrito]]&amp;"-"&amp;Tabla1[[#This Row],[Horario Inscrito]]&amp;"-"&amp;Tabla1[[#This Row],[Fecha Inicio grupo]])</f>
        <v/>
      </c>
      <c r="BF308" s="249" t="str">
        <f>IF(F308="","",Tabla1[[#This Row],[Curso]])</f>
        <v/>
      </c>
      <c r="BG308" s="250" t="str">
        <f>+IF(TRIM(F308)="","",$B$1&amp;"-"&amp;TRIM(Tabla1[[#This Row],[Mes Inscrito]])&amp;"-"&amp;TRIM(Tabla1[[#This Row],[Dia de clases Inscrito]])&amp;"-"&amp;TRIM(Tabla1[[#This Row],[Horario Inscrito]])&amp;"-"&amp;TRIM(Tabla1[[#This Row],[Fecha Inicio grupo]])&amp;"-"&amp;TRIM(Tabla1[[#This Row],[Tipo Incrito]]))</f>
        <v/>
      </c>
      <c r="BH308" s="251" t="str">
        <f>IF(F308="","",OR(IFERROR(SEARCH("CG",Tabla1[[#This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8" s="305" t="str">
        <f>IF(F308&lt;&gt;"",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8" s="305" t="str">
        <f>IF(F308&lt;&gt;"",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8" s="305" t="str">
        <f>IF(Tabla1[[#This Row],[Fecha Inicio grupo]]="","",IFERROR(VLOOKUP(Tabla1[[#This Row],[Mes de Alta como miembro]],Parámetros!$AM$2:$AN$16,2,0),"01/01/1900"))</f>
        <v/>
      </c>
    </row>
    <row r="309" spans="1:63" ht="14.45" hidden="1">
      <c r="A309" s="68">
        <v>306</v>
      </c>
      <c r="B309" s="29"/>
      <c r="C309" s="34"/>
      <c r="D309" s="42"/>
      <c r="E309" s="64"/>
      <c r="F309" s="45"/>
      <c r="G309" s="45"/>
      <c r="H309" s="161"/>
      <c r="I309" s="42"/>
      <c r="J309" s="28"/>
      <c r="K309" s="69"/>
      <c r="L309" s="68"/>
      <c r="M309" s="46"/>
      <c r="N309" s="236" t="str">
        <f ca="1">IF(Tabla1[[#This Row],[Fecha de nac]]="","",IF(Tabla1[[#This Row],[Fecha Finalización]] &gt;=TODAY(), DATEDIF(Tabla1[[#This Row],[Fecha de nac]],TODAY(),"y"), ROUNDDOWN((Tabla1[[#This Row],[Fecha Finalización]] -Tabla1[[#This Row],[Fecha de nac]])/365,0)))</f>
        <v/>
      </c>
      <c r="O309" s="167"/>
      <c r="P309" s="34"/>
      <c r="Q309" s="67"/>
      <c r="R309" s="67"/>
      <c r="S309" s="67"/>
      <c r="T309" s="67"/>
      <c r="U309" s="241" t="str">
        <f>IF(F309="","",Tabla1[[#This Row],[Fecha Inicio grupo]]+3*7-7)</f>
        <v/>
      </c>
      <c r="V309" s="242" t="str">
        <f>IF(F309="","",EDATE(Tabla1[[#This Row],[Fecha Inicio grupo]],3))</f>
        <v/>
      </c>
      <c r="W309" s="29"/>
      <c r="X309" s="29"/>
      <c r="Y309" s="76"/>
      <c r="Z309" s="76"/>
      <c r="AA309" s="76"/>
      <c r="AB309" s="76"/>
      <c r="AC309" s="76"/>
      <c r="AD309" s="76"/>
      <c r="AE309" s="76"/>
      <c r="AF309" s="76"/>
      <c r="AG309" s="76"/>
      <c r="AH309" s="76"/>
      <c r="AI309" s="76"/>
      <c r="AJ309" s="76"/>
      <c r="AK309" s="76"/>
      <c r="AL309" s="76"/>
      <c r="AM309" s="76"/>
      <c r="AN309" s="76"/>
      <c r="AO309" s="143"/>
      <c r="AP309" s="244" t="str">
        <f>IF(F309="","",IFERROR(VLOOKUP(SUBSTITUTE(SUBSTITUTE(Tabla1[[#This Row],[Uso Sistemas]],"T","P"),"N","F"),Parámetros!$M$2:$N$17,2,0),"Completar hasta 3ra sem. para evaluar a Probacionista"))</f>
        <v/>
      </c>
      <c r="AQ309" s="39"/>
      <c r="AR309" s="39"/>
      <c r="AS309" s="39"/>
      <c r="AT309" s="28"/>
      <c r="AU309" s="55"/>
      <c r="AV309" s="55"/>
      <c r="AW309" s="55"/>
      <c r="AX309" s="246" t="str">
        <f>IF(V309="","",EOMONTH(EDATE(Tabla1[[#This Row],[Fecha Finalización]],2),0))</f>
        <v/>
      </c>
      <c r="AY309" s="39"/>
      <c r="AZ309" s="247" t="str">
        <f>IF(V309="","",EOMONTH(EDATE(Tabla1[[#This Row],[Fecha Finalización]],3),0))</f>
        <v/>
      </c>
      <c r="BA309" s="39"/>
      <c r="BB309" s="39"/>
      <c r="BC309" s="233"/>
      <c r="BD309" s="231" t="str">
        <f>IF(F309="","",Tabla1[[#This Row],[sem 01]]&amp;Tabla1[[#This Row],[sem 02]]&amp;Tabla1[[#This Row],[sem 03]])</f>
        <v/>
      </c>
      <c r="BE309" s="232" t="str">
        <f>+IF(TRIM(F309)="","",$B$1&amp;"-"&amp;Tabla1[[#This Row],[Mes Inscrito]]&amp;"-"&amp;Tabla1[[#This Row],[Dia de clases Inscrito]]&amp;"-"&amp;Tabla1[[#This Row],[Horario Inscrito]]&amp;"-"&amp;Tabla1[[#This Row],[Fecha Inicio grupo]])</f>
        <v/>
      </c>
      <c r="BF309" s="249" t="str">
        <f>IF(F309="","",Tabla1[[#This Row],[Curso]])</f>
        <v/>
      </c>
      <c r="BG309" s="250" t="str">
        <f>+IF(TRIM(F309)="","",$B$1&amp;"-"&amp;TRIM(Tabla1[[#This Row],[Mes Inscrito]])&amp;"-"&amp;TRIM(Tabla1[[#This Row],[Dia de clases Inscrito]])&amp;"-"&amp;TRIM(Tabla1[[#This Row],[Horario Inscrito]])&amp;"-"&amp;TRIM(Tabla1[[#This Row],[Fecha Inicio grupo]])&amp;"-"&amp;TRIM(Tabla1[[#This Row],[Tipo Incrito]]))</f>
        <v/>
      </c>
      <c r="BH309" s="251" t="str">
        <f>IF(F309="","",OR(IFERROR(SEARCH("CG",Tabla1[[#This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9" s="305" t="str">
        <f>IF(F309&lt;&gt;"",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9" s="305" t="str">
        <f>IF(F309&lt;&gt;"",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9" s="305" t="str">
        <f>IF(Tabla1[[#This Row],[Fecha Inicio grupo]]="","",IFERROR(VLOOKUP(Tabla1[[#This Row],[Mes de Alta como miembro]],Parámetros!$AM$2:$AN$16,2,0),"01/01/1900"))</f>
        <v/>
      </c>
    </row>
    <row r="310" spans="1:63" ht="14.45" hidden="1">
      <c r="A310" s="68">
        <v>307</v>
      </c>
      <c r="B310" s="29"/>
      <c r="C310" s="34"/>
      <c r="D310" s="42"/>
      <c r="E310" s="64"/>
      <c r="F310" s="45"/>
      <c r="G310" s="45"/>
      <c r="H310" s="161"/>
      <c r="I310" s="42"/>
      <c r="J310" s="28"/>
      <c r="K310" s="69"/>
      <c r="L310" s="68"/>
      <c r="M310" s="46"/>
      <c r="N310" s="236" t="str">
        <f ca="1">IF(Tabla1[[#This Row],[Fecha de nac]]="","",IF(Tabla1[[#This Row],[Fecha Finalización]] &gt;=TODAY(), DATEDIF(Tabla1[[#This Row],[Fecha de nac]],TODAY(),"y"), ROUNDDOWN((Tabla1[[#This Row],[Fecha Finalización]] -Tabla1[[#This Row],[Fecha de nac]])/365,0)))</f>
        <v/>
      </c>
      <c r="O310" s="167"/>
      <c r="P310" s="34"/>
      <c r="Q310" s="67"/>
      <c r="R310" s="67"/>
      <c r="S310" s="67"/>
      <c r="T310" s="67"/>
      <c r="U310" s="241" t="str">
        <f>IF(F310="","",Tabla1[[#This Row],[Fecha Inicio grupo]]+3*7-7)</f>
        <v/>
      </c>
      <c r="V310" s="242" t="str">
        <f>IF(F310="","",EDATE(Tabla1[[#This Row],[Fecha Inicio grupo]],3))</f>
        <v/>
      </c>
      <c r="W310" s="29"/>
      <c r="X310" s="29"/>
      <c r="Y310" s="76"/>
      <c r="Z310" s="76"/>
      <c r="AA310" s="76"/>
      <c r="AB310" s="76"/>
      <c r="AC310" s="76"/>
      <c r="AD310" s="76"/>
      <c r="AE310" s="76"/>
      <c r="AF310" s="76"/>
      <c r="AG310" s="76"/>
      <c r="AH310" s="76"/>
      <c r="AI310" s="76"/>
      <c r="AJ310" s="76"/>
      <c r="AK310" s="76"/>
      <c r="AL310" s="76"/>
      <c r="AM310" s="76"/>
      <c r="AN310" s="76"/>
      <c r="AO310" s="143"/>
      <c r="AP310" s="244" t="str">
        <f>IF(F310="","",IFERROR(VLOOKUP(SUBSTITUTE(SUBSTITUTE(Tabla1[[#This Row],[Uso Sistemas]],"T","P"),"N","F"),Parámetros!$M$2:$N$17,2,0),"Completar hasta 3ra sem. para evaluar a Probacionista"))</f>
        <v/>
      </c>
      <c r="AQ310" s="39"/>
      <c r="AR310" s="39"/>
      <c r="AS310" s="39"/>
      <c r="AT310" s="28"/>
      <c r="AU310" s="55"/>
      <c r="AV310" s="55"/>
      <c r="AW310" s="55"/>
      <c r="AX310" s="246" t="str">
        <f>IF(V310="","",EOMONTH(EDATE(Tabla1[[#This Row],[Fecha Finalización]],2),0))</f>
        <v/>
      </c>
      <c r="AY310" s="39"/>
      <c r="AZ310" s="247" t="str">
        <f>IF(V310="","",EOMONTH(EDATE(Tabla1[[#This Row],[Fecha Finalización]],3),0))</f>
        <v/>
      </c>
      <c r="BA310" s="39"/>
      <c r="BB310" s="39"/>
      <c r="BC310" s="233"/>
      <c r="BD310" s="231" t="str">
        <f>IF(F310="","",Tabla1[[#This Row],[sem 01]]&amp;Tabla1[[#This Row],[sem 02]]&amp;Tabla1[[#This Row],[sem 03]])</f>
        <v/>
      </c>
      <c r="BE310" s="232" t="str">
        <f>+IF(TRIM(F310)="","",$B$1&amp;"-"&amp;Tabla1[[#This Row],[Mes Inscrito]]&amp;"-"&amp;Tabla1[[#This Row],[Dia de clases Inscrito]]&amp;"-"&amp;Tabla1[[#This Row],[Horario Inscrito]]&amp;"-"&amp;Tabla1[[#This Row],[Fecha Inicio grupo]])</f>
        <v/>
      </c>
      <c r="BF310" s="249" t="str">
        <f>IF(F310="","",Tabla1[[#This Row],[Curso]])</f>
        <v/>
      </c>
      <c r="BG310" s="250" t="str">
        <f>+IF(TRIM(F310)="","",$B$1&amp;"-"&amp;TRIM(Tabla1[[#This Row],[Mes Inscrito]])&amp;"-"&amp;TRIM(Tabla1[[#This Row],[Dia de clases Inscrito]])&amp;"-"&amp;TRIM(Tabla1[[#This Row],[Horario Inscrito]])&amp;"-"&amp;TRIM(Tabla1[[#This Row],[Fecha Inicio grupo]])&amp;"-"&amp;TRIM(Tabla1[[#This Row],[Tipo Incrito]]))</f>
        <v/>
      </c>
      <c r="BH310" s="251" t="str">
        <f>IF(F310="","",OR(IFERROR(SEARCH("CG",Tabla1[[#This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0" s="305" t="str">
        <f>IF(F310&lt;&gt;"",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0" s="305" t="str">
        <f>IF(F310&lt;&gt;"",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0" s="305" t="str">
        <f>IF(Tabla1[[#This Row],[Fecha Inicio grupo]]="","",IFERROR(VLOOKUP(Tabla1[[#This Row],[Mes de Alta como miembro]],Parámetros!$AM$2:$AN$16,2,0),"01/01/1900"))</f>
        <v/>
      </c>
    </row>
    <row r="311" spans="1:63" ht="14.45" hidden="1">
      <c r="A311" s="68">
        <v>308</v>
      </c>
      <c r="B311" s="29"/>
      <c r="C311" s="34"/>
      <c r="D311" s="42"/>
      <c r="E311" s="64"/>
      <c r="F311" s="45"/>
      <c r="G311" s="45"/>
      <c r="H311" s="161"/>
      <c r="I311" s="42"/>
      <c r="J311" s="28"/>
      <c r="K311" s="69"/>
      <c r="L311" s="68"/>
      <c r="M311" s="46"/>
      <c r="N311" s="236" t="str">
        <f ca="1">IF(Tabla1[[#This Row],[Fecha de nac]]="","",IF(Tabla1[[#This Row],[Fecha Finalización]] &gt;=TODAY(), DATEDIF(Tabla1[[#This Row],[Fecha de nac]],TODAY(),"y"), ROUNDDOWN((Tabla1[[#This Row],[Fecha Finalización]] -Tabla1[[#This Row],[Fecha de nac]])/365,0)))</f>
        <v/>
      </c>
      <c r="O311" s="167"/>
      <c r="P311" s="34"/>
      <c r="Q311" s="67"/>
      <c r="R311" s="67"/>
      <c r="S311" s="67"/>
      <c r="T311" s="67"/>
      <c r="U311" s="241" t="str">
        <f>IF(F311="","",Tabla1[[#This Row],[Fecha Inicio grupo]]+3*7-7)</f>
        <v/>
      </c>
      <c r="V311" s="242" t="str">
        <f>IF(F311="","",EDATE(Tabla1[[#This Row],[Fecha Inicio grupo]],3))</f>
        <v/>
      </c>
      <c r="W311" s="29"/>
      <c r="X311" s="29"/>
      <c r="Y311" s="76"/>
      <c r="Z311" s="76"/>
      <c r="AA311" s="76"/>
      <c r="AB311" s="76"/>
      <c r="AC311" s="76"/>
      <c r="AD311" s="76"/>
      <c r="AE311" s="76"/>
      <c r="AF311" s="76"/>
      <c r="AG311" s="76"/>
      <c r="AH311" s="76"/>
      <c r="AI311" s="76"/>
      <c r="AJ311" s="76"/>
      <c r="AK311" s="76"/>
      <c r="AL311" s="76"/>
      <c r="AM311" s="76"/>
      <c r="AN311" s="76"/>
      <c r="AO311" s="143"/>
      <c r="AP311" s="244" t="str">
        <f>IF(F311="","",IFERROR(VLOOKUP(SUBSTITUTE(SUBSTITUTE(Tabla1[[#This Row],[Uso Sistemas]],"T","P"),"N","F"),Parámetros!$M$2:$N$17,2,0),"Completar hasta 3ra sem. para evaluar a Probacionista"))</f>
        <v/>
      </c>
      <c r="AQ311" s="39"/>
      <c r="AR311" s="39"/>
      <c r="AS311" s="39"/>
      <c r="AT311" s="28"/>
      <c r="AU311" s="55"/>
      <c r="AV311" s="55"/>
      <c r="AW311" s="55"/>
      <c r="AX311" s="246" t="str">
        <f>IF(V311="","",EOMONTH(EDATE(Tabla1[[#This Row],[Fecha Finalización]],2),0))</f>
        <v/>
      </c>
      <c r="AY311" s="39"/>
      <c r="AZ311" s="247" t="str">
        <f>IF(V311="","",EOMONTH(EDATE(Tabla1[[#This Row],[Fecha Finalización]],3),0))</f>
        <v/>
      </c>
      <c r="BA311" s="39"/>
      <c r="BB311" s="39"/>
      <c r="BC311" s="233"/>
      <c r="BD311" s="231" t="str">
        <f>IF(F311="","",Tabla1[[#This Row],[sem 01]]&amp;Tabla1[[#This Row],[sem 02]]&amp;Tabla1[[#This Row],[sem 03]])</f>
        <v/>
      </c>
      <c r="BE311" s="232" t="str">
        <f>+IF(TRIM(F311)="","",$B$1&amp;"-"&amp;Tabla1[[#This Row],[Mes Inscrito]]&amp;"-"&amp;Tabla1[[#This Row],[Dia de clases Inscrito]]&amp;"-"&amp;Tabla1[[#This Row],[Horario Inscrito]]&amp;"-"&amp;Tabla1[[#This Row],[Fecha Inicio grupo]])</f>
        <v/>
      </c>
      <c r="BF311" s="249" t="str">
        <f>IF(F311="","",Tabla1[[#This Row],[Curso]])</f>
        <v/>
      </c>
      <c r="BG311" s="250" t="str">
        <f>+IF(TRIM(F311)="","",$B$1&amp;"-"&amp;TRIM(Tabla1[[#This Row],[Mes Inscrito]])&amp;"-"&amp;TRIM(Tabla1[[#This Row],[Dia de clases Inscrito]])&amp;"-"&amp;TRIM(Tabla1[[#This Row],[Horario Inscrito]])&amp;"-"&amp;TRIM(Tabla1[[#This Row],[Fecha Inicio grupo]])&amp;"-"&amp;TRIM(Tabla1[[#This Row],[Tipo Incrito]]))</f>
        <v/>
      </c>
      <c r="BH311" s="251" t="str">
        <f>IF(F311="","",OR(IFERROR(SEARCH("CG",Tabla1[[#This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1" s="305" t="str">
        <f>IF(F311&lt;&gt;"",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1" s="305" t="str">
        <f>IF(F311&lt;&gt;"",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1" s="305" t="str">
        <f>IF(Tabla1[[#This Row],[Fecha Inicio grupo]]="","",IFERROR(VLOOKUP(Tabla1[[#This Row],[Mes de Alta como miembro]],Parámetros!$AM$2:$AN$16,2,0),"01/01/1900"))</f>
        <v/>
      </c>
    </row>
    <row r="312" spans="1:63" ht="14.45" hidden="1">
      <c r="A312" s="68">
        <v>309</v>
      </c>
      <c r="B312" s="29"/>
      <c r="C312" s="34"/>
      <c r="D312" s="42"/>
      <c r="E312" s="64"/>
      <c r="F312" s="45"/>
      <c r="G312" s="45"/>
      <c r="H312" s="161"/>
      <c r="I312" s="42"/>
      <c r="J312" s="28"/>
      <c r="K312" s="69"/>
      <c r="L312" s="68"/>
      <c r="M312" s="46"/>
      <c r="N312" s="236" t="str">
        <f ca="1">IF(Tabla1[[#This Row],[Fecha de nac]]="","",IF(Tabla1[[#This Row],[Fecha Finalización]] &gt;=TODAY(), DATEDIF(Tabla1[[#This Row],[Fecha de nac]],TODAY(),"y"), ROUNDDOWN((Tabla1[[#This Row],[Fecha Finalización]] -Tabla1[[#This Row],[Fecha de nac]])/365,0)))</f>
        <v/>
      </c>
      <c r="O312" s="167"/>
      <c r="P312" s="34"/>
      <c r="Q312" s="67"/>
      <c r="R312" s="67"/>
      <c r="S312" s="67"/>
      <c r="T312" s="67"/>
      <c r="U312" s="241" t="str">
        <f>IF(F312="","",Tabla1[[#This Row],[Fecha Inicio grupo]]+3*7-7)</f>
        <v/>
      </c>
      <c r="V312" s="242" t="str">
        <f>IF(F312="","",EDATE(Tabla1[[#This Row],[Fecha Inicio grupo]],3))</f>
        <v/>
      </c>
      <c r="W312" s="29"/>
      <c r="X312" s="29"/>
      <c r="Y312" s="76"/>
      <c r="Z312" s="76"/>
      <c r="AA312" s="76"/>
      <c r="AB312" s="76"/>
      <c r="AC312" s="76"/>
      <c r="AD312" s="76"/>
      <c r="AE312" s="76"/>
      <c r="AF312" s="76"/>
      <c r="AG312" s="76"/>
      <c r="AH312" s="76"/>
      <c r="AI312" s="76"/>
      <c r="AJ312" s="76"/>
      <c r="AK312" s="76"/>
      <c r="AL312" s="76"/>
      <c r="AM312" s="76"/>
      <c r="AN312" s="76"/>
      <c r="AO312" s="143"/>
      <c r="AP312" s="244" t="str">
        <f>IF(F312="","",IFERROR(VLOOKUP(SUBSTITUTE(SUBSTITUTE(Tabla1[[#This Row],[Uso Sistemas]],"T","P"),"N","F"),Parámetros!$M$2:$N$17,2,0),"Completar hasta 3ra sem. para evaluar a Probacionista"))</f>
        <v/>
      </c>
      <c r="AQ312" s="39"/>
      <c r="AR312" s="39"/>
      <c r="AS312" s="39"/>
      <c r="AT312" s="28"/>
      <c r="AU312" s="55"/>
      <c r="AV312" s="55"/>
      <c r="AW312" s="55"/>
      <c r="AX312" s="246" t="str">
        <f>IF(V312="","",EOMONTH(EDATE(Tabla1[[#This Row],[Fecha Finalización]],2),0))</f>
        <v/>
      </c>
      <c r="AY312" s="39"/>
      <c r="AZ312" s="247" t="str">
        <f>IF(V312="","",EOMONTH(EDATE(Tabla1[[#This Row],[Fecha Finalización]],3),0))</f>
        <v/>
      </c>
      <c r="BA312" s="39"/>
      <c r="BB312" s="39"/>
      <c r="BC312" s="233"/>
      <c r="BD312" s="231" t="str">
        <f>IF(F312="","",Tabla1[[#This Row],[sem 01]]&amp;Tabla1[[#This Row],[sem 02]]&amp;Tabla1[[#This Row],[sem 03]])</f>
        <v/>
      </c>
      <c r="BE312" s="232" t="str">
        <f>+IF(TRIM(F312)="","",$B$1&amp;"-"&amp;Tabla1[[#This Row],[Mes Inscrito]]&amp;"-"&amp;Tabla1[[#This Row],[Dia de clases Inscrito]]&amp;"-"&amp;Tabla1[[#This Row],[Horario Inscrito]]&amp;"-"&amp;Tabla1[[#This Row],[Fecha Inicio grupo]])</f>
        <v/>
      </c>
      <c r="BF312" s="249" t="str">
        <f>IF(F312="","",Tabla1[[#This Row],[Curso]])</f>
        <v/>
      </c>
      <c r="BG312" s="250" t="str">
        <f>+IF(TRIM(F312)="","",$B$1&amp;"-"&amp;TRIM(Tabla1[[#This Row],[Mes Inscrito]])&amp;"-"&amp;TRIM(Tabla1[[#This Row],[Dia de clases Inscrito]])&amp;"-"&amp;TRIM(Tabla1[[#This Row],[Horario Inscrito]])&amp;"-"&amp;TRIM(Tabla1[[#This Row],[Fecha Inicio grupo]])&amp;"-"&amp;TRIM(Tabla1[[#This Row],[Tipo Incrito]]))</f>
        <v/>
      </c>
      <c r="BH312" s="251" t="str">
        <f>IF(F312="","",OR(IFERROR(SEARCH("CG",Tabla1[[#This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2" s="305" t="str">
        <f>IF(F312&lt;&gt;"",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2" s="305" t="str">
        <f>IF(F312&lt;&gt;"",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2" s="305" t="str">
        <f>IF(Tabla1[[#This Row],[Fecha Inicio grupo]]="","",IFERROR(VLOOKUP(Tabla1[[#This Row],[Mes de Alta como miembro]],Parámetros!$AM$2:$AN$16,2,0),"01/01/1900"))</f>
        <v/>
      </c>
    </row>
    <row r="313" spans="1:63" ht="14.45" hidden="1">
      <c r="A313" s="68">
        <v>310</v>
      </c>
      <c r="B313" s="29"/>
      <c r="C313" s="34"/>
      <c r="D313" s="42"/>
      <c r="E313" s="64"/>
      <c r="F313" s="45"/>
      <c r="G313" s="45"/>
      <c r="H313" s="161"/>
      <c r="I313" s="42"/>
      <c r="J313" s="28"/>
      <c r="K313" s="69"/>
      <c r="L313" s="68"/>
      <c r="M313" s="46"/>
      <c r="N313" s="236" t="str">
        <f ca="1">IF(Tabla1[[#This Row],[Fecha de nac]]="","",IF(Tabla1[[#This Row],[Fecha Finalización]] &gt;=TODAY(), DATEDIF(Tabla1[[#This Row],[Fecha de nac]],TODAY(),"y"), ROUNDDOWN((Tabla1[[#This Row],[Fecha Finalización]] -Tabla1[[#This Row],[Fecha de nac]])/365,0)))</f>
        <v/>
      </c>
      <c r="O313" s="167"/>
      <c r="P313" s="34"/>
      <c r="Q313" s="67"/>
      <c r="R313" s="67"/>
      <c r="S313" s="67"/>
      <c r="T313" s="67"/>
      <c r="U313" s="241" t="str">
        <f>IF(F313="","",Tabla1[[#This Row],[Fecha Inicio grupo]]+3*7-7)</f>
        <v/>
      </c>
      <c r="V313" s="242" t="str">
        <f>IF(F313="","",EDATE(Tabla1[[#This Row],[Fecha Inicio grupo]],3))</f>
        <v/>
      </c>
      <c r="W313" s="29"/>
      <c r="X313" s="29"/>
      <c r="Y313" s="76"/>
      <c r="Z313" s="76"/>
      <c r="AA313" s="76"/>
      <c r="AB313" s="76"/>
      <c r="AC313" s="76"/>
      <c r="AD313" s="76"/>
      <c r="AE313" s="76"/>
      <c r="AF313" s="76"/>
      <c r="AG313" s="76"/>
      <c r="AH313" s="76"/>
      <c r="AI313" s="76"/>
      <c r="AJ313" s="76"/>
      <c r="AK313" s="76"/>
      <c r="AL313" s="76"/>
      <c r="AM313" s="76"/>
      <c r="AN313" s="76"/>
      <c r="AO313" s="143"/>
      <c r="AP313" s="244" t="str">
        <f>IF(F313="","",IFERROR(VLOOKUP(SUBSTITUTE(SUBSTITUTE(Tabla1[[#This Row],[Uso Sistemas]],"T","P"),"N","F"),Parámetros!$M$2:$N$17,2,0),"Completar hasta 3ra sem. para evaluar a Probacionista"))</f>
        <v/>
      </c>
      <c r="AQ313" s="39"/>
      <c r="AR313" s="39"/>
      <c r="AS313" s="39"/>
      <c r="AT313" s="28"/>
      <c r="AU313" s="55"/>
      <c r="AV313" s="55"/>
      <c r="AW313" s="55"/>
      <c r="AX313" s="246" t="str">
        <f>IF(V313="","",EOMONTH(EDATE(Tabla1[[#This Row],[Fecha Finalización]],2),0))</f>
        <v/>
      </c>
      <c r="AY313" s="39"/>
      <c r="AZ313" s="247" t="str">
        <f>IF(V313="","",EOMONTH(EDATE(Tabla1[[#This Row],[Fecha Finalización]],3),0))</f>
        <v/>
      </c>
      <c r="BA313" s="39"/>
      <c r="BB313" s="39"/>
      <c r="BC313" s="233"/>
      <c r="BD313" s="231" t="str">
        <f>IF(F313="","",Tabla1[[#This Row],[sem 01]]&amp;Tabla1[[#This Row],[sem 02]]&amp;Tabla1[[#This Row],[sem 03]])</f>
        <v/>
      </c>
      <c r="BE313" s="232" t="str">
        <f>+IF(TRIM(F313)="","",$B$1&amp;"-"&amp;Tabla1[[#This Row],[Mes Inscrito]]&amp;"-"&amp;Tabla1[[#This Row],[Dia de clases Inscrito]]&amp;"-"&amp;Tabla1[[#This Row],[Horario Inscrito]]&amp;"-"&amp;Tabla1[[#This Row],[Fecha Inicio grupo]])</f>
        <v/>
      </c>
      <c r="BF313" s="249" t="str">
        <f>IF(F313="","",Tabla1[[#This Row],[Curso]])</f>
        <v/>
      </c>
      <c r="BG313" s="250" t="str">
        <f>+IF(TRIM(F313)="","",$B$1&amp;"-"&amp;TRIM(Tabla1[[#This Row],[Mes Inscrito]])&amp;"-"&amp;TRIM(Tabla1[[#This Row],[Dia de clases Inscrito]])&amp;"-"&amp;TRIM(Tabla1[[#This Row],[Horario Inscrito]])&amp;"-"&amp;TRIM(Tabla1[[#This Row],[Fecha Inicio grupo]])&amp;"-"&amp;TRIM(Tabla1[[#This Row],[Tipo Incrito]]))</f>
        <v/>
      </c>
      <c r="BH313" s="251" t="str">
        <f>IF(F313="","",OR(IFERROR(SEARCH("CG",Tabla1[[#This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3" s="305" t="str">
        <f>IF(F313&lt;&gt;"",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3" s="305" t="str">
        <f>IF(F313&lt;&gt;"",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3" s="305" t="str">
        <f>IF(Tabla1[[#This Row],[Fecha Inicio grupo]]="","",IFERROR(VLOOKUP(Tabla1[[#This Row],[Mes de Alta como miembro]],Parámetros!$AM$2:$AN$16,2,0),"01/01/1900"))</f>
        <v/>
      </c>
    </row>
    <row r="314" spans="1:63" ht="14.45" hidden="1">
      <c r="A314" s="68">
        <v>311</v>
      </c>
      <c r="B314" s="29"/>
      <c r="C314" s="34"/>
      <c r="D314" s="42"/>
      <c r="E314" s="64"/>
      <c r="F314" s="45"/>
      <c r="G314" s="45"/>
      <c r="H314" s="161"/>
      <c r="I314" s="42"/>
      <c r="J314" s="28"/>
      <c r="K314" s="69"/>
      <c r="L314" s="68"/>
      <c r="M314" s="46"/>
      <c r="N314" s="236" t="str">
        <f ca="1">IF(Tabla1[[#This Row],[Fecha de nac]]="","",IF(Tabla1[[#This Row],[Fecha Finalización]] &gt;=TODAY(), DATEDIF(Tabla1[[#This Row],[Fecha de nac]],TODAY(),"y"), ROUNDDOWN((Tabla1[[#This Row],[Fecha Finalización]] -Tabla1[[#This Row],[Fecha de nac]])/365,0)))</f>
        <v/>
      </c>
      <c r="O314" s="167"/>
      <c r="P314" s="34"/>
      <c r="Q314" s="67"/>
      <c r="R314" s="67"/>
      <c r="S314" s="67"/>
      <c r="T314" s="67"/>
      <c r="U314" s="241" t="str">
        <f>IF(F314="","",Tabla1[[#This Row],[Fecha Inicio grupo]]+3*7-7)</f>
        <v/>
      </c>
      <c r="V314" s="242" t="str">
        <f>IF(F314="","",EDATE(Tabla1[[#This Row],[Fecha Inicio grupo]],3))</f>
        <v/>
      </c>
      <c r="W314" s="29"/>
      <c r="X314" s="29"/>
      <c r="Y314" s="76"/>
      <c r="Z314" s="76"/>
      <c r="AA314" s="76"/>
      <c r="AB314" s="76"/>
      <c r="AC314" s="76"/>
      <c r="AD314" s="76"/>
      <c r="AE314" s="76"/>
      <c r="AF314" s="76"/>
      <c r="AG314" s="76"/>
      <c r="AH314" s="76"/>
      <c r="AI314" s="76"/>
      <c r="AJ314" s="76"/>
      <c r="AK314" s="76"/>
      <c r="AL314" s="76"/>
      <c r="AM314" s="76"/>
      <c r="AN314" s="76"/>
      <c r="AO314" s="143"/>
      <c r="AP314" s="244" t="str">
        <f>IF(F314="","",IFERROR(VLOOKUP(SUBSTITUTE(SUBSTITUTE(Tabla1[[#This Row],[Uso Sistemas]],"T","P"),"N","F"),Parámetros!$M$2:$N$17,2,0),"Completar hasta 3ra sem. para evaluar a Probacionista"))</f>
        <v/>
      </c>
      <c r="AQ314" s="39"/>
      <c r="AR314" s="39"/>
      <c r="AS314" s="39"/>
      <c r="AT314" s="28"/>
      <c r="AU314" s="55"/>
      <c r="AV314" s="55"/>
      <c r="AW314" s="55"/>
      <c r="AX314" s="246" t="str">
        <f>IF(V314="","",EOMONTH(EDATE(Tabla1[[#This Row],[Fecha Finalización]],2),0))</f>
        <v/>
      </c>
      <c r="AY314" s="39"/>
      <c r="AZ314" s="247" t="str">
        <f>IF(V314="","",EOMONTH(EDATE(Tabla1[[#This Row],[Fecha Finalización]],3),0))</f>
        <v/>
      </c>
      <c r="BA314" s="39"/>
      <c r="BB314" s="39"/>
      <c r="BC314" s="233"/>
      <c r="BD314" s="231" t="str">
        <f>IF(F314="","",Tabla1[[#This Row],[sem 01]]&amp;Tabla1[[#This Row],[sem 02]]&amp;Tabla1[[#This Row],[sem 03]])</f>
        <v/>
      </c>
      <c r="BE314" s="232" t="str">
        <f>+IF(TRIM(F314)="","",$B$1&amp;"-"&amp;Tabla1[[#This Row],[Mes Inscrito]]&amp;"-"&amp;Tabla1[[#This Row],[Dia de clases Inscrito]]&amp;"-"&amp;Tabla1[[#This Row],[Horario Inscrito]]&amp;"-"&amp;Tabla1[[#This Row],[Fecha Inicio grupo]])</f>
        <v/>
      </c>
      <c r="BF314" s="249" t="str">
        <f>IF(F314="","",Tabla1[[#This Row],[Curso]])</f>
        <v/>
      </c>
      <c r="BG314" s="250" t="str">
        <f>+IF(TRIM(F314)="","",$B$1&amp;"-"&amp;TRIM(Tabla1[[#This Row],[Mes Inscrito]])&amp;"-"&amp;TRIM(Tabla1[[#This Row],[Dia de clases Inscrito]])&amp;"-"&amp;TRIM(Tabla1[[#This Row],[Horario Inscrito]])&amp;"-"&amp;TRIM(Tabla1[[#This Row],[Fecha Inicio grupo]])&amp;"-"&amp;TRIM(Tabla1[[#This Row],[Tipo Incrito]]))</f>
        <v/>
      </c>
      <c r="BH314" s="251" t="str">
        <f>IF(F314="","",OR(IFERROR(SEARCH("CG",Tabla1[[#This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4" s="305" t="str">
        <f>IF(F314&lt;&gt;"",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4" s="305" t="str">
        <f>IF(F314&lt;&gt;"",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4" s="305" t="str">
        <f>IF(Tabla1[[#This Row],[Fecha Inicio grupo]]="","",IFERROR(VLOOKUP(Tabla1[[#This Row],[Mes de Alta como miembro]],Parámetros!$AM$2:$AN$16,2,0),"01/01/1900"))</f>
        <v/>
      </c>
    </row>
    <row r="315" spans="1:63" ht="14.45" hidden="1">
      <c r="A315" s="68">
        <v>312</v>
      </c>
      <c r="B315" s="29"/>
      <c r="C315" s="34"/>
      <c r="D315" s="42"/>
      <c r="E315" s="64"/>
      <c r="F315" s="45"/>
      <c r="G315" s="45"/>
      <c r="H315" s="161"/>
      <c r="I315" s="42"/>
      <c r="J315" s="28"/>
      <c r="K315" s="69"/>
      <c r="L315" s="68"/>
      <c r="M315" s="46"/>
      <c r="N315" s="236" t="str">
        <f ca="1">IF(Tabla1[[#This Row],[Fecha de nac]]="","",IF(Tabla1[[#This Row],[Fecha Finalización]] &gt;=TODAY(), DATEDIF(Tabla1[[#This Row],[Fecha de nac]],TODAY(),"y"), ROUNDDOWN((Tabla1[[#This Row],[Fecha Finalización]] -Tabla1[[#This Row],[Fecha de nac]])/365,0)))</f>
        <v/>
      </c>
      <c r="O315" s="167"/>
      <c r="P315" s="34"/>
      <c r="Q315" s="67"/>
      <c r="R315" s="67"/>
      <c r="S315" s="67"/>
      <c r="T315" s="67"/>
      <c r="U315" s="241" t="str">
        <f>IF(F315="","",Tabla1[[#This Row],[Fecha Inicio grupo]]+3*7-7)</f>
        <v/>
      </c>
      <c r="V315" s="242" t="str">
        <f>IF(F315="","",EDATE(Tabla1[[#This Row],[Fecha Inicio grupo]],3))</f>
        <v/>
      </c>
      <c r="W315" s="29"/>
      <c r="X315" s="29"/>
      <c r="Y315" s="76"/>
      <c r="Z315" s="76"/>
      <c r="AA315" s="76"/>
      <c r="AB315" s="76"/>
      <c r="AC315" s="76"/>
      <c r="AD315" s="76"/>
      <c r="AE315" s="76"/>
      <c r="AF315" s="76"/>
      <c r="AG315" s="76"/>
      <c r="AH315" s="76"/>
      <c r="AI315" s="76"/>
      <c r="AJ315" s="76"/>
      <c r="AK315" s="76"/>
      <c r="AL315" s="76"/>
      <c r="AM315" s="76"/>
      <c r="AN315" s="76"/>
      <c r="AO315" s="143"/>
      <c r="AP315" s="244" t="str">
        <f>IF(F315="","",IFERROR(VLOOKUP(SUBSTITUTE(SUBSTITUTE(Tabla1[[#This Row],[Uso Sistemas]],"T","P"),"N","F"),Parámetros!$M$2:$N$17,2,0),"Completar hasta 3ra sem. para evaluar a Probacionista"))</f>
        <v/>
      </c>
      <c r="AQ315" s="39"/>
      <c r="AR315" s="39"/>
      <c r="AS315" s="39"/>
      <c r="AT315" s="28"/>
      <c r="AU315" s="55"/>
      <c r="AV315" s="55"/>
      <c r="AW315" s="55"/>
      <c r="AX315" s="246" t="str">
        <f>IF(V315="","",EOMONTH(EDATE(Tabla1[[#This Row],[Fecha Finalización]],2),0))</f>
        <v/>
      </c>
      <c r="AY315" s="39"/>
      <c r="AZ315" s="247" t="str">
        <f>IF(V315="","",EOMONTH(EDATE(Tabla1[[#This Row],[Fecha Finalización]],3),0))</f>
        <v/>
      </c>
      <c r="BA315" s="39"/>
      <c r="BB315" s="39"/>
      <c r="BC315" s="233"/>
      <c r="BD315" s="231" t="str">
        <f>IF(F315="","",Tabla1[[#This Row],[sem 01]]&amp;Tabla1[[#This Row],[sem 02]]&amp;Tabla1[[#This Row],[sem 03]])</f>
        <v/>
      </c>
      <c r="BE315" s="232" t="str">
        <f>+IF(TRIM(F315)="","",$B$1&amp;"-"&amp;Tabla1[[#This Row],[Mes Inscrito]]&amp;"-"&amp;Tabla1[[#This Row],[Dia de clases Inscrito]]&amp;"-"&amp;Tabla1[[#This Row],[Horario Inscrito]]&amp;"-"&amp;Tabla1[[#This Row],[Fecha Inicio grupo]])</f>
        <v/>
      </c>
      <c r="BF315" s="249" t="str">
        <f>IF(F315="","",Tabla1[[#This Row],[Curso]])</f>
        <v/>
      </c>
      <c r="BG315" s="250" t="str">
        <f>+IF(TRIM(F315)="","",$B$1&amp;"-"&amp;TRIM(Tabla1[[#This Row],[Mes Inscrito]])&amp;"-"&amp;TRIM(Tabla1[[#This Row],[Dia de clases Inscrito]])&amp;"-"&amp;TRIM(Tabla1[[#This Row],[Horario Inscrito]])&amp;"-"&amp;TRIM(Tabla1[[#This Row],[Fecha Inicio grupo]])&amp;"-"&amp;TRIM(Tabla1[[#This Row],[Tipo Incrito]]))</f>
        <v/>
      </c>
      <c r="BH315" s="251" t="str">
        <f>IF(F315="","",OR(IFERROR(SEARCH("CG",Tabla1[[#This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5" s="305" t="str">
        <f>IF(F315&lt;&gt;"",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5" s="305" t="str">
        <f>IF(F315&lt;&gt;"",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5" s="305" t="str">
        <f>IF(Tabla1[[#This Row],[Fecha Inicio grupo]]="","",IFERROR(VLOOKUP(Tabla1[[#This Row],[Mes de Alta como miembro]],Parámetros!$AM$2:$AN$16,2,0),"01/01/1900"))</f>
        <v/>
      </c>
    </row>
    <row r="316" spans="1:63" ht="14.45" hidden="1">
      <c r="A316" s="68">
        <v>313</v>
      </c>
      <c r="B316" s="29"/>
      <c r="C316" s="34"/>
      <c r="D316" s="42"/>
      <c r="E316" s="64"/>
      <c r="F316" s="45"/>
      <c r="G316" s="45"/>
      <c r="H316" s="161"/>
      <c r="I316" s="42"/>
      <c r="J316" s="28"/>
      <c r="K316" s="69"/>
      <c r="L316" s="68"/>
      <c r="M316" s="46"/>
      <c r="N316" s="236" t="str">
        <f ca="1">IF(Tabla1[[#This Row],[Fecha de nac]]="","",IF(Tabla1[[#This Row],[Fecha Finalización]] &gt;=TODAY(), DATEDIF(Tabla1[[#This Row],[Fecha de nac]],TODAY(),"y"), ROUNDDOWN((Tabla1[[#This Row],[Fecha Finalización]] -Tabla1[[#This Row],[Fecha de nac]])/365,0)))</f>
        <v/>
      </c>
      <c r="O316" s="167"/>
      <c r="P316" s="34"/>
      <c r="Q316" s="67"/>
      <c r="R316" s="67"/>
      <c r="S316" s="67"/>
      <c r="T316" s="67"/>
      <c r="U316" s="241" t="str">
        <f>IF(F316="","",Tabla1[[#This Row],[Fecha Inicio grupo]]+3*7-7)</f>
        <v/>
      </c>
      <c r="V316" s="242" t="str">
        <f>IF(F316="","",EDATE(Tabla1[[#This Row],[Fecha Inicio grupo]],3))</f>
        <v/>
      </c>
      <c r="W316" s="29"/>
      <c r="X316" s="29"/>
      <c r="Y316" s="76"/>
      <c r="Z316" s="76"/>
      <c r="AA316" s="76"/>
      <c r="AB316" s="76"/>
      <c r="AC316" s="76"/>
      <c r="AD316" s="76"/>
      <c r="AE316" s="76"/>
      <c r="AF316" s="76"/>
      <c r="AG316" s="76"/>
      <c r="AH316" s="76"/>
      <c r="AI316" s="76"/>
      <c r="AJ316" s="76"/>
      <c r="AK316" s="76"/>
      <c r="AL316" s="76"/>
      <c r="AM316" s="76"/>
      <c r="AN316" s="76"/>
      <c r="AO316" s="143"/>
      <c r="AP316" s="244" t="str">
        <f>IF(F316="","",IFERROR(VLOOKUP(SUBSTITUTE(SUBSTITUTE(Tabla1[[#This Row],[Uso Sistemas]],"T","P"),"N","F"),Parámetros!$M$2:$N$17,2,0),"Completar hasta 3ra sem. para evaluar a Probacionista"))</f>
        <v/>
      </c>
      <c r="AQ316" s="39"/>
      <c r="AR316" s="39"/>
      <c r="AS316" s="39"/>
      <c r="AT316" s="28"/>
      <c r="AU316" s="55"/>
      <c r="AV316" s="55"/>
      <c r="AW316" s="55"/>
      <c r="AX316" s="246" t="str">
        <f>IF(V316="","",EOMONTH(EDATE(Tabla1[[#This Row],[Fecha Finalización]],2),0))</f>
        <v/>
      </c>
      <c r="AY316" s="39"/>
      <c r="AZ316" s="247" t="str">
        <f>IF(V316="","",EOMONTH(EDATE(Tabla1[[#This Row],[Fecha Finalización]],3),0))</f>
        <v/>
      </c>
      <c r="BA316" s="39"/>
      <c r="BB316" s="39"/>
      <c r="BC316" s="233"/>
      <c r="BD316" s="231" t="str">
        <f>IF(F316="","",Tabla1[[#This Row],[sem 01]]&amp;Tabla1[[#This Row],[sem 02]]&amp;Tabla1[[#This Row],[sem 03]])</f>
        <v/>
      </c>
      <c r="BE316" s="232" t="str">
        <f>+IF(TRIM(F316)="","",$B$1&amp;"-"&amp;Tabla1[[#This Row],[Mes Inscrito]]&amp;"-"&amp;Tabla1[[#This Row],[Dia de clases Inscrito]]&amp;"-"&amp;Tabla1[[#This Row],[Horario Inscrito]]&amp;"-"&amp;Tabla1[[#This Row],[Fecha Inicio grupo]])</f>
        <v/>
      </c>
      <c r="BF316" s="249" t="str">
        <f>IF(F316="","",Tabla1[[#This Row],[Curso]])</f>
        <v/>
      </c>
      <c r="BG316" s="250" t="str">
        <f>+IF(TRIM(F316)="","",$B$1&amp;"-"&amp;TRIM(Tabla1[[#This Row],[Mes Inscrito]])&amp;"-"&amp;TRIM(Tabla1[[#This Row],[Dia de clases Inscrito]])&amp;"-"&amp;TRIM(Tabla1[[#This Row],[Horario Inscrito]])&amp;"-"&amp;TRIM(Tabla1[[#This Row],[Fecha Inicio grupo]])&amp;"-"&amp;TRIM(Tabla1[[#This Row],[Tipo Incrito]]))</f>
        <v/>
      </c>
      <c r="BH316" s="251" t="str">
        <f>IF(F316="","",OR(IFERROR(SEARCH("CG",Tabla1[[#This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6" s="305" t="str">
        <f>IF(F316&lt;&gt;"",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6" s="305" t="str">
        <f>IF(F316&lt;&gt;"",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6" s="305" t="str">
        <f>IF(Tabla1[[#This Row],[Fecha Inicio grupo]]="","",IFERROR(VLOOKUP(Tabla1[[#This Row],[Mes de Alta como miembro]],Parámetros!$AM$2:$AN$16,2,0),"01/01/1900"))</f>
        <v/>
      </c>
    </row>
    <row r="317" spans="1:63" ht="14.45" hidden="1">
      <c r="A317" s="68">
        <v>314</v>
      </c>
      <c r="B317" s="29"/>
      <c r="C317" s="34"/>
      <c r="D317" s="42"/>
      <c r="E317" s="64"/>
      <c r="F317" s="45"/>
      <c r="G317" s="45"/>
      <c r="H317" s="161"/>
      <c r="I317" s="42"/>
      <c r="J317" s="28"/>
      <c r="K317" s="69"/>
      <c r="L317" s="68"/>
      <c r="M317" s="46"/>
      <c r="N317" s="236" t="str">
        <f ca="1">IF(Tabla1[[#This Row],[Fecha de nac]]="","",IF(Tabla1[[#This Row],[Fecha Finalización]] &gt;=TODAY(), DATEDIF(Tabla1[[#This Row],[Fecha de nac]],TODAY(),"y"), ROUNDDOWN((Tabla1[[#This Row],[Fecha Finalización]] -Tabla1[[#This Row],[Fecha de nac]])/365,0)))</f>
        <v/>
      </c>
      <c r="O317" s="167"/>
      <c r="P317" s="34"/>
      <c r="Q317" s="67"/>
      <c r="R317" s="67"/>
      <c r="S317" s="67"/>
      <c r="T317" s="67"/>
      <c r="U317" s="241" t="str">
        <f>IF(F317="","",Tabla1[[#This Row],[Fecha Inicio grupo]]+3*7-7)</f>
        <v/>
      </c>
      <c r="V317" s="242" t="str">
        <f>IF(F317="","",EDATE(Tabla1[[#This Row],[Fecha Inicio grupo]],3))</f>
        <v/>
      </c>
      <c r="W317" s="29"/>
      <c r="X317" s="29"/>
      <c r="Y317" s="76"/>
      <c r="Z317" s="76"/>
      <c r="AA317" s="76"/>
      <c r="AB317" s="76"/>
      <c r="AC317" s="76"/>
      <c r="AD317" s="76"/>
      <c r="AE317" s="76"/>
      <c r="AF317" s="76"/>
      <c r="AG317" s="76"/>
      <c r="AH317" s="76"/>
      <c r="AI317" s="76"/>
      <c r="AJ317" s="76"/>
      <c r="AK317" s="76"/>
      <c r="AL317" s="76"/>
      <c r="AM317" s="76"/>
      <c r="AN317" s="76"/>
      <c r="AO317" s="143"/>
      <c r="AP317" s="244" t="str">
        <f>IF(F317="","",IFERROR(VLOOKUP(SUBSTITUTE(SUBSTITUTE(Tabla1[[#This Row],[Uso Sistemas]],"T","P"),"N","F"),Parámetros!$M$2:$N$17,2,0),"Completar hasta 3ra sem. para evaluar a Probacionista"))</f>
        <v/>
      </c>
      <c r="AQ317" s="39"/>
      <c r="AR317" s="39"/>
      <c r="AS317" s="39"/>
      <c r="AT317" s="28"/>
      <c r="AU317" s="55"/>
      <c r="AV317" s="55"/>
      <c r="AW317" s="55"/>
      <c r="AX317" s="246" t="str">
        <f>IF(V317="","",EOMONTH(EDATE(Tabla1[[#This Row],[Fecha Finalización]],2),0))</f>
        <v/>
      </c>
      <c r="AY317" s="39"/>
      <c r="AZ317" s="247" t="str">
        <f>IF(V317="","",EOMONTH(EDATE(Tabla1[[#This Row],[Fecha Finalización]],3),0))</f>
        <v/>
      </c>
      <c r="BA317" s="39"/>
      <c r="BB317" s="39"/>
      <c r="BC317" s="233"/>
      <c r="BD317" s="231" t="str">
        <f>IF(F317="","",Tabla1[[#This Row],[sem 01]]&amp;Tabla1[[#This Row],[sem 02]]&amp;Tabla1[[#This Row],[sem 03]])</f>
        <v/>
      </c>
      <c r="BE317" s="232" t="str">
        <f>+IF(TRIM(F317)="","",$B$1&amp;"-"&amp;Tabla1[[#This Row],[Mes Inscrito]]&amp;"-"&amp;Tabla1[[#This Row],[Dia de clases Inscrito]]&amp;"-"&amp;Tabla1[[#This Row],[Horario Inscrito]]&amp;"-"&amp;Tabla1[[#This Row],[Fecha Inicio grupo]])</f>
        <v/>
      </c>
      <c r="BF317" s="249" t="str">
        <f>IF(F317="","",Tabla1[[#This Row],[Curso]])</f>
        <v/>
      </c>
      <c r="BG317" s="250" t="str">
        <f>+IF(TRIM(F317)="","",$B$1&amp;"-"&amp;TRIM(Tabla1[[#This Row],[Mes Inscrito]])&amp;"-"&amp;TRIM(Tabla1[[#This Row],[Dia de clases Inscrito]])&amp;"-"&amp;TRIM(Tabla1[[#This Row],[Horario Inscrito]])&amp;"-"&amp;TRIM(Tabla1[[#This Row],[Fecha Inicio grupo]])&amp;"-"&amp;TRIM(Tabla1[[#This Row],[Tipo Incrito]]))</f>
        <v/>
      </c>
      <c r="BH317" s="251" t="str">
        <f>IF(F317="","",OR(IFERROR(SEARCH("CG",Tabla1[[#This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7" s="305" t="str">
        <f>IF(F317&lt;&gt;"",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7" s="305" t="str">
        <f>IF(F317&lt;&gt;"",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7" s="305" t="str">
        <f>IF(Tabla1[[#This Row],[Fecha Inicio grupo]]="","",IFERROR(VLOOKUP(Tabla1[[#This Row],[Mes de Alta como miembro]],Parámetros!$AM$2:$AN$16,2,0),"01/01/1900"))</f>
        <v/>
      </c>
    </row>
    <row r="318" spans="1:63" ht="14.45" hidden="1">
      <c r="A318" s="68">
        <v>315</v>
      </c>
      <c r="B318" s="29"/>
      <c r="C318" s="34"/>
      <c r="D318" s="42"/>
      <c r="E318" s="64"/>
      <c r="F318" s="45"/>
      <c r="G318" s="45"/>
      <c r="H318" s="161"/>
      <c r="I318" s="42"/>
      <c r="J318" s="28"/>
      <c r="K318" s="69"/>
      <c r="L318" s="68"/>
      <c r="M318" s="46"/>
      <c r="N318" s="236" t="str">
        <f ca="1">IF(Tabla1[[#This Row],[Fecha de nac]]="","",IF(Tabla1[[#This Row],[Fecha Finalización]] &gt;=TODAY(), DATEDIF(Tabla1[[#This Row],[Fecha de nac]],TODAY(),"y"), ROUNDDOWN((Tabla1[[#This Row],[Fecha Finalización]] -Tabla1[[#This Row],[Fecha de nac]])/365,0)))</f>
        <v/>
      </c>
      <c r="O318" s="167"/>
      <c r="P318" s="34"/>
      <c r="Q318" s="67"/>
      <c r="R318" s="67"/>
      <c r="S318" s="67"/>
      <c r="T318" s="67"/>
      <c r="U318" s="241" t="str">
        <f>IF(F318="","",Tabla1[[#This Row],[Fecha Inicio grupo]]+3*7-7)</f>
        <v/>
      </c>
      <c r="V318" s="242" t="str">
        <f>IF(F318="","",EDATE(Tabla1[[#This Row],[Fecha Inicio grupo]],3))</f>
        <v/>
      </c>
      <c r="W318" s="29"/>
      <c r="X318" s="29"/>
      <c r="Y318" s="76"/>
      <c r="Z318" s="76"/>
      <c r="AA318" s="76"/>
      <c r="AB318" s="76"/>
      <c r="AC318" s="76"/>
      <c r="AD318" s="76"/>
      <c r="AE318" s="76"/>
      <c r="AF318" s="76"/>
      <c r="AG318" s="76"/>
      <c r="AH318" s="76"/>
      <c r="AI318" s="76"/>
      <c r="AJ318" s="76"/>
      <c r="AK318" s="76"/>
      <c r="AL318" s="76"/>
      <c r="AM318" s="76"/>
      <c r="AN318" s="76"/>
      <c r="AO318" s="143"/>
      <c r="AP318" s="244" t="str">
        <f>IF(F318="","",IFERROR(VLOOKUP(SUBSTITUTE(SUBSTITUTE(Tabla1[[#This Row],[Uso Sistemas]],"T","P"),"N","F"),Parámetros!$M$2:$N$17,2,0),"Completar hasta 3ra sem. para evaluar a Probacionista"))</f>
        <v/>
      </c>
      <c r="AQ318" s="39"/>
      <c r="AR318" s="39"/>
      <c r="AS318" s="39"/>
      <c r="AT318" s="28"/>
      <c r="AU318" s="55"/>
      <c r="AV318" s="55"/>
      <c r="AW318" s="55"/>
      <c r="AX318" s="246" t="str">
        <f>IF(V318="","",EOMONTH(EDATE(Tabla1[[#This Row],[Fecha Finalización]],2),0))</f>
        <v/>
      </c>
      <c r="AY318" s="39"/>
      <c r="AZ318" s="247" t="str">
        <f>IF(V318="","",EOMONTH(EDATE(Tabla1[[#This Row],[Fecha Finalización]],3),0))</f>
        <v/>
      </c>
      <c r="BA318" s="39"/>
      <c r="BB318" s="39"/>
      <c r="BC318" s="233"/>
      <c r="BD318" s="231" t="str">
        <f>IF(F318="","",Tabla1[[#This Row],[sem 01]]&amp;Tabla1[[#This Row],[sem 02]]&amp;Tabla1[[#This Row],[sem 03]])</f>
        <v/>
      </c>
      <c r="BE318" s="232" t="str">
        <f>+IF(TRIM(F318)="","",$B$1&amp;"-"&amp;Tabla1[[#This Row],[Mes Inscrito]]&amp;"-"&amp;Tabla1[[#This Row],[Dia de clases Inscrito]]&amp;"-"&amp;Tabla1[[#This Row],[Horario Inscrito]]&amp;"-"&amp;Tabla1[[#This Row],[Fecha Inicio grupo]])</f>
        <v/>
      </c>
      <c r="BF318" s="249" t="str">
        <f>IF(F318="","",Tabla1[[#This Row],[Curso]])</f>
        <v/>
      </c>
      <c r="BG318" s="250" t="str">
        <f>+IF(TRIM(F318)="","",$B$1&amp;"-"&amp;TRIM(Tabla1[[#This Row],[Mes Inscrito]])&amp;"-"&amp;TRIM(Tabla1[[#This Row],[Dia de clases Inscrito]])&amp;"-"&amp;TRIM(Tabla1[[#This Row],[Horario Inscrito]])&amp;"-"&amp;TRIM(Tabla1[[#This Row],[Fecha Inicio grupo]])&amp;"-"&amp;TRIM(Tabla1[[#This Row],[Tipo Incrito]]))</f>
        <v/>
      </c>
      <c r="BH318" s="251" t="str">
        <f>IF(F318="","",OR(IFERROR(SEARCH("CG",Tabla1[[#This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8" s="305" t="str">
        <f>IF(F318&lt;&gt;"",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8" s="305" t="str">
        <f>IF(F318&lt;&gt;"",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8" s="305" t="str">
        <f>IF(Tabla1[[#This Row],[Fecha Inicio grupo]]="","",IFERROR(VLOOKUP(Tabla1[[#This Row],[Mes de Alta como miembro]],Parámetros!$AM$2:$AN$16,2,0),"01/01/1900"))</f>
        <v/>
      </c>
    </row>
    <row r="319" spans="1:63" ht="14.45" hidden="1">
      <c r="A319" s="68">
        <v>316</v>
      </c>
      <c r="B319" s="29"/>
      <c r="C319" s="34"/>
      <c r="D319" s="42"/>
      <c r="E319" s="64"/>
      <c r="F319" s="45"/>
      <c r="G319" s="45"/>
      <c r="H319" s="161"/>
      <c r="I319" s="42"/>
      <c r="J319" s="28"/>
      <c r="K319" s="69"/>
      <c r="L319" s="68"/>
      <c r="M319" s="46"/>
      <c r="N319" s="236" t="str">
        <f ca="1">IF(Tabla1[[#This Row],[Fecha de nac]]="","",IF(Tabla1[[#This Row],[Fecha Finalización]] &gt;=TODAY(), DATEDIF(Tabla1[[#This Row],[Fecha de nac]],TODAY(),"y"), ROUNDDOWN((Tabla1[[#This Row],[Fecha Finalización]] -Tabla1[[#This Row],[Fecha de nac]])/365,0)))</f>
        <v/>
      </c>
      <c r="O319" s="167"/>
      <c r="P319" s="34"/>
      <c r="Q319" s="67"/>
      <c r="R319" s="67"/>
      <c r="S319" s="67"/>
      <c r="T319" s="67"/>
      <c r="U319" s="241" t="str">
        <f>IF(F319="","",Tabla1[[#This Row],[Fecha Inicio grupo]]+3*7-7)</f>
        <v/>
      </c>
      <c r="V319" s="242" t="str">
        <f>IF(F319="","",EDATE(Tabla1[[#This Row],[Fecha Inicio grupo]],3))</f>
        <v/>
      </c>
      <c r="W319" s="29"/>
      <c r="X319" s="29"/>
      <c r="Y319" s="76"/>
      <c r="Z319" s="76"/>
      <c r="AA319" s="76"/>
      <c r="AB319" s="76"/>
      <c r="AC319" s="76"/>
      <c r="AD319" s="76"/>
      <c r="AE319" s="76"/>
      <c r="AF319" s="76"/>
      <c r="AG319" s="76"/>
      <c r="AH319" s="76"/>
      <c r="AI319" s="76"/>
      <c r="AJ319" s="76"/>
      <c r="AK319" s="76"/>
      <c r="AL319" s="76"/>
      <c r="AM319" s="76"/>
      <c r="AN319" s="76"/>
      <c r="AO319" s="143"/>
      <c r="AP319" s="244" t="str">
        <f>IF(F319="","",IFERROR(VLOOKUP(SUBSTITUTE(SUBSTITUTE(Tabla1[[#This Row],[Uso Sistemas]],"T","P"),"N","F"),Parámetros!$M$2:$N$17,2,0),"Completar hasta 3ra sem. para evaluar a Probacionista"))</f>
        <v/>
      </c>
      <c r="AQ319" s="39"/>
      <c r="AR319" s="39"/>
      <c r="AS319" s="39"/>
      <c r="AT319" s="28"/>
      <c r="AU319" s="55"/>
      <c r="AV319" s="55"/>
      <c r="AW319" s="55"/>
      <c r="AX319" s="246" t="str">
        <f>IF(V319="","",EOMONTH(EDATE(Tabla1[[#This Row],[Fecha Finalización]],2),0))</f>
        <v/>
      </c>
      <c r="AY319" s="39"/>
      <c r="AZ319" s="247" t="str">
        <f>IF(V319="","",EOMONTH(EDATE(Tabla1[[#This Row],[Fecha Finalización]],3),0))</f>
        <v/>
      </c>
      <c r="BA319" s="39"/>
      <c r="BB319" s="39"/>
      <c r="BC319" s="233"/>
      <c r="BD319" s="231" t="str">
        <f>IF(F319="","",Tabla1[[#This Row],[sem 01]]&amp;Tabla1[[#This Row],[sem 02]]&amp;Tabla1[[#This Row],[sem 03]])</f>
        <v/>
      </c>
      <c r="BE319" s="232" t="str">
        <f>+IF(TRIM(F319)="","",$B$1&amp;"-"&amp;Tabla1[[#This Row],[Mes Inscrito]]&amp;"-"&amp;Tabla1[[#This Row],[Dia de clases Inscrito]]&amp;"-"&amp;Tabla1[[#This Row],[Horario Inscrito]]&amp;"-"&amp;Tabla1[[#This Row],[Fecha Inicio grupo]])</f>
        <v/>
      </c>
      <c r="BF319" s="249" t="str">
        <f>IF(F319="","",Tabla1[[#This Row],[Curso]])</f>
        <v/>
      </c>
      <c r="BG319" s="250" t="str">
        <f>+IF(TRIM(F319)="","",$B$1&amp;"-"&amp;TRIM(Tabla1[[#This Row],[Mes Inscrito]])&amp;"-"&amp;TRIM(Tabla1[[#This Row],[Dia de clases Inscrito]])&amp;"-"&amp;TRIM(Tabla1[[#This Row],[Horario Inscrito]])&amp;"-"&amp;TRIM(Tabla1[[#This Row],[Fecha Inicio grupo]])&amp;"-"&amp;TRIM(Tabla1[[#This Row],[Tipo Incrito]]))</f>
        <v/>
      </c>
      <c r="BH319" s="251" t="str">
        <f>IF(F319="","",OR(IFERROR(SEARCH("CG",Tabla1[[#This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9" s="305" t="str">
        <f>IF(F319&lt;&gt;"",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9" s="305" t="str">
        <f>IF(F319&lt;&gt;"",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9" s="305" t="str">
        <f>IF(Tabla1[[#This Row],[Fecha Inicio grupo]]="","",IFERROR(VLOOKUP(Tabla1[[#This Row],[Mes de Alta como miembro]],Parámetros!$AM$2:$AN$16,2,0),"01/01/1900"))</f>
        <v/>
      </c>
    </row>
    <row r="320" spans="1:63" ht="14.45" hidden="1">
      <c r="A320" s="68">
        <v>317</v>
      </c>
      <c r="B320" s="29"/>
      <c r="C320" s="34"/>
      <c r="D320" s="42"/>
      <c r="E320" s="64"/>
      <c r="F320" s="45"/>
      <c r="G320" s="45"/>
      <c r="H320" s="161"/>
      <c r="I320" s="42"/>
      <c r="J320" s="28"/>
      <c r="K320" s="69"/>
      <c r="L320" s="68"/>
      <c r="M320" s="46"/>
      <c r="N320" s="236" t="str">
        <f ca="1">IF(Tabla1[[#This Row],[Fecha de nac]]="","",IF(Tabla1[[#This Row],[Fecha Finalización]] &gt;=TODAY(), DATEDIF(Tabla1[[#This Row],[Fecha de nac]],TODAY(),"y"), ROUNDDOWN((Tabla1[[#This Row],[Fecha Finalización]] -Tabla1[[#This Row],[Fecha de nac]])/365,0)))</f>
        <v/>
      </c>
      <c r="O320" s="167"/>
      <c r="P320" s="34"/>
      <c r="Q320" s="67"/>
      <c r="R320" s="67"/>
      <c r="S320" s="67"/>
      <c r="T320" s="67"/>
      <c r="U320" s="241" t="str">
        <f>IF(F320="","",Tabla1[[#This Row],[Fecha Inicio grupo]]+3*7-7)</f>
        <v/>
      </c>
      <c r="V320" s="242" t="str">
        <f>IF(F320="","",EDATE(Tabla1[[#This Row],[Fecha Inicio grupo]],3))</f>
        <v/>
      </c>
      <c r="W320" s="29"/>
      <c r="X320" s="29"/>
      <c r="Y320" s="76"/>
      <c r="Z320" s="76"/>
      <c r="AA320" s="76"/>
      <c r="AB320" s="76"/>
      <c r="AC320" s="76"/>
      <c r="AD320" s="76"/>
      <c r="AE320" s="76"/>
      <c r="AF320" s="76"/>
      <c r="AG320" s="76"/>
      <c r="AH320" s="76"/>
      <c r="AI320" s="76"/>
      <c r="AJ320" s="76"/>
      <c r="AK320" s="76"/>
      <c r="AL320" s="76"/>
      <c r="AM320" s="76"/>
      <c r="AN320" s="76"/>
      <c r="AO320" s="143"/>
      <c r="AP320" s="244" t="str">
        <f>IF(F320="","",IFERROR(VLOOKUP(SUBSTITUTE(SUBSTITUTE(Tabla1[[#This Row],[Uso Sistemas]],"T","P"),"N","F"),Parámetros!$M$2:$N$17,2,0),"Completar hasta 3ra sem. para evaluar a Probacionista"))</f>
        <v/>
      </c>
      <c r="AQ320" s="39"/>
      <c r="AR320" s="39"/>
      <c r="AS320" s="39"/>
      <c r="AT320" s="28"/>
      <c r="AU320" s="55"/>
      <c r="AV320" s="55"/>
      <c r="AW320" s="55"/>
      <c r="AX320" s="246" t="str">
        <f>IF(V320="","",EOMONTH(EDATE(Tabla1[[#This Row],[Fecha Finalización]],2),0))</f>
        <v/>
      </c>
      <c r="AY320" s="39"/>
      <c r="AZ320" s="247" t="str">
        <f>IF(V320="","",EOMONTH(EDATE(Tabla1[[#This Row],[Fecha Finalización]],3),0))</f>
        <v/>
      </c>
      <c r="BA320" s="39"/>
      <c r="BB320" s="39"/>
      <c r="BC320" s="233"/>
      <c r="BD320" s="231" t="str">
        <f>IF(F320="","",Tabla1[[#This Row],[sem 01]]&amp;Tabla1[[#This Row],[sem 02]]&amp;Tabla1[[#This Row],[sem 03]])</f>
        <v/>
      </c>
      <c r="BE320" s="232" t="str">
        <f>+IF(TRIM(F320)="","",$B$1&amp;"-"&amp;Tabla1[[#This Row],[Mes Inscrito]]&amp;"-"&amp;Tabla1[[#This Row],[Dia de clases Inscrito]]&amp;"-"&amp;Tabla1[[#This Row],[Horario Inscrito]]&amp;"-"&amp;Tabla1[[#This Row],[Fecha Inicio grupo]])</f>
        <v/>
      </c>
      <c r="BF320" s="249" t="str">
        <f>IF(F320="","",Tabla1[[#This Row],[Curso]])</f>
        <v/>
      </c>
      <c r="BG320" s="250" t="str">
        <f>+IF(TRIM(F320)="","",$B$1&amp;"-"&amp;TRIM(Tabla1[[#This Row],[Mes Inscrito]])&amp;"-"&amp;TRIM(Tabla1[[#This Row],[Dia de clases Inscrito]])&amp;"-"&amp;TRIM(Tabla1[[#This Row],[Horario Inscrito]])&amp;"-"&amp;TRIM(Tabla1[[#This Row],[Fecha Inicio grupo]])&amp;"-"&amp;TRIM(Tabla1[[#This Row],[Tipo Incrito]]))</f>
        <v/>
      </c>
      <c r="BH320" s="251" t="str">
        <f>IF(F320="","",OR(IFERROR(SEARCH("CG",Tabla1[[#This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0" s="305" t="str">
        <f>IF(F320&lt;&gt;"",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0" s="305" t="str">
        <f>IF(F320&lt;&gt;"",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0" s="305" t="str">
        <f>IF(Tabla1[[#This Row],[Fecha Inicio grupo]]="","",IFERROR(VLOOKUP(Tabla1[[#This Row],[Mes de Alta como miembro]],Parámetros!$AM$2:$AN$16,2,0),"01/01/1900"))</f>
        <v/>
      </c>
    </row>
    <row r="321" spans="1:63" ht="14.45" hidden="1">
      <c r="A321" s="68">
        <v>318</v>
      </c>
      <c r="B321" s="29"/>
      <c r="C321" s="34"/>
      <c r="D321" s="42"/>
      <c r="E321" s="64"/>
      <c r="F321" s="45"/>
      <c r="G321" s="45"/>
      <c r="H321" s="161"/>
      <c r="I321" s="42"/>
      <c r="J321" s="28"/>
      <c r="K321" s="69"/>
      <c r="L321" s="68"/>
      <c r="M321" s="46"/>
      <c r="N321" s="236" t="str">
        <f ca="1">IF(Tabla1[[#This Row],[Fecha de nac]]="","",IF(Tabla1[[#This Row],[Fecha Finalización]] &gt;=TODAY(), DATEDIF(Tabla1[[#This Row],[Fecha de nac]],TODAY(),"y"), ROUNDDOWN((Tabla1[[#This Row],[Fecha Finalización]] -Tabla1[[#This Row],[Fecha de nac]])/365,0)))</f>
        <v/>
      </c>
      <c r="O321" s="167"/>
      <c r="P321" s="34"/>
      <c r="Q321" s="67"/>
      <c r="R321" s="67"/>
      <c r="S321" s="67"/>
      <c r="T321" s="67"/>
      <c r="U321" s="241" t="str">
        <f>IF(F321="","",Tabla1[[#This Row],[Fecha Inicio grupo]]+3*7-7)</f>
        <v/>
      </c>
      <c r="V321" s="242" t="str">
        <f>IF(F321="","",EDATE(Tabla1[[#This Row],[Fecha Inicio grupo]],3))</f>
        <v/>
      </c>
      <c r="W321" s="29"/>
      <c r="X321" s="29"/>
      <c r="Y321" s="76"/>
      <c r="Z321" s="76"/>
      <c r="AA321" s="76"/>
      <c r="AB321" s="76"/>
      <c r="AC321" s="76"/>
      <c r="AD321" s="76"/>
      <c r="AE321" s="76"/>
      <c r="AF321" s="76"/>
      <c r="AG321" s="76"/>
      <c r="AH321" s="76"/>
      <c r="AI321" s="76"/>
      <c r="AJ321" s="76"/>
      <c r="AK321" s="76"/>
      <c r="AL321" s="76"/>
      <c r="AM321" s="76"/>
      <c r="AN321" s="76"/>
      <c r="AO321" s="143"/>
      <c r="AP321" s="244" t="str">
        <f>IF(F321="","",IFERROR(VLOOKUP(SUBSTITUTE(SUBSTITUTE(Tabla1[[#This Row],[Uso Sistemas]],"T","P"),"N","F"),Parámetros!$M$2:$N$17,2,0),"Completar hasta 3ra sem. para evaluar a Probacionista"))</f>
        <v/>
      </c>
      <c r="AQ321" s="39"/>
      <c r="AR321" s="39"/>
      <c r="AS321" s="39"/>
      <c r="AT321" s="28"/>
      <c r="AU321" s="55"/>
      <c r="AV321" s="55"/>
      <c r="AW321" s="55"/>
      <c r="AX321" s="246" t="str">
        <f>IF(V321="","",EOMONTH(EDATE(Tabla1[[#This Row],[Fecha Finalización]],2),0))</f>
        <v/>
      </c>
      <c r="AY321" s="39"/>
      <c r="AZ321" s="247" t="str">
        <f>IF(V321="","",EOMONTH(EDATE(Tabla1[[#This Row],[Fecha Finalización]],3),0))</f>
        <v/>
      </c>
      <c r="BA321" s="39"/>
      <c r="BB321" s="39"/>
      <c r="BC321" s="233"/>
      <c r="BD321" s="231" t="str">
        <f>IF(F321="","",Tabla1[[#This Row],[sem 01]]&amp;Tabla1[[#This Row],[sem 02]]&amp;Tabla1[[#This Row],[sem 03]])</f>
        <v/>
      </c>
      <c r="BE321" s="232" t="str">
        <f>+IF(TRIM(F321)="","",$B$1&amp;"-"&amp;Tabla1[[#This Row],[Mes Inscrito]]&amp;"-"&amp;Tabla1[[#This Row],[Dia de clases Inscrito]]&amp;"-"&amp;Tabla1[[#This Row],[Horario Inscrito]]&amp;"-"&amp;Tabla1[[#This Row],[Fecha Inicio grupo]])</f>
        <v/>
      </c>
      <c r="BF321" s="249" t="str">
        <f>IF(F321="","",Tabla1[[#This Row],[Curso]])</f>
        <v/>
      </c>
      <c r="BG321" s="250" t="str">
        <f>+IF(TRIM(F321)="","",$B$1&amp;"-"&amp;TRIM(Tabla1[[#This Row],[Mes Inscrito]])&amp;"-"&amp;TRIM(Tabla1[[#This Row],[Dia de clases Inscrito]])&amp;"-"&amp;TRIM(Tabla1[[#This Row],[Horario Inscrito]])&amp;"-"&amp;TRIM(Tabla1[[#This Row],[Fecha Inicio grupo]])&amp;"-"&amp;TRIM(Tabla1[[#This Row],[Tipo Incrito]]))</f>
        <v/>
      </c>
      <c r="BH321" s="251" t="str">
        <f>IF(F321="","",OR(IFERROR(SEARCH("CG",Tabla1[[#This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1" s="305" t="str">
        <f>IF(F321&lt;&gt;"",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1" s="305" t="str">
        <f>IF(F321&lt;&gt;"",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1" s="305" t="str">
        <f>IF(Tabla1[[#This Row],[Fecha Inicio grupo]]="","",IFERROR(VLOOKUP(Tabla1[[#This Row],[Mes de Alta como miembro]],Parámetros!$AM$2:$AN$16,2,0),"01/01/1900"))</f>
        <v/>
      </c>
    </row>
    <row r="322" spans="1:63" ht="14.45" hidden="1">
      <c r="A322" s="68">
        <v>319</v>
      </c>
      <c r="B322" s="29"/>
      <c r="C322" s="34"/>
      <c r="D322" s="42"/>
      <c r="E322" s="64"/>
      <c r="F322" s="45"/>
      <c r="G322" s="45"/>
      <c r="H322" s="161"/>
      <c r="I322" s="42"/>
      <c r="J322" s="28"/>
      <c r="K322" s="69"/>
      <c r="L322" s="68"/>
      <c r="M322" s="46"/>
      <c r="N322" s="236" t="str">
        <f ca="1">IF(Tabla1[[#This Row],[Fecha de nac]]="","",IF(Tabla1[[#This Row],[Fecha Finalización]] &gt;=TODAY(), DATEDIF(Tabla1[[#This Row],[Fecha de nac]],TODAY(),"y"), ROUNDDOWN((Tabla1[[#This Row],[Fecha Finalización]] -Tabla1[[#This Row],[Fecha de nac]])/365,0)))</f>
        <v/>
      </c>
      <c r="O322" s="167"/>
      <c r="P322" s="34"/>
      <c r="Q322" s="67"/>
      <c r="R322" s="67"/>
      <c r="S322" s="67"/>
      <c r="T322" s="67"/>
      <c r="U322" s="241" t="str">
        <f>IF(F322="","",Tabla1[[#This Row],[Fecha Inicio grupo]]+3*7-7)</f>
        <v/>
      </c>
      <c r="V322" s="242" t="str">
        <f>IF(F322="","",EDATE(Tabla1[[#This Row],[Fecha Inicio grupo]],3))</f>
        <v/>
      </c>
      <c r="W322" s="29"/>
      <c r="X322" s="29"/>
      <c r="Y322" s="76"/>
      <c r="Z322" s="76"/>
      <c r="AA322" s="76"/>
      <c r="AB322" s="76"/>
      <c r="AC322" s="76"/>
      <c r="AD322" s="76"/>
      <c r="AE322" s="76"/>
      <c r="AF322" s="76"/>
      <c r="AG322" s="76"/>
      <c r="AH322" s="76"/>
      <c r="AI322" s="76"/>
      <c r="AJ322" s="76"/>
      <c r="AK322" s="76"/>
      <c r="AL322" s="76"/>
      <c r="AM322" s="76"/>
      <c r="AN322" s="76"/>
      <c r="AO322" s="143"/>
      <c r="AP322" s="244" t="str">
        <f>IF(F322="","",IFERROR(VLOOKUP(SUBSTITUTE(SUBSTITUTE(Tabla1[[#This Row],[Uso Sistemas]],"T","P"),"N","F"),Parámetros!$M$2:$N$17,2,0),"Completar hasta 3ra sem. para evaluar a Probacionista"))</f>
        <v/>
      </c>
      <c r="AQ322" s="39"/>
      <c r="AR322" s="39"/>
      <c r="AS322" s="39"/>
      <c r="AT322" s="28"/>
      <c r="AU322" s="55"/>
      <c r="AV322" s="55"/>
      <c r="AW322" s="55"/>
      <c r="AX322" s="246" t="str">
        <f>IF(V322="","",EOMONTH(EDATE(Tabla1[[#This Row],[Fecha Finalización]],2),0))</f>
        <v/>
      </c>
      <c r="AY322" s="39"/>
      <c r="AZ322" s="247" t="str">
        <f>IF(V322="","",EOMONTH(EDATE(Tabla1[[#This Row],[Fecha Finalización]],3),0))</f>
        <v/>
      </c>
      <c r="BA322" s="39"/>
      <c r="BB322" s="39"/>
      <c r="BC322" s="233"/>
      <c r="BD322" s="231" t="str">
        <f>IF(F322="","",Tabla1[[#This Row],[sem 01]]&amp;Tabla1[[#This Row],[sem 02]]&amp;Tabla1[[#This Row],[sem 03]])</f>
        <v/>
      </c>
      <c r="BE322" s="232" t="str">
        <f>+IF(TRIM(F322)="","",$B$1&amp;"-"&amp;Tabla1[[#This Row],[Mes Inscrito]]&amp;"-"&amp;Tabla1[[#This Row],[Dia de clases Inscrito]]&amp;"-"&amp;Tabla1[[#This Row],[Horario Inscrito]]&amp;"-"&amp;Tabla1[[#This Row],[Fecha Inicio grupo]])</f>
        <v/>
      </c>
      <c r="BF322" s="249" t="str">
        <f>IF(F322="","",Tabla1[[#This Row],[Curso]])</f>
        <v/>
      </c>
      <c r="BG322" s="250" t="str">
        <f>+IF(TRIM(F322)="","",$B$1&amp;"-"&amp;TRIM(Tabla1[[#This Row],[Mes Inscrito]])&amp;"-"&amp;TRIM(Tabla1[[#This Row],[Dia de clases Inscrito]])&amp;"-"&amp;TRIM(Tabla1[[#This Row],[Horario Inscrito]])&amp;"-"&amp;TRIM(Tabla1[[#This Row],[Fecha Inicio grupo]])&amp;"-"&amp;TRIM(Tabla1[[#This Row],[Tipo Incrito]]))</f>
        <v/>
      </c>
      <c r="BH322" s="251" t="str">
        <f>IF(F322="","",OR(IFERROR(SEARCH("CG",Tabla1[[#This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2" s="305" t="str">
        <f>IF(F322&lt;&gt;"",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2" s="305" t="str">
        <f>IF(F322&lt;&gt;"",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2" s="305" t="str">
        <f>IF(Tabla1[[#This Row],[Fecha Inicio grupo]]="","",IFERROR(VLOOKUP(Tabla1[[#This Row],[Mes de Alta como miembro]],Parámetros!$AM$2:$AN$16,2,0),"01/01/1900"))</f>
        <v/>
      </c>
    </row>
    <row r="323" spans="1:63" ht="14.45" hidden="1">
      <c r="A323" s="68">
        <v>320</v>
      </c>
      <c r="B323" s="29"/>
      <c r="C323" s="34"/>
      <c r="D323" s="42"/>
      <c r="E323" s="64"/>
      <c r="F323" s="45"/>
      <c r="G323" s="45"/>
      <c r="H323" s="161"/>
      <c r="I323" s="42"/>
      <c r="J323" s="28"/>
      <c r="K323" s="69"/>
      <c r="L323" s="68"/>
      <c r="M323" s="46"/>
      <c r="N323" s="236" t="str">
        <f ca="1">IF(Tabla1[[#This Row],[Fecha de nac]]="","",IF(Tabla1[[#This Row],[Fecha Finalización]] &gt;=TODAY(), DATEDIF(Tabla1[[#This Row],[Fecha de nac]],TODAY(),"y"), ROUNDDOWN((Tabla1[[#This Row],[Fecha Finalización]] -Tabla1[[#This Row],[Fecha de nac]])/365,0)))</f>
        <v/>
      </c>
      <c r="O323" s="167"/>
      <c r="P323" s="34"/>
      <c r="Q323" s="67"/>
      <c r="R323" s="67"/>
      <c r="S323" s="67"/>
      <c r="T323" s="67"/>
      <c r="U323" s="241" t="str">
        <f>IF(F323="","",Tabla1[[#This Row],[Fecha Inicio grupo]]+3*7-7)</f>
        <v/>
      </c>
      <c r="V323" s="242" t="str">
        <f>IF(F323="","",EDATE(Tabla1[[#This Row],[Fecha Inicio grupo]],3))</f>
        <v/>
      </c>
      <c r="W323" s="29"/>
      <c r="X323" s="29"/>
      <c r="Y323" s="76"/>
      <c r="Z323" s="76"/>
      <c r="AA323" s="76"/>
      <c r="AB323" s="76"/>
      <c r="AC323" s="76"/>
      <c r="AD323" s="76"/>
      <c r="AE323" s="76"/>
      <c r="AF323" s="76"/>
      <c r="AG323" s="76"/>
      <c r="AH323" s="76"/>
      <c r="AI323" s="76"/>
      <c r="AJ323" s="76"/>
      <c r="AK323" s="76"/>
      <c r="AL323" s="76"/>
      <c r="AM323" s="76"/>
      <c r="AN323" s="76"/>
      <c r="AO323" s="143"/>
      <c r="AP323" s="244" t="str">
        <f>IF(F323="","",IFERROR(VLOOKUP(SUBSTITUTE(SUBSTITUTE(Tabla1[[#This Row],[Uso Sistemas]],"T","P"),"N","F"),Parámetros!$M$2:$N$17,2,0),"Completar hasta 3ra sem. para evaluar a Probacionista"))</f>
        <v/>
      </c>
      <c r="AQ323" s="39"/>
      <c r="AR323" s="39"/>
      <c r="AS323" s="39"/>
      <c r="AT323" s="28"/>
      <c r="AU323" s="55"/>
      <c r="AV323" s="55"/>
      <c r="AW323" s="55"/>
      <c r="AX323" s="246" t="str">
        <f>IF(V323="","",EOMONTH(EDATE(Tabla1[[#This Row],[Fecha Finalización]],2),0))</f>
        <v/>
      </c>
      <c r="AY323" s="39"/>
      <c r="AZ323" s="247" t="str">
        <f>IF(V323="","",EOMONTH(EDATE(Tabla1[[#This Row],[Fecha Finalización]],3),0))</f>
        <v/>
      </c>
      <c r="BA323" s="39"/>
      <c r="BB323" s="39"/>
      <c r="BC323" s="233"/>
      <c r="BD323" s="231" t="str">
        <f>IF(F323="","",Tabla1[[#This Row],[sem 01]]&amp;Tabla1[[#This Row],[sem 02]]&amp;Tabla1[[#This Row],[sem 03]])</f>
        <v/>
      </c>
      <c r="BE323" s="232" t="str">
        <f>+IF(TRIM(F323)="","",$B$1&amp;"-"&amp;Tabla1[[#This Row],[Mes Inscrito]]&amp;"-"&amp;Tabla1[[#This Row],[Dia de clases Inscrito]]&amp;"-"&amp;Tabla1[[#This Row],[Horario Inscrito]]&amp;"-"&amp;Tabla1[[#This Row],[Fecha Inicio grupo]])</f>
        <v/>
      </c>
      <c r="BF323" s="249" t="str">
        <f>IF(F323="","",Tabla1[[#This Row],[Curso]])</f>
        <v/>
      </c>
      <c r="BG323" s="250" t="str">
        <f>+IF(TRIM(F323)="","",$B$1&amp;"-"&amp;TRIM(Tabla1[[#This Row],[Mes Inscrito]])&amp;"-"&amp;TRIM(Tabla1[[#This Row],[Dia de clases Inscrito]])&amp;"-"&amp;TRIM(Tabla1[[#This Row],[Horario Inscrito]])&amp;"-"&amp;TRIM(Tabla1[[#This Row],[Fecha Inicio grupo]])&amp;"-"&amp;TRIM(Tabla1[[#This Row],[Tipo Incrito]]))</f>
        <v/>
      </c>
      <c r="BH323" s="251" t="str">
        <f>IF(F323="","",OR(IFERROR(SEARCH("CG",Tabla1[[#This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3" s="305" t="str">
        <f>IF(F323&lt;&gt;"",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3" s="305" t="str">
        <f>IF(F323&lt;&gt;"",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3" s="305" t="str">
        <f>IF(Tabla1[[#This Row],[Fecha Inicio grupo]]="","",IFERROR(VLOOKUP(Tabla1[[#This Row],[Mes de Alta como miembro]],Parámetros!$AM$2:$AN$16,2,0),"01/01/1900"))</f>
        <v/>
      </c>
    </row>
    <row r="324" spans="1:63" ht="14.45" hidden="1">
      <c r="A324" s="68">
        <v>321</v>
      </c>
      <c r="B324" s="29"/>
      <c r="C324" s="34"/>
      <c r="D324" s="42"/>
      <c r="E324" s="64"/>
      <c r="F324" s="45"/>
      <c r="G324" s="45"/>
      <c r="H324" s="161"/>
      <c r="I324" s="42"/>
      <c r="J324" s="28"/>
      <c r="K324" s="69"/>
      <c r="L324" s="68"/>
      <c r="M324" s="46"/>
      <c r="N324" s="236" t="str">
        <f ca="1">IF(Tabla1[[#This Row],[Fecha de nac]]="","",IF(Tabla1[[#This Row],[Fecha Finalización]] &gt;=TODAY(), DATEDIF(Tabla1[[#This Row],[Fecha de nac]],TODAY(),"y"), ROUNDDOWN((Tabla1[[#This Row],[Fecha Finalización]] -Tabla1[[#This Row],[Fecha de nac]])/365,0)))</f>
        <v/>
      </c>
      <c r="O324" s="167"/>
      <c r="P324" s="34"/>
      <c r="Q324" s="67"/>
      <c r="R324" s="67"/>
      <c r="S324" s="67"/>
      <c r="T324" s="67"/>
      <c r="U324" s="241" t="str">
        <f>IF(F324="","",Tabla1[[#This Row],[Fecha Inicio grupo]]+3*7-7)</f>
        <v/>
      </c>
      <c r="V324" s="242" t="str">
        <f>IF(F324="","",EDATE(Tabla1[[#This Row],[Fecha Inicio grupo]],3))</f>
        <v/>
      </c>
      <c r="W324" s="29"/>
      <c r="X324" s="29"/>
      <c r="Y324" s="76"/>
      <c r="Z324" s="76"/>
      <c r="AA324" s="76"/>
      <c r="AB324" s="76"/>
      <c r="AC324" s="76"/>
      <c r="AD324" s="76"/>
      <c r="AE324" s="76"/>
      <c r="AF324" s="76"/>
      <c r="AG324" s="76"/>
      <c r="AH324" s="76"/>
      <c r="AI324" s="76"/>
      <c r="AJ324" s="76"/>
      <c r="AK324" s="76"/>
      <c r="AL324" s="76"/>
      <c r="AM324" s="76"/>
      <c r="AN324" s="76"/>
      <c r="AO324" s="143"/>
      <c r="AP324" s="244" t="str">
        <f>IF(F324="","",IFERROR(VLOOKUP(SUBSTITUTE(SUBSTITUTE(Tabla1[[#This Row],[Uso Sistemas]],"T","P"),"N","F"),Parámetros!$M$2:$N$17,2,0),"Completar hasta 3ra sem. para evaluar a Probacionista"))</f>
        <v/>
      </c>
      <c r="AQ324" s="39"/>
      <c r="AR324" s="39"/>
      <c r="AS324" s="39"/>
      <c r="AT324" s="28"/>
      <c r="AU324" s="55"/>
      <c r="AV324" s="55"/>
      <c r="AW324" s="55"/>
      <c r="AX324" s="246" t="str">
        <f>IF(V324="","",EOMONTH(EDATE(Tabla1[[#This Row],[Fecha Finalización]],2),0))</f>
        <v/>
      </c>
      <c r="AY324" s="39"/>
      <c r="AZ324" s="247" t="str">
        <f>IF(V324="","",EOMONTH(EDATE(Tabla1[[#This Row],[Fecha Finalización]],3),0))</f>
        <v/>
      </c>
      <c r="BA324" s="39"/>
      <c r="BB324" s="39"/>
      <c r="BC324" s="233"/>
      <c r="BD324" s="231" t="str">
        <f>IF(F324="","",Tabla1[[#This Row],[sem 01]]&amp;Tabla1[[#This Row],[sem 02]]&amp;Tabla1[[#This Row],[sem 03]])</f>
        <v/>
      </c>
      <c r="BE324" s="232" t="str">
        <f>+IF(TRIM(F324)="","",$B$1&amp;"-"&amp;Tabla1[[#This Row],[Mes Inscrito]]&amp;"-"&amp;Tabla1[[#This Row],[Dia de clases Inscrito]]&amp;"-"&amp;Tabla1[[#This Row],[Horario Inscrito]]&amp;"-"&amp;Tabla1[[#This Row],[Fecha Inicio grupo]])</f>
        <v/>
      </c>
      <c r="BF324" s="249" t="str">
        <f>IF(F324="","",Tabla1[[#This Row],[Curso]])</f>
        <v/>
      </c>
      <c r="BG324" s="250" t="str">
        <f>+IF(TRIM(F324)="","",$B$1&amp;"-"&amp;TRIM(Tabla1[[#This Row],[Mes Inscrito]])&amp;"-"&amp;TRIM(Tabla1[[#This Row],[Dia de clases Inscrito]])&amp;"-"&amp;TRIM(Tabla1[[#This Row],[Horario Inscrito]])&amp;"-"&amp;TRIM(Tabla1[[#This Row],[Fecha Inicio grupo]])&amp;"-"&amp;TRIM(Tabla1[[#This Row],[Tipo Incrito]]))</f>
        <v/>
      </c>
      <c r="BH324" s="251" t="str">
        <f>IF(F324="","",OR(IFERROR(SEARCH("CG",Tabla1[[#This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4" s="305" t="str">
        <f>IF(F324&lt;&gt;"",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4" s="305" t="str">
        <f>IF(F324&lt;&gt;"",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4" s="305" t="str">
        <f>IF(Tabla1[[#This Row],[Fecha Inicio grupo]]="","",IFERROR(VLOOKUP(Tabla1[[#This Row],[Mes de Alta como miembro]],Parámetros!$AM$2:$AN$16,2,0),"01/01/1900"))</f>
        <v/>
      </c>
    </row>
    <row r="325" spans="1:63" ht="14.45" hidden="1">
      <c r="A325" s="68">
        <v>322</v>
      </c>
      <c r="B325" s="29"/>
      <c r="C325" s="34"/>
      <c r="D325" s="42"/>
      <c r="E325" s="64"/>
      <c r="F325" s="45"/>
      <c r="G325" s="45"/>
      <c r="H325" s="161"/>
      <c r="I325" s="42"/>
      <c r="J325" s="28"/>
      <c r="K325" s="69"/>
      <c r="L325" s="68"/>
      <c r="M325" s="46"/>
      <c r="N325" s="236" t="str">
        <f ca="1">IF(Tabla1[[#This Row],[Fecha de nac]]="","",IF(Tabla1[[#This Row],[Fecha Finalización]] &gt;=TODAY(), DATEDIF(Tabla1[[#This Row],[Fecha de nac]],TODAY(),"y"), ROUNDDOWN((Tabla1[[#This Row],[Fecha Finalización]] -Tabla1[[#This Row],[Fecha de nac]])/365,0)))</f>
        <v/>
      </c>
      <c r="O325" s="167"/>
      <c r="P325" s="34"/>
      <c r="Q325" s="67"/>
      <c r="R325" s="67"/>
      <c r="S325" s="67"/>
      <c r="T325" s="67"/>
      <c r="U325" s="241" t="str">
        <f>IF(F325="","",Tabla1[[#This Row],[Fecha Inicio grupo]]+3*7-7)</f>
        <v/>
      </c>
      <c r="V325" s="242" t="str">
        <f>IF(F325="","",EDATE(Tabla1[[#This Row],[Fecha Inicio grupo]],3))</f>
        <v/>
      </c>
      <c r="W325" s="29"/>
      <c r="X325" s="29"/>
      <c r="Y325" s="76"/>
      <c r="Z325" s="76"/>
      <c r="AA325" s="76"/>
      <c r="AB325" s="76"/>
      <c r="AC325" s="76"/>
      <c r="AD325" s="76"/>
      <c r="AE325" s="76"/>
      <c r="AF325" s="76"/>
      <c r="AG325" s="76"/>
      <c r="AH325" s="76"/>
      <c r="AI325" s="76"/>
      <c r="AJ325" s="76"/>
      <c r="AK325" s="76"/>
      <c r="AL325" s="76"/>
      <c r="AM325" s="76"/>
      <c r="AN325" s="76"/>
      <c r="AO325" s="143"/>
      <c r="AP325" s="244" t="str">
        <f>IF(F325="","",IFERROR(VLOOKUP(SUBSTITUTE(SUBSTITUTE(Tabla1[[#This Row],[Uso Sistemas]],"T","P"),"N","F"),Parámetros!$M$2:$N$17,2,0),"Completar hasta 3ra sem. para evaluar a Probacionista"))</f>
        <v/>
      </c>
      <c r="AQ325" s="39"/>
      <c r="AR325" s="39"/>
      <c r="AS325" s="39"/>
      <c r="AT325" s="28"/>
      <c r="AU325" s="55"/>
      <c r="AV325" s="55"/>
      <c r="AW325" s="55"/>
      <c r="AX325" s="246" t="str">
        <f>IF(V325="","",EOMONTH(EDATE(Tabla1[[#This Row],[Fecha Finalización]],2),0))</f>
        <v/>
      </c>
      <c r="AY325" s="39"/>
      <c r="AZ325" s="247" t="str">
        <f>IF(V325="","",EOMONTH(EDATE(Tabla1[[#This Row],[Fecha Finalización]],3),0))</f>
        <v/>
      </c>
      <c r="BA325" s="39"/>
      <c r="BB325" s="39"/>
      <c r="BC325" s="233"/>
      <c r="BD325" s="231" t="str">
        <f>IF(F325="","",Tabla1[[#This Row],[sem 01]]&amp;Tabla1[[#This Row],[sem 02]]&amp;Tabla1[[#This Row],[sem 03]])</f>
        <v/>
      </c>
      <c r="BE325" s="232" t="str">
        <f>+IF(TRIM(F325)="","",$B$1&amp;"-"&amp;Tabla1[[#This Row],[Mes Inscrito]]&amp;"-"&amp;Tabla1[[#This Row],[Dia de clases Inscrito]]&amp;"-"&amp;Tabla1[[#This Row],[Horario Inscrito]]&amp;"-"&amp;Tabla1[[#This Row],[Fecha Inicio grupo]])</f>
        <v/>
      </c>
      <c r="BF325" s="249" t="str">
        <f>IF(F325="","",Tabla1[[#This Row],[Curso]])</f>
        <v/>
      </c>
      <c r="BG325" s="250" t="str">
        <f>+IF(TRIM(F325)="","",$B$1&amp;"-"&amp;TRIM(Tabla1[[#This Row],[Mes Inscrito]])&amp;"-"&amp;TRIM(Tabla1[[#This Row],[Dia de clases Inscrito]])&amp;"-"&amp;TRIM(Tabla1[[#This Row],[Horario Inscrito]])&amp;"-"&amp;TRIM(Tabla1[[#This Row],[Fecha Inicio grupo]])&amp;"-"&amp;TRIM(Tabla1[[#This Row],[Tipo Incrito]]))</f>
        <v/>
      </c>
      <c r="BH325" s="251" t="str">
        <f>IF(F325="","",OR(IFERROR(SEARCH("CG",Tabla1[[#This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5" s="305" t="str">
        <f>IF(F325&lt;&gt;"",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5" s="305" t="str">
        <f>IF(F325&lt;&gt;"",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5" s="305" t="str">
        <f>IF(Tabla1[[#This Row],[Fecha Inicio grupo]]="","",IFERROR(VLOOKUP(Tabla1[[#This Row],[Mes de Alta como miembro]],Parámetros!$AM$2:$AN$16,2,0),"01/01/1900"))</f>
        <v/>
      </c>
    </row>
    <row r="326" spans="1:63" ht="14.45" hidden="1">
      <c r="A326" s="68">
        <v>323</v>
      </c>
      <c r="B326" s="29"/>
      <c r="C326" s="34"/>
      <c r="D326" s="42"/>
      <c r="E326" s="64"/>
      <c r="F326" s="45"/>
      <c r="G326" s="45"/>
      <c r="H326" s="161"/>
      <c r="I326" s="42"/>
      <c r="J326" s="28"/>
      <c r="K326" s="69"/>
      <c r="L326" s="68"/>
      <c r="M326" s="46"/>
      <c r="N326" s="236" t="str">
        <f ca="1">IF(Tabla1[[#This Row],[Fecha de nac]]="","",IF(Tabla1[[#This Row],[Fecha Finalización]] &gt;=TODAY(), DATEDIF(Tabla1[[#This Row],[Fecha de nac]],TODAY(),"y"), ROUNDDOWN((Tabla1[[#This Row],[Fecha Finalización]] -Tabla1[[#This Row],[Fecha de nac]])/365,0)))</f>
        <v/>
      </c>
      <c r="O326" s="167"/>
      <c r="P326" s="34"/>
      <c r="Q326" s="67"/>
      <c r="R326" s="67"/>
      <c r="S326" s="67"/>
      <c r="T326" s="67"/>
      <c r="U326" s="241" t="str">
        <f>IF(F326="","",Tabla1[[#This Row],[Fecha Inicio grupo]]+3*7-7)</f>
        <v/>
      </c>
      <c r="V326" s="242" t="str">
        <f>IF(F326="","",EDATE(Tabla1[[#This Row],[Fecha Inicio grupo]],3))</f>
        <v/>
      </c>
      <c r="W326" s="29"/>
      <c r="X326" s="29"/>
      <c r="Y326" s="76"/>
      <c r="Z326" s="76"/>
      <c r="AA326" s="76"/>
      <c r="AB326" s="76"/>
      <c r="AC326" s="76"/>
      <c r="AD326" s="76"/>
      <c r="AE326" s="76"/>
      <c r="AF326" s="76"/>
      <c r="AG326" s="76"/>
      <c r="AH326" s="76"/>
      <c r="AI326" s="76"/>
      <c r="AJ326" s="76"/>
      <c r="AK326" s="76"/>
      <c r="AL326" s="76"/>
      <c r="AM326" s="76"/>
      <c r="AN326" s="76"/>
      <c r="AO326" s="143"/>
      <c r="AP326" s="244" t="str">
        <f>IF(F326="","",IFERROR(VLOOKUP(SUBSTITUTE(SUBSTITUTE(Tabla1[[#This Row],[Uso Sistemas]],"T","P"),"N","F"),Parámetros!$M$2:$N$17,2,0),"Completar hasta 3ra sem. para evaluar a Probacionista"))</f>
        <v/>
      </c>
      <c r="AQ326" s="39"/>
      <c r="AR326" s="39"/>
      <c r="AS326" s="39"/>
      <c r="AT326" s="28"/>
      <c r="AU326" s="55"/>
      <c r="AV326" s="55"/>
      <c r="AW326" s="55"/>
      <c r="AX326" s="246" t="str">
        <f>IF(V326="","",EOMONTH(EDATE(Tabla1[[#This Row],[Fecha Finalización]],2),0))</f>
        <v/>
      </c>
      <c r="AY326" s="39"/>
      <c r="AZ326" s="247" t="str">
        <f>IF(V326="","",EOMONTH(EDATE(Tabla1[[#This Row],[Fecha Finalización]],3),0))</f>
        <v/>
      </c>
      <c r="BA326" s="39"/>
      <c r="BB326" s="39"/>
      <c r="BC326" s="233"/>
      <c r="BD326" s="231" t="str">
        <f>IF(F326="","",Tabla1[[#This Row],[sem 01]]&amp;Tabla1[[#This Row],[sem 02]]&amp;Tabla1[[#This Row],[sem 03]])</f>
        <v/>
      </c>
      <c r="BE326" s="232" t="str">
        <f>+IF(TRIM(F326)="","",$B$1&amp;"-"&amp;Tabla1[[#This Row],[Mes Inscrito]]&amp;"-"&amp;Tabla1[[#This Row],[Dia de clases Inscrito]]&amp;"-"&amp;Tabla1[[#This Row],[Horario Inscrito]]&amp;"-"&amp;Tabla1[[#This Row],[Fecha Inicio grupo]])</f>
        <v/>
      </c>
      <c r="BF326" s="249" t="str">
        <f>IF(F326="","",Tabla1[[#This Row],[Curso]])</f>
        <v/>
      </c>
      <c r="BG326" s="250" t="str">
        <f>+IF(TRIM(F326)="","",$B$1&amp;"-"&amp;TRIM(Tabla1[[#This Row],[Mes Inscrito]])&amp;"-"&amp;TRIM(Tabla1[[#This Row],[Dia de clases Inscrito]])&amp;"-"&amp;TRIM(Tabla1[[#This Row],[Horario Inscrito]])&amp;"-"&amp;TRIM(Tabla1[[#This Row],[Fecha Inicio grupo]])&amp;"-"&amp;TRIM(Tabla1[[#This Row],[Tipo Incrito]]))</f>
        <v/>
      </c>
      <c r="BH326" s="251" t="str">
        <f>IF(F326="","",OR(IFERROR(SEARCH("CG",Tabla1[[#This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6" s="305" t="str">
        <f>IF(F326&lt;&gt;"",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6" s="305" t="str">
        <f>IF(F326&lt;&gt;"",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6" s="305" t="str">
        <f>IF(Tabla1[[#This Row],[Fecha Inicio grupo]]="","",IFERROR(VLOOKUP(Tabla1[[#This Row],[Mes de Alta como miembro]],Parámetros!$AM$2:$AN$16,2,0),"01/01/1900"))</f>
        <v/>
      </c>
    </row>
    <row r="327" spans="1:63" ht="14.45" hidden="1">
      <c r="A327" s="68">
        <v>324</v>
      </c>
      <c r="B327" s="29"/>
      <c r="C327" s="34"/>
      <c r="D327" s="42"/>
      <c r="E327" s="64"/>
      <c r="F327" s="45"/>
      <c r="G327" s="45"/>
      <c r="H327" s="161"/>
      <c r="I327" s="42"/>
      <c r="J327" s="28"/>
      <c r="K327" s="69"/>
      <c r="L327" s="68"/>
      <c r="M327" s="46"/>
      <c r="N327" s="236" t="str">
        <f ca="1">IF(Tabla1[[#This Row],[Fecha de nac]]="","",IF(Tabla1[[#This Row],[Fecha Finalización]] &gt;=TODAY(), DATEDIF(Tabla1[[#This Row],[Fecha de nac]],TODAY(),"y"), ROUNDDOWN((Tabla1[[#This Row],[Fecha Finalización]] -Tabla1[[#This Row],[Fecha de nac]])/365,0)))</f>
        <v/>
      </c>
      <c r="O327" s="167"/>
      <c r="P327" s="34"/>
      <c r="Q327" s="67"/>
      <c r="R327" s="67"/>
      <c r="S327" s="67"/>
      <c r="T327" s="67"/>
      <c r="U327" s="241" t="str">
        <f>IF(F327="","",Tabla1[[#This Row],[Fecha Inicio grupo]]+3*7-7)</f>
        <v/>
      </c>
      <c r="V327" s="242" t="str">
        <f>IF(F327="","",EDATE(Tabla1[[#This Row],[Fecha Inicio grupo]],3))</f>
        <v/>
      </c>
      <c r="W327" s="29"/>
      <c r="X327" s="29"/>
      <c r="Y327" s="76"/>
      <c r="Z327" s="76"/>
      <c r="AA327" s="76"/>
      <c r="AB327" s="76"/>
      <c r="AC327" s="76"/>
      <c r="AD327" s="76"/>
      <c r="AE327" s="76"/>
      <c r="AF327" s="76"/>
      <c r="AG327" s="76"/>
      <c r="AH327" s="76"/>
      <c r="AI327" s="76"/>
      <c r="AJ327" s="76"/>
      <c r="AK327" s="76"/>
      <c r="AL327" s="76"/>
      <c r="AM327" s="76"/>
      <c r="AN327" s="76"/>
      <c r="AO327" s="143"/>
      <c r="AP327" s="244" t="str">
        <f>IF(F327="","",IFERROR(VLOOKUP(SUBSTITUTE(SUBSTITUTE(Tabla1[[#This Row],[Uso Sistemas]],"T","P"),"N","F"),Parámetros!$M$2:$N$17,2,0),"Completar hasta 3ra sem. para evaluar a Probacionista"))</f>
        <v/>
      </c>
      <c r="AQ327" s="39"/>
      <c r="AR327" s="39"/>
      <c r="AS327" s="39"/>
      <c r="AT327" s="28"/>
      <c r="AU327" s="55"/>
      <c r="AV327" s="55"/>
      <c r="AW327" s="55"/>
      <c r="AX327" s="246" t="str">
        <f>IF(V327="","",EOMONTH(EDATE(Tabla1[[#This Row],[Fecha Finalización]],2),0))</f>
        <v/>
      </c>
      <c r="AY327" s="39"/>
      <c r="AZ327" s="247" t="str">
        <f>IF(V327="","",EOMONTH(EDATE(Tabla1[[#This Row],[Fecha Finalización]],3),0))</f>
        <v/>
      </c>
      <c r="BA327" s="39"/>
      <c r="BB327" s="39"/>
      <c r="BC327" s="233"/>
      <c r="BD327" s="231" t="str">
        <f>IF(F327="","",Tabla1[[#This Row],[sem 01]]&amp;Tabla1[[#This Row],[sem 02]]&amp;Tabla1[[#This Row],[sem 03]])</f>
        <v/>
      </c>
      <c r="BE327" s="232" t="str">
        <f>+IF(TRIM(F327)="","",$B$1&amp;"-"&amp;Tabla1[[#This Row],[Mes Inscrito]]&amp;"-"&amp;Tabla1[[#This Row],[Dia de clases Inscrito]]&amp;"-"&amp;Tabla1[[#This Row],[Horario Inscrito]]&amp;"-"&amp;Tabla1[[#This Row],[Fecha Inicio grupo]])</f>
        <v/>
      </c>
      <c r="BF327" s="249" t="str">
        <f>IF(F327="","",Tabla1[[#This Row],[Curso]])</f>
        <v/>
      </c>
      <c r="BG327" s="250" t="str">
        <f>+IF(TRIM(F327)="","",$B$1&amp;"-"&amp;TRIM(Tabla1[[#This Row],[Mes Inscrito]])&amp;"-"&amp;TRIM(Tabla1[[#This Row],[Dia de clases Inscrito]])&amp;"-"&amp;TRIM(Tabla1[[#This Row],[Horario Inscrito]])&amp;"-"&amp;TRIM(Tabla1[[#This Row],[Fecha Inicio grupo]])&amp;"-"&amp;TRIM(Tabla1[[#This Row],[Tipo Incrito]]))</f>
        <v/>
      </c>
      <c r="BH327" s="251" t="str">
        <f>IF(F327="","",OR(IFERROR(SEARCH("CG",Tabla1[[#This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7" s="305" t="str">
        <f>IF(F327&lt;&gt;"",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7" s="305" t="str">
        <f>IF(F327&lt;&gt;"",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7" s="305" t="str">
        <f>IF(Tabla1[[#This Row],[Fecha Inicio grupo]]="","",IFERROR(VLOOKUP(Tabla1[[#This Row],[Mes de Alta como miembro]],Parámetros!$AM$2:$AN$16,2,0),"01/01/1900"))</f>
        <v/>
      </c>
    </row>
    <row r="328" spans="1:63" ht="14.45" hidden="1">
      <c r="A328" s="68">
        <v>325</v>
      </c>
      <c r="B328" s="29"/>
      <c r="C328" s="34"/>
      <c r="D328" s="42"/>
      <c r="E328" s="64"/>
      <c r="F328" s="45"/>
      <c r="G328" s="45"/>
      <c r="H328" s="161"/>
      <c r="I328" s="42"/>
      <c r="J328" s="28"/>
      <c r="K328" s="69"/>
      <c r="L328" s="68"/>
      <c r="M328" s="46"/>
      <c r="N328" s="236" t="str">
        <f ca="1">IF(Tabla1[[#This Row],[Fecha de nac]]="","",IF(Tabla1[[#This Row],[Fecha Finalización]] &gt;=TODAY(), DATEDIF(Tabla1[[#This Row],[Fecha de nac]],TODAY(),"y"), ROUNDDOWN((Tabla1[[#This Row],[Fecha Finalización]] -Tabla1[[#This Row],[Fecha de nac]])/365,0)))</f>
        <v/>
      </c>
      <c r="O328" s="167"/>
      <c r="P328" s="34"/>
      <c r="Q328" s="67"/>
      <c r="R328" s="67"/>
      <c r="S328" s="67"/>
      <c r="T328" s="67"/>
      <c r="U328" s="241" t="str">
        <f>IF(F328="","",Tabla1[[#This Row],[Fecha Inicio grupo]]+3*7-7)</f>
        <v/>
      </c>
      <c r="V328" s="242" t="str">
        <f>IF(F328="","",EDATE(Tabla1[[#This Row],[Fecha Inicio grupo]],3))</f>
        <v/>
      </c>
      <c r="W328" s="29"/>
      <c r="X328" s="29"/>
      <c r="Y328" s="76"/>
      <c r="Z328" s="76"/>
      <c r="AA328" s="76"/>
      <c r="AB328" s="76"/>
      <c r="AC328" s="76"/>
      <c r="AD328" s="76"/>
      <c r="AE328" s="76"/>
      <c r="AF328" s="76"/>
      <c r="AG328" s="76"/>
      <c r="AH328" s="76"/>
      <c r="AI328" s="76"/>
      <c r="AJ328" s="76"/>
      <c r="AK328" s="76"/>
      <c r="AL328" s="76"/>
      <c r="AM328" s="76"/>
      <c r="AN328" s="76"/>
      <c r="AO328" s="143"/>
      <c r="AP328" s="244" t="str">
        <f>IF(F328="","",IFERROR(VLOOKUP(SUBSTITUTE(SUBSTITUTE(Tabla1[[#This Row],[Uso Sistemas]],"T","P"),"N","F"),Parámetros!$M$2:$N$17,2,0),"Completar hasta 3ra sem. para evaluar a Probacionista"))</f>
        <v/>
      </c>
      <c r="AQ328" s="39"/>
      <c r="AR328" s="39"/>
      <c r="AS328" s="39"/>
      <c r="AT328" s="28"/>
      <c r="AU328" s="55"/>
      <c r="AV328" s="55"/>
      <c r="AW328" s="55"/>
      <c r="AX328" s="246" t="str">
        <f>IF(V328="","",EOMONTH(EDATE(Tabla1[[#This Row],[Fecha Finalización]],2),0))</f>
        <v/>
      </c>
      <c r="AY328" s="39"/>
      <c r="AZ328" s="247" t="str">
        <f>IF(V328="","",EOMONTH(EDATE(Tabla1[[#This Row],[Fecha Finalización]],3),0))</f>
        <v/>
      </c>
      <c r="BA328" s="39"/>
      <c r="BB328" s="39"/>
      <c r="BC328" s="233"/>
      <c r="BD328" s="231" t="str">
        <f>IF(F328="","",Tabla1[[#This Row],[sem 01]]&amp;Tabla1[[#This Row],[sem 02]]&amp;Tabla1[[#This Row],[sem 03]])</f>
        <v/>
      </c>
      <c r="BE328" s="232" t="str">
        <f>+IF(TRIM(F328)="","",$B$1&amp;"-"&amp;Tabla1[[#This Row],[Mes Inscrito]]&amp;"-"&amp;Tabla1[[#This Row],[Dia de clases Inscrito]]&amp;"-"&amp;Tabla1[[#This Row],[Horario Inscrito]]&amp;"-"&amp;Tabla1[[#This Row],[Fecha Inicio grupo]])</f>
        <v/>
      </c>
      <c r="BF328" s="249" t="str">
        <f>IF(F328="","",Tabla1[[#This Row],[Curso]])</f>
        <v/>
      </c>
      <c r="BG328" s="250" t="str">
        <f>+IF(TRIM(F328)="","",$B$1&amp;"-"&amp;TRIM(Tabla1[[#This Row],[Mes Inscrito]])&amp;"-"&amp;TRIM(Tabla1[[#This Row],[Dia de clases Inscrito]])&amp;"-"&amp;TRIM(Tabla1[[#This Row],[Horario Inscrito]])&amp;"-"&amp;TRIM(Tabla1[[#This Row],[Fecha Inicio grupo]])&amp;"-"&amp;TRIM(Tabla1[[#This Row],[Tipo Incrito]]))</f>
        <v/>
      </c>
      <c r="BH328" s="251" t="str">
        <f>IF(F328="","",OR(IFERROR(SEARCH("CG",Tabla1[[#This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8" s="305" t="str">
        <f>IF(F328&lt;&gt;"",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8" s="305" t="str">
        <f>IF(F328&lt;&gt;"",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8" s="305" t="str">
        <f>IF(Tabla1[[#This Row],[Fecha Inicio grupo]]="","",IFERROR(VLOOKUP(Tabla1[[#This Row],[Mes de Alta como miembro]],Parámetros!$AM$2:$AN$16,2,0),"01/01/1900"))</f>
        <v/>
      </c>
    </row>
    <row r="329" spans="1:63" ht="14.45" hidden="1">
      <c r="A329" s="68">
        <v>326</v>
      </c>
      <c r="B329" s="29"/>
      <c r="C329" s="34"/>
      <c r="D329" s="42"/>
      <c r="E329" s="64"/>
      <c r="F329" s="45"/>
      <c r="G329" s="45"/>
      <c r="H329" s="161"/>
      <c r="I329" s="42"/>
      <c r="J329" s="28"/>
      <c r="K329" s="69"/>
      <c r="L329" s="68"/>
      <c r="M329" s="46"/>
      <c r="N329" s="236" t="str">
        <f ca="1">IF(Tabla1[[#This Row],[Fecha de nac]]="","",IF(Tabla1[[#This Row],[Fecha Finalización]] &gt;=TODAY(), DATEDIF(Tabla1[[#This Row],[Fecha de nac]],TODAY(),"y"), ROUNDDOWN((Tabla1[[#This Row],[Fecha Finalización]] -Tabla1[[#This Row],[Fecha de nac]])/365,0)))</f>
        <v/>
      </c>
      <c r="O329" s="167"/>
      <c r="P329" s="34"/>
      <c r="Q329" s="67"/>
      <c r="R329" s="67"/>
      <c r="S329" s="67"/>
      <c r="T329" s="67"/>
      <c r="U329" s="241" t="str">
        <f>IF(F329="","",Tabla1[[#This Row],[Fecha Inicio grupo]]+3*7-7)</f>
        <v/>
      </c>
      <c r="V329" s="242" t="str">
        <f>IF(F329="","",EDATE(Tabla1[[#This Row],[Fecha Inicio grupo]],3))</f>
        <v/>
      </c>
      <c r="W329" s="29"/>
      <c r="X329" s="29"/>
      <c r="Y329" s="76"/>
      <c r="Z329" s="76"/>
      <c r="AA329" s="76"/>
      <c r="AB329" s="76"/>
      <c r="AC329" s="76"/>
      <c r="AD329" s="76"/>
      <c r="AE329" s="76"/>
      <c r="AF329" s="76"/>
      <c r="AG329" s="76"/>
      <c r="AH329" s="76"/>
      <c r="AI329" s="76"/>
      <c r="AJ329" s="76"/>
      <c r="AK329" s="76"/>
      <c r="AL329" s="76"/>
      <c r="AM329" s="76"/>
      <c r="AN329" s="76"/>
      <c r="AO329" s="143"/>
      <c r="AP329" s="244" t="str">
        <f>IF(F329="","",IFERROR(VLOOKUP(SUBSTITUTE(SUBSTITUTE(Tabla1[[#This Row],[Uso Sistemas]],"T","P"),"N","F"),Parámetros!$M$2:$N$17,2,0),"Completar hasta 3ra sem. para evaluar a Probacionista"))</f>
        <v/>
      </c>
      <c r="AQ329" s="39"/>
      <c r="AR329" s="39"/>
      <c r="AS329" s="39"/>
      <c r="AT329" s="28"/>
      <c r="AU329" s="55"/>
      <c r="AV329" s="55"/>
      <c r="AW329" s="55"/>
      <c r="AX329" s="246" t="str">
        <f>IF(V329="","",EOMONTH(EDATE(Tabla1[[#This Row],[Fecha Finalización]],2),0))</f>
        <v/>
      </c>
      <c r="AY329" s="39"/>
      <c r="AZ329" s="247" t="str">
        <f>IF(V329="","",EOMONTH(EDATE(Tabla1[[#This Row],[Fecha Finalización]],3),0))</f>
        <v/>
      </c>
      <c r="BA329" s="39"/>
      <c r="BB329" s="39"/>
      <c r="BC329" s="233"/>
      <c r="BD329" s="231" t="str">
        <f>IF(F329="","",Tabla1[[#This Row],[sem 01]]&amp;Tabla1[[#This Row],[sem 02]]&amp;Tabla1[[#This Row],[sem 03]])</f>
        <v/>
      </c>
      <c r="BE329" s="232" t="str">
        <f>+IF(TRIM(F329)="","",$B$1&amp;"-"&amp;Tabla1[[#This Row],[Mes Inscrito]]&amp;"-"&amp;Tabla1[[#This Row],[Dia de clases Inscrito]]&amp;"-"&amp;Tabla1[[#This Row],[Horario Inscrito]]&amp;"-"&amp;Tabla1[[#This Row],[Fecha Inicio grupo]])</f>
        <v/>
      </c>
      <c r="BF329" s="249" t="str">
        <f>IF(F329="","",Tabla1[[#This Row],[Curso]])</f>
        <v/>
      </c>
      <c r="BG329" s="250" t="str">
        <f>+IF(TRIM(F329)="","",$B$1&amp;"-"&amp;TRIM(Tabla1[[#This Row],[Mes Inscrito]])&amp;"-"&amp;TRIM(Tabla1[[#This Row],[Dia de clases Inscrito]])&amp;"-"&amp;TRIM(Tabla1[[#This Row],[Horario Inscrito]])&amp;"-"&amp;TRIM(Tabla1[[#This Row],[Fecha Inicio grupo]])&amp;"-"&amp;TRIM(Tabla1[[#This Row],[Tipo Incrito]]))</f>
        <v/>
      </c>
      <c r="BH329" s="251" t="str">
        <f>IF(F329="","",OR(IFERROR(SEARCH("CG",Tabla1[[#This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9" s="305" t="str">
        <f>IF(F329&lt;&gt;"",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9" s="305" t="str">
        <f>IF(F329&lt;&gt;"",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9" s="305" t="str">
        <f>IF(Tabla1[[#This Row],[Fecha Inicio grupo]]="","",IFERROR(VLOOKUP(Tabla1[[#This Row],[Mes de Alta como miembro]],Parámetros!$AM$2:$AN$16,2,0),"01/01/1900"))</f>
        <v/>
      </c>
    </row>
    <row r="330" spans="1:63" ht="14.45" hidden="1">
      <c r="A330" s="68">
        <v>327</v>
      </c>
      <c r="B330" s="29"/>
      <c r="C330" s="34"/>
      <c r="D330" s="42"/>
      <c r="E330" s="64"/>
      <c r="F330" s="45"/>
      <c r="G330" s="45"/>
      <c r="H330" s="161"/>
      <c r="I330" s="42"/>
      <c r="J330" s="28"/>
      <c r="K330" s="69"/>
      <c r="L330" s="68"/>
      <c r="M330" s="46"/>
      <c r="N330" s="236" t="str">
        <f ca="1">IF(Tabla1[[#This Row],[Fecha de nac]]="","",IF(Tabla1[[#This Row],[Fecha Finalización]] &gt;=TODAY(), DATEDIF(Tabla1[[#This Row],[Fecha de nac]],TODAY(),"y"), ROUNDDOWN((Tabla1[[#This Row],[Fecha Finalización]] -Tabla1[[#This Row],[Fecha de nac]])/365,0)))</f>
        <v/>
      </c>
      <c r="O330" s="167"/>
      <c r="P330" s="34"/>
      <c r="Q330" s="67"/>
      <c r="R330" s="67"/>
      <c r="S330" s="67"/>
      <c r="T330" s="67"/>
      <c r="U330" s="241" t="str">
        <f>IF(F330="","",Tabla1[[#This Row],[Fecha Inicio grupo]]+3*7-7)</f>
        <v/>
      </c>
      <c r="V330" s="242" t="str">
        <f>IF(F330="","",EDATE(Tabla1[[#This Row],[Fecha Inicio grupo]],3))</f>
        <v/>
      </c>
      <c r="W330" s="29"/>
      <c r="X330" s="29"/>
      <c r="Y330" s="76"/>
      <c r="Z330" s="76"/>
      <c r="AA330" s="76"/>
      <c r="AB330" s="76"/>
      <c r="AC330" s="76"/>
      <c r="AD330" s="76"/>
      <c r="AE330" s="76"/>
      <c r="AF330" s="76"/>
      <c r="AG330" s="76"/>
      <c r="AH330" s="76"/>
      <c r="AI330" s="76"/>
      <c r="AJ330" s="76"/>
      <c r="AK330" s="76"/>
      <c r="AL330" s="76"/>
      <c r="AM330" s="76"/>
      <c r="AN330" s="76"/>
      <c r="AO330" s="143"/>
      <c r="AP330" s="244" t="str">
        <f>IF(F330="","",IFERROR(VLOOKUP(SUBSTITUTE(SUBSTITUTE(Tabla1[[#This Row],[Uso Sistemas]],"T","P"),"N","F"),Parámetros!$M$2:$N$17,2,0),"Completar hasta 3ra sem. para evaluar a Probacionista"))</f>
        <v/>
      </c>
      <c r="AQ330" s="39"/>
      <c r="AR330" s="39"/>
      <c r="AS330" s="39"/>
      <c r="AT330" s="28"/>
      <c r="AU330" s="55"/>
      <c r="AV330" s="55"/>
      <c r="AW330" s="55"/>
      <c r="AX330" s="246" t="str">
        <f>IF(V330="","",EOMONTH(EDATE(Tabla1[[#This Row],[Fecha Finalización]],2),0))</f>
        <v/>
      </c>
      <c r="AY330" s="39"/>
      <c r="AZ330" s="247" t="str">
        <f>IF(V330="","",EOMONTH(EDATE(Tabla1[[#This Row],[Fecha Finalización]],3),0))</f>
        <v/>
      </c>
      <c r="BA330" s="39"/>
      <c r="BB330" s="39"/>
      <c r="BC330" s="233"/>
      <c r="BD330" s="231" t="str">
        <f>IF(F330="","",Tabla1[[#This Row],[sem 01]]&amp;Tabla1[[#This Row],[sem 02]]&amp;Tabla1[[#This Row],[sem 03]])</f>
        <v/>
      </c>
      <c r="BE330" s="232" t="str">
        <f>+IF(TRIM(F330)="","",$B$1&amp;"-"&amp;Tabla1[[#This Row],[Mes Inscrito]]&amp;"-"&amp;Tabla1[[#This Row],[Dia de clases Inscrito]]&amp;"-"&amp;Tabla1[[#This Row],[Horario Inscrito]]&amp;"-"&amp;Tabla1[[#This Row],[Fecha Inicio grupo]])</f>
        <v/>
      </c>
      <c r="BF330" s="249" t="str">
        <f>IF(F330="","",Tabla1[[#This Row],[Curso]])</f>
        <v/>
      </c>
      <c r="BG330" s="250" t="str">
        <f>+IF(TRIM(F330)="","",$B$1&amp;"-"&amp;TRIM(Tabla1[[#This Row],[Mes Inscrito]])&amp;"-"&amp;TRIM(Tabla1[[#This Row],[Dia de clases Inscrito]])&amp;"-"&amp;TRIM(Tabla1[[#This Row],[Horario Inscrito]])&amp;"-"&amp;TRIM(Tabla1[[#This Row],[Fecha Inicio grupo]])&amp;"-"&amp;TRIM(Tabla1[[#This Row],[Tipo Incrito]]))</f>
        <v/>
      </c>
      <c r="BH330" s="251" t="str">
        <f>IF(F330="","",OR(IFERROR(SEARCH("CG",Tabla1[[#This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0" s="305" t="str">
        <f>IF(F330&lt;&gt;"",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0" s="305" t="str">
        <f>IF(F330&lt;&gt;"",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0" s="305" t="str">
        <f>IF(Tabla1[[#This Row],[Fecha Inicio grupo]]="","",IFERROR(VLOOKUP(Tabla1[[#This Row],[Mes de Alta como miembro]],Parámetros!$AM$2:$AN$16,2,0),"01/01/1900"))</f>
        <v/>
      </c>
    </row>
    <row r="331" spans="1:63" ht="14.45" hidden="1">
      <c r="A331" s="68">
        <v>328</v>
      </c>
      <c r="B331" s="29"/>
      <c r="C331" s="34"/>
      <c r="D331" s="42"/>
      <c r="E331" s="64"/>
      <c r="F331" s="45"/>
      <c r="G331" s="45"/>
      <c r="H331" s="161"/>
      <c r="I331" s="42"/>
      <c r="J331" s="28"/>
      <c r="K331" s="69"/>
      <c r="L331" s="68"/>
      <c r="M331" s="46"/>
      <c r="N331" s="236" t="str">
        <f ca="1">IF(Tabla1[[#This Row],[Fecha de nac]]="","",IF(Tabla1[[#This Row],[Fecha Finalización]] &gt;=TODAY(), DATEDIF(Tabla1[[#This Row],[Fecha de nac]],TODAY(),"y"), ROUNDDOWN((Tabla1[[#This Row],[Fecha Finalización]] -Tabla1[[#This Row],[Fecha de nac]])/365,0)))</f>
        <v/>
      </c>
      <c r="O331" s="167"/>
      <c r="P331" s="34"/>
      <c r="Q331" s="67"/>
      <c r="R331" s="67"/>
      <c r="S331" s="67"/>
      <c r="T331" s="67"/>
      <c r="U331" s="241" t="str">
        <f>IF(F331="","",Tabla1[[#This Row],[Fecha Inicio grupo]]+3*7-7)</f>
        <v/>
      </c>
      <c r="V331" s="242" t="str">
        <f>IF(F331="","",EDATE(Tabla1[[#This Row],[Fecha Inicio grupo]],3))</f>
        <v/>
      </c>
      <c r="W331" s="29"/>
      <c r="X331" s="29"/>
      <c r="Y331" s="76"/>
      <c r="Z331" s="76"/>
      <c r="AA331" s="76"/>
      <c r="AB331" s="76"/>
      <c r="AC331" s="76"/>
      <c r="AD331" s="76"/>
      <c r="AE331" s="76"/>
      <c r="AF331" s="76"/>
      <c r="AG331" s="76"/>
      <c r="AH331" s="76"/>
      <c r="AI331" s="76"/>
      <c r="AJ331" s="76"/>
      <c r="AK331" s="76"/>
      <c r="AL331" s="76"/>
      <c r="AM331" s="76"/>
      <c r="AN331" s="76"/>
      <c r="AO331" s="143"/>
      <c r="AP331" s="244" t="str">
        <f>IF(F331="","",IFERROR(VLOOKUP(SUBSTITUTE(SUBSTITUTE(Tabla1[[#This Row],[Uso Sistemas]],"T","P"),"N","F"),Parámetros!$M$2:$N$17,2,0),"Completar hasta 3ra sem. para evaluar a Probacionista"))</f>
        <v/>
      </c>
      <c r="AQ331" s="39"/>
      <c r="AR331" s="39"/>
      <c r="AS331" s="39"/>
      <c r="AT331" s="28"/>
      <c r="AU331" s="55"/>
      <c r="AV331" s="55"/>
      <c r="AW331" s="55"/>
      <c r="AX331" s="246" t="str">
        <f>IF(V331="","",EOMONTH(EDATE(Tabla1[[#This Row],[Fecha Finalización]],2),0))</f>
        <v/>
      </c>
      <c r="AY331" s="39"/>
      <c r="AZ331" s="247" t="str">
        <f>IF(V331="","",EOMONTH(EDATE(Tabla1[[#This Row],[Fecha Finalización]],3),0))</f>
        <v/>
      </c>
      <c r="BA331" s="39"/>
      <c r="BB331" s="39"/>
      <c r="BC331" s="233"/>
      <c r="BD331" s="231" t="str">
        <f>IF(F331="","",Tabla1[[#This Row],[sem 01]]&amp;Tabla1[[#This Row],[sem 02]]&amp;Tabla1[[#This Row],[sem 03]])</f>
        <v/>
      </c>
      <c r="BE331" s="232" t="str">
        <f>+IF(TRIM(F331)="","",$B$1&amp;"-"&amp;Tabla1[[#This Row],[Mes Inscrito]]&amp;"-"&amp;Tabla1[[#This Row],[Dia de clases Inscrito]]&amp;"-"&amp;Tabla1[[#This Row],[Horario Inscrito]]&amp;"-"&amp;Tabla1[[#This Row],[Fecha Inicio grupo]])</f>
        <v/>
      </c>
      <c r="BF331" s="249" t="str">
        <f>IF(F331="","",Tabla1[[#This Row],[Curso]])</f>
        <v/>
      </c>
      <c r="BG331" s="250" t="str">
        <f>+IF(TRIM(F331)="","",$B$1&amp;"-"&amp;TRIM(Tabla1[[#This Row],[Mes Inscrito]])&amp;"-"&amp;TRIM(Tabla1[[#This Row],[Dia de clases Inscrito]])&amp;"-"&amp;TRIM(Tabla1[[#This Row],[Horario Inscrito]])&amp;"-"&amp;TRIM(Tabla1[[#This Row],[Fecha Inicio grupo]])&amp;"-"&amp;TRIM(Tabla1[[#This Row],[Tipo Incrito]]))</f>
        <v/>
      </c>
      <c r="BH331" s="251" t="str">
        <f>IF(F331="","",OR(IFERROR(SEARCH("CG",Tabla1[[#This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1" s="305" t="str">
        <f>IF(F331&lt;&gt;"",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1" s="305" t="str">
        <f>IF(F331&lt;&gt;"",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1" s="305" t="str">
        <f>IF(Tabla1[[#This Row],[Fecha Inicio grupo]]="","",IFERROR(VLOOKUP(Tabla1[[#This Row],[Mes de Alta como miembro]],Parámetros!$AM$2:$AN$16,2,0),"01/01/1900"))</f>
        <v/>
      </c>
    </row>
    <row r="332" spans="1:63" ht="14.45" hidden="1">
      <c r="A332" s="68">
        <v>329</v>
      </c>
      <c r="B332" s="29"/>
      <c r="C332" s="34"/>
      <c r="D332" s="42"/>
      <c r="E332" s="64"/>
      <c r="F332" s="45"/>
      <c r="G332" s="45"/>
      <c r="H332" s="161"/>
      <c r="I332" s="42"/>
      <c r="J332" s="28"/>
      <c r="K332" s="69"/>
      <c r="L332" s="68"/>
      <c r="M332" s="46"/>
      <c r="N332" s="236" t="str">
        <f ca="1">IF(Tabla1[[#This Row],[Fecha de nac]]="","",IF(Tabla1[[#This Row],[Fecha Finalización]] &gt;=TODAY(), DATEDIF(Tabla1[[#This Row],[Fecha de nac]],TODAY(),"y"), ROUNDDOWN((Tabla1[[#This Row],[Fecha Finalización]] -Tabla1[[#This Row],[Fecha de nac]])/365,0)))</f>
        <v/>
      </c>
      <c r="O332" s="167"/>
      <c r="P332" s="34"/>
      <c r="Q332" s="67"/>
      <c r="R332" s="67"/>
      <c r="S332" s="67"/>
      <c r="T332" s="67"/>
      <c r="U332" s="241" t="str">
        <f>IF(F332="","",Tabla1[[#This Row],[Fecha Inicio grupo]]+3*7-7)</f>
        <v/>
      </c>
      <c r="V332" s="242" t="str">
        <f>IF(F332="","",EDATE(Tabla1[[#This Row],[Fecha Inicio grupo]],3))</f>
        <v/>
      </c>
      <c r="W332" s="29"/>
      <c r="X332" s="29"/>
      <c r="Y332" s="76"/>
      <c r="Z332" s="76"/>
      <c r="AA332" s="76"/>
      <c r="AB332" s="76"/>
      <c r="AC332" s="76"/>
      <c r="AD332" s="76"/>
      <c r="AE332" s="76"/>
      <c r="AF332" s="76"/>
      <c r="AG332" s="76"/>
      <c r="AH332" s="76"/>
      <c r="AI332" s="76"/>
      <c r="AJ332" s="76"/>
      <c r="AK332" s="76"/>
      <c r="AL332" s="76"/>
      <c r="AM332" s="76"/>
      <c r="AN332" s="76"/>
      <c r="AO332" s="143"/>
      <c r="AP332" s="244" t="str">
        <f>IF(F332="","",IFERROR(VLOOKUP(SUBSTITUTE(SUBSTITUTE(Tabla1[[#This Row],[Uso Sistemas]],"T","P"),"N","F"),Parámetros!$M$2:$N$17,2,0),"Completar hasta 3ra sem. para evaluar a Probacionista"))</f>
        <v/>
      </c>
      <c r="AQ332" s="39"/>
      <c r="AR332" s="39"/>
      <c r="AS332" s="39"/>
      <c r="AT332" s="28"/>
      <c r="AU332" s="55"/>
      <c r="AV332" s="55"/>
      <c r="AW332" s="55"/>
      <c r="AX332" s="246" t="str">
        <f>IF(V332="","",EOMONTH(EDATE(Tabla1[[#This Row],[Fecha Finalización]],2),0))</f>
        <v/>
      </c>
      <c r="AY332" s="39"/>
      <c r="AZ332" s="247" t="str">
        <f>IF(V332="","",EOMONTH(EDATE(Tabla1[[#This Row],[Fecha Finalización]],3),0))</f>
        <v/>
      </c>
      <c r="BA332" s="39"/>
      <c r="BB332" s="39"/>
      <c r="BC332" s="233"/>
      <c r="BD332" s="231" t="str">
        <f>IF(F332="","",Tabla1[[#This Row],[sem 01]]&amp;Tabla1[[#This Row],[sem 02]]&amp;Tabla1[[#This Row],[sem 03]])</f>
        <v/>
      </c>
      <c r="BE332" s="232" t="str">
        <f>+IF(TRIM(F332)="","",$B$1&amp;"-"&amp;Tabla1[[#This Row],[Mes Inscrito]]&amp;"-"&amp;Tabla1[[#This Row],[Dia de clases Inscrito]]&amp;"-"&amp;Tabla1[[#This Row],[Horario Inscrito]]&amp;"-"&amp;Tabla1[[#This Row],[Fecha Inicio grupo]])</f>
        <v/>
      </c>
      <c r="BF332" s="249" t="str">
        <f>IF(F332="","",Tabla1[[#This Row],[Curso]])</f>
        <v/>
      </c>
      <c r="BG332" s="250" t="str">
        <f>+IF(TRIM(F332)="","",$B$1&amp;"-"&amp;TRIM(Tabla1[[#This Row],[Mes Inscrito]])&amp;"-"&amp;TRIM(Tabla1[[#This Row],[Dia de clases Inscrito]])&amp;"-"&amp;TRIM(Tabla1[[#This Row],[Horario Inscrito]])&amp;"-"&amp;TRIM(Tabla1[[#This Row],[Fecha Inicio grupo]])&amp;"-"&amp;TRIM(Tabla1[[#This Row],[Tipo Incrito]]))</f>
        <v/>
      </c>
      <c r="BH332" s="251" t="str">
        <f>IF(F332="","",OR(IFERROR(SEARCH("CG",Tabla1[[#This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2" s="305" t="str">
        <f>IF(F332&lt;&gt;"",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2" s="305" t="str">
        <f>IF(F332&lt;&gt;"",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2" s="305" t="str">
        <f>IF(Tabla1[[#This Row],[Fecha Inicio grupo]]="","",IFERROR(VLOOKUP(Tabla1[[#This Row],[Mes de Alta como miembro]],Parámetros!$AM$2:$AN$16,2,0),"01/01/1900"))</f>
        <v/>
      </c>
    </row>
    <row r="333" spans="1:63" ht="14.45" hidden="1">
      <c r="A333" s="68">
        <v>330</v>
      </c>
      <c r="B333" s="29"/>
      <c r="C333" s="34"/>
      <c r="D333" s="42"/>
      <c r="E333" s="64"/>
      <c r="F333" s="45"/>
      <c r="G333" s="45"/>
      <c r="H333" s="161"/>
      <c r="I333" s="42"/>
      <c r="J333" s="28"/>
      <c r="K333" s="69"/>
      <c r="L333" s="68"/>
      <c r="M333" s="46"/>
      <c r="N333" s="236" t="str">
        <f ca="1">IF(Tabla1[[#This Row],[Fecha de nac]]="","",IF(Tabla1[[#This Row],[Fecha Finalización]] &gt;=TODAY(), DATEDIF(Tabla1[[#This Row],[Fecha de nac]],TODAY(),"y"), ROUNDDOWN((Tabla1[[#This Row],[Fecha Finalización]] -Tabla1[[#This Row],[Fecha de nac]])/365,0)))</f>
        <v/>
      </c>
      <c r="O333" s="167"/>
      <c r="P333" s="34"/>
      <c r="Q333" s="67"/>
      <c r="R333" s="67"/>
      <c r="S333" s="67"/>
      <c r="T333" s="67"/>
      <c r="U333" s="241" t="str">
        <f>IF(F333="","",Tabla1[[#This Row],[Fecha Inicio grupo]]+3*7-7)</f>
        <v/>
      </c>
      <c r="V333" s="242" t="str">
        <f>IF(F333="","",EDATE(Tabla1[[#This Row],[Fecha Inicio grupo]],3))</f>
        <v/>
      </c>
      <c r="W333" s="29"/>
      <c r="X333" s="29"/>
      <c r="Y333" s="76"/>
      <c r="Z333" s="76"/>
      <c r="AA333" s="76"/>
      <c r="AB333" s="76"/>
      <c r="AC333" s="76"/>
      <c r="AD333" s="76"/>
      <c r="AE333" s="76"/>
      <c r="AF333" s="76"/>
      <c r="AG333" s="76"/>
      <c r="AH333" s="76"/>
      <c r="AI333" s="76"/>
      <c r="AJ333" s="76"/>
      <c r="AK333" s="76"/>
      <c r="AL333" s="76"/>
      <c r="AM333" s="76"/>
      <c r="AN333" s="76"/>
      <c r="AO333" s="143"/>
      <c r="AP333" s="244" t="str">
        <f>IF(F333="","",IFERROR(VLOOKUP(SUBSTITUTE(SUBSTITUTE(Tabla1[[#This Row],[Uso Sistemas]],"T","P"),"N","F"),Parámetros!$M$2:$N$17,2,0),"Completar hasta 3ra sem. para evaluar a Probacionista"))</f>
        <v/>
      </c>
      <c r="AQ333" s="39"/>
      <c r="AR333" s="39"/>
      <c r="AS333" s="39"/>
      <c r="AT333" s="28"/>
      <c r="AU333" s="55"/>
      <c r="AV333" s="55"/>
      <c r="AW333" s="55"/>
      <c r="AX333" s="246" t="str">
        <f>IF(V333="","",EOMONTH(EDATE(Tabla1[[#This Row],[Fecha Finalización]],2),0))</f>
        <v/>
      </c>
      <c r="AY333" s="39"/>
      <c r="AZ333" s="247" t="str">
        <f>IF(V333="","",EOMONTH(EDATE(Tabla1[[#This Row],[Fecha Finalización]],3),0))</f>
        <v/>
      </c>
      <c r="BA333" s="39"/>
      <c r="BB333" s="39"/>
      <c r="BC333" s="233"/>
      <c r="BD333" s="231" t="str">
        <f>IF(F333="","",Tabla1[[#This Row],[sem 01]]&amp;Tabla1[[#This Row],[sem 02]]&amp;Tabla1[[#This Row],[sem 03]])</f>
        <v/>
      </c>
      <c r="BE333" s="232" t="str">
        <f>+IF(TRIM(F333)="","",$B$1&amp;"-"&amp;Tabla1[[#This Row],[Mes Inscrito]]&amp;"-"&amp;Tabla1[[#This Row],[Dia de clases Inscrito]]&amp;"-"&amp;Tabla1[[#This Row],[Horario Inscrito]]&amp;"-"&amp;Tabla1[[#This Row],[Fecha Inicio grupo]])</f>
        <v/>
      </c>
      <c r="BF333" s="249" t="str">
        <f>IF(F333="","",Tabla1[[#This Row],[Curso]])</f>
        <v/>
      </c>
      <c r="BG333" s="250" t="str">
        <f>+IF(TRIM(F333)="","",$B$1&amp;"-"&amp;TRIM(Tabla1[[#This Row],[Mes Inscrito]])&amp;"-"&amp;TRIM(Tabla1[[#This Row],[Dia de clases Inscrito]])&amp;"-"&amp;TRIM(Tabla1[[#This Row],[Horario Inscrito]])&amp;"-"&amp;TRIM(Tabla1[[#This Row],[Fecha Inicio grupo]])&amp;"-"&amp;TRIM(Tabla1[[#This Row],[Tipo Incrito]]))</f>
        <v/>
      </c>
      <c r="BH333" s="251" t="str">
        <f>IF(F333="","",OR(IFERROR(SEARCH("CG",Tabla1[[#This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3" s="305" t="str">
        <f>IF(F333&lt;&gt;"",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3" s="305" t="str">
        <f>IF(F333&lt;&gt;"",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3" s="305" t="str">
        <f>IF(Tabla1[[#This Row],[Fecha Inicio grupo]]="","",IFERROR(VLOOKUP(Tabla1[[#This Row],[Mes de Alta como miembro]],Parámetros!$AM$2:$AN$16,2,0),"01/01/1900"))</f>
        <v/>
      </c>
    </row>
    <row r="334" spans="1:63" ht="14.45" hidden="1">
      <c r="A334" s="68">
        <v>331</v>
      </c>
      <c r="B334" s="29"/>
      <c r="C334" s="34"/>
      <c r="D334" s="42"/>
      <c r="E334" s="64"/>
      <c r="F334" s="45"/>
      <c r="G334" s="45"/>
      <c r="H334" s="161"/>
      <c r="I334" s="42"/>
      <c r="J334" s="28"/>
      <c r="K334" s="69"/>
      <c r="L334" s="68"/>
      <c r="M334" s="46"/>
      <c r="N334" s="236" t="str">
        <f ca="1">IF(Tabla1[[#This Row],[Fecha de nac]]="","",IF(Tabla1[[#This Row],[Fecha Finalización]] &gt;=TODAY(), DATEDIF(Tabla1[[#This Row],[Fecha de nac]],TODAY(),"y"), ROUNDDOWN((Tabla1[[#This Row],[Fecha Finalización]] -Tabla1[[#This Row],[Fecha de nac]])/365,0)))</f>
        <v/>
      </c>
      <c r="O334" s="167"/>
      <c r="P334" s="34"/>
      <c r="Q334" s="67"/>
      <c r="R334" s="67"/>
      <c r="S334" s="67"/>
      <c r="T334" s="67"/>
      <c r="U334" s="241" t="str">
        <f>IF(F334="","",Tabla1[[#This Row],[Fecha Inicio grupo]]+3*7-7)</f>
        <v/>
      </c>
      <c r="V334" s="242" t="str">
        <f>IF(F334="","",EDATE(Tabla1[[#This Row],[Fecha Inicio grupo]],3))</f>
        <v/>
      </c>
      <c r="W334" s="29"/>
      <c r="X334" s="29"/>
      <c r="Y334" s="76"/>
      <c r="Z334" s="76"/>
      <c r="AA334" s="76"/>
      <c r="AB334" s="76"/>
      <c r="AC334" s="76"/>
      <c r="AD334" s="76"/>
      <c r="AE334" s="76"/>
      <c r="AF334" s="76"/>
      <c r="AG334" s="76"/>
      <c r="AH334" s="76"/>
      <c r="AI334" s="76"/>
      <c r="AJ334" s="76"/>
      <c r="AK334" s="76"/>
      <c r="AL334" s="76"/>
      <c r="AM334" s="76"/>
      <c r="AN334" s="76"/>
      <c r="AO334" s="143"/>
      <c r="AP334" s="244" t="str">
        <f>IF(F334="","",IFERROR(VLOOKUP(SUBSTITUTE(SUBSTITUTE(Tabla1[[#This Row],[Uso Sistemas]],"T","P"),"N","F"),Parámetros!$M$2:$N$17,2,0),"Completar hasta 3ra sem. para evaluar a Probacionista"))</f>
        <v/>
      </c>
      <c r="AQ334" s="39"/>
      <c r="AR334" s="39"/>
      <c r="AS334" s="39"/>
      <c r="AT334" s="28"/>
      <c r="AU334" s="55"/>
      <c r="AV334" s="55"/>
      <c r="AW334" s="55"/>
      <c r="AX334" s="246" t="str">
        <f>IF(V334="","",EOMONTH(EDATE(Tabla1[[#This Row],[Fecha Finalización]],2),0))</f>
        <v/>
      </c>
      <c r="AY334" s="39"/>
      <c r="AZ334" s="247" t="str">
        <f>IF(V334="","",EOMONTH(EDATE(Tabla1[[#This Row],[Fecha Finalización]],3),0))</f>
        <v/>
      </c>
      <c r="BA334" s="39"/>
      <c r="BB334" s="39"/>
      <c r="BC334" s="233"/>
      <c r="BD334" s="231" t="str">
        <f>IF(F334="","",Tabla1[[#This Row],[sem 01]]&amp;Tabla1[[#This Row],[sem 02]]&amp;Tabla1[[#This Row],[sem 03]])</f>
        <v/>
      </c>
      <c r="BE334" s="232" t="str">
        <f>+IF(TRIM(F334)="","",$B$1&amp;"-"&amp;Tabla1[[#This Row],[Mes Inscrito]]&amp;"-"&amp;Tabla1[[#This Row],[Dia de clases Inscrito]]&amp;"-"&amp;Tabla1[[#This Row],[Horario Inscrito]]&amp;"-"&amp;Tabla1[[#This Row],[Fecha Inicio grupo]])</f>
        <v/>
      </c>
      <c r="BF334" s="249" t="str">
        <f>IF(F334="","",Tabla1[[#This Row],[Curso]])</f>
        <v/>
      </c>
      <c r="BG334" s="250" t="str">
        <f>+IF(TRIM(F334)="","",$B$1&amp;"-"&amp;TRIM(Tabla1[[#This Row],[Mes Inscrito]])&amp;"-"&amp;TRIM(Tabla1[[#This Row],[Dia de clases Inscrito]])&amp;"-"&amp;TRIM(Tabla1[[#This Row],[Horario Inscrito]])&amp;"-"&amp;TRIM(Tabla1[[#This Row],[Fecha Inicio grupo]])&amp;"-"&amp;TRIM(Tabla1[[#This Row],[Tipo Incrito]]))</f>
        <v/>
      </c>
      <c r="BH334" s="251" t="str">
        <f>IF(F334="","",OR(IFERROR(SEARCH("CG",Tabla1[[#This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4" s="305" t="str">
        <f>IF(F334&lt;&gt;"",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4" s="305" t="str">
        <f>IF(F334&lt;&gt;"",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4" s="305" t="str">
        <f>IF(Tabla1[[#This Row],[Fecha Inicio grupo]]="","",IFERROR(VLOOKUP(Tabla1[[#This Row],[Mes de Alta como miembro]],Parámetros!$AM$2:$AN$16,2,0),"01/01/1900"))</f>
        <v/>
      </c>
    </row>
    <row r="335" spans="1:63" ht="14.45" hidden="1">
      <c r="A335" s="68">
        <v>332</v>
      </c>
      <c r="B335" s="29"/>
      <c r="C335" s="34"/>
      <c r="D335" s="42"/>
      <c r="E335" s="64"/>
      <c r="F335" s="45"/>
      <c r="G335" s="45"/>
      <c r="H335" s="161"/>
      <c r="I335" s="42"/>
      <c r="J335" s="28"/>
      <c r="K335" s="69"/>
      <c r="L335" s="68"/>
      <c r="M335" s="46"/>
      <c r="N335" s="236" t="str">
        <f ca="1">IF(Tabla1[[#This Row],[Fecha de nac]]="","",IF(Tabla1[[#This Row],[Fecha Finalización]] &gt;=TODAY(), DATEDIF(Tabla1[[#This Row],[Fecha de nac]],TODAY(),"y"), ROUNDDOWN((Tabla1[[#This Row],[Fecha Finalización]] -Tabla1[[#This Row],[Fecha de nac]])/365,0)))</f>
        <v/>
      </c>
      <c r="O335" s="167"/>
      <c r="P335" s="34"/>
      <c r="Q335" s="67"/>
      <c r="R335" s="67"/>
      <c r="S335" s="67"/>
      <c r="T335" s="67"/>
      <c r="U335" s="241" t="str">
        <f>IF(F335="","",Tabla1[[#This Row],[Fecha Inicio grupo]]+3*7-7)</f>
        <v/>
      </c>
      <c r="V335" s="242" t="str">
        <f>IF(F335="","",EDATE(Tabla1[[#This Row],[Fecha Inicio grupo]],3))</f>
        <v/>
      </c>
      <c r="W335" s="29"/>
      <c r="X335" s="29"/>
      <c r="Y335" s="76"/>
      <c r="Z335" s="76"/>
      <c r="AA335" s="76"/>
      <c r="AB335" s="76"/>
      <c r="AC335" s="76"/>
      <c r="AD335" s="76"/>
      <c r="AE335" s="76"/>
      <c r="AF335" s="76"/>
      <c r="AG335" s="76"/>
      <c r="AH335" s="76"/>
      <c r="AI335" s="76"/>
      <c r="AJ335" s="76"/>
      <c r="AK335" s="76"/>
      <c r="AL335" s="76"/>
      <c r="AM335" s="76"/>
      <c r="AN335" s="76"/>
      <c r="AO335" s="143"/>
      <c r="AP335" s="244" t="str">
        <f>IF(F335="","",IFERROR(VLOOKUP(SUBSTITUTE(SUBSTITUTE(Tabla1[[#This Row],[Uso Sistemas]],"T","P"),"N","F"),Parámetros!$M$2:$N$17,2,0),"Completar hasta 3ra sem. para evaluar a Probacionista"))</f>
        <v/>
      </c>
      <c r="AQ335" s="39"/>
      <c r="AR335" s="39"/>
      <c r="AS335" s="39"/>
      <c r="AT335" s="28"/>
      <c r="AU335" s="55"/>
      <c r="AV335" s="55"/>
      <c r="AW335" s="55"/>
      <c r="AX335" s="246" t="str">
        <f>IF(V335="","",EOMONTH(EDATE(Tabla1[[#This Row],[Fecha Finalización]],2),0))</f>
        <v/>
      </c>
      <c r="AY335" s="39"/>
      <c r="AZ335" s="247" t="str">
        <f>IF(V335="","",EOMONTH(EDATE(Tabla1[[#This Row],[Fecha Finalización]],3),0))</f>
        <v/>
      </c>
      <c r="BA335" s="39"/>
      <c r="BB335" s="39"/>
      <c r="BC335" s="233"/>
      <c r="BD335" s="231" t="str">
        <f>IF(F335="","",Tabla1[[#This Row],[sem 01]]&amp;Tabla1[[#This Row],[sem 02]]&amp;Tabla1[[#This Row],[sem 03]])</f>
        <v/>
      </c>
      <c r="BE335" s="232" t="str">
        <f>+IF(TRIM(F335)="","",$B$1&amp;"-"&amp;Tabla1[[#This Row],[Mes Inscrito]]&amp;"-"&amp;Tabla1[[#This Row],[Dia de clases Inscrito]]&amp;"-"&amp;Tabla1[[#This Row],[Horario Inscrito]]&amp;"-"&amp;Tabla1[[#This Row],[Fecha Inicio grupo]])</f>
        <v/>
      </c>
      <c r="BF335" s="249" t="str">
        <f>IF(F335="","",Tabla1[[#This Row],[Curso]])</f>
        <v/>
      </c>
      <c r="BG335" s="250" t="str">
        <f>+IF(TRIM(F335)="","",$B$1&amp;"-"&amp;TRIM(Tabla1[[#This Row],[Mes Inscrito]])&amp;"-"&amp;TRIM(Tabla1[[#This Row],[Dia de clases Inscrito]])&amp;"-"&amp;TRIM(Tabla1[[#This Row],[Horario Inscrito]])&amp;"-"&amp;TRIM(Tabla1[[#This Row],[Fecha Inicio grupo]])&amp;"-"&amp;TRIM(Tabla1[[#This Row],[Tipo Incrito]]))</f>
        <v/>
      </c>
      <c r="BH335" s="251" t="str">
        <f>IF(F335="","",OR(IFERROR(SEARCH("CG",Tabla1[[#This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5" s="305" t="str">
        <f>IF(F335&lt;&gt;"",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5" s="305" t="str">
        <f>IF(F335&lt;&gt;"",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5" s="305" t="str">
        <f>IF(Tabla1[[#This Row],[Fecha Inicio grupo]]="","",IFERROR(VLOOKUP(Tabla1[[#This Row],[Mes de Alta como miembro]],Parámetros!$AM$2:$AN$16,2,0),"01/01/1900"))</f>
        <v/>
      </c>
    </row>
    <row r="336" spans="1:63" ht="14.45" hidden="1">
      <c r="A336" s="68">
        <v>333</v>
      </c>
      <c r="B336" s="29"/>
      <c r="C336" s="34"/>
      <c r="D336" s="42"/>
      <c r="E336" s="64"/>
      <c r="F336" s="45"/>
      <c r="G336" s="45"/>
      <c r="H336" s="161"/>
      <c r="I336" s="42"/>
      <c r="J336" s="28"/>
      <c r="K336" s="69"/>
      <c r="L336" s="68"/>
      <c r="M336" s="46"/>
      <c r="N336" s="236" t="str">
        <f ca="1">IF(Tabla1[[#This Row],[Fecha de nac]]="","",IF(Tabla1[[#This Row],[Fecha Finalización]] &gt;=TODAY(), DATEDIF(Tabla1[[#This Row],[Fecha de nac]],TODAY(),"y"), ROUNDDOWN((Tabla1[[#This Row],[Fecha Finalización]] -Tabla1[[#This Row],[Fecha de nac]])/365,0)))</f>
        <v/>
      </c>
      <c r="O336" s="167"/>
      <c r="P336" s="34"/>
      <c r="Q336" s="67"/>
      <c r="R336" s="67"/>
      <c r="S336" s="67"/>
      <c r="T336" s="67"/>
      <c r="U336" s="241" t="str">
        <f>IF(F336="","",Tabla1[[#This Row],[Fecha Inicio grupo]]+3*7-7)</f>
        <v/>
      </c>
      <c r="V336" s="242" t="str">
        <f>IF(F336="","",EDATE(Tabla1[[#This Row],[Fecha Inicio grupo]],3))</f>
        <v/>
      </c>
      <c r="W336" s="29"/>
      <c r="X336" s="29"/>
      <c r="Y336" s="76"/>
      <c r="Z336" s="76"/>
      <c r="AA336" s="76"/>
      <c r="AB336" s="76"/>
      <c r="AC336" s="76"/>
      <c r="AD336" s="76"/>
      <c r="AE336" s="76"/>
      <c r="AF336" s="76"/>
      <c r="AG336" s="76"/>
      <c r="AH336" s="76"/>
      <c r="AI336" s="76"/>
      <c r="AJ336" s="76"/>
      <c r="AK336" s="76"/>
      <c r="AL336" s="76"/>
      <c r="AM336" s="76"/>
      <c r="AN336" s="76"/>
      <c r="AO336" s="143"/>
      <c r="AP336" s="244" t="str">
        <f>IF(F336="","",IFERROR(VLOOKUP(SUBSTITUTE(SUBSTITUTE(Tabla1[[#This Row],[Uso Sistemas]],"T","P"),"N","F"),Parámetros!$M$2:$N$17,2,0),"Completar hasta 3ra sem. para evaluar a Probacionista"))</f>
        <v/>
      </c>
      <c r="AQ336" s="39"/>
      <c r="AR336" s="39"/>
      <c r="AS336" s="39"/>
      <c r="AT336" s="28"/>
      <c r="AU336" s="55"/>
      <c r="AV336" s="55"/>
      <c r="AW336" s="55"/>
      <c r="AX336" s="246" t="str">
        <f>IF(V336="","",EOMONTH(EDATE(Tabla1[[#This Row],[Fecha Finalización]],2),0))</f>
        <v/>
      </c>
      <c r="AY336" s="39"/>
      <c r="AZ336" s="247" t="str">
        <f>IF(V336="","",EOMONTH(EDATE(Tabla1[[#This Row],[Fecha Finalización]],3),0))</f>
        <v/>
      </c>
      <c r="BA336" s="39"/>
      <c r="BB336" s="39"/>
      <c r="BC336" s="233"/>
      <c r="BD336" s="231" t="str">
        <f>IF(F336="","",Tabla1[[#This Row],[sem 01]]&amp;Tabla1[[#This Row],[sem 02]]&amp;Tabla1[[#This Row],[sem 03]])</f>
        <v/>
      </c>
      <c r="BE336" s="232" t="str">
        <f>+IF(TRIM(F336)="","",$B$1&amp;"-"&amp;Tabla1[[#This Row],[Mes Inscrito]]&amp;"-"&amp;Tabla1[[#This Row],[Dia de clases Inscrito]]&amp;"-"&amp;Tabla1[[#This Row],[Horario Inscrito]]&amp;"-"&amp;Tabla1[[#This Row],[Fecha Inicio grupo]])</f>
        <v/>
      </c>
      <c r="BF336" s="249" t="str">
        <f>IF(F336="","",Tabla1[[#This Row],[Curso]])</f>
        <v/>
      </c>
      <c r="BG336" s="250" t="str">
        <f>+IF(TRIM(F336)="","",$B$1&amp;"-"&amp;TRIM(Tabla1[[#This Row],[Mes Inscrito]])&amp;"-"&amp;TRIM(Tabla1[[#This Row],[Dia de clases Inscrito]])&amp;"-"&amp;TRIM(Tabla1[[#This Row],[Horario Inscrito]])&amp;"-"&amp;TRIM(Tabla1[[#This Row],[Fecha Inicio grupo]])&amp;"-"&amp;TRIM(Tabla1[[#This Row],[Tipo Incrito]]))</f>
        <v/>
      </c>
      <c r="BH336" s="251" t="str">
        <f>IF(F336="","",OR(IFERROR(SEARCH("CG",Tabla1[[#This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6" s="305" t="str">
        <f>IF(F336&lt;&gt;"",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6" s="305" t="str">
        <f>IF(F336&lt;&gt;"",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6" s="305" t="str">
        <f>IF(Tabla1[[#This Row],[Fecha Inicio grupo]]="","",IFERROR(VLOOKUP(Tabla1[[#This Row],[Mes de Alta como miembro]],Parámetros!$AM$2:$AN$16,2,0),"01/01/1900"))</f>
        <v/>
      </c>
    </row>
    <row r="337" spans="1:63" ht="14.45" hidden="1">
      <c r="A337" s="68">
        <v>334</v>
      </c>
      <c r="B337" s="29"/>
      <c r="C337" s="34"/>
      <c r="D337" s="42"/>
      <c r="E337" s="64"/>
      <c r="F337" s="45"/>
      <c r="G337" s="45"/>
      <c r="H337" s="161"/>
      <c r="I337" s="42"/>
      <c r="J337" s="28"/>
      <c r="K337" s="69"/>
      <c r="L337" s="68"/>
      <c r="M337" s="46"/>
      <c r="N337" s="236" t="str">
        <f ca="1">IF(Tabla1[[#This Row],[Fecha de nac]]="","",IF(Tabla1[[#This Row],[Fecha Finalización]] &gt;=TODAY(), DATEDIF(Tabla1[[#This Row],[Fecha de nac]],TODAY(),"y"), ROUNDDOWN((Tabla1[[#This Row],[Fecha Finalización]] -Tabla1[[#This Row],[Fecha de nac]])/365,0)))</f>
        <v/>
      </c>
      <c r="O337" s="167"/>
      <c r="P337" s="34"/>
      <c r="Q337" s="67"/>
      <c r="R337" s="67"/>
      <c r="S337" s="67"/>
      <c r="T337" s="67"/>
      <c r="U337" s="241" t="str">
        <f>IF(F337="","",Tabla1[[#This Row],[Fecha Inicio grupo]]+3*7-7)</f>
        <v/>
      </c>
      <c r="V337" s="242" t="str">
        <f>IF(F337="","",EDATE(Tabla1[[#This Row],[Fecha Inicio grupo]],3))</f>
        <v/>
      </c>
      <c r="W337" s="29"/>
      <c r="X337" s="29"/>
      <c r="Y337" s="76"/>
      <c r="Z337" s="76"/>
      <c r="AA337" s="76"/>
      <c r="AB337" s="76"/>
      <c r="AC337" s="76"/>
      <c r="AD337" s="76"/>
      <c r="AE337" s="76"/>
      <c r="AF337" s="76"/>
      <c r="AG337" s="76"/>
      <c r="AH337" s="76"/>
      <c r="AI337" s="76"/>
      <c r="AJ337" s="76"/>
      <c r="AK337" s="76"/>
      <c r="AL337" s="76"/>
      <c r="AM337" s="76"/>
      <c r="AN337" s="76"/>
      <c r="AO337" s="143"/>
      <c r="AP337" s="244" t="str">
        <f>IF(F337="","",IFERROR(VLOOKUP(SUBSTITUTE(SUBSTITUTE(Tabla1[[#This Row],[Uso Sistemas]],"T","P"),"N","F"),Parámetros!$M$2:$N$17,2,0),"Completar hasta 3ra sem. para evaluar a Probacionista"))</f>
        <v/>
      </c>
      <c r="AQ337" s="39"/>
      <c r="AR337" s="39"/>
      <c r="AS337" s="39"/>
      <c r="AT337" s="28"/>
      <c r="AU337" s="55"/>
      <c r="AV337" s="55"/>
      <c r="AW337" s="55"/>
      <c r="AX337" s="246" t="str">
        <f>IF(V337="","",EOMONTH(EDATE(Tabla1[[#This Row],[Fecha Finalización]],2),0))</f>
        <v/>
      </c>
      <c r="AY337" s="39"/>
      <c r="AZ337" s="247" t="str">
        <f>IF(V337="","",EOMONTH(EDATE(Tabla1[[#This Row],[Fecha Finalización]],3),0))</f>
        <v/>
      </c>
      <c r="BA337" s="39"/>
      <c r="BB337" s="39"/>
      <c r="BC337" s="233"/>
      <c r="BD337" s="231" t="str">
        <f>IF(F337="","",Tabla1[[#This Row],[sem 01]]&amp;Tabla1[[#This Row],[sem 02]]&amp;Tabla1[[#This Row],[sem 03]])</f>
        <v/>
      </c>
      <c r="BE337" s="232" t="str">
        <f>+IF(TRIM(F337)="","",$B$1&amp;"-"&amp;Tabla1[[#This Row],[Mes Inscrito]]&amp;"-"&amp;Tabla1[[#This Row],[Dia de clases Inscrito]]&amp;"-"&amp;Tabla1[[#This Row],[Horario Inscrito]]&amp;"-"&amp;Tabla1[[#This Row],[Fecha Inicio grupo]])</f>
        <v/>
      </c>
      <c r="BF337" s="249" t="str">
        <f>IF(F337="","",Tabla1[[#This Row],[Curso]])</f>
        <v/>
      </c>
      <c r="BG337" s="250" t="str">
        <f>+IF(TRIM(F337)="","",$B$1&amp;"-"&amp;TRIM(Tabla1[[#This Row],[Mes Inscrito]])&amp;"-"&amp;TRIM(Tabla1[[#This Row],[Dia de clases Inscrito]])&amp;"-"&amp;TRIM(Tabla1[[#This Row],[Horario Inscrito]])&amp;"-"&amp;TRIM(Tabla1[[#This Row],[Fecha Inicio grupo]])&amp;"-"&amp;TRIM(Tabla1[[#This Row],[Tipo Incrito]]))</f>
        <v/>
      </c>
      <c r="BH337" s="251" t="str">
        <f>IF(F337="","",OR(IFERROR(SEARCH("CG",Tabla1[[#This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7" s="305" t="str">
        <f>IF(F337&lt;&gt;"",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7" s="305" t="str">
        <f>IF(F337&lt;&gt;"",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7" s="305" t="str">
        <f>IF(Tabla1[[#This Row],[Fecha Inicio grupo]]="","",IFERROR(VLOOKUP(Tabla1[[#This Row],[Mes de Alta como miembro]],Parámetros!$AM$2:$AN$16,2,0),"01/01/1900"))</f>
        <v/>
      </c>
    </row>
    <row r="338" spans="1:63" ht="14.45" hidden="1">
      <c r="A338" s="68">
        <v>335</v>
      </c>
      <c r="B338" s="29"/>
      <c r="C338" s="34"/>
      <c r="D338" s="42"/>
      <c r="E338" s="64"/>
      <c r="F338" s="45"/>
      <c r="G338" s="45"/>
      <c r="H338" s="161"/>
      <c r="I338" s="42"/>
      <c r="J338" s="28"/>
      <c r="K338" s="69"/>
      <c r="L338" s="68"/>
      <c r="M338" s="46"/>
      <c r="N338" s="236" t="str">
        <f ca="1">IF(Tabla1[[#This Row],[Fecha de nac]]="","",IF(Tabla1[[#This Row],[Fecha Finalización]] &gt;=TODAY(), DATEDIF(Tabla1[[#This Row],[Fecha de nac]],TODAY(),"y"), ROUNDDOWN((Tabla1[[#This Row],[Fecha Finalización]] -Tabla1[[#This Row],[Fecha de nac]])/365,0)))</f>
        <v/>
      </c>
      <c r="O338" s="167"/>
      <c r="P338" s="34"/>
      <c r="Q338" s="67"/>
      <c r="R338" s="67"/>
      <c r="S338" s="67"/>
      <c r="T338" s="67"/>
      <c r="U338" s="241" t="str">
        <f>IF(F338="","",Tabla1[[#This Row],[Fecha Inicio grupo]]+3*7-7)</f>
        <v/>
      </c>
      <c r="V338" s="242" t="str">
        <f>IF(F338="","",EDATE(Tabla1[[#This Row],[Fecha Inicio grupo]],3))</f>
        <v/>
      </c>
      <c r="W338" s="29"/>
      <c r="X338" s="29"/>
      <c r="Y338" s="76"/>
      <c r="Z338" s="76"/>
      <c r="AA338" s="76"/>
      <c r="AB338" s="76"/>
      <c r="AC338" s="76"/>
      <c r="AD338" s="76"/>
      <c r="AE338" s="76"/>
      <c r="AF338" s="76"/>
      <c r="AG338" s="76"/>
      <c r="AH338" s="76"/>
      <c r="AI338" s="76"/>
      <c r="AJ338" s="76"/>
      <c r="AK338" s="76"/>
      <c r="AL338" s="76"/>
      <c r="AM338" s="76"/>
      <c r="AN338" s="76"/>
      <c r="AO338" s="143"/>
      <c r="AP338" s="244" t="str">
        <f>IF(F338="","",IFERROR(VLOOKUP(SUBSTITUTE(SUBSTITUTE(Tabla1[[#This Row],[Uso Sistemas]],"T","P"),"N","F"),Parámetros!$M$2:$N$17,2,0),"Completar hasta 3ra sem. para evaluar a Probacionista"))</f>
        <v/>
      </c>
      <c r="AQ338" s="39"/>
      <c r="AR338" s="39"/>
      <c r="AS338" s="39"/>
      <c r="AT338" s="28"/>
      <c r="AU338" s="55"/>
      <c r="AV338" s="55"/>
      <c r="AW338" s="55"/>
      <c r="AX338" s="246" t="str">
        <f>IF(V338="","",EOMONTH(EDATE(Tabla1[[#This Row],[Fecha Finalización]],2),0))</f>
        <v/>
      </c>
      <c r="AY338" s="39"/>
      <c r="AZ338" s="247" t="str">
        <f>IF(V338="","",EOMONTH(EDATE(Tabla1[[#This Row],[Fecha Finalización]],3),0))</f>
        <v/>
      </c>
      <c r="BA338" s="39"/>
      <c r="BB338" s="39"/>
      <c r="BC338" s="233"/>
      <c r="BD338" s="231" t="str">
        <f>IF(F338="","",Tabla1[[#This Row],[sem 01]]&amp;Tabla1[[#This Row],[sem 02]]&amp;Tabla1[[#This Row],[sem 03]])</f>
        <v/>
      </c>
      <c r="BE338" s="232" t="str">
        <f>+IF(TRIM(F338)="","",$B$1&amp;"-"&amp;Tabla1[[#This Row],[Mes Inscrito]]&amp;"-"&amp;Tabla1[[#This Row],[Dia de clases Inscrito]]&amp;"-"&amp;Tabla1[[#This Row],[Horario Inscrito]]&amp;"-"&amp;Tabla1[[#This Row],[Fecha Inicio grupo]])</f>
        <v/>
      </c>
      <c r="BF338" s="249" t="str">
        <f>IF(F338="","",Tabla1[[#This Row],[Curso]])</f>
        <v/>
      </c>
      <c r="BG338" s="250" t="str">
        <f>+IF(TRIM(F338)="","",$B$1&amp;"-"&amp;TRIM(Tabla1[[#This Row],[Mes Inscrito]])&amp;"-"&amp;TRIM(Tabla1[[#This Row],[Dia de clases Inscrito]])&amp;"-"&amp;TRIM(Tabla1[[#This Row],[Horario Inscrito]])&amp;"-"&amp;TRIM(Tabla1[[#This Row],[Fecha Inicio grupo]])&amp;"-"&amp;TRIM(Tabla1[[#This Row],[Tipo Incrito]]))</f>
        <v/>
      </c>
      <c r="BH338" s="251" t="str">
        <f>IF(F338="","",OR(IFERROR(SEARCH("CG",Tabla1[[#This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8" s="305" t="str">
        <f>IF(F338&lt;&gt;"",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8" s="305" t="str">
        <f>IF(F338&lt;&gt;"",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8" s="305" t="str">
        <f>IF(Tabla1[[#This Row],[Fecha Inicio grupo]]="","",IFERROR(VLOOKUP(Tabla1[[#This Row],[Mes de Alta como miembro]],Parámetros!$AM$2:$AN$16,2,0),"01/01/1900"))</f>
        <v/>
      </c>
    </row>
    <row r="339" spans="1:63" ht="14.45" hidden="1">
      <c r="A339" s="68">
        <v>336</v>
      </c>
      <c r="B339" s="29"/>
      <c r="C339" s="34"/>
      <c r="D339" s="42"/>
      <c r="E339" s="64"/>
      <c r="F339" s="45"/>
      <c r="G339" s="45"/>
      <c r="H339" s="161"/>
      <c r="I339" s="42"/>
      <c r="J339" s="28"/>
      <c r="K339" s="69"/>
      <c r="L339" s="68"/>
      <c r="M339" s="46"/>
      <c r="N339" s="236" t="str">
        <f ca="1">IF(Tabla1[[#This Row],[Fecha de nac]]="","",IF(Tabla1[[#This Row],[Fecha Finalización]] &gt;=TODAY(), DATEDIF(Tabla1[[#This Row],[Fecha de nac]],TODAY(),"y"), ROUNDDOWN((Tabla1[[#This Row],[Fecha Finalización]] -Tabla1[[#This Row],[Fecha de nac]])/365,0)))</f>
        <v/>
      </c>
      <c r="O339" s="167"/>
      <c r="P339" s="34"/>
      <c r="Q339" s="67"/>
      <c r="R339" s="67"/>
      <c r="S339" s="67"/>
      <c r="T339" s="67"/>
      <c r="U339" s="241" t="str">
        <f>IF(F339="","",Tabla1[[#This Row],[Fecha Inicio grupo]]+3*7-7)</f>
        <v/>
      </c>
      <c r="V339" s="242" t="str">
        <f>IF(F339="","",EDATE(Tabla1[[#This Row],[Fecha Inicio grupo]],3))</f>
        <v/>
      </c>
      <c r="W339" s="29"/>
      <c r="X339" s="29"/>
      <c r="Y339" s="76"/>
      <c r="Z339" s="76"/>
      <c r="AA339" s="76"/>
      <c r="AB339" s="76"/>
      <c r="AC339" s="76"/>
      <c r="AD339" s="76"/>
      <c r="AE339" s="76"/>
      <c r="AF339" s="76"/>
      <c r="AG339" s="76"/>
      <c r="AH339" s="76"/>
      <c r="AI339" s="76"/>
      <c r="AJ339" s="76"/>
      <c r="AK339" s="76"/>
      <c r="AL339" s="76"/>
      <c r="AM339" s="76"/>
      <c r="AN339" s="76"/>
      <c r="AO339" s="143"/>
      <c r="AP339" s="244" t="str">
        <f>IF(F339="","",IFERROR(VLOOKUP(SUBSTITUTE(SUBSTITUTE(Tabla1[[#This Row],[Uso Sistemas]],"T","P"),"N","F"),Parámetros!$M$2:$N$17,2,0),"Completar hasta 3ra sem. para evaluar a Probacionista"))</f>
        <v/>
      </c>
      <c r="AQ339" s="39"/>
      <c r="AR339" s="39"/>
      <c r="AS339" s="39"/>
      <c r="AT339" s="28"/>
      <c r="AU339" s="55"/>
      <c r="AV339" s="55"/>
      <c r="AW339" s="55"/>
      <c r="AX339" s="246" t="str">
        <f>IF(V339="","",EOMONTH(EDATE(Tabla1[[#This Row],[Fecha Finalización]],2),0))</f>
        <v/>
      </c>
      <c r="AY339" s="39"/>
      <c r="AZ339" s="247" t="str">
        <f>IF(V339="","",EOMONTH(EDATE(Tabla1[[#This Row],[Fecha Finalización]],3),0))</f>
        <v/>
      </c>
      <c r="BA339" s="39"/>
      <c r="BB339" s="39"/>
      <c r="BC339" s="233"/>
      <c r="BD339" s="231" t="str">
        <f>IF(F339="","",Tabla1[[#This Row],[sem 01]]&amp;Tabla1[[#This Row],[sem 02]]&amp;Tabla1[[#This Row],[sem 03]])</f>
        <v/>
      </c>
      <c r="BE339" s="232" t="str">
        <f>+IF(TRIM(F339)="","",$B$1&amp;"-"&amp;Tabla1[[#This Row],[Mes Inscrito]]&amp;"-"&amp;Tabla1[[#This Row],[Dia de clases Inscrito]]&amp;"-"&amp;Tabla1[[#This Row],[Horario Inscrito]]&amp;"-"&amp;Tabla1[[#This Row],[Fecha Inicio grupo]])</f>
        <v/>
      </c>
      <c r="BF339" s="249" t="str">
        <f>IF(F339="","",Tabla1[[#This Row],[Curso]])</f>
        <v/>
      </c>
      <c r="BG339" s="250" t="str">
        <f>+IF(TRIM(F339)="","",$B$1&amp;"-"&amp;TRIM(Tabla1[[#This Row],[Mes Inscrito]])&amp;"-"&amp;TRIM(Tabla1[[#This Row],[Dia de clases Inscrito]])&amp;"-"&amp;TRIM(Tabla1[[#This Row],[Horario Inscrito]])&amp;"-"&amp;TRIM(Tabla1[[#This Row],[Fecha Inicio grupo]])&amp;"-"&amp;TRIM(Tabla1[[#This Row],[Tipo Incrito]]))</f>
        <v/>
      </c>
      <c r="BH339" s="251" t="str">
        <f>IF(F339="","",OR(IFERROR(SEARCH("CG",Tabla1[[#This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9" s="305" t="str">
        <f>IF(F339&lt;&gt;"",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9" s="305" t="str">
        <f>IF(F339&lt;&gt;"",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9" s="305" t="str">
        <f>IF(Tabla1[[#This Row],[Fecha Inicio grupo]]="","",IFERROR(VLOOKUP(Tabla1[[#This Row],[Mes de Alta como miembro]],Parámetros!$AM$2:$AN$16,2,0),"01/01/1900"))</f>
        <v/>
      </c>
    </row>
    <row r="340" spans="1:63" ht="14.45" hidden="1">
      <c r="A340" s="68">
        <v>337</v>
      </c>
      <c r="B340" s="29"/>
      <c r="C340" s="34"/>
      <c r="D340" s="42"/>
      <c r="E340" s="64"/>
      <c r="F340" s="45"/>
      <c r="G340" s="45"/>
      <c r="H340" s="161"/>
      <c r="I340" s="42"/>
      <c r="J340" s="28"/>
      <c r="K340" s="69"/>
      <c r="L340" s="68"/>
      <c r="M340" s="46"/>
      <c r="N340" s="236" t="str">
        <f ca="1">IF(Tabla1[[#This Row],[Fecha de nac]]="","",IF(Tabla1[[#This Row],[Fecha Finalización]] &gt;=TODAY(), DATEDIF(Tabla1[[#This Row],[Fecha de nac]],TODAY(),"y"), ROUNDDOWN((Tabla1[[#This Row],[Fecha Finalización]] -Tabla1[[#This Row],[Fecha de nac]])/365,0)))</f>
        <v/>
      </c>
      <c r="O340" s="167"/>
      <c r="P340" s="34"/>
      <c r="Q340" s="67"/>
      <c r="R340" s="67"/>
      <c r="S340" s="67"/>
      <c r="T340" s="67"/>
      <c r="U340" s="241" t="str">
        <f>IF(F340="","",Tabla1[[#This Row],[Fecha Inicio grupo]]+3*7-7)</f>
        <v/>
      </c>
      <c r="V340" s="242" t="str">
        <f>IF(F340="","",EDATE(Tabla1[[#This Row],[Fecha Inicio grupo]],3))</f>
        <v/>
      </c>
      <c r="W340" s="29"/>
      <c r="X340" s="29"/>
      <c r="Y340" s="76"/>
      <c r="Z340" s="76"/>
      <c r="AA340" s="76"/>
      <c r="AB340" s="76"/>
      <c r="AC340" s="76"/>
      <c r="AD340" s="76"/>
      <c r="AE340" s="76"/>
      <c r="AF340" s="76"/>
      <c r="AG340" s="76"/>
      <c r="AH340" s="76"/>
      <c r="AI340" s="76"/>
      <c r="AJ340" s="76"/>
      <c r="AK340" s="76"/>
      <c r="AL340" s="76"/>
      <c r="AM340" s="76"/>
      <c r="AN340" s="76"/>
      <c r="AO340" s="143"/>
      <c r="AP340" s="244" t="str">
        <f>IF(F340="","",IFERROR(VLOOKUP(SUBSTITUTE(SUBSTITUTE(Tabla1[[#This Row],[Uso Sistemas]],"T","P"),"N","F"),Parámetros!$M$2:$N$17,2,0),"Completar hasta 3ra sem. para evaluar a Probacionista"))</f>
        <v/>
      </c>
      <c r="AQ340" s="39"/>
      <c r="AR340" s="39"/>
      <c r="AS340" s="39"/>
      <c r="AT340" s="28"/>
      <c r="AU340" s="55"/>
      <c r="AV340" s="55"/>
      <c r="AW340" s="55"/>
      <c r="AX340" s="246" t="str">
        <f>IF(V340="","",EOMONTH(EDATE(Tabla1[[#This Row],[Fecha Finalización]],2),0))</f>
        <v/>
      </c>
      <c r="AY340" s="39"/>
      <c r="AZ340" s="247" t="str">
        <f>IF(V340="","",EOMONTH(EDATE(Tabla1[[#This Row],[Fecha Finalización]],3),0))</f>
        <v/>
      </c>
      <c r="BA340" s="39"/>
      <c r="BB340" s="39"/>
      <c r="BC340" s="233"/>
      <c r="BD340" s="231" t="str">
        <f>IF(F340="","",Tabla1[[#This Row],[sem 01]]&amp;Tabla1[[#This Row],[sem 02]]&amp;Tabla1[[#This Row],[sem 03]])</f>
        <v/>
      </c>
      <c r="BE340" s="232" t="str">
        <f>+IF(TRIM(F340)="","",$B$1&amp;"-"&amp;Tabla1[[#This Row],[Mes Inscrito]]&amp;"-"&amp;Tabla1[[#This Row],[Dia de clases Inscrito]]&amp;"-"&amp;Tabla1[[#This Row],[Horario Inscrito]]&amp;"-"&amp;Tabla1[[#This Row],[Fecha Inicio grupo]])</f>
        <v/>
      </c>
      <c r="BF340" s="249" t="str">
        <f>IF(F340="","",Tabla1[[#This Row],[Curso]])</f>
        <v/>
      </c>
      <c r="BG340" s="250" t="str">
        <f>+IF(TRIM(F340)="","",$B$1&amp;"-"&amp;TRIM(Tabla1[[#This Row],[Mes Inscrito]])&amp;"-"&amp;TRIM(Tabla1[[#This Row],[Dia de clases Inscrito]])&amp;"-"&amp;TRIM(Tabla1[[#This Row],[Horario Inscrito]])&amp;"-"&amp;TRIM(Tabla1[[#This Row],[Fecha Inicio grupo]])&amp;"-"&amp;TRIM(Tabla1[[#This Row],[Tipo Incrito]]))</f>
        <v/>
      </c>
      <c r="BH340" s="251" t="str">
        <f>IF(F340="","",OR(IFERROR(SEARCH("CG",Tabla1[[#This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0" s="305" t="str">
        <f>IF(F340&lt;&gt;"",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0" s="305" t="str">
        <f>IF(F340&lt;&gt;"",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0" s="305" t="str">
        <f>IF(Tabla1[[#This Row],[Fecha Inicio grupo]]="","",IFERROR(VLOOKUP(Tabla1[[#This Row],[Mes de Alta como miembro]],Parámetros!$AM$2:$AN$16,2,0),"01/01/1900"))</f>
        <v/>
      </c>
    </row>
    <row r="341" spans="1:63" ht="14.45" hidden="1">
      <c r="A341" s="68">
        <v>338</v>
      </c>
      <c r="B341" s="29"/>
      <c r="C341" s="34"/>
      <c r="D341" s="42"/>
      <c r="E341" s="64"/>
      <c r="F341" s="45"/>
      <c r="G341" s="45"/>
      <c r="H341" s="161"/>
      <c r="I341" s="42"/>
      <c r="J341" s="28"/>
      <c r="K341" s="69"/>
      <c r="L341" s="68"/>
      <c r="M341" s="46"/>
      <c r="N341" s="236" t="str">
        <f ca="1">IF(Tabla1[[#This Row],[Fecha de nac]]="","",IF(Tabla1[[#This Row],[Fecha Finalización]] &gt;=TODAY(), DATEDIF(Tabla1[[#This Row],[Fecha de nac]],TODAY(),"y"), ROUNDDOWN((Tabla1[[#This Row],[Fecha Finalización]] -Tabla1[[#This Row],[Fecha de nac]])/365,0)))</f>
        <v/>
      </c>
      <c r="O341" s="167"/>
      <c r="P341" s="34"/>
      <c r="Q341" s="67"/>
      <c r="R341" s="67"/>
      <c r="S341" s="67"/>
      <c r="T341" s="67"/>
      <c r="U341" s="241" t="str">
        <f>IF(F341="","",Tabla1[[#This Row],[Fecha Inicio grupo]]+3*7-7)</f>
        <v/>
      </c>
      <c r="V341" s="242" t="str">
        <f>IF(F341="","",EDATE(Tabla1[[#This Row],[Fecha Inicio grupo]],3))</f>
        <v/>
      </c>
      <c r="W341" s="29"/>
      <c r="X341" s="29"/>
      <c r="Y341" s="76"/>
      <c r="Z341" s="76"/>
      <c r="AA341" s="76"/>
      <c r="AB341" s="76"/>
      <c r="AC341" s="76"/>
      <c r="AD341" s="76"/>
      <c r="AE341" s="76"/>
      <c r="AF341" s="76"/>
      <c r="AG341" s="76"/>
      <c r="AH341" s="76"/>
      <c r="AI341" s="76"/>
      <c r="AJ341" s="76"/>
      <c r="AK341" s="76"/>
      <c r="AL341" s="76"/>
      <c r="AM341" s="76"/>
      <c r="AN341" s="76"/>
      <c r="AO341" s="143"/>
      <c r="AP341" s="244" t="str">
        <f>IF(F341="","",IFERROR(VLOOKUP(SUBSTITUTE(SUBSTITUTE(Tabla1[[#This Row],[Uso Sistemas]],"T","P"),"N","F"),Parámetros!$M$2:$N$17,2,0),"Completar hasta 3ra sem. para evaluar a Probacionista"))</f>
        <v/>
      </c>
      <c r="AQ341" s="39"/>
      <c r="AR341" s="39"/>
      <c r="AS341" s="39"/>
      <c r="AT341" s="28"/>
      <c r="AU341" s="55"/>
      <c r="AV341" s="55"/>
      <c r="AW341" s="55"/>
      <c r="AX341" s="246" t="str">
        <f>IF(V341="","",EOMONTH(EDATE(Tabla1[[#This Row],[Fecha Finalización]],2),0))</f>
        <v/>
      </c>
      <c r="AY341" s="39"/>
      <c r="AZ341" s="247" t="str">
        <f>IF(V341="","",EOMONTH(EDATE(Tabla1[[#This Row],[Fecha Finalización]],3),0))</f>
        <v/>
      </c>
      <c r="BA341" s="39"/>
      <c r="BB341" s="39"/>
      <c r="BC341" s="233"/>
      <c r="BD341" s="231" t="str">
        <f>IF(F341="","",Tabla1[[#This Row],[sem 01]]&amp;Tabla1[[#This Row],[sem 02]]&amp;Tabla1[[#This Row],[sem 03]])</f>
        <v/>
      </c>
      <c r="BE341" s="232" t="str">
        <f>+IF(TRIM(F341)="","",$B$1&amp;"-"&amp;Tabla1[[#This Row],[Mes Inscrito]]&amp;"-"&amp;Tabla1[[#This Row],[Dia de clases Inscrito]]&amp;"-"&amp;Tabla1[[#This Row],[Horario Inscrito]]&amp;"-"&amp;Tabla1[[#This Row],[Fecha Inicio grupo]])</f>
        <v/>
      </c>
      <c r="BF341" s="249" t="str">
        <f>IF(F341="","",Tabla1[[#This Row],[Curso]])</f>
        <v/>
      </c>
      <c r="BG341" s="250" t="str">
        <f>+IF(TRIM(F341)="","",$B$1&amp;"-"&amp;TRIM(Tabla1[[#This Row],[Mes Inscrito]])&amp;"-"&amp;TRIM(Tabla1[[#This Row],[Dia de clases Inscrito]])&amp;"-"&amp;TRIM(Tabla1[[#This Row],[Horario Inscrito]])&amp;"-"&amp;TRIM(Tabla1[[#This Row],[Fecha Inicio grupo]])&amp;"-"&amp;TRIM(Tabla1[[#This Row],[Tipo Incrito]]))</f>
        <v/>
      </c>
      <c r="BH341" s="251" t="str">
        <f>IF(F341="","",OR(IFERROR(SEARCH("CG",Tabla1[[#This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1" s="305" t="str">
        <f>IF(F341&lt;&gt;"",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1" s="305" t="str">
        <f>IF(F341&lt;&gt;"",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1" s="305" t="str">
        <f>IF(Tabla1[[#This Row],[Fecha Inicio grupo]]="","",IFERROR(VLOOKUP(Tabla1[[#This Row],[Mes de Alta como miembro]],Parámetros!$AM$2:$AN$16,2,0),"01/01/1900"))</f>
        <v/>
      </c>
    </row>
    <row r="342" spans="1:63" ht="14.45" hidden="1">
      <c r="A342" s="68">
        <v>339</v>
      </c>
      <c r="B342" s="29"/>
      <c r="C342" s="34"/>
      <c r="D342" s="42"/>
      <c r="E342" s="64"/>
      <c r="F342" s="45"/>
      <c r="G342" s="45"/>
      <c r="H342" s="161"/>
      <c r="I342" s="42"/>
      <c r="J342" s="28"/>
      <c r="K342" s="69"/>
      <c r="L342" s="68"/>
      <c r="M342" s="46"/>
      <c r="N342" s="236" t="str">
        <f ca="1">IF(Tabla1[[#This Row],[Fecha de nac]]="","",IF(Tabla1[[#This Row],[Fecha Finalización]] &gt;=TODAY(), DATEDIF(Tabla1[[#This Row],[Fecha de nac]],TODAY(),"y"), ROUNDDOWN((Tabla1[[#This Row],[Fecha Finalización]] -Tabla1[[#This Row],[Fecha de nac]])/365,0)))</f>
        <v/>
      </c>
      <c r="O342" s="167"/>
      <c r="P342" s="34"/>
      <c r="Q342" s="67"/>
      <c r="R342" s="67"/>
      <c r="S342" s="67"/>
      <c r="T342" s="67"/>
      <c r="U342" s="241" t="str">
        <f>IF(F342="","",Tabla1[[#This Row],[Fecha Inicio grupo]]+3*7-7)</f>
        <v/>
      </c>
      <c r="V342" s="242" t="str">
        <f>IF(F342="","",EDATE(Tabla1[[#This Row],[Fecha Inicio grupo]],3))</f>
        <v/>
      </c>
      <c r="W342" s="29"/>
      <c r="X342" s="29"/>
      <c r="Y342" s="76"/>
      <c r="Z342" s="76"/>
      <c r="AA342" s="76"/>
      <c r="AB342" s="76"/>
      <c r="AC342" s="76"/>
      <c r="AD342" s="76"/>
      <c r="AE342" s="76"/>
      <c r="AF342" s="76"/>
      <c r="AG342" s="76"/>
      <c r="AH342" s="76"/>
      <c r="AI342" s="76"/>
      <c r="AJ342" s="76"/>
      <c r="AK342" s="76"/>
      <c r="AL342" s="76"/>
      <c r="AM342" s="76"/>
      <c r="AN342" s="76"/>
      <c r="AO342" s="143"/>
      <c r="AP342" s="244" t="str">
        <f>IF(F342="","",IFERROR(VLOOKUP(SUBSTITUTE(SUBSTITUTE(Tabla1[[#This Row],[Uso Sistemas]],"T","P"),"N","F"),Parámetros!$M$2:$N$17,2,0),"Completar hasta 3ra sem. para evaluar a Probacionista"))</f>
        <v/>
      </c>
      <c r="AQ342" s="39"/>
      <c r="AR342" s="39"/>
      <c r="AS342" s="39"/>
      <c r="AT342" s="28"/>
      <c r="AU342" s="55"/>
      <c r="AV342" s="55"/>
      <c r="AW342" s="55"/>
      <c r="AX342" s="246" t="str">
        <f>IF(V342="","",EOMONTH(EDATE(Tabla1[[#This Row],[Fecha Finalización]],2),0))</f>
        <v/>
      </c>
      <c r="AY342" s="39"/>
      <c r="AZ342" s="247" t="str">
        <f>IF(V342="","",EOMONTH(EDATE(Tabla1[[#This Row],[Fecha Finalización]],3),0))</f>
        <v/>
      </c>
      <c r="BA342" s="39"/>
      <c r="BB342" s="39"/>
      <c r="BC342" s="233"/>
      <c r="BD342" s="231" t="str">
        <f>IF(F342="","",Tabla1[[#This Row],[sem 01]]&amp;Tabla1[[#This Row],[sem 02]]&amp;Tabla1[[#This Row],[sem 03]])</f>
        <v/>
      </c>
      <c r="BE342" s="232" t="str">
        <f>+IF(TRIM(F342)="","",$B$1&amp;"-"&amp;Tabla1[[#This Row],[Mes Inscrito]]&amp;"-"&amp;Tabla1[[#This Row],[Dia de clases Inscrito]]&amp;"-"&amp;Tabla1[[#This Row],[Horario Inscrito]]&amp;"-"&amp;Tabla1[[#This Row],[Fecha Inicio grupo]])</f>
        <v/>
      </c>
      <c r="BF342" s="249" t="str">
        <f>IF(F342="","",Tabla1[[#This Row],[Curso]])</f>
        <v/>
      </c>
      <c r="BG342" s="250" t="str">
        <f>+IF(TRIM(F342)="","",$B$1&amp;"-"&amp;TRIM(Tabla1[[#This Row],[Mes Inscrito]])&amp;"-"&amp;TRIM(Tabla1[[#This Row],[Dia de clases Inscrito]])&amp;"-"&amp;TRIM(Tabla1[[#This Row],[Horario Inscrito]])&amp;"-"&amp;TRIM(Tabla1[[#This Row],[Fecha Inicio grupo]])&amp;"-"&amp;TRIM(Tabla1[[#This Row],[Tipo Incrito]]))</f>
        <v/>
      </c>
      <c r="BH342" s="251" t="str">
        <f>IF(F342="","",OR(IFERROR(SEARCH("CG",Tabla1[[#This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2" s="305" t="str">
        <f>IF(F342&lt;&gt;"",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2" s="305" t="str">
        <f>IF(F342&lt;&gt;"",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2" s="305" t="str">
        <f>IF(Tabla1[[#This Row],[Fecha Inicio grupo]]="","",IFERROR(VLOOKUP(Tabla1[[#This Row],[Mes de Alta como miembro]],Parámetros!$AM$2:$AN$16,2,0),"01/01/1900"))</f>
        <v/>
      </c>
    </row>
    <row r="343" spans="1:63" ht="14.45" hidden="1">
      <c r="A343" s="68">
        <v>340</v>
      </c>
      <c r="B343" s="29"/>
      <c r="C343" s="34"/>
      <c r="D343" s="42"/>
      <c r="E343" s="64"/>
      <c r="F343" s="45"/>
      <c r="G343" s="45"/>
      <c r="H343" s="161"/>
      <c r="I343" s="42"/>
      <c r="J343" s="28"/>
      <c r="K343" s="69"/>
      <c r="L343" s="68"/>
      <c r="M343" s="46"/>
      <c r="N343" s="236" t="str">
        <f ca="1">IF(Tabla1[[#This Row],[Fecha de nac]]="","",IF(Tabla1[[#This Row],[Fecha Finalización]] &gt;=TODAY(), DATEDIF(Tabla1[[#This Row],[Fecha de nac]],TODAY(),"y"), ROUNDDOWN((Tabla1[[#This Row],[Fecha Finalización]] -Tabla1[[#This Row],[Fecha de nac]])/365,0)))</f>
        <v/>
      </c>
      <c r="O343" s="167"/>
      <c r="P343" s="34"/>
      <c r="Q343" s="67"/>
      <c r="R343" s="67"/>
      <c r="S343" s="67"/>
      <c r="T343" s="67"/>
      <c r="U343" s="241" t="str">
        <f>IF(F343="","",Tabla1[[#This Row],[Fecha Inicio grupo]]+3*7-7)</f>
        <v/>
      </c>
      <c r="V343" s="242" t="str">
        <f>IF(F343="","",EDATE(Tabla1[[#This Row],[Fecha Inicio grupo]],3))</f>
        <v/>
      </c>
      <c r="W343" s="29"/>
      <c r="X343" s="29"/>
      <c r="Y343" s="76"/>
      <c r="Z343" s="76"/>
      <c r="AA343" s="76"/>
      <c r="AB343" s="76"/>
      <c r="AC343" s="76"/>
      <c r="AD343" s="76"/>
      <c r="AE343" s="76"/>
      <c r="AF343" s="76"/>
      <c r="AG343" s="76"/>
      <c r="AH343" s="76"/>
      <c r="AI343" s="76"/>
      <c r="AJ343" s="76"/>
      <c r="AK343" s="76"/>
      <c r="AL343" s="76"/>
      <c r="AM343" s="76"/>
      <c r="AN343" s="76"/>
      <c r="AO343" s="143"/>
      <c r="AP343" s="244" t="str">
        <f>IF(F343="","",IFERROR(VLOOKUP(SUBSTITUTE(SUBSTITUTE(Tabla1[[#This Row],[Uso Sistemas]],"T","P"),"N","F"),Parámetros!$M$2:$N$17,2,0),"Completar hasta 3ra sem. para evaluar a Probacionista"))</f>
        <v/>
      </c>
      <c r="AQ343" s="39"/>
      <c r="AR343" s="39"/>
      <c r="AS343" s="39"/>
      <c r="AT343" s="28"/>
      <c r="AU343" s="55"/>
      <c r="AV343" s="55"/>
      <c r="AW343" s="55"/>
      <c r="AX343" s="246" t="str">
        <f>IF(V343="","",EOMONTH(EDATE(Tabla1[[#This Row],[Fecha Finalización]],2),0))</f>
        <v/>
      </c>
      <c r="AY343" s="39"/>
      <c r="AZ343" s="247" t="str">
        <f>IF(V343="","",EOMONTH(EDATE(Tabla1[[#This Row],[Fecha Finalización]],3),0))</f>
        <v/>
      </c>
      <c r="BA343" s="39"/>
      <c r="BB343" s="39"/>
      <c r="BC343" s="233"/>
      <c r="BD343" s="231" t="str">
        <f>IF(F343="","",Tabla1[[#This Row],[sem 01]]&amp;Tabla1[[#This Row],[sem 02]]&amp;Tabla1[[#This Row],[sem 03]])</f>
        <v/>
      </c>
      <c r="BE343" s="232" t="str">
        <f>+IF(TRIM(F343)="","",$B$1&amp;"-"&amp;Tabla1[[#This Row],[Mes Inscrito]]&amp;"-"&amp;Tabla1[[#This Row],[Dia de clases Inscrito]]&amp;"-"&amp;Tabla1[[#This Row],[Horario Inscrito]]&amp;"-"&amp;Tabla1[[#This Row],[Fecha Inicio grupo]])</f>
        <v/>
      </c>
      <c r="BF343" s="249" t="str">
        <f>IF(F343="","",Tabla1[[#This Row],[Curso]])</f>
        <v/>
      </c>
      <c r="BG343" s="250" t="str">
        <f>+IF(TRIM(F343)="","",$B$1&amp;"-"&amp;TRIM(Tabla1[[#This Row],[Mes Inscrito]])&amp;"-"&amp;TRIM(Tabla1[[#This Row],[Dia de clases Inscrito]])&amp;"-"&amp;TRIM(Tabla1[[#This Row],[Horario Inscrito]])&amp;"-"&amp;TRIM(Tabla1[[#This Row],[Fecha Inicio grupo]])&amp;"-"&amp;TRIM(Tabla1[[#This Row],[Tipo Incrito]]))</f>
        <v/>
      </c>
      <c r="BH343" s="251" t="str">
        <f>IF(F343="","",OR(IFERROR(SEARCH("CG",Tabla1[[#This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3" s="305" t="str">
        <f>IF(F343&lt;&gt;"",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3" s="305" t="str">
        <f>IF(F343&lt;&gt;"",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3" s="305" t="str">
        <f>IF(Tabla1[[#This Row],[Fecha Inicio grupo]]="","",IFERROR(VLOOKUP(Tabla1[[#This Row],[Mes de Alta como miembro]],Parámetros!$AM$2:$AN$16,2,0),"01/01/1900"))</f>
        <v/>
      </c>
    </row>
    <row r="344" spans="1:63" ht="14.45" hidden="1">
      <c r="A344" s="68">
        <v>341</v>
      </c>
      <c r="B344" s="29"/>
      <c r="C344" s="34"/>
      <c r="D344" s="42"/>
      <c r="E344" s="64"/>
      <c r="F344" s="45"/>
      <c r="G344" s="45"/>
      <c r="H344" s="161"/>
      <c r="I344" s="42"/>
      <c r="J344" s="28"/>
      <c r="K344" s="69"/>
      <c r="L344" s="68"/>
      <c r="M344" s="46"/>
      <c r="N344" s="236" t="str">
        <f ca="1">IF(Tabla1[[#This Row],[Fecha de nac]]="","",IF(Tabla1[[#This Row],[Fecha Finalización]] &gt;=TODAY(), DATEDIF(Tabla1[[#This Row],[Fecha de nac]],TODAY(),"y"), ROUNDDOWN((Tabla1[[#This Row],[Fecha Finalización]] -Tabla1[[#This Row],[Fecha de nac]])/365,0)))</f>
        <v/>
      </c>
      <c r="O344" s="167"/>
      <c r="P344" s="34"/>
      <c r="Q344" s="67"/>
      <c r="R344" s="67"/>
      <c r="S344" s="67"/>
      <c r="T344" s="67"/>
      <c r="U344" s="241" t="str">
        <f>IF(F344="","",Tabla1[[#This Row],[Fecha Inicio grupo]]+3*7-7)</f>
        <v/>
      </c>
      <c r="V344" s="242" t="str">
        <f>IF(F344="","",EDATE(Tabla1[[#This Row],[Fecha Inicio grupo]],3))</f>
        <v/>
      </c>
      <c r="W344" s="29"/>
      <c r="X344" s="29"/>
      <c r="Y344" s="76"/>
      <c r="Z344" s="76"/>
      <c r="AA344" s="76"/>
      <c r="AB344" s="76"/>
      <c r="AC344" s="76"/>
      <c r="AD344" s="76"/>
      <c r="AE344" s="76"/>
      <c r="AF344" s="76"/>
      <c r="AG344" s="76"/>
      <c r="AH344" s="76"/>
      <c r="AI344" s="76"/>
      <c r="AJ344" s="76"/>
      <c r="AK344" s="76"/>
      <c r="AL344" s="76"/>
      <c r="AM344" s="76"/>
      <c r="AN344" s="76"/>
      <c r="AO344" s="143"/>
      <c r="AP344" s="244" t="str">
        <f>IF(F344="","",IFERROR(VLOOKUP(SUBSTITUTE(SUBSTITUTE(Tabla1[[#This Row],[Uso Sistemas]],"T","P"),"N","F"),Parámetros!$M$2:$N$17,2,0),"Completar hasta 3ra sem. para evaluar a Probacionista"))</f>
        <v/>
      </c>
      <c r="AQ344" s="39"/>
      <c r="AR344" s="39"/>
      <c r="AS344" s="39"/>
      <c r="AT344" s="28"/>
      <c r="AU344" s="55"/>
      <c r="AV344" s="55"/>
      <c r="AW344" s="55"/>
      <c r="AX344" s="246" t="str">
        <f>IF(V344="","",EOMONTH(EDATE(Tabla1[[#This Row],[Fecha Finalización]],2),0))</f>
        <v/>
      </c>
      <c r="AY344" s="39"/>
      <c r="AZ344" s="247" t="str">
        <f>IF(V344="","",EOMONTH(EDATE(Tabla1[[#This Row],[Fecha Finalización]],3),0))</f>
        <v/>
      </c>
      <c r="BA344" s="39"/>
      <c r="BB344" s="39"/>
      <c r="BC344" s="233"/>
      <c r="BD344" s="231" t="str">
        <f>IF(F344="","",Tabla1[[#This Row],[sem 01]]&amp;Tabla1[[#This Row],[sem 02]]&amp;Tabla1[[#This Row],[sem 03]])</f>
        <v/>
      </c>
      <c r="BE344" s="232" t="str">
        <f>+IF(TRIM(F344)="","",$B$1&amp;"-"&amp;Tabla1[[#This Row],[Mes Inscrito]]&amp;"-"&amp;Tabla1[[#This Row],[Dia de clases Inscrito]]&amp;"-"&amp;Tabla1[[#This Row],[Horario Inscrito]]&amp;"-"&amp;Tabla1[[#This Row],[Fecha Inicio grupo]])</f>
        <v/>
      </c>
      <c r="BF344" s="249" t="str">
        <f>IF(F344="","",Tabla1[[#This Row],[Curso]])</f>
        <v/>
      </c>
      <c r="BG344" s="250" t="str">
        <f>+IF(TRIM(F344)="","",$B$1&amp;"-"&amp;TRIM(Tabla1[[#This Row],[Mes Inscrito]])&amp;"-"&amp;TRIM(Tabla1[[#This Row],[Dia de clases Inscrito]])&amp;"-"&amp;TRIM(Tabla1[[#This Row],[Horario Inscrito]])&amp;"-"&amp;TRIM(Tabla1[[#This Row],[Fecha Inicio grupo]])&amp;"-"&amp;TRIM(Tabla1[[#This Row],[Tipo Incrito]]))</f>
        <v/>
      </c>
      <c r="BH344" s="251" t="str">
        <f>IF(F344="","",OR(IFERROR(SEARCH("CG",Tabla1[[#This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4" s="305" t="str">
        <f>IF(F344&lt;&gt;"",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4" s="305" t="str">
        <f>IF(F344&lt;&gt;"",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4" s="305" t="str">
        <f>IF(Tabla1[[#This Row],[Fecha Inicio grupo]]="","",IFERROR(VLOOKUP(Tabla1[[#This Row],[Mes de Alta como miembro]],Parámetros!$AM$2:$AN$16,2,0),"01/01/1900"))</f>
        <v/>
      </c>
    </row>
    <row r="345" spans="1:63" ht="14.45" hidden="1">
      <c r="A345" s="68">
        <v>342</v>
      </c>
      <c r="B345" s="29"/>
      <c r="C345" s="34"/>
      <c r="D345" s="42"/>
      <c r="E345" s="64"/>
      <c r="F345" s="45"/>
      <c r="G345" s="45"/>
      <c r="H345" s="161"/>
      <c r="I345" s="42"/>
      <c r="J345" s="28"/>
      <c r="K345" s="69"/>
      <c r="L345" s="68"/>
      <c r="M345" s="46"/>
      <c r="N345" s="236" t="str">
        <f ca="1">IF(Tabla1[[#This Row],[Fecha de nac]]="","",IF(Tabla1[[#This Row],[Fecha Finalización]] &gt;=TODAY(), DATEDIF(Tabla1[[#This Row],[Fecha de nac]],TODAY(),"y"), ROUNDDOWN((Tabla1[[#This Row],[Fecha Finalización]] -Tabla1[[#This Row],[Fecha de nac]])/365,0)))</f>
        <v/>
      </c>
      <c r="O345" s="167"/>
      <c r="P345" s="34"/>
      <c r="Q345" s="67"/>
      <c r="R345" s="67"/>
      <c r="S345" s="67"/>
      <c r="T345" s="67"/>
      <c r="U345" s="241" t="str">
        <f>IF(F345="","",Tabla1[[#This Row],[Fecha Inicio grupo]]+3*7-7)</f>
        <v/>
      </c>
      <c r="V345" s="242" t="str">
        <f>IF(F345="","",EDATE(Tabla1[[#This Row],[Fecha Inicio grupo]],3))</f>
        <v/>
      </c>
      <c r="W345" s="29"/>
      <c r="X345" s="29"/>
      <c r="Y345" s="76"/>
      <c r="Z345" s="76"/>
      <c r="AA345" s="76"/>
      <c r="AB345" s="76"/>
      <c r="AC345" s="76"/>
      <c r="AD345" s="76"/>
      <c r="AE345" s="76"/>
      <c r="AF345" s="76"/>
      <c r="AG345" s="76"/>
      <c r="AH345" s="76"/>
      <c r="AI345" s="76"/>
      <c r="AJ345" s="76"/>
      <c r="AK345" s="76"/>
      <c r="AL345" s="76"/>
      <c r="AM345" s="76"/>
      <c r="AN345" s="76"/>
      <c r="AO345" s="143"/>
      <c r="AP345" s="244" t="str">
        <f>IF(F345="","",IFERROR(VLOOKUP(SUBSTITUTE(SUBSTITUTE(Tabla1[[#This Row],[Uso Sistemas]],"T","P"),"N","F"),Parámetros!$M$2:$N$17,2,0),"Completar hasta 3ra sem. para evaluar a Probacionista"))</f>
        <v/>
      </c>
      <c r="AQ345" s="39"/>
      <c r="AR345" s="39"/>
      <c r="AS345" s="39"/>
      <c r="AT345" s="28"/>
      <c r="AU345" s="55"/>
      <c r="AV345" s="55"/>
      <c r="AW345" s="55"/>
      <c r="AX345" s="246" t="str">
        <f>IF(V345="","",EOMONTH(EDATE(Tabla1[[#This Row],[Fecha Finalización]],2),0))</f>
        <v/>
      </c>
      <c r="AY345" s="39"/>
      <c r="AZ345" s="247" t="str">
        <f>IF(V345="","",EOMONTH(EDATE(Tabla1[[#This Row],[Fecha Finalización]],3),0))</f>
        <v/>
      </c>
      <c r="BA345" s="39"/>
      <c r="BB345" s="39"/>
      <c r="BC345" s="233"/>
      <c r="BD345" s="231" t="str">
        <f>IF(F345="","",Tabla1[[#This Row],[sem 01]]&amp;Tabla1[[#This Row],[sem 02]]&amp;Tabla1[[#This Row],[sem 03]])</f>
        <v/>
      </c>
      <c r="BE345" s="232" t="str">
        <f>+IF(TRIM(F345)="","",$B$1&amp;"-"&amp;Tabla1[[#This Row],[Mes Inscrito]]&amp;"-"&amp;Tabla1[[#This Row],[Dia de clases Inscrito]]&amp;"-"&amp;Tabla1[[#This Row],[Horario Inscrito]]&amp;"-"&amp;Tabla1[[#This Row],[Fecha Inicio grupo]])</f>
        <v/>
      </c>
      <c r="BF345" s="249" t="str">
        <f>IF(F345="","",Tabla1[[#This Row],[Curso]])</f>
        <v/>
      </c>
      <c r="BG345" s="250" t="str">
        <f>+IF(TRIM(F345)="","",$B$1&amp;"-"&amp;TRIM(Tabla1[[#This Row],[Mes Inscrito]])&amp;"-"&amp;TRIM(Tabla1[[#This Row],[Dia de clases Inscrito]])&amp;"-"&amp;TRIM(Tabla1[[#This Row],[Horario Inscrito]])&amp;"-"&amp;TRIM(Tabla1[[#This Row],[Fecha Inicio grupo]])&amp;"-"&amp;TRIM(Tabla1[[#This Row],[Tipo Incrito]]))</f>
        <v/>
      </c>
      <c r="BH345" s="251" t="str">
        <f>IF(F345="","",OR(IFERROR(SEARCH("CG",Tabla1[[#This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5" s="305" t="str">
        <f>IF(F345&lt;&gt;"",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5" s="305" t="str">
        <f>IF(F345&lt;&gt;"",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5" s="305" t="str">
        <f>IF(Tabla1[[#This Row],[Fecha Inicio grupo]]="","",IFERROR(VLOOKUP(Tabla1[[#This Row],[Mes de Alta como miembro]],Parámetros!$AM$2:$AN$16,2,0),"01/01/1900"))</f>
        <v/>
      </c>
    </row>
    <row r="346" spans="1:63" ht="14.45" hidden="1">
      <c r="A346" s="68">
        <v>343</v>
      </c>
      <c r="B346" s="29"/>
      <c r="C346" s="34"/>
      <c r="D346" s="42"/>
      <c r="E346" s="64"/>
      <c r="F346" s="45"/>
      <c r="G346" s="45"/>
      <c r="H346" s="161"/>
      <c r="I346" s="42"/>
      <c r="J346" s="28"/>
      <c r="K346" s="69"/>
      <c r="L346" s="68"/>
      <c r="M346" s="46"/>
      <c r="N346" s="236" t="str">
        <f ca="1">IF(Tabla1[[#This Row],[Fecha de nac]]="","",IF(Tabla1[[#This Row],[Fecha Finalización]] &gt;=TODAY(), DATEDIF(Tabla1[[#This Row],[Fecha de nac]],TODAY(),"y"), ROUNDDOWN((Tabla1[[#This Row],[Fecha Finalización]] -Tabla1[[#This Row],[Fecha de nac]])/365,0)))</f>
        <v/>
      </c>
      <c r="O346" s="167"/>
      <c r="P346" s="34"/>
      <c r="Q346" s="67"/>
      <c r="R346" s="67"/>
      <c r="S346" s="67"/>
      <c r="T346" s="67"/>
      <c r="U346" s="241" t="str">
        <f>IF(F346="","",Tabla1[[#This Row],[Fecha Inicio grupo]]+3*7-7)</f>
        <v/>
      </c>
      <c r="V346" s="242" t="str">
        <f>IF(F346="","",EDATE(Tabla1[[#This Row],[Fecha Inicio grupo]],3))</f>
        <v/>
      </c>
      <c r="W346" s="29"/>
      <c r="X346" s="29"/>
      <c r="Y346" s="76"/>
      <c r="Z346" s="76"/>
      <c r="AA346" s="76"/>
      <c r="AB346" s="76"/>
      <c r="AC346" s="76"/>
      <c r="AD346" s="76"/>
      <c r="AE346" s="76"/>
      <c r="AF346" s="76"/>
      <c r="AG346" s="76"/>
      <c r="AH346" s="76"/>
      <c r="AI346" s="76"/>
      <c r="AJ346" s="76"/>
      <c r="AK346" s="76"/>
      <c r="AL346" s="76"/>
      <c r="AM346" s="76"/>
      <c r="AN346" s="76"/>
      <c r="AO346" s="143"/>
      <c r="AP346" s="244" t="str">
        <f>IF(F346="","",IFERROR(VLOOKUP(SUBSTITUTE(SUBSTITUTE(Tabla1[[#This Row],[Uso Sistemas]],"T","P"),"N","F"),Parámetros!$M$2:$N$17,2,0),"Completar hasta 3ra sem. para evaluar a Probacionista"))</f>
        <v/>
      </c>
      <c r="AQ346" s="39"/>
      <c r="AR346" s="39"/>
      <c r="AS346" s="39"/>
      <c r="AT346" s="28"/>
      <c r="AU346" s="55"/>
      <c r="AV346" s="55"/>
      <c r="AW346" s="55"/>
      <c r="AX346" s="246" t="str">
        <f>IF(V346="","",EOMONTH(EDATE(Tabla1[[#This Row],[Fecha Finalización]],2),0))</f>
        <v/>
      </c>
      <c r="AY346" s="39"/>
      <c r="AZ346" s="247" t="str">
        <f>IF(V346="","",EOMONTH(EDATE(Tabla1[[#This Row],[Fecha Finalización]],3),0))</f>
        <v/>
      </c>
      <c r="BA346" s="39"/>
      <c r="BB346" s="39"/>
      <c r="BC346" s="233"/>
      <c r="BD346" s="231" t="str">
        <f>IF(F346="","",Tabla1[[#This Row],[sem 01]]&amp;Tabla1[[#This Row],[sem 02]]&amp;Tabla1[[#This Row],[sem 03]])</f>
        <v/>
      </c>
      <c r="BE346" s="232" t="str">
        <f>+IF(TRIM(F346)="","",$B$1&amp;"-"&amp;Tabla1[[#This Row],[Mes Inscrito]]&amp;"-"&amp;Tabla1[[#This Row],[Dia de clases Inscrito]]&amp;"-"&amp;Tabla1[[#This Row],[Horario Inscrito]]&amp;"-"&amp;Tabla1[[#This Row],[Fecha Inicio grupo]])</f>
        <v/>
      </c>
      <c r="BF346" s="249" t="str">
        <f>IF(F346="","",Tabla1[[#This Row],[Curso]])</f>
        <v/>
      </c>
      <c r="BG346" s="250" t="str">
        <f>+IF(TRIM(F346)="","",$B$1&amp;"-"&amp;TRIM(Tabla1[[#This Row],[Mes Inscrito]])&amp;"-"&amp;TRIM(Tabla1[[#This Row],[Dia de clases Inscrito]])&amp;"-"&amp;TRIM(Tabla1[[#This Row],[Horario Inscrito]])&amp;"-"&amp;TRIM(Tabla1[[#This Row],[Fecha Inicio grupo]])&amp;"-"&amp;TRIM(Tabla1[[#This Row],[Tipo Incrito]]))</f>
        <v/>
      </c>
      <c r="BH346" s="251" t="str">
        <f>IF(F346="","",OR(IFERROR(SEARCH("CG",Tabla1[[#This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6" s="305" t="str">
        <f>IF(F346&lt;&gt;"",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6" s="305" t="str">
        <f>IF(F346&lt;&gt;"",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6" s="305" t="str">
        <f>IF(Tabla1[[#This Row],[Fecha Inicio grupo]]="","",IFERROR(VLOOKUP(Tabla1[[#This Row],[Mes de Alta como miembro]],Parámetros!$AM$2:$AN$16,2,0),"01/01/1900"))</f>
        <v/>
      </c>
    </row>
    <row r="347" spans="1:63" ht="14.45" hidden="1">
      <c r="A347" s="68">
        <v>344</v>
      </c>
      <c r="B347" s="29"/>
      <c r="C347" s="34"/>
      <c r="D347" s="42"/>
      <c r="E347" s="64"/>
      <c r="F347" s="45"/>
      <c r="G347" s="45"/>
      <c r="H347" s="161"/>
      <c r="I347" s="42"/>
      <c r="J347" s="28"/>
      <c r="K347" s="69"/>
      <c r="L347" s="68"/>
      <c r="M347" s="46"/>
      <c r="N347" s="236" t="str">
        <f ca="1">IF(Tabla1[[#This Row],[Fecha de nac]]="","",IF(Tabla1[[#This Row],[Fecha Finalización]] &gt;=TODAY(), DATEDIF(Tabla1[[#This Row],[Fecha de nac]],TODAY(),"y"), ROUNDDOWN((Tabla1[[#This Row],[Fecha Finalización]] -Tabla1[[#This Row],[Fecha de nac]])/365,0)))</f>
        <v/>
      </c>
      <c r="O347" s="167"/>
      <c r="P347" s="34"/>
      <c r="Q347" s="67"/>
      <c r="R347" s="67"/>
      <c r="S347" s="67"/>
      <c r="T347" s="67"/>
      <c r="U347" s="241" t="str">
        <f>IF(F347="","",Tabla1[[#This Row],[Fecha Inicio grupo]]+3*7-7)</f>
        <v/>
      </c>
      <c r="V347" s="242" t="str">
        <f>IF(F347="","",EDATE(Tabla1[[#This Row],[Fecha Inicio grupo]],3))</f>
        <v/>
      </c>
      <c r="W347" s="29"/>
      <c r="X347" s="29"/>
      <c r="Y347" s="76"/>
      <c r="Z347" s="76"/>
      <c r="AA347" s="76"/>
      <c r="AB347" s="76"/>
      <c r="AC347" s="76"/>
      <c r="AD347" s="76"/>
      <c r="AE347" s="76"/>
      <c r="AF347" s="76"/>
      <c r="AG347" s="76"/>
      <c r="AH347" s="76"/>
      <c r="AI347" s="76"/>
      <c r="AJ347" s="76"/>
      <c r="AK347" s="76"/>
      <c r="AL347" s="76"/>
      <c r="AM347" s="76"/>
      <c r="AN347" s="76"/>
      <c r="AO347" s="143"/>
      <c r="AP347" s="244" t="str">
        <f>IF(F347="","",IFERROR(VLOOKUP(SUBSTITUTE(SUBSTITUTE(Tabla1[[#This Row],[Uso Sistemas]],"T","P"),"N","F"),Parámetros!$M$2:$N$17,2,0),"Completar hasta 3ra sem. para evaluar a Probacionista"))</f>
        <v/>
      </c>
      <c r="AQ347" s="39"/>
      <c r="AR347" s="39"/>
      <c r="AS347" s="39"/>
      <c r="AT347" s="28"/>
      <c r="AU347" s="55"/>
      <c r="AV347" s="55"/>
      <c r="AW347" s="55"/>
      <c r="AX347" s="246" t="str">
        <f>IF(V347="","",EOMONTH(EDATE(Tabla1[[#This Row],[Fecha Finalización]],2),0))</f>
        <v/>
      </c>
      <c r="AY347" s="39"/>
      <c r="AZ347" s="247" t="str">
        <f>IF(V347="","",EOMONTH(EDATE(Tabla1[[#This Row],[Fecha Finalización]],3),0))</f>
        <v/>
      </c>
      <c r="BA347" s="39"/>
      <c r="BB347" s="39"/>
      <c r="BC347" s="233"/>
      <c r="BD347" s="231" t="str">
        <f>IF(F347="","",Tabla1[[#This Row],[sem 01]]&amp;Tabla1[[#This Row],[sem 02]]&amp;Tabla1[[#This Row],[sem 03]])</f>
        <v/>
      </c>
      <c r="BE347" s="232" t="str">
        <f>+IF(TRIM(F347)="","",$B$1&amp;"-"&amp;Tabla1[[#This Row],[Mes Inscrito]]&amp;"-"&amp;Tabla1[[#This Row],[Dia de clases Inscrito]]&amp;"-"&amp;Tabla1[[#This Row],[Horario Inscrito]]&amp;"-"&amp;Tabla1[[#This Row],[Fecha Inicio grupo]])</f>
        <v/>
      </c>
      <c r="BF347" s="249" t="str">
        <f>IF(F347="","",Tabla1[[#This Row],[Curso]])</f>
        <v/>
      </c>
      <c r="BG347" s="250" t="str">
        <f>+IF(TRIM(F347)="","",$B$1&amp;"-"&amp;TRIM(Tabla1[[#This Row],[Mes Inscrito]])&amp;"-"&amp;TRIM(Tabla1[[#This Row],[Dia de clases Inscrito]])&amp;"-"&amp;TRIM(Tabla1[[#This Row],[Horario Inscrito]])&amp;"-"&amp;TRIM(Tabla1[[#This Row],[Fecha Inicio grupo]])&amp;"-"&amp;TRIM(Tabla1[[#This Row],[Tipo Incrito]]))</f>
        <v/>
      </c>
      <c r="BH347" s="251" t="str">
        <f>IF(F347="","",OR(IFERROR(SEARCH("CG",Tabla1[[#This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7" s="305" t="str">
        <f>IF(F347&lt;&gt;"",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7" s="305" t="str">
        <f>IF(F347&lt;&gt;"",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7" s="305" t="str">
        <f>IF(Tabla1[[#This Row],[Fecha Inicio grupo]]="","",IFERROR(VLOOKUP(Tabla1[[#This Row],[Mes de Alta como miembro]],Parámetros!$AM$2:$AN$16,2,0),"01/01/1900"))</f>
        <v/>
      </c>
    </row>
    <row r="348" spans="1:63" ht="14.45" hidden="1">
      <c r="A348" s="68">
        <v>345</v>
      </c>
      <c r="B348" s="29"/>
      <c r="C348" s="34"/>
      <c r="D348" s="42"/>
      <c r="E348" s="64"/>
      <c r="F348" s="45"/>
      <c r="G348" s="45"/>
      <c r="H348" s="161"/>
      <c r="I348" s="42"/>
      <c r="J348" s="28"/>
      <c r="K348" s="69"/>
      <c r="L348" s="68"/>
      <c r="M348" s="46"/>
      <c r="N348" s="236" t="str">
        <f ca="1">IF(Tabla1[[#This Row],[Fecha de nac]]="","",IF(Tabla1[[#This Row],[Fecha Finalización]] &gt;=TODAY(), DATEDIF(Tabla1[[#This Row],[Fecha de nac]],TODAY(),"y"), ROUNDDOWN((Tabla1[[#This Row],[Fecha Finalización]] -Tabla1[[#This Row],[Fecha de nac]])/365,0)))</f>
        <v/>
      </c>
      <c r="O348" s="167"/>
      <c r="P348" s="34"/>
      <c r="Q348" s="67"/>
      <c r="R348" s="67"/>
      <c r="S348" s="67"/>
      <c r="T348" s="67"/>
      <c r="U348" s="241" t="str">
        <f>IF(F348="","",Tabla1[[#This Row],[Fecha Inicio grupo]]+3*7-7)</f>
        <v/>
      </c>
      <c r="V348" s="242" t="str">
        <f>IF(F348="","",EDATE(Tabla1[[#This Row],[Fecha Inicio grupo]],3))</f>
        <v/>
      </c>
      <c r="W348" s="29"/>
      <c r="X348" s="29"/>
      <c r="Y348" s="76"/>
      <c r="Z348" s="76"/>
      <c r="AA348" s="76"/>
      <c r="AB348" s="76"/>
      <c r="AC348" s="76"/>
      <c r="AD348" s="76"/>
      <c r="AE348" s="76"/>
      <c r="AF348" s="76"/>
      <c r="AG348" s="76"/>
      <c r="AH348" s="76"/>
      <c r="AI348" s="76"/>
      <c r="AJ348" s="76"/>
      <c r="AK348" s="76"/>
      <c r="AL348" s="76"/>
      <c r="AM348" s="76"/>
      <c r="AN348" s="76"/>
      <c r="AO348" s="143"/>
      <c r="AP348" s="244" t="str">
        <f>IF(F348="","",IFERROR(VLOOKUP(SUBSTITUTE(SUBSTITUTE(Tabla1[[#This Row],[Uso Sistemas]],"T","P"),"N","F"),Parámetros!$M$2:$N$17,2,0),"Completar hasta 3ra sem. para evaluar a Probacionista"))</f>
        <v/>
      </c>
      <c r="AQ348" s="39"/>
      <c r="AR348" s="39"/>
      <c r="AS348" s="39"/>
      <c r="AT348" s="28"/>
      <c r="AU348" s="55"/>
      <c r="AV348" s="55"/>
      <c r="AW348" s="55"/>
      <c r="AX348" s="246" t="str">
        <f>IF(V348="","",EOMONTH(EDATE(Tabla1[[#This Row],[Fecha Finalización]],2),0))</f>
        <v/>
      </c>
      <c r="AY348" s="39"/>
      <c r="AZ348" s="247" t="str">
        <f>IF(V348="","",EOMONTH(EDATE(Tabla1[[#This Row],[Fecha Finalización]],3),0))</f>
        <v/>
      </c>
      <c r="BA348" s="39"/>
      <c r="BB348" s="39"/>
      <c r="BC348" s="233"/>
      <c r="BD348" s="231" t="str">
        <f>IF(F348="","",Tabla1[[#This Row],[sem 01]]&amp;Tabla1[[#This Row],[sem 02]]&amp;Tabla1[[#This Row],[sem 03]])</f>
        <v/>
      </c>
      <c r="BE348" s="232" t="str">
        <f>+IF(TRIM(F348)="","",$B$1&amp;"-"&amp;Tabla1[[#This Row],[Mes Inscrito]]&amp;"-"&amp;Tabla1[[#This Row],[Dia de clases Inscrito]]&amp;"-"&amp;Tabla1[[#This Row],[Horario Inscrito]]&amp;"-"&amp;Tabla1[[#This Row],[Fecha Inicio grupo]])</f>
        <v/>
      </c>
      <c r="BF348" s="249" t="str">
        <f>IF(F348="","",Tabla1[[#This Row],[Curso]])</f>
        <v/>
      </c>
      <c r="BG348" s="250" t="str">
        <f>+IF(TRIM(F348)="","",$B$1&amp;"-"&amp;TRIM(Tabla1[[#This Row],[Mes Inscrito]])&amp;"-"&amp;TRIM(Tabla1[[#This Row],[Dia de clases Inscrito]])&amp;"-"&amp;TRIM(Tabla1[[#This Row],[Horario Inscrito]])&amp;"-"&amp;TRIM(Tabla1[[#This Row],[Fecha Inicio grupo]])&amp;"-"&amp;TRIM(Tabla1[[#This Row],[Tipo Incrito]]))</f>
        <v/>
      </c>
      <c r="BH348" s="251" t="str">
        <f>IF(F348="","",OR(IFERROR(SEARCH("CG",Tabla1[[#This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8" s="305" t="str">
        <f>IF(F348&lt;&gt;"",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8" s="305" t="str">
        <f>IF(F348&lt;&gt;"",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8" s="305" t="str">
        <f>IF(Tabla1[[#This Row],[Fecha Inicio grupo]]="","",IFERROR(VLOOKUP(Tabla1[[#This Row],[Mes de Alta como miembro]],Parámetros!$AM$2:$AN$16,2,0),"01/01/1900"))</f>
        <v/>
      </c>
    </row>
    <row r="349" spans="1:63" ht="14.45" hidden="1">
      <c r="A349" s="68">
        <v>346</v>
      </c>
      <c r="B349" s="29"/>
      <c r="C349" s="34"/>
      <c r="D349" s="42"/>
      <c r="E349" s="64"/>
      <c r="F349" s="45"/>
      <c r="G349" s="45"/>
      <c r="H349" s="161"/>
      <c r="I349" s="42"/>
      <c r="J349" s="28"/>
      <c r="K349" s="69"/>
      <c r="L349" s="68"/>
      <c r="M349" s="46"/>
      <c r="N349" s="236" t="str">
        <f ca="1">IF(Tabla1[[#This Row],[Fecha de nac]]="","",IF(Tabla1[[#This Row],[Fecha Finalización]] &gt;=TODAY(), DATEDIF(Tabla1[[#This Row],[Fecha de nac]],TODAY(),"y"), ROUNDDOWN((Tabla1[[#This Row],[Fecha Finalización]] -Tabla1[[#This Row],[Fecha de nac]])/365,0)))</f>
        <v/>
      </c>
      <c r="O349" s="167"/>
      <c r="P349" s="34"/>
      <c r="Q349" s="67"/>
      <c r="R349" s="67"/>
      <c r="S349" s="67"/>
      <c r="T349" s="67"/>
      <c r="U349" s="241" t="str">
        <f>IF(F349="","",Tabla1[[#This Row],[Fecha Inicio grupo]]+3*7-7)</f>
        <v/>
      </c>
      <c r="V349" s="242" t="str">
        <f>IF(F349="","",EDATE(Tabla1[[#This Row],[Fecha Inicio grupo]],3))</f>
        <v/>
      </c>
      <c r="W349" s="29"/>
      <c r="X349" s="29"/>
      <c r="Y349" s="76"/>
      <c r="Z349" s="76"/>
      <c r="AA349" s="76"/>
      <c r="AB349" s="76"/>
      <c r="AC349" s="76"/>
      <c r="AD349" s="76"/>
      <c r="AE349" s="76"/>
      <c r="AF349" s="76"/>
      <c r="AG349" s="76"/>
      <c r="AH349" s="76"/>
      <c r="AI349" s="76"/>
      <c r="AJ349" s="76"/>
      <c r="AK349" s="76"/>
      <c r="AL349" s="76"/>
      <c r="AM349" s="76"/>
      <c r="AN349" s="76"/>
      <c r="AO349" s="143"/>
      <c r="AP349" s="244" t="str">
        <f>IF(F349="","",IFERROR(VLOOKUP(SUBSTITUTE(SUBSTITUTE(Tabla1[[#This Row],[Uso Sistemas]],"T","P"),"N","F"),Parámetros!$M$2:$N$17,2,0),"Completar hasta 3ra sem. para evaluar a Probacionista"))</f>
        <v/>
      </c>
      <c r="AQ349" s="39"/>
      <c r="AR349" s="39"/>
      <c r="AS349" s="39"/>
      <c r="AT349" s="28"/>
      <c r="AU349" s="55"/>
      <c r="AV349" s="55"/>
      <c r="AW349" s="55"/>
      <c r="AX349" s="246" t="str">
        <f>IF(V349="","",EOMONTH(EDATE(Tabla1[[#This Row],[Fecha Finalización]],2),0))</f>
        <v/>
      </c>
      <c r="AY349" s="39"/>
      <c r="AZ349" s="247" t="str">
        <f>IF(V349="","",EOMONTH(EDATE(Tabla1[[#This Row],[Fecha Finalización]],3),0))</f>
        <v/>
      </c>
      <c r="BA349" s="39"/>
      <c r="BB349" s="39"/>
      <c r="BC349" s="233"/>
      <c r="BD349" s="231" t="str">
        <f>IF(F349="","",Tabla1[[#This Row],[sem 01]]&amp;Tabla1[[#This Row],[sem 02]]&amp;Tabla1[[#This Row],[sem 03]])</f>
        <v/>
      </c>
      <c r="BE349" s="232" t="str">
        <f>+IF(TRIM(F349)="","",$B$1&amp;"-"&amp;Tabla1[[#This Row],[Mes Inscrito]]&amp;"-"&amp;Tabla1[[#This Row],[Dia de clases Inscrito]]&amp;"-"&amp;Tabla1[[#This Row],[Horario Inscrito]]&amp;"-"&amp;Tabla1[[#This Row],[Fecha Inicio grupo]])</f>
        <v/>
      </c>
      <c r="BF349" s="249" t="str">
        <f>IF(F349="","",Tabla1[[#This Row],[Curso]])</f>
        <v/>
      </c>
      <c r="BG349" s="250" t="str">
        <f>+IF(TRIM(F349)="","",$B$1&amp;"-"&amp;TRIM(Tabla1[[#This Row],[Mes Inscrito]])&amp;"-"&amp;TRIM(Tabla1[[#This Row],[Dia de clases Inscrito]])&amp;"-"&amp;TRIM(Tabla1[[#This Row],[Horario Inscrito]])&amp;"-"&amp;TRIM(Tabla1[[#This Row],[Fecha Inicio grupo]])&amp;"-"&amp;TRIM(Tabla1[[#This Row],[Tipo Incrito]]))</f>
        <v/>
      </c>
      <c r="BH349" s="251" t="str">
        <f>IF(F349="","",OR(IFERROR(SEARCH("CG",Tabla1[[#This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9" s="305" t="str">
        <f>IF(F349&lt;&gt;"",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9" s="305" t="str">
        <f>IF(F349&lt;&gt;"",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9" s="305" t="str">
        <f>IF(Tabla1[[#This Row],[Fecha Inicio grupo]]="","",IFERROR(VLOOKUP(Tabla1[[#This Row],[Mes de Alta como miembro]],Parámetros!$AM$2:$AN$16,2,0),"01/01/1900"))</f>
        <v/>
      </c>
    </row>
    <row r="350" spans="1:63" ht="14.45" hidden="1">
      <c r="A350" s="68">
        <v>347</v>
      </c>
      <c r="B350" s="29"/>
      <c r="C350" s="34"/>
      <c r="D350" s="42"/>
      <c r="E350" s="64"/>
      <c r="F350" s="45"/>
      <c r="G350" s="45"/>
      <c r="H350" s="161"/>
      <c r="I350" s="42"/>
      <c r="J350" s="28"/>
      <c r="K350" s="69"/>
      <c r="L350" s="68"/>
      <c r="M350" s="46"/>
      <c r="N350" s="236" t="str">
        <f ca="1">IF(Tabla1[[#This Row],[Fecha de nac]]="","",IF(Tabla1[[#This Row],[Fecha Finalización]] &gt;=TODAY(), DATEDIF(Tabla1[[#This Row],[Fecha de nac]],TODAY(),"y"), ROUNDDOWN((Tabla1[[#This Row],[Fecha Finalización]] -Tabla1[[#This Row],[Fecha de nac]])/365,0)))</f>
        <v/>
      </c>
      <c r="O350" s="167"/>
      <c r="P350" s="34"/>
      <c r="Q350" s="67"/>
      <c r="R350" s="67"/>
      <c r="S350" s="67"/>
      <c r="T350" s="67"/>
      <c r="U350" s="241" t="str">
        <f>IF(F350="","",Tabla1[[#This Row],[Fecha Inicio grupo]]+3*7-7)</f>
        <v/>
      </c>
      <c r="V350" s="242" t="str">
        <f>IF(F350="","",EDATE(Tabla1[[#This Row],[Fecha Inicio grupo]],3))</f>
        <v/>
      </c>
      <c r="W350" s="29"/>
      <c r="X350" s="29"/>
      <c r="Y350" s="76"/>
      <c r="Z350" s="76"/>
      <c r="AA350" s="76"/>
      <c r="AB350" s="76"/>
      <c r="AC350" s="76"/>
      <c r="AD350" s="76"/>
      <c r="AE350" s="76"/>
      <c r="AF350" s="76"/>
      <c r="AG350" s="76"/>
      <c r="AH350" s="76"/>
      <c r="AI350" s="76"/>
      <c r="AJ350" s="76"/>
      <c r="AK350" s="76"/>
      <c r="AL350" s="76"/>
      <c r="AM350" s="76"/>
      <c r="AN350" s="76"/>
      <c r="AO350" s="143"/>
      <c r="AP350" s="244" t="str">
        <f>IF(F350="","",IFERROR(VLOOKUP(SUBSTITUTE(SUBSTITUTE(Tabla1[[#This Row],[Uso Sistemas]],"T","P"),"N","F"),Parámetros!$M$2:$N$17,2,0),"Completar hasta 3ra sem. para evaluar a Probacionista"))</f>
        <v/>
      </c>
      <c r="AQ350" s="39"/>
      <c r="AR350" s="39"/>
      <c r="AS350" s="39"/>
      <c r="AT350" s="28"/>
      <c r="AU350" s="55"/>
      <c r="AV350" s="55"/>
      <c r="AW350" s="55"/>
      <c r="AX350" s="246" t="str">
        <f>IF(V350="","",EOMONTH(EDATE(Tabla1[[#This Row],[Fecha Finalización]],2),0))</f>
        <v/>
      </c>
      <c r="AY350" s="39"/>
      <c r="AZ350" s="247" t="str">
        <f>IF(V350="","",EOMONTH(EDATE(Tabla1[[#This Row],[Fecha Finalización]],3),0))</f>
        <v/>
      </c>
      <c r="BA350" s="39"/>
      <c r="BB350" s="39"/>
      <c r="BC350" s="233"/>
      <c r="BD350" s="231" t="str">
        <f>IF(F350="","",Tabla1[[#This Row],[sem 01]]&amp;Tabla1[[#This Row],[sem 02]]&amp;Tabla1[[#This Row],[sem 03]])</f>
        <v/>
      </c>
      <c r="BE350" s="232" t="str">
        <f>+IF(TRIM(F350)="","",$B$1&amp;"-"&amp;Tabla1[[#This Row],[Mes Inscrito]]&amp;"-"&amp;Tabla1[[#This Row],[Dia de clases Inscrito]]&amp;"-"&amp;Tabla1[[#This Row],[Horario Inscrito]]&amp;"-"&amp;Tabla1[[#This Row],[Fecha Inicio grupo]])</f>
        <v/>
      </c>
      <c r="BF350" s="249" t="str">
        <f>IF(F350="","",Tabla1[[#This Row],[Curso]])</f>
        <v/>
      </c>
      <c r="BG350" s="250" t="str">
        <f>+IF(TRIM(F350)="","",$B$1&amp;"-"&amp;TRIM(Tabla1[[#This Row],[Mes Inscrito]])&amp;"-"&amp;TRIM(Tabla1[[#This Row],[Dia de clases Inscrito]])&amp;"-"&amp;TRIM(Tabla1[[#This Row],[Horario Inscrito]])&amp;"-"&amp;TRIM(Tabla1[[#This Row],[Fecha Inicio grupo]])&amp;"-"&amp;TRIM(Tabla1[[#This Row],[Tipo Incrito]]))</f>
        <v/>
      </c>
      <c r="BH350" s="251" t="str">
        <f>IF(F350="","",OR(IFERROR(SEARCH("CG",Tabla1[[#This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0" s="305" t="str">
        <f>IF(F350&lt;&gt;"",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0" s="305" t="str">
        <f>IF(F350&lt;&gt;"",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0" s="305" t="str">
        <f>IF(Tabla1[[#This Row],[Fecha Inicio grupo]]="","",IFERROR(VLOOKUP(Tabla1[[#This Row],[Mes de Alta como miembro]],Parámetros!$AM$2:$AN$16,2,0),"01/01/1900"))</f>
        <v/>
      </c>
    </row>
    <row r="351" spans="1:63" ht="14.45" hidden="1">
      <c r="A351" s="68">
        <v>348</v>
      </c>
      <c r="B351" s="29"/>
      <c r="C351" s="34"/>
      <c r="D351" s="42"/>
      <c r="E351" s="64"/>
      <c r="F351" s="45"/>
      <c r="G351" s="45"/>
      <c r="H351" s="161"/>
      <c r="I351" s="42"/>
      <c r="J351" s="28"/>
      <c r="K351" s="69"/>
      <c r="L351" s="68"/>
      <c r="M351" s="46"/>
      <c r="N351" s="236" t="str">
        <f ca="1">IF(Tabla1[[#This Row],[Fecha de nac]]="","",IF(Tabla1[[#This Row],[Fecha Finalización]] &gt;=TODAY(), DATEDIF(Tabla1[[#This Row],[Fecha de nac]],TODAY(),"y"), ROUNDDOWN((Tabla1[[#This Row],[Fecha Finalización]] -Tabla1[[#This Row],[Fecha de nac]])/365,0)))</f>
        <v/>
      </c>
      <c r="O351" s="167"/>
      <c r="P351" s="34"/>
      <c r="Q351" s="67"/>
      <c r="R351" s="67"/>
      <c r="S351" s="67"/>
      <c r="T351" s="67"/>
      <c r="U351" s="241" t="str">
        <f>IF(F351="","",Tabla1[[#This Row],[Fecha Inicio grupo]]+3*7-7)</f>
        <v/>
      </c>
      <c r="V351" s="242" t="str">
        <f>IF(F351="","",EDATE(Tabla1[[#This Row],[Fecha Inicio grupo]],3))</f>
        <v/>
      </c>
      <c r="W351" s="29"/>
      <c r="X351" s="29"/>
      <c r="Y351" s="76"/>
      <c r="Z351" s="76"/>
      <c r="AA351" s="76"/>
      <c r="AB351" s="76"/>
      <c r="AC351" s="76"/>
      <c r="AD351" s="76"/>
      <c r="AE351" s="76"/>
      <c r="AF351" s="76"/>
      <c r="AG351" s="76"/>
      <c r="AH351" s="76"/>
      <c r="AI351" s="76"/>
      <c r="AJ351" s="76"/>
      <c r="AK351" s="76"/>
      <c r="AL351" s="76"/>
      <c r="AM351" s="76"/>
      <c r="AN351" s="76"/>
      <c r="AO351" s="143"/>
      <c r="AP351" s="244" t="str">
        <f>IF(F351="","",IFERROR(VLOOKUP(SUBSTITUTE(SUBSTITUTE(Tabla1[[#This Row],[Uso Sistemas]],"T","P"),"N","F"),Parámetros!$M$2:$N$17,2,0),"Completar hasta 3ra sem. para evaluar a Probacionista"))</f>
        <v/>
      </c>
      <c r="AQ351" s="39"/>
      <c r="AR351" s="39"/>
      <c r="AS351" s="39"/>
      <c r="AT351" s="28"/>
      <c r="AU351" s="55"/>
      <c r="AV351" s="55"/>
      <c r="AW351" s="55"/>
      <c r="AX351" s="246" t="str">
        <f>IF(V351="","",EOMONTH(EDATE(Tabla1[[#This Row],[Fecha Finalización]],2),0))</f>
        <v/>
      </c>
      <c r="AY351" s="39"/>
      <c r="AZ351" s="247" t="str">
        <f>IF(V351="","",EOMONTH(EDATE(Tabla1[[#This Row],[Fecha Finalización]],3),0))</f>
        <v/>
      </c>
      <c r="BA351" s="39"/>
      <c r="BB351" s="39"/>
      <c r="BC351" s="233"/>
      <c r="BD351" s="231" t="str">
        <f>IF(F351="","",Tabla1[[#This Row],[sem 01]]&amp;Tabla1[[#This Row],[sem 02]]&amp;Tabla1[[#This Row],[sem 03]])</f>
        <v/>
      </c>
      <c r="BE351" s="232" t="str">
        <f>+IF(TRIM(F351)="","",$B$1&amp;"-"&amp;Tabla1[[#This Row],[Mes Inscrito]]&amp;"-"&amp;Tabla1[[#This Row],[Dia de clases Inscrito]]&amp;"-"&amp;Tabla1[[#This Row],[Horario Inscrito]]&amp;"-"&amp;Tabla1[[#This Row],[Fecha Inicio grupo]])</f>
        <v/>
      </c>
      <c r="BF351" s="249" t="str">
        <f>IF(F351="","",Tabla1[[#This Row],[Curso]])</f>
        <v/>
      </c>
      <c r="BG351" s="250" t="str">
        <f>+IF(TRIM(F351)="","",$B$1&amp;"-"&amp;TRIM(Tabla1[[#This Row],[Mes Inscrito]])&amp;"-"&amp;TRIM(Tabla1[[#This Row],[Dia de clases Inscrito]])&amp;"-"&amp;TRIM(Tabla1[[#This Row],[Horario Inscrito]])&amp;"-"&amp;TRIM(Tabla1[[#This Row],[Fecha Inicio grupo]])&amp;"-"&amp;TRIM(Tabla1[[#This Row],[Tipo Incrito]]))</f>
        <v/>
      </c>
      <c r="BH351" s="251" t="str">
        <f>IF(F351="","",OR(IFERROR(SEARCH("CG",Tabla1[[#This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1" s="305" t="str">
        <f>IF(F351&lt;&gt;"",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1" s="305" t="str">
        <f>IF(F351&lt;&gt;"",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1" s="305" t="str">
        <f>IF(Tabla1[[#This Row],[Fecha Inicio grupo]]="","",IFERROR(VLOOKUP(Tabla1[[#This Row],[Mes de Alta como miembro]],Parámetros!$AM$2:$AN$16,2,0),"01/01/1900"))</f>
        <v/>
      </c>
    </row>
    <row r="352" spans="1:63" ht="14.45" hidden="1">
      <c r="A352" s="68">
        <v>349</v>
      </c>
      <c r="B352" s="29"/>
      <c r="C352" s="34"/>
      <c r="D352" s="42"/>
      <c r="E352" s="64"/>
      <c r="F352" s="45"/>
      <c r="G352" s="45"/>
      <c r="H352" s="161"/>
      <c r="I352" s="42"/>
      <c r="J352" s="28"/>
      <c r="K352" s="69"/>
      <c r="L352" s="68"/>
      <c r="M352" s="46"/>
      <c r="N352" s="236" t="str">
        <f ca="1">IF(Tabla1[[#This Row],[Fecha de nac]]="","",IF(Tabla1[[#This Row],[Fecha Finalización]] &gt;=TODAY(), DATEDIF(Tabla1[[#This Row],[Fecha de nac]],TODAY(),"y"), ROUNDDOWN((Tabla1[[#This Row],[Fecha Finalización]] -Tabla1[[#This Row],[Fecha de nac]])/365,0)))</f>
        <v/>
      </c>
      <c r="O352" s="167"/>
      <c r="P352" s="34"/>
      <c r="Q352" s="67"/>
      <c r="R352" s="67"/>
      <c r="S352" s="67"/>
      <c r="T352" s="67"/>
      <c r="U352" s="241" t="str">
        <f>IF(F352="","",Tabla1[[#This Row],[Fecha Inicio grupo]]+3*7-7)</f>
        <v/>
      </c>
      <c r="V352" s="242" t="str">
        <f>IF(F352="","",EDATE(Tabla1[[#This Row],[Fecha Inicio grupo]],3))</f>
        <v/>
      </c>
      <c r="W352" s="29"/>
      <c r="X352" s="29"/>
      <c r="Y352" s="76"/>
      <c r="Z352" s="76"/>
      <c r="AA352" s="76"/>
      <c r="AB352" s="76"/>
      <c r="AC352" s="76"/>
      <c r="AD352" s="76"/>
      <c r="AE352" s="76"/>
      <c r="AF352" s="76"/>
      <c r="AG352" s="76"/>
      <c r="AH352" s="76"/>
      <c r="AI352" s="76"/>
      <c r="AJ352" s="76"/>
      <c r="AK352" s="76"/>
      <c r="AL352" s="76"/>
      <c r="AM352" s="76"/>
      <c r="AN352" s="76"/>
      <c r="AO352" s="143"/>
      <c r="AP352" s="244" t="str">
        <f>IF(F352="","",IFERROR(VLOOKUP(SUBSTITUTE(SUBSTITUTE(Tabla1[[#This Row],[Uso Sistemas]],"T","P"),"N","F"),Parámetros!$M$2:$N$17,2,0),"Completar hasta 3ra sem. para evaluar a Probacionista"))</f>
        <v/>
      </c>
      <c r="AQ352" s="39"/>
      <c r="AR352" s="39"/>
      <c r="AS352" s="39"/>
      <c r="AT352" s="28"/>
      <c r="AU352" s="55"/>
      <c r="AV352" s="55"/>
      <c r="AW352" s="55"/>
      <c r="AX352" s="246" t="str">
        <f>IF(V352="","",EOMONTH(EDATE(Tabla1[[#This Row],[Fecha Finalización]],2),0))</f>
        <v/>
      </c>
      <c r="AY352" s="39"/>
      <c r="AZ352" s="247" t="str">
        <f>IF(V352="","",EOMONTH(EDATE(Tabla1[[#This Row],[Fecha Finalización]],3),0))</f>
        <v/>
      </c>
      <c r="BA352" s="39"/>
      <c r="BB352" s="39"/>
      <c r="BC352" s="233"/>
      <c r="BD352" s="231" t="str">
        <f>IF(F352="","",Tabla1[[#This Row],[sem 01]]&amp;Tabla1[[#This Row],[sem 02]]&amp;Tabla1[[#This Row],[sem 03]])</f>
        <v/>
      </c>
      <c r="BE352" s="232" t="str">
        <f>+IF(TRIM(F352)="","",$B$1&amp;"-"&amp;Tabla1[[#This Row],[Mes Inscrito]]&amp;"-"&amp;Tabla1[[#This Row],[Dia de clases Inscrito]]&amp;"-"&amp;Tabla1[[#This Row],[Horario Inscrito]]&amp;"-"&amp;Tabla1[[#This Row],[Fecha Inicio grupo]])</f>
        <v/>
      </c>
      <c r="BF352" s="249" t="str">
        <f>IF(F352="","",Tabla1[[#This Row],[Curso]])</f>
        <v/>
      </c>
      <c r="BG352" s="250" t="str">
        <f>+IF(TRIM(F352)="","",$B$1&amp;"-"&amp;TRIM(Tabla1[[#This Row],[Mes Inscrito]])&amp;"-"&amp;TRIM(Tabla1[[#This Row],[Dia de clases Inscrito]])&amp;"-"&amp;TRIM(Tabla1[[#This Row],[Horario Inscrito]])&amp;"-"&amp;TRIM(Tabla1[[#This Row],[Fecha Inicio grupo]])&amp;"-"&amp;TRIM(Tabla1[[#This Row],[Tipo Incrito]]))</f>
        <v/>
      </c>
      <c r="BH352" s="251" t="str">
        <f>IF(F352="","",OR(IFERROR(SEARCH("CG",Tabla1[[#This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2" s="305" t="str">
        <f>IF(F352&lt;&gt;"",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2" s="305" t="str">
        <f>IF(F352&lt;&gt;"",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2" s="305" t="str">
        <f>IF(Tabla1[[#This Row],[Fecha Inicio grupo]]="","",IFERROR(VLOOKUP(Tabla1[[#This Row],[Mes de Alta como miembro]],Parámetros!$AM$2:$AN$16,2,0),"01/01/1900"))</f>
        <v/>
      </c>
    </row>
    <row r="353" spans="1:63" ht="14.45" hidden="1">
      <c r="A353" s="68">
        <v>350</v>
      </c>
      <c r="B353" s="29"/>
      <c r="C353" s="34"/>
      <c r="D353" s="42"/>
      <c r="E353" s="64"/>
      <c r="F353" s="45"/>
      <c r="G353" s="45"/>
      <c r="H353" s="161"/>
      <c r="I353" s="42"/>
      <c r="J353" s="28"/>
      <c r="K353" s="69"/>
      <c r="L353" s="68"/>
      <c r="M353" s="46"/>
      <c r="N353" s="236" t="str">
        <f ca="1">IF(Tabla1[[#This Row],[Fecha de nac]]="","",IF(Tabla1[[#This Row],[Fecha Finalización]] &gt;=TODAY(), DATEDIF(Tabla1[[#This Row],[Fecha de nac]],TODAY(),"y"), ROUNDDOWN((Tabla1[[#This Row],[Fecha Finalización]] -Tabla1[[#This Row],[Fecha de nac]])/365,0)))</f>
        <v/>
      </c>
      <c r="O353" s="167"/>
      <c r="P353" s="34"/>
      <c r="Q353" s="67"/>
      <c r="R353" s="67"/>
      <c r="S353" s="67"/>
      <c r="T353" s="67"/>
      <c r="U353" s="241" t="str">
        <f>IF(F353="","",Tabla1[[#This Row],[Fecha Inicio grupo]]+3*7-7)</f>
        <v/>
      </c>
      <c r="V353" s="242" t="str">
        <f>IF(F353="","",EDATE(Tabla1[[#This Row],[Fecha Inicio grupo]],3))</f>
        <v/>
      </c>
      <c r="W353" s="29"/>
      <c r="X353" s="29"/>
      <c r="Y353" s="76"/>
      <c r="Z353" s="76"/>
      <c r="AA353" s="76"/>
      <c r="AB353" s="76"/>
      <c r="AC353" s="76"/>
      <c r="AD353" s="76"/>
      <c r="AE353" s="76"/>
      <c r="AF353" s="76"/>
      <c r="AG353" s="76"/>
      <c r="AH353" s="76"/>
      <c r="AI353" s="76"/>
      <c r="AJ353" s="76"/>
      <c r="AK353" s="76"/>
      <c r="AL353" s="76"/>
      <c r="AM353" s="76"/>
      <c r="AN353" s="76"/>
      <c r="AO353" s="143"/>
      <c r="AP353" s="244" t="str">
        <f>IF(F353="","",IFERROR(VLOOKUP(SUBSTITUTE(SUBSTITUTE(Tabla1[[#This Row],[Uso Sistemas]],"T","P"),"N","F"),Parámetros!$M$2:$N$17,2,0),"Completar hasta 3ra sem. para evaluar a Probacionista"))</f>
        <v/>
      </c>
      <c r="AQ353" s="39"/>
      <c r="AR353" s="39"/>
      <c r="AS353" s="39"/>
      <c r="AT353" s="28"/>
      <c r="AU353" s="55"/>
      <c r="AV353" s="55"/>
      <c r="AW353" s="55"/>
      <c r="AX353" s="246" t="str">
        <f>IF(V353="","",EOMONTH(EDATE(Tabla1[[#This Row],[Fecha Finalización]],2),0))</f>
        <v/>
      </c>
      <c r="AY353" s="39"/>
      <c r="AZ353" s="247" t="str">
        <f>IF(V353="","",EOMONTH(EDATE(Tabla1[[#This Row],[Fecha Finalización]],3),0))</f>
        <v/>
      </c>
      <c r="BA353" s="39"/>
      <c r="BB353" s="39"/>
      <c r="BC353" s="233"/>
      <c r="BD353" s="231" t="str">
        <f>IF(F353="","",Tabla1[[#This Row],[sem 01]]&amp;Tabla1[[#This Row],[sem 02]]&amp;Tabla1[[#This Row],[sem 03]])</f>
        <v/>
      </c>
      <c r="BE353" s="232" t="str">
        <f>+IF(TRIM(F353)="","",$B$1&amp;"-"&amp;Tabla1[[#This Row],[Mes Inscrito]]&amp;"-"&amp;Tabla1[[#This Row],[Dia de clases Inscrito]]&amp;"-"&amp;Tabla1[[#This Row],[Horario Inscrito]]&amp;"-"&amp;Tabla1[[#This Row],[Fecha Inicio grupo]])</f>
        <v/>
      </c>
      <c r="BF353" s="249" t="str">
        <f>IF(F353="","",Tabla1[[#This Row],[Curso]])</f>
        <v/>
      </c>
      <c r="BG353" s="250" t="str">
        <f>+IF(TRIM(F353)="","",$B$1&amp;"-"&amp;TRIM(Tabla1[[#This Row],[Mes Inscrito]])&amp;"-"&amp;TRIM(Tabla1[[#This Row],[Dia de clases Inscrito]])&amp;"-"&amp;TRIM(Tabla1[[#This Row],[Horario Inscrito]])&amp;"-"&amp;TRIM(Tabla1[[#This Row],[Fecha Inicio grupo]])&amp;"-"&amp;TRIM(Tabla1[[#This Row],[Tipo Incrito]]))</f>
        <v/>
      </c>
      <c r="BH353" s="251" t="str">
        <f>IF(F353="","",OR(IFERROR(SEARCH("CG",Tabla1[[#This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3" s="305" t="str">
        <f>IF(F353&lt;&gt;"",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3" s="305" t="str">
        <f>IF(F353&lt;&gt;"",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3" s="305" t="str">
        <f>IF(Tabla1[[#This Row],[Fecha Inicio grupo]]="","",IFERROR(VLOOKUP(Tabla1[[#This Row],[Mes de Alta como miembro]],Parámetros!$AM$2:$AN$16,2,0),"01/01/1900"))</f>
        <v/>
      </c>
    </row>
    <row r="354" spans="1:63" ht="14.45" hidden="1">
      <c r="A354" s="68">
        <v>351</v>
      </c>
      <c r="B354" s="29"/>
      <c r="C354" s="34"/>
      <c r="D354" s="42"/>
      <c r="E354" s="64"/>
      <c r="F354" s="45"/>
      <c r="G354" s="45"/>
      <c r="H354" s="161"/>
      <c r="I354" s="42"/>
      <c r="J354" s="28"/>
      <c r="K354" s="69"/>
      <c r="L354" s="68"/>
      <c r="M354" s="46"/>
      <c r="N354" s="236" t="str">
        <f ca="1">IF(Tabla1[[#This Row],[Fecha de nac]]="","",IF(Tabla1[[#This Row],[Fecha Finalización]] &gt;=TODAY(), DATEDIF(Tabla1[[#This Row],[Fecha de nac]],TODAY(),"y"), ROUNDDOWN((Tabla1[[#This Row],[Fecha Finalización]] -Tabla1[[#This Row],[Fecha de nac]])/365,0)))</f>
        <v/>
      </c>
      <c r="O354" s="167"/>
      <c r="P354" s="34"/>
      <c r="Q354" s="67"/>
      <c r="R354" s="67"/>
      <c r="S354" s="67"/>
      <c r="T354" s="67"/>
      <c r="U354" s="241" t="str">
        <f>IF(F354="","",Tabla1[[#This Row],[Fecha Inicio grupo]]+3*7-7)</f>
        <v/>
      </c>
      <c r="V354" s="242" t="str">
        <f>IF(F354="","",EDATE(Tabla1[[#This Row],[Fecha Inicio grupo]],3))</f>
        <v/>
      </c>
      <c r="W354" s="29"/>
      <c r="X354" s="29"/>
      <c r="Y354" s="76"/>
      <c r="Z354" s="76"/>
      <c r="AA354" s="76"/>
      <c r="AB354" s="76"/>
      <c r="AC354" s="76"/>
      <c r="AD354" s="76"/>
      <c r="AE354" s="76"/>
      <c r="AF354" s="76"/>
      <c r="AG354" s="76"/>
      <c r="AH354" s="76"/>
      <c r="AI354" s="76"/>
      <c r="AJ354" s="76"/>
      <c r="AK354" s="76"/>
      <c r="AL354" s="76"/>
      <c r="AM354" s="76"/>
      <c r="AN354" s="76"/>
      <c r="AO354" s="143"/>
      <c r="AP354" s="244" t="str">
        <f>IF(F354="","",IFERROR(VLOOKUP(SUBSTITUTE(SUBSTITUTE(Tabla1[[#This Row],[Uso Sistemas]],"T","P"),"N","F"),Parámetros!$M$2:$N$17,2,0),"Completar hasta 3ra sem. para evaluar a Probacionista"))</f>
        <v/>
      </c>
      <c r="AQ354" s="39"/>
      <c r="AR354" s="39"/>
      <c r="AS354" s="39"/>
      <c r="AT354" s="28"/>
      <c r="AU354" s="55"/>
      <c r="AV354" s="55"/>
      <c r="AW354" s="55"/>
      <c r="AX354" s="246" t="str">
        <f>IF(V354="","",EOMONTH(EDATE(Tabla1[[#This Row],[Fecha Finalización]],2),0))</f>
        <v/>
      </c>
      <c r="AY354" s="39"/>
      <c r="AZ354" s="247" t="str">
        <f>IF(V354="","",EOMONTH(EDATE(Tabla1[[#This Row],[Fecha Finalización]],3),0))</f>
        <v/>
      </c>
      <c r="BA354" s="39"/>
      <c r="BB354" s="39"/>
      <c r="BC354" s="233"/>
      <c r="BD354" s="231" t="str">
        <f>IF(F354="","",Tabla1[[#This Row],[sem 01]]&amp;Tabla1[[#This Row],[sem 02]]&amp;Tabla1[[#This Row],[sem 03]])</f>
        <v/>
      </c>
      <c r="BE354" s="232" t="str">
        <f>+IF(TRIM(F354)="","",$B$1&amp;"-"&amp;Tabla1[[#This Row],[Mes Inscrito]]&amp;"-"&amp;Tabla1[[#This Row],[Dia de clases Inscrito]]&amp;"-"&amp;Tabla1[[#This Row],[Horario Inscrito]]&amp;"-"&amp;Tabla1[[#This Row],[Fecha Inicio grupo]])</f>
        <v/>
      </c>
      <c r="BF354" s="249" t="str">
        <f>IF(F354="","",Tabla1[[#This Row],[Curso]])</f>
        <v/>
      </c>
      <c r="BG354" s="250" t="str">
        <f>+IF(TRIM(F354)="","",$B$1&amp;"-"&amp;TRIM(Tabla1[[#This Row],[Mes Inscrito]])&amp;"-"&amp;TRIM(Tabla1[[#This Row],[Dia de clases Inscrito]])&amp;"-"&amp;TRIM(Tabla1[[#This Row],[Horario Inscrito]])&amp;"-"&amp;TRIM(Tabla1[[#This Row],[Fecha Inicio grupo]])&amp;"-"&amp;TRIM(Tabla1[[#This Row],[Tipo Incrito]]))</f>
        <v/>
      </c>
      <c r="BH354" s="251" t="str">
        <f>IF(F354="","",OR(IFERROR(SEARCH("CG",Tabla1[[#This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4" s="305" t="str">
        <f>IF(F354&lt;&gt;"",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4" s="305" t="str">
        <f>IF(F354&lt;&gt;"",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4" s="305" t="str">
        <f>IF(Tabla1[[#This Row],[Fecha Inicio grupo]]="","",IFERROR(VLOOKUP(Tabla1[[#This Row],[Mes de Alta como miembro]],Parámetros!$AM$2:$AN$16,2,0),"01/01/1900"))</f>
        <v/>
      </c>
    </row>
    <row r="355" spans="1:63" ht="14.45" hidden="1">
      <c r="A355" s="68">
        <v>352</v>
      </c>
      <c r="B355" s="29"/>
      <c r="C355" s="34"/>
      <c r="D355" s="42"/>
      <c r="E355" s="64"/>
      <c r="F355" s="45"/>
      <c r="G355" s="45"/>
      <c r="H355" s="161"/>
      <c r="I355" s="42"/>
      <c r="J355" s="28"/>
      <c r="K355" s="69"/>
      <c r="L355" s="68"/>
      <c r="M355" s="46"/>
      <c r="N355" s="236" t="str">
        <f ca="1">IF(Tabla1[[#This Row],[Fecha de nac]]="","",IF(Tabla1[[#This Row],[Fecha Finalización]] &gt;=TODAY(), DATEDIF(Tabla1[[#This Row],[Fecha de nac]],TODAY(),"y"), ROUNDDOWN((Tabla1[[#This Row],[Fecha Finalización]] -Tabla1[[#This Row],[Fecha de nac]])/365,0)))</f>
        <v/>
      </c>
      <c r="O355" s="167"/>
      <c r="P355" s="34"/>
      <c r="Q355" s="67"/>
      <c r="R355" s="67"/>
      <c r="S355" s="67"/>
      <c r="T355" s="67"/>
      <c r="U355" s="241" t="str">
        <f>IF(F355="","",Tabla1[[#This Row],[Fecha Inicio grupo]]+3*7-7)</f>
        <v/>
      </c>
      <c r="V355" s="242" t="str">
        <f>IF(F355="","",EDATE(Tabla1[[#This Row],[Fecha Inicio grupo]],3))</f>
        <v/>
      </c>
      <c r="W355" s="29"/>
      <c r="X355" s="29"/>
      <c r="Y355" s="76"/>
      <c r="Z355" s="76"/>
      <c r="AA355" s="76"/>
      <c r="AB355" s="76"/>
      <c r="AC355" s="76"/>
      <c r="AD355" s="76"/>
      <c r="AE355" s="76"/>
      <c r="AF355" s="76"/>
      <c r="AG355" s="76"/>
      <c r="AH355" s="76"/>
      <c r="AI355" s="76"/>
      <c r="AJ355" s="76"/>
      <c r="AK355" s="76"/>
      <c r="AL355" s="76"/>
      <c r="AM355" s="76"/>
      <c r="AN355" s="76"/>
      <c r="AO355" s="143"/>
      <c r="AP355" s="244" t="str">
        <f>IF(F355="","",IFERROR(VLOOKUP(SUBSTITUTE(SUBSTITUTE(Tabla1[[#This Row],[Uso Sistemas]],"T","P"),"N","F"),Parámetros!$M$2:$N$17,2,0),"Completar hasta 3ra sem. para evaluar a Probacionista"))</f>
        <v/>
      </c>
      <c r="AQ355" s="39"/>
      <c r="AR355" s="39"/>
      <c r="AS355" s="39"/>
      <c r="AT355" s="28"/>
      <c r="AU355" s="55"/>
      <c r="AV355" s="55"/>
      <c r="AW355" s="55"/>
      <c r="AX355" s="246" t="str">
        <f>IF(V355="","",EOMONTH(EDATE(Tabla1[[#This Row],[Fecha Finalización]],2),0))</f>
        <v/>
      </c>
      <c r="AY355" s="39"/>
      <c r="AZ355" s="247" t="str">
        <f>IF(V355="","",EOMONTH(EDATE(Tabla1[[#This Row],[Fecha Finalización]],3),0))</f>
        <v/>
      </c>
      <c r="BA355" s="39"/>
      <c r="BB355" s="39"/>
      <c r="BC355" s="233"/>
      <c r="BD355" s="231" t="str">
        <f>IF(F355="","",Tabla1[[#This Row],[sem 01]]&amp;Tabla1[[#This Row],[sem 02]]&amp;Tabla1[[#This Row],[sem 03]])</f>
        <v/>
      </c>
      <c r="BE355" s="232" t="str">
        <f>+IF(TRIM(F355)="","",$B$1&amp;"-"&amp;Tabla1[[#This Row],[Mes Inscrito]]&amp;"-"&amp;Tabla1[[#This Row],[Dia de clases Inscrito]]&amp;"-"&amp;Tabla1[[#This Row],[Horario Inscrito]]&amp;"-"&amp;Tabla1[[#This Row],[Fecha Inicio grupo]])</f>
        <v/>
      </c>
      <c r="BF355" s="249" t="str">
        <f>IF(F355="","",Tabla1[[#This Row],[Curso]])</f>
        <v/>
      </c>
      <c r="BG355" s="250" t="str">
        <f>+IF(TRIM(F355)="","",$B$1&amp;"-"&amp;TRIM(Tabla1[[#This Row],[Mes Inscrito]])&amp;"-"&amp;TRIM(Tabla1[[#This Row],[Dia de clases Inscrito]])&amp;"-"&amp;TRIM(Tabla1[[#This Row],[Horario Inscrito]])&amp;"-"&amp;TRIM(Tabla1[[#This Row],[Fecha Inicio grupo]])&amp;"-"&amp;TRIM(Tabla1[[#This Row],[Tipo Incrito]]))</f>
        <v/>
      </c>
      <c r="BH355" s="251" t="str">
        <f>IF(F355="","",OR(IFERROR(SEARCH("CG",Tabla1[[#This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5" s="305" t="str">
        <f>IF(F355&lt;&gt;"",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5" s="305" t="str">
        <f>IF(F355&lt;&gt;"",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5" s="305" t="str">
        <f>IF(Tabla1[[#This Row],[Fecha Inicio grupo]]="","",IFERROR(VLOOKUP(Tabla1[[#This Row],[Mes de Alta como miembro]],Parámetros!$AM$2:$AN$16,2,0),"01/01/1900"))</f>
        <v/>
      </c>
    </row>
    <row r="356" spans="1:63" ht="14.45" hidden="1">
      <c r="A356" s="68">
        <v>353</v>
      </c>
      <c r="B356" s="29"/>
      <c r="C356" s="34"/>
      <c r="D356" s="42"/>
      <c r="E356" s="64"/>
      <c r="F356" s="45"/>
      <c r="G356" s="45"/>
      <c r="H356" s="161"/>
      <c r="I356" s="42"/>
      <c r="J356" s="28"/>
      <c r="K356" s="69"/>
      <c r="L356" s="68"/>
      <c r="M356" s="46"/>
      <c r="N356" s="236" t="str">
        <f ca="1">IF(Tabla1[[#This Row],[Fecha de nac]]="","",IF(Tabla1[[#This Row],[Fecha Finalización]] &gt;=TODAY(), DATEDIF(Tabla1[[#This Row],[Fecha de nac]],TODAY(),"y"), ROUNDDOWN((Tabla1[[#This Row],[Fecha Finalización]] -Tabla1[[#This Row],[Fecha de nac]])/365,0)))</f>
        <v/>
      </c>
      <c r="O356" s="167"/>
      <c r="P356" s="34"/>
      <c r="Q356" s="67"/>
      <c r="R356" s="67"/>
      <c r="S356" s="67"/>
      <c r="T356" s="67"/>
      <c r="U356" s="241" t="str">
        <f>IF(F356="","",Tabla1[[#This Row],[Fecha Inicio grupo]]+3*7-7)</f>
        <v/>
      </c>
      <c r="V356" s="242" t="str">
        <f>IF(F356="","",EDATE(Tabla1[[#This Row],[Fecha Inicio grupo]],3))</f>
        <v/>
      </c>
      <c r="W356" s="29"/>
      <c r="X356" s="29"/>
      <c r="Y356" s="76"/>
      <c r="Z356" s="76"/>
      <c r="AA356" s="76"/>
      <c r="AB356" s="76"/>
      <c r="AC356" s="76"/>
      <c r="AD356" s="76"/>
      <c r="AE356" s="76"/>
      <c r="AF356" s="76"/>
      <c r="AG356" s="76"/>
      <c r="AH356" s="76"/>
      <c r="AI356" s="76"/>
      <c r="AJ356" s="76"/>
      <c r="AK356" s="76"/>
      <c r="AL356" s="76"/>
      <c r="AM356" s="76"/>
      <c r="AN356" s="76"/>
      <c r="AO356" s="143"/>
      <c r="AP356" s="244" t="str">
        <f>IF(F356="","",IFERROR(VLOOKUP(SUBSTITUTE(SUBSTITUTE(Tabla1[[#This Row],[Uso Sistemas]],"T","P"),"N","F"),Parámetros!$M$2:$N$17,2,0),"Completar hasta 3ra sem. para evaluar a Probacionista"))</f>
        <v/>
      </c>
      <c r="AQ356" s="39"/>
      <c r="AR356" s="39"/>
      <c r="AS356" s="39"/>
      <c r="AT356" s="28"/>
      <c r="AU356" s="55"/>
      <c r="AV356" s="55"/>
      <c r="AW356" s="55"/>
      <c r="AX356" s="246" t="str">
        <f>IF(V356="","",EOMONTH(EDATE(Tabla1[[#This Row],[Fecha Finalización]],2),0))</f>
        <v/>
      </c>
      <c r="AY356" s="39"/>
      <c r="AZ356" s="247" t="str">
        <f>IF(V356="","",EOMONTH(EDATE(Tabla1[[#This Row],[Fecha Finalización]],3),0))</f>
        <v/>
      </c>
      <c r="BA356" s="39"/>
      <c r="BB356" s="39"/>
      <c r="BC356" s="233"/>
      <c r="BD356" s="231" t="str">
        <f>IF(F356="","",Tabla1[[#This Row],[sem 01]]&amp;Tabla1[[#This Row],[sem 02]]&amp;Tabla1[[#This Row],[sem 03]])</f>
        <v/>
      </c>
      <c r="BE356" s="232" t="str">
        <f>+IF(TRIM(F356)="","",$B$1&amp;"-"&amp;Tabla1[[#This Row],[Mes Inscrito]]&amp;"-"&amp;Tabla1[[#This Row],[Dia de clases Inscrito]]&amp;"-"&amp;Tabla1[[#This Row],[Horario Inscrito]]&amp;"-"&amp;Tabla1[[#This Row],[Fecha Inicio grupo]])</f>
        <v/>
      </c>
      <c r="BF356" s="249" t="str">
        <f>IF(F356="","",Tabla1[[#This Row],[Curso]])</f>
        <v/>
      </c>
      <c r="BG356" s="250" t="str">
        <f>+IF(TRIM(F356)="","",$B$1&amp;"-"&amp;TRIM(Tabla1[[#This Row],[Mes Inscrito]])&amp;"-"&amp;TRIM(Tabla1[[#This Row],[Dia de clases Inscrito]])&amp;"-"&amp;TRIM(Tabla1[[#This Row],[Horario Inscrito]])&amp;"-"&amp;TRIM(Tabla1[[#This Row],[Fecha Inicio grupo]])&amp;"-"&amp;TRIM(Tabla1[[#This Row],[Tipo Incrito]]))</f>
        <v/>
      </c>
      <c r="BH356" s="251" t="str">
        <f>IF(F356="","",OR(IFERROR(SEARCH("CG",Tabla1[[#This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6" s="305" t="str">
        <f>IF(F356&lt;&gt;"",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6" s="305" t="str">
        <f>IF(F356&lt;&gt;"",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6" s="305" t="str">
        <f>IF(Tabla1[[#This Row],[Fecha Inicio grupo]]="","",IFERROR(VLOOKUP(Tabla1[[#This Row],[Mes de Alta como miembro]],Parámetros!$AM$2:$AN$16,2,0),"01/01/1900"))</f>
        <v/>
      </c>
    </row>
    <row r="357" spans="1:63" ht="14.45" hidden="1">
      <c r="A357" s="68">
        <v>354</v>
      </c>
      <c r="B357" s="29"/>
      <c r="C357" s="34"/>
      <c r="D357" s="42"/>
      <c r="E357" s="64"/>
      <c r="F357" s="45"/>
      <c r="G357" s="45"/>
      <c r="H357" s="161"/>
      <c r="I357" s="42"/>
      <c r="J357" s="28"/>
      <c r="K357" s="69"/>
      <c r="L357" s="68"/>
      <c r="M357" s="46"/>
      <c r="N357" s="236" t="str">
        <f ca="1">IF(Tabla1[[#This Row],[Fecha de nac]]="","",IF(Tabla1[[#This Row],[Fecha Finalización]] &gt;=TODAY(), DATEDIF(Tabla1[[#This Row],[Fecha de nac]],TODAY(),"y"), ROUNDDOWN((Tabla1[[#This Row],[Fecha Finalización]] -Tabla1[[#This Row],[Fecha de nac]])/365,0)))</f>
        <v/>
      </c>
      <c r="O357" s="167"/>
      <c r="P357" s="34"/>
      <c r="Q357" s="67"/>
      <c r="R357" s="67"/>
      <c r="S357" s="67"/>
      <c r="T357" s="67"/>
      <c r="U357" s="241" t="str">
        <f>IF(F357="","",Tabla1[[#This Row],[Fecha Inicio grupo]]+3*7-7)</f>
        <v/>
      </c>
      <c r="V357" s="242" t="str">
        <f>IF(F357="","",EDATE(Tabla1[[#This Row],[Fecha Inicio grupo]],3))</f>
        <v/>
      </c>
      <c r="W357" s="29"/>
      <c r="X357" s="29"/>
      <c r="Y357" s="76"/>
      <c r="Z357" s="76"/>
      <c r="AA357" s="76"/>
      <c r="AB357" s="76"/>
      <c r="AC357" s="76"/>
      <c r="AD357" s="76"/>
      <c r="AE357" s="76"/>
      <c r="AF357" s="76"/>
      <c r="AG357" s="76"/>
      <c r="AH357" s="76"/>
      <c r="AI357" s="76"/>
      <c r="AJ357" s="76"/>
      <c r="AK357" s="76"/>
      <c r="AL357" s="76"/>
      <c r="AM357" s="76"/>
      <c r="AN357" s="76"/>
      <c r="AO357" s="143"/>
      <c r="AP357" s="244" t="str">
        <f>IF(F357="","",IFERROR(VLOOKUP(SUBSTITUTE(SUBSTITUTE(Tabla1[[#This Row],[Uso Sistemas]],"T","P"),"N","F"),Parámetros!$M$2:$N$17,2,0),"Completar hasta 3ra sem. para evaluar a Probacionista"))</f>
        <v/>
      </c>
      <c r="AQ357" s="39"/>
      <c r="AR357" s="39"/>
      <c r="AS357" s="39"/>
      <c r="AT357" s="28"/>
      <c r="AU357" s="55"/>
      <c r="AV357" s="55"/>
      <c r="AW357" s="55"/>
      <c r="AX357" s="246" t="str">
        <f>IF(V357="","",EOMONTH(EDATE(Tabla1[[#This Row],[Fecha Finalización]],2),0))</f>
        <v/>
      </c>
      <c r="AY357" s="39"/>
      <c r="AZ357" s="247" t="str">
        <f>IF(V357="","",EOMONTH(EDATE(Tabla1[[#This Row],[Fecha Finalización]],3),0))</f>
        <v/>
      </c>
      <c r="BA357" s="39"/>
      <c r="BB357" s="39"/>
      <c r="BC357" s="233"/>
      <c r="BD357" s="231" t="str">
        <f>IF(F357="","",Tabla1[[#This Row],[sem 01]]&amp;Tabla1[[#This Row],[sem 02]]&amp;Tabla1[[#This Row],[sem 03]])</f>
        <v/>
      </c>
      <c r="BE357" s="232" t="str">
        <f>+IF(TRIM(F357)="","",$B$1&amp;"-"&amp;Tabla1[[#This Row],[Mes Inscrito]]&amp;"-"&amp;Tabla1[[#This Row],[Dia de clases Inscrito]]&amp;"-"&amp;Tabla1[[#This Row],[Horario Inscrito]]&amp;"-"&amp;Tabla1[[#This Row],[Fecha Inicio grupo]])</f>
        <v/>
      </c>
      <c r="BF357" s="249" t="str">
        <f>IF(F357="","",Tabla1[[#This Row],[Curso]])</f>
        <v/>
      </c>
      <c r="BG357" s="250" t="str">
        <f>+IF(TRIM(F357)="","",$B$1&amp;"-"&amp;TRIM(Tabla1[[#This Row],[Mes Inscrito]])&amp;"-"&amp;TRIM(Tabla1[[#This Row],[Dia de clases Inscrito]])&amp;"-"&amp;TRIM(Tabla1[[#This Row],[Horario Inscrito]])&amp;"-"&amp;TRIM(Tabla1[[#This Row],[Fecha Inicio grupo]])&amp;"-"&amp;TRIM(Tabla1[[#This Row],[Tipo Incrito]]))</f>
        <v/>
      </c>
      <c r="BH357" s="251" t="str">
        <f>IF(F357="","",OR(IFERROR(SEARCH("CG",Tabla1[[#This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7" s="305" t="str">
        <f>IF(F357&lt;&gt;"",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7" s="305" t="str">
        <f>IF(F357&lt;&gt;"",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7" s="305" t="str">
        <f>IF(Tabla1[[#This Row],[Fecha Inicio grupo]]="","",IFERROR(VLOOKUP(Tabla1[[#This Row],[Mes de Alta como miembro]],Parámetros!$AM$2:$AN$16,2,0),"01/01/1900"))</f>
        <v/>
      </c>
    </row>
    <row r="358" spans="1:63" ht="14.45" hidden="1">
      <c r="A358" s="68">
        <v>355</v>
      </c>
      <c r="B358" s="29"/>
      <c r="C358" s="34"/>
      <c r="D358" s="42"/>
      <c r="E358" s="64"/>
      <c r="F358" s="45"/>
      <c r="G358" s="45"/>
      <c r="H358" s="161"/>
      <c r="I358" s="42"/>
      <c r="J358" s="28"/>
      <c r="K358" s="69"/>
      <c r="L358" s="68"/>
      <c r="M358" s="46"/>
      <c r="N358" s="236" t="str">
        <f ca="1">IF(Tabla1[[#This Row],[Fecha de nac]]="","",IF(Tabla1[[#This Row],[Fecha Finalización]] &gt;=TODAY(), DATEDIF(Tabla1[[#This Row],[Fecha de nac]],TODAY(),"y"), ROUNDDOWN((Tabla1[[#This Row],[Fecha Finalización]] -Tabla1[[#This Row],[Fecha de nac]])/365,0)))</f>
        <v/>
      </c>
      <c r="O358" s="167"/>
      <c r="P358" s="34"/>
      <c r="Q358" s="67"/>
      <c r="R358" s="67"/>
      <c r="S358" s="67"/>
      <c r="T358" s="67"/>
      <c r="U358" s="241" t="str">
        <f>IF(F358="","",Tabla1[[#This Row],[Fecha Inicio grupo]]+3*7-7)</f>
        <v/>
      </c>
      <c r="V358" s="242" t="str">
        <f>IF(F358="","",EDATE(Tabla1[[#This Row],[Fecha Inicio grupo]],3))</f>
        <v/>
      </c>
      <c r="W358" s="29"/>
      <c r="X358" s="29"/>
      <c r="Y358" s="76"/>
      <c r="Z358" s="76"/>
      <c r="AA358" s="76"/>
      <c r="AB358" s="76"/>
      <c r="AC358" s="76"/>
      <c r="AD358" s="76"/>
      <c r="AE358" s="76"/>
      <c r="AF358" s="76"/>
      <c r="AG358" s="76"/>
      <c r="AH358" s="76"/>
      <c r="AI358" s="76"/>
      <c r="AJ358" s="76"/>
      <c r="AK358" s="76"/>
      <c r="AL358" s="76"/>
      <c r="AM358" s="76"/>
      <c r="AN358" s="76"/>
      <c r="AO358" s="143"/>
      <c r="AP358" s="244" t="str">
        <f>IF(F358="","",IFERROR(VLOOKUP(SUBSTITUTE(SUBSTITUTE(Tabla1[[#This Row],[Uso Sistemas]],"T","P"),"N","F"),Parámetros!$M$2:$N$17,2,0),"Completar hasta 3ra sem. para evaluar a Probacionista"))</f>
        <v/>
      </c>
      <c r="AQ358" s="39"/>
      <c r="AR358" s="39"/>
      <c r="AS358" s="39"/>
      <c r="AT358" s="28"/>
      <c r="AU358" s="55"/>
      <c r="AV358" s="55"/>
      <c r="AW358" s="55"/>
      <c r="AX358" s="246" t="str">
        <f>IF(V358="","",EOMONTH(EDATE(Tabla1[[#This Row],[Fecha Finalización]],2),0))</f>
        <v/>
      </c>
      <c r="AY358" s="39"/>
      <c r="AZ358" s="247" t="str">
        <f>IF(V358="","",EOMONTH(EDATE(Tabla1[[#This Row],[Fecha Finalización]],3),0))</f>
        <v/>
      </c>
      <c r="BA358" s="39"/>
      <c r="BB358" s="39"/>
      <c r="BC358" s="233"/>
      <c r="BD358" s="231" t="str">
        <f>IF(F358="","",Tabla1[[#This Row],[sem 01]]&amp;Tabla1[[#This Row],[sem 02]]&amp;Tabla1[[#This Row],[sem 03]])</f>
        <v/>
      </c>
      <c r="BE358" s="232" t="str">
        <f>+IF(TRIM(F358)="","",$B$1&amp;"-"&amp;Tabla1[[#This Row],[Mes Inscrito]]&amp;"-"&amp;Tabla1[[#This Row],[Dia de clases Inscrito]]&amp;"-"&amp;Tabla1[[#This Row],[Horario Inscrito]]&amp;"-"&amp;Tabla1[[#This Row],[Fecha Inicio grupo]])</f>
        <v/>
      </c>
      <c r="BF358" s="249" t="str">
        <f>IF(F358="","",Tabla1[[#This Row],[Curso]])</f>
        <v/>
      </c>
      <c r="BG358" s="250" t="str">
        <f>+IF(TRIM(F358)="","",$B$1&amp;"-"&amp;TRIM(Tabla1[[#This Row],[Mes Inscrito]])&amp;"-"&amp;TRIM(Tabla1[[#This Row],[Dia de clases Inscrito]])&amp;"-"&amp;TRIM(Tabla1[[#This Row],[Horario Inscrito]])&amp;"-"&amp;TRIM(Tabla1[[#This Row],[Fecha Inicio grupo]])&amp;"-"&amp;TRIM(Tabla1[[#This Row],[Tipo Incrito]]))</f>
        <v/>
      </c>
      <c r="BH358" s="251" t="str">
        <f>IF(F358="","",OR(IFERROR(SEARCH("CG",Tabla1[[#This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8" s="305" t="str">
        <f>IF(F358&lt;&gt;"",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8" s="305" t="str">
        <f>IF(F358&lt;&gt;"",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8" s="305" t="str">
        <f>IF(Tabla1[[#This Row],[Fecha Inicio grupo]]="","",IFERROR(VLOOKUP(Tabla1[[#This Row],[Mes de Alta como miembro]],Parámetros!$AM$2:$AN$16,2,0),"01/01/1900"))</f>
        <v/>
      </c>
    </row>
    <row r="359" spans="1:63" ht="14.45" hidden="1">
      <c r="A359" s="68">
        <v>356</v>
      </c>
      <c r="B359" s="29"/>
      <c r="C359" s="34"/>
      <c r="D359" s="42"/>
      <c r="E359" s="64"/>
      <c r="F359" s="45"/>
      <c r="G359" s="45"/>
      <c r="H359" s="161"/>
      <c r="I359" s="42"/>
      <c r="J359" s="28"/>
      <c r="K359" s="69"/>
      <c r="L359" s="68"/>
      <c r="M359" s="46"/>
      <c r="N359" s="236" t="str">
        <f ca="1">IF(Tabla1[[#This Row],[Fecha de nac]]="","",IF(Tabla1[[#This Row],[Fecha Finalización]] &gt;=TODAY(), DATEDIF(Tabla1[[#This Row],[Fecha de nac]],TODAY(),"y"), ROUNDDOWN((Tabla1[[#This Row],[Fecha Finalización]] -Tabla1[[#This Row],[Fecha de nac]])/365,0)))</f>
        <v/>
      </c>
      <c r="O359" s="167"/>
      <c r="P359" s="34"/>
      <c r="Q359" s="67"/>
      <c r="R359" s="67"/>
      <c r="S359" s="67"/>
      <c r="T359" s="67"/>
      <c r="U359" s="241" t="str">
        <f>IF(F359="","",Tabla1[[#This Row],[Fecha Inicio grupo]]+3*7-7)</f>
        <v/>
      </c>
      <c r="V359" s="242" t="str">
        <f>IF(F359="","",EDATE(Tabla1[[#This Row],[Fecha Inicio grupo]],3))</f>
        <v/>
      </c>
      <c r="W359" s="29"/>
      <c r="X359" s="29"/>
      <c r="Y359" s="76"/>
      <c r="Z359" s="76"/>
      <c r="AA359" s="76"/>
      <c r="AB359" s="76"/>
      <c r="AC359" s="76"/>
      <c r="AD359" s="76"/>
      <c r="AE359" s="76"/>
      <c r="AF359" s="76"/>
      <c r="AG359" s="76"/>
      <c r="AH359" s="76"/>
      <c r="AI359" s="76"/>
      <c r="AJ359" s="76"/>
      <c r="AK359" s="76"/>
      <c r="AL359" s="76"/>
      <c r="AM359" s="76"/>
      <c r="AN359" s="76"/>
      <c r="AO359" s="143"/>
      <c r="AP359" s="244" t="str">
        <f>IF(F359="","",IFERROR(VLOOKUP(SUBSTITUTE(SUBSTITUTE(Tabla1[[#This Row],[Uso Sistemas]],"T","P"),"N","F"),Parámetros!$M$2:$N$17,2,0),"Completar hasta 3ra sem. para evaluar a Probacionista"))</f>
        <v/>
      </c>
      <c r="AQ359" s="39"/>
      <c r="AR359" s="39"/>
      <c r="AS359" s="39"/>
      <c r="AT359" s="28"/>
      <c r="AU359" s="55"/>
      <c r="AV359" s="55"/>
      <c r="AW359" s="55"/>
      <c r="AX359" s="246" t="str">
        <f>IF(V359="","",EOMONTH(EDATE(Tabla1[[#This Row],[Fecha Finalización]],2),0))</f>
        <v/>
      </c>
      <c r="AY359" s="39"/>
      <c r="AZ359" s="247" t="str">
        <f>IF(V359="","",EOMONTH(EDATE(Tabla1[[#This Row],[Fecha Finalización]],3),0))</f>
        <v/>
      </c>
      <c r="BA359" s="39"/>
      <c r="BB359" s="39"/>
      <c r="BC359" s="233"/>
      <c r="BD359" s="231" t="str">
        <f>IF(F359="","",Tabla1[[#This Row],[sem 01]]&amp;Tabla1[[#This Row],[sem 02]]&amp;Tabla1[[#This Row],[sem 03]])</f>
        <v/>
      </c>
      <c r="BE359" s="232" t="str">
        <f>+IF(TRIM(F359)="","",$B$1&amp;"-"&amp;Tabla1[[#This Row],[Mes Inscrito]]&amp;"-"&amp;Tabla1[[#This Row],[Dia de clases Inscrito]]&amp;"-"&amp;Tabla1[[#This Row],[Horario Inscrito]]&amp;"-"&amp;Tabla1[[#This Row],[Fecha Inicio grupo]])</f>
        <v/>
      </c>
      <c r="BF359" s="249" t="str">
        <f>IF(F359="","",Tabla1[[#This Row],[Curso]])</f>
        <v/>
      </c>
      <c r="BG359" s="250" t="str">
        <f>+IF(TRIM(F359)="","",$B$1&amp;"-"&amp;TRIM(Tabla1[[#This Row],[Mes Inscrito]])&amp;"-"&amp;TRIM(Tabla1[[#This Row],[Dia de clases Inscrito]])&amp;"-"&amp;TRIM(Tabla1[[#This Row],[Horario Inscrito]])&amp;"-"&amp;TRIM(Tabla1[[#This Row],[Fecha Inicio grupo]])&amp;"-"&amp;TRIM(Tabla1[[#This Row],[Tipo Incrito]]))</f>
        <v/>
      </c>
      <c r="BH359" s="251" t="str">
        <f>IF(F359="","",OR(IFERROR(SEARCH("CG",Tabla1[[#This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9" s="305" t="str">
        <f>IF(F359&lt;&gt;"",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9" s="305" t="str">
        <f>IF(F359&lt;&gt;"",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9" s="305" t="str">
        <f>IF(Tabla1[[#This Row],[Fecha Inicio grupo]]="","",IFERROR(VLOOKUP(Tabla1[[#This Row],[Mes de Alta como miembro]],Parámetros!$AM$2:$AN$16,2,0),"01/01/1900"))</f>
        <v/>
      </c>
    </row>
    <row r="360" spans="1:63" ht="14.45" hidden="1">
      <c r="A360" s="68">
        <v>357</v>
      </c>
      <c r="B360" s="29"/>
      <c r="C360" s="34"/>
      <c r="D360" s="42"/>
      <c r="E360" s="64"/>
      <c r="F360" s="45"/>
      <c r="G360" s="45"/>
      <c r="H360" s="161"/>
      <c r="I360" s="42"/>
      <c r="J360" s="28"/>
      <c r="K360" s="69"/>
      <c r="L360" s="68"/>
      <c r="M360" s="46"/>
      <c r="N360" s="236" t="str">
        <f ca="1">IF(Tabla1[[#This Row],[Fecha de nac]]="","",IF(Tabla1[[#This Row],[Fecha Finalización]] &gt;=TODAY(), DATEDIF(Tabla1[[#This Row],[Fecha de nac]],TODAY(),"y"), ROUNDDOWN((Tabla1[[#This Row],[Fecha Finalización]] -Tabla1[[#This Row],[Fecha de nac]])/365,0)))</f>
        <v/>
      </c>
      <c r="O360" s="167"/>
      <c r="P360" s="34"/>
      <c r="Q360" s="67"/>
      <c r="R360" s="67"/>
      <c r="S360" s="67"/>
      <c r="T360" s="67"/>
      <c r="U360" s="241" t="str">
        <f>IF(F360="","",Tabla1[[#This Row],[Fecha Inicio grupo]]+3*7-7)</f>
        <v/>
      </c>
      <c r="V360" s="242" t="str">
        <f>IF(F360="","",EDATE(Tabla1[[#This Row],[Fecha Inicio grupo]],3))</f>
        <v/>
      </c>
      <c r="W360" s="29"/>
      <c r="X360" s="29"/>
      <c r="Y360" s="76"/>
      <c r="Z360" s="76"/>
      <c r="AA360" s="76"/>
      <c r="AB360" s="76"/>
      <c r="AC360" s="76"/>
      <c r="AD360" s="76"/>
      <c r="AE360" s="76"/>
      <c r="AF360" s="76"/>
      <c r="AG360" s="76"/>
      <c r="AH360" s="76"/>
      <c r="AI360" s="76"/>
      <c r="AJ360" s="76"/>
      <c r="AK360" s="76"/>
      <c r="AL360" s="76"/>
      <c r="AM360" s="76"/>
      <c r="AN360" s="76"/>
      <c r="AO360" s="143"/>
      <c r="AP360" s="244" t="str">
        <f>IF(F360="","",IFERROR(VLOOKUP(SUBSTITUTE(SUBSTITUTE(Tabla1[[#This Row],[Uso Sistemas]],"T","P"),"N","F"),Parámetros!$M$2:$N$17,2,0),"Completar hasta 3ra sem. para evaluar a Probacionista"))</f>
        <v/>
      </c>
      <c r="AQ360" s="39"/>
      <c r="AR360" s="39"/>
      <c r="AS360" s="39"/>
      <c r="AT360" s="28"/>
      <c r="AU360" s="55"/>
      <c r="AV360" s="55"/>
      <c r="AW360" s="55"/>
      <c r="AX360" s="246" t="str">
        <f>IF(V360="","",EOMONTH(EDATE(Tabla1[[#This Row],[Fecha Finalización]],2),0))</f>
        <v/>
      </c>
      <c r="AY360" s="39"/>
      <c r="AZ360" s="247" t="str">
        <f>IF(V360="","",EOMONTH(EDATE(Tabla1[[#This Row],[Fecha Finalización]],3),0))</f>
        <v/>
      </c>
      <c r="BA360" s="39"/>
      <c r="BB360" s="39"/>
      <c r="BC360" s="233"/>
      <c r="BD360" s="231" t="str">
        <f>IF(F360="","",Tabla1[[#This Row],[sem 01]]&amp;Tabla1[[#This Row],[sem 02]]&amp;Tabla1[[#This Row],[sem 03]])</f>
        <v/>
      </c>
      <c r="BE360" s="232" t="str">
        <f>+IF(TRIM(F360)="","",$B$1&amp;"-"&amp;Tabla1[[#This Row],[Mes Inscrito]]&amp;"-"&amp;Tabla1[[#This Row],[Dia de clases Inscrito]]&amp;"-"&amp;Tabla1[[#This Row],[Horario Inscrito]]&amp;"-"&amp;Tabla1[[#This Row],[Fecha Inicio grupo]])</f>
        <v/>
      </c>
      <c r="BF360" s="249" t="str">
        <f>IF(F360="","",Tabla1[[#This Row],[Curso]])</f>
        <v/>
      </c>
      <c r="BG360" s="250" t="str">
        <f>+IF(TRIM(F360)="","",$B$1&amp;"-"&amp;TRIM(Tabla1[[#This Row],[Mes Inscrito]])&amp;"-"&amp;TRIM(Tabla1[[#This Row],[Dia de clases Inscrito]])&amp;"-"&amp;TRIM(Tabla1[[#This Row],[Horario Inscrito]])&amp;"-"&amp;TRIM(Tabla1[[#This Row],[Fecha Inicio grupo]])&amp;"-"&amp;TRIM(Tabla1[[#This Row],[Tipo Incrito]]))</f>
        <v/>
      </c>
      <c r="BH360" s="251" t="str">
        <f>IF(F360="","",OR(IFERROR(SEARCH("CG",Tabla1[[#This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0" s="305" t="str">
        <f>IF(F360&lt;&gt;"",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0" s="305" t="str">
        <f>IF(F360&lt;&gt;"",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0" s="305" t="str">
        <f>IF(Tabla1[[#This Row],[Fecha Inicio grupo]]="","",IFERROR(VLOOKUP(Tabla1[[#This Row],[Mes de Alta como miembro]],Parámetros!$AM$2:$AN$16,2,0),"01/01/1900"))</f>
        <v/>
      </c>
    </row>
    <row r="361" spans="1:63" ht="14.45" hidden="1">
      <c r="A361" s="68">
        <v>358</v>
      </c>
      <c r="B361" s="29"/>
      <c r="C361" s="34"/>
      <c r="D361" s="42"/>
      <c r="E361" s="64"/>
      <c r="F361" s="45"/>
      <c r="G361" s="45"/>
      <c r="H361" s="161"/>
      <c r="I361" s="42"/>
      <c r="J361" s="28"/>
      <c r="K361" s="69"/>
      <c r="L361" s="68"/>
      <c r="M361" s="46"/>
      <c r="N361" s="236" t="str">
        <f ca="1">IF(Tabla1[[#This Row],[Fecha de nac]]="","",IF(Tabla1[[#This Row],[Fecha Finalización]] &gt;=TODAY(), DATEDIF(Tabla1[[#This Row],[Fecha de nac]],TODAY(),"y"), ROUNDDOWN((Tabla1[[#This Row],[Fecha Finalización]] -Tabla1[[#This Row],[Fecha de nac]])/365,0)))</f>
        <v/>
      </c>
      <c r="O361" s="167"/>
      <c r="P361" s="34"/>
      <c r="Q361" s="67"/>
      <c r="R361" s="67"/>
      <c r="S361" s="67"/>
      <c r="T361" s="67"/>
      <c r="U361" s="241" t="str">
        <f>IF(F361="","",Tabla1[[#This Row],[Fecha Inicio grupo]]+3*7-7)</f>
        <v/>
      </c>
      <c r="V361" s="242" t="str">
        <f>IF(F361="","",EDATE(Tabla1[[#This Row],[Fecha Inicio grupo]],3))</f>
        <v/>
      </c>
      <c r="W361" s="29"/>
      <c r="X361" s="29"/>
      <c r="Y361" s="76"/>
      <c r="Z361" s="76"/>
      <c r="AA361" s="76"/>
      <c r="AB361" s="76"/>
      <c r="AC361" s="76"/>
      <c r="AD361" s="76"/>
      <c r="AE361" s="76"/>
      <c r="AF361" s="76"/>
      <c r="AG361" s="76"/>
      <c r="AH361" s="76"/>
      <c r="AI361" s="76"/>
      <c r="AJ361" s="76"/>
      <c r="AK361" s="76"/>
      <c r="AL361" s="76"/>
      <c r="AM361" s="76"/>
      <c r="AN361" s="76"/>
      <c r="AO361" s="143"/>
      <c r="AP361" s="244" t="str">
        <f>IF(F361="","",IFERROR(VLOOKUP(SUBSTITUTE(SUBSTITUTE(Tabla1[[#This Row],[Uso Sistemas]],"T","P"),"N","F"),Parámetros!$M$2:$N$17,2,0),"Completar hasta 3ra sem. para evaluar a Probacionista"))</f>
        <v/>
      </c>
      <c r="AQ361" s="39"/>
      <c r="AR361" s="39"/>
      <c r="AS361" s="39"/>
      <c r="AT361" s="28"/>
      <c r="AU361" s="55"/>
      <c r="AV361" s="55"/>
      <c r="AW361" s="55"/>
      <c r="AX361" s="246" t="str">
        <f>IF(V361="","",EOMONTH(EDATE(Tabla1[[#This Row],[Fecha Finalización]],2),0))</f>
        <v/>
      </c>
      <c r="AY361" s="39"/>
      <c r="AZ361" s="247" t="str">
        <f>IF(V361="","",EOMONTH(EDATE(Tabla1[[#This Row],[Fecha Finalización]],3),0))</f>
        <v/>
      </c>
      <c r="BA361" s="39"/>
      <c r="BB361" s="39"/>
      <c r="BC361" s="233"/>
      <c r="BD361" s="231" t="str">
        <f>IF(F361="","",Tabla1[[#This Row],[sem 01]]&amp;Tabla1[[#This Row],[sem 02]]&amp;Tabla1[[#This Row],[sem 03]])</f>
        <v/>
      </c>
      <c r="BE361" s="232" t="str">
        <f>+IF(TRIM(F361)="","",$B$1&amp;"-"&amp;Tabla1[[#This Row],[Mes Inscrito]]&amp;"-"&amp;Tabla1[[#This Row],[Dia de clases Inscrito]]&amp;"-"&amp;Tabla1[[#This Row],[Horario Inscrito]]&amp;"-"&amp;Tabla1[[#This Row],[Fecha Inicio grupo]])</f>
        <v/>
      </c>
      <c r="BF361" s="249" t="str">
        <f>IF(F361="","",Tabla1[[#This Row],[Curso]])</f>
        <v/>
      </c>
      <c r="BG361" s="250" t="str">
        <f>+IF(TRIM(F361)="","",$B$1&amp;"-"&amp;TRIM(Tabla1[[#This Row],[Mes Inscrito]])&amp;"-"&amp;TRIM(Tabla1[[#This Row],[Dia de clases Inscrito]])&amp;"-"&amp;TRIM(Tabla1[[#This Row],[Horario Inscrito]])&amp;"-"&amp;TRIM(Tabla1[[#This Row],[Fecha Inicio grupo]])&amp;"-"&amp;TRIM(Tabla1[[#This Row],[Tipo Incrito]]))</f>
        <v/>
      </c>
      <c r="BH361" s="251" t="str">
        <f>IF(F361="","",OR(IFERROR(SEARCH("CG",Tabla1[[#This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1" s="305" t="str">
        <f>IF(F361&lt;&gt;"",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1" s="305" t="str">
        <f>IF(F361&lt;&gt;"",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1" s="305" t="str">
        <f>IF(Tabla1[[#This Row],[Fecha Inicio grupo]]="","",IFERROR(VLOOKUP(Tabla1[[#This Row],[Mes de Alta como miembro]],Parámetros!$AM$2:$AN$16,2,0),"01/01/1900"))</f>
        <v/>
      </c>
    </row>
    <row r="362" spans="1:63" ht="14.45" hidden="1">
      <c r="A362" s="68">
        <v>359</v>
      </c>
      <c r="B362" s="29"/>
      <c r="C362" s="34"/>
      <c r="D362" s="42"/>
      <c r="E362" s="64"/>
      <c r="F362" s="45"/>
      <c r="G362" s="45"/>
      <c r="H362" s="161"/>
      <c r="I362" s="42"/>
      <c r="J362" s="28"/>
      <c r="K362" s="69"/>
      <c r="L362" s="68"/>
      <c r="M362" s="46"/>
      <c r="N362" s="236" t="str">
        <f ca="1">IF(Tabla1[[#This Row],[Fecha de nac]]="","",IF(Tabla1[[#This Row],[Fecha Finalización]] &gt;=TODAY(), DATEDIF(Tabla1[[#This Row],[Fecha de nac]],TODAY(),"y"), ROUNDDOWN((Tabla1[[#This Row],[Fecha Finalización]] -Tabla1[[#This Row],[Fecha de nac]])/365,0)))</f>
        <v/>
      </c>
      <c r="O362" s="167"/>
      <c r="P362" s="34"/>
      <c r="Q362" s="67"/>
      <c r="R362" s="67"/>
      <c r="S362" s="67"/>
      <c r="T362" s="67"/>
      <c r="U362" s="241" t="str">
        <f>IF(F362="","",Tabla1[[#This Row],[Fecha Inicio grupo]]+3*7-7)</f>
        <v/>
      </c>
      <c r="V362" s="242" t="str">
        <f>IF(F362="","",EDATE(Tabla1[[#This Row],[Fecha Inicio grupo]],3))</f>
        <v/>
      </c>
      <c r="W362" s="29"/>
      <c r="X362" s="29"/>
      <c r="Y362" s="76"/>
      <c r="Z362" s="76"/>
      <c r="AA362" s="76"/>
      <c r="AB362" s="76"/>
      <c r="AC362" s="76"/>
      <c r="AD362" s="76"/>
      <c r="AE362" s="76"/>
      <c r="AF362" s="76"/>
      <c r="AG362" s="76"/>
      <c r="AH362" s="76"/>
      <c r="AI362" s="76"/>
      <c r="AJ362" s="76"/>
      <c r="AK362" s="76"/>
      <c r="AL362" s="76"/>
      <c r="AM362" s="76"/>
      <c r="AN362" s="76"/>
      <c r="AO362" s="143"/>
      <c r="AP362" s="244" t="str">
        <f>IF(F362="","",IFERROR(VLOOKUP(SUBSTITUTE(SUBSTITUTE(Tabla1[[#This Row],[Uso Sistemas]],"T","P"),"N","F"),Parámetros!$M$2:$N$17,2,0),"Completar hasta 3ra sem. para evaluar a Probacionista"))</f>
        <v/>
      </c>
      <c r="AQ362" s="39"/>
      <c r="AR362" s="39"/>
      <c r="AS362" s="39"/>
      <c r="AT362" s="28"/>
      <c r="AU362" s="55"/>
      <c r="AV362" s="55"/>
      <c r="AW362" s="55"/>
      <c r="AX362" s="246" t="str">
        <f>IF(V362="","",EOMONTH(EDATE(Tabla1[[#This Row],[Fecha Finalización]],2),0))</f>
        <v/>
      </c>
      <c r="AY362" s="39"/>
      <c r="AZ362" s="247" t="str">
        <f>IF(V362="","",EOMONTH(EDATE(Tabla1[[#This Row],[Fecha Finalización]],3),0))</f>
        <v/>
      </c>
      <c r="BA362" s="39"/>
      <c r="BB362" s="39"/>
      <c r="BC362" s="233"/>
      <c r="BD362" s="231" t="str">
        <f>IF(F362="","",Tabla1[[#This Row],[sem 01]]&amp;Tabla1[[#This Row],[sem 02]]&amp;Tabla1[[#This Row],[sem 03]])</f>
        <v/>
      </c>
      <c r="BE362" s="232" t="str">
        <f>+IF(TRIM(F362)="","",$B$1&amp;"-"&amp;Tabla1[[#This Row],[Mes Inscrito]]&amp;"-"&amp;Tabla1[[#This Row],[Dia de clases Inscrito]]&amp;"-"&amp;Tabla1[[#This Row],[Horario Inscrito]]&amp;"-"&amp;Tabla1[[#This Row],[Fecha Inicio grupo]])</f>
        <v/>
      </c>
      <c r="BF362" s="249" t="str">
        <f>IF(F362="","",Tabla1[[#This Row],[Curso]])</f>
        <v/>
      </c>
      <c r="BG362" s="250" t="str">
        <f>+IF(TRIM(F362)="","",$B$1&amp;"-"&amp;TRIM(Tabla1[[#This Row],[Mes Inscrito]])&amp;"-"&amp;TRIM(Tabla1[[#This Row],[Dia de clases Inscrito]])&amp;"-"&amp;TRIM(Tabla1[[#This Row],[Horario Inscrito]])&amp;"-"&amp;TRIM(Tabla1[[#This Row],[Fecha Inicio grupo]])&amp;"-"&amp;TRIM(Tabla1[[#This Row],[Tipo Incrito]]))</f>
        <v/>
      </c>
      <c r="BH362" s="251" t="str">
        <f>IF(F362="","",OR(IFERROR(SEARCH("CG",Tabla1[[#This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2" s="305" t="str">
        <f>IF(F362&lt;&gt;"",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2" s="305" t="str">
        <f>IF(F362&lt;&gt;"",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2" s="305" t="str">
        <f>IF(Tabla1[[#This Row],[Fecha Inicio grupo]]="","",IFERROR(VLOOKUP(Tabla1[[#This Row],[Mes de Alta como miembro]],Parámetros!$AM$2:$AN$16,2,0),"01/01/1900"))</f>
        <v/>
      </c>
    </row>
    <row r="363" spans="1:63" ht="14.45" hidden="1">
      <c r="A363" s="68">
        <v>360</v>
      </c>
      <c r="B363" s="29"/>
      <c r="C363" s="34"/>
      <c r="D363" s="42"/>
      <c r="E363" s="64"/>
      <c r="F363" s="45"/>
      <c r="G363" s="45"/>
      <c r="H363" s="161"/>
      <c r="I363" s="42"/>
      <c r="J363" s="28"/>
      <c r="K363" s="69"/>
      <c r="L363" s="68"/>
      <c r="M363" s="46"/>
      <c r="N363" s="236" t="str">
        <f ca="1">IF(Tabla1[[#This Row],[Fecha de nac]]="","",IF(Tabla1[[#This Row],[Fecha Finalización]] &gt;=TODAY(), DATEDIF(Tabla1[[#This Row],[Fecha de nac]],TODAY(),"y"), ROUNDDOWN((Tabla1[[#This Row],[Fecha Finalización]] -Tabla1[[#This Row],[Fecha de nac]])/365,0)))</f>
        <v/>
      </c>
      <c r="O363" s="167"/>
      <c r="P363" s="34"/>
      <c r="Q363" s="67"/>
      <c r="R363" s="67"/>
      <c r="S363" s="67"/>
      <c r="T363" s="67"/>
      <c r="U363" s="241" t="str">
        <f>IF(F363="","",Tabla1[[#This Row],[Fecha Inicio grupo]]+3*7-7)</f>
        <v/>
      </c>
      <c r="V363" s="242" t="str">
        <f>IF(F363="","",EDATE(Tabla1[[#This Row],[Fecha Inicio grupo]],3))</f>
        <v/>
      </c>
      <c r="W363" s="29"/>
      <c r="X363" s="29"/>
      <c r="Y363" s="76"/>
      <c r="Z363" s="76"/>
      <c r="AA363" s="76"/>
      <c r="AB363" s="76"/>
      <c r="AC363" s="76"/>
      <c r="AD363" s="76"/>
      <c r="AE363" s="76"/>
      <c r="AF363" s="76"/>
      <c r="AG363" s="76"/>
      <c r="AH363" s="76"/>
      <c r="AI363" s="76"/>
      <c r="AJ363" s="76"/>
      <c r="AK363" s="76"/>
      <c r="AL363" s="76"/>
      <c r="AM363" s="76"/>
      <c r="AN363" s="76"/>
      <c r="AO363" s="143"/>
      <c r="AP363" s="244" t="str">
        <f>IF(F363="","",IFERROR(VLOOKUP(SUBSTITUTE(SUBSTITUTE(Tabla1[[#This Row],[Uso Sistemas]],"T","P"),"N","F"),Parámetros!$M$2:$N$17,2,0),"Completar hasta 3ra sem. para evaluar a Probacionista"))</f>
        <v/>
      </c>
      <c r="AQ363" s="39"/>
      <c r="AR363" s="39"/>
      <c r="AS363" s="39"/>
      <c r="AT363" s="28"/>
      <c r="AU363" s="55"/>
      <c r="AV363" s="55"/>
      <c r="AW363" s="55"/>
      <c r="AX363" s="246" t="str">
        <f>IF(V363="","",EOMONTH(EDATE(Tabla1[[#This Row],[Fecha Finalización]],2),0))</f>
        <v/>
      </c>
      <c r="AY363" s="39"/>
      <c r="AZ363" s="247" t="str">
        <f>IF(V363="","",EOMONTH(EDATE(Tabla1[[#This Row],[Fecha Finalización]],3),0))</f>
        <v/>
      </c>
      <c r="BA363" s="39"/>
      <c r="BB363" s="39"/>
      <c r="BC363" s="233"/>
      <c r="BD363" s="231" t="str">
        <f>IF(F363="","",Tabla1[[#This Row],[sem 01]]&amp;Tabla1[[#This Row],[sem 02]]&amp;Tabla1[[#This Row],[sem 03]])</f>
        <v/>
      </c>
      <c r="BE363" s="232" t="str">
        <f>+IF(TRIM(F363)="","",$B$1&amp;"-"&amp;Tabla1[[#This Row],[Mes Inscrito]]&amp;"-"&amp;Tabla1[[#This Row],[Dia de clases Inscrito]]&amp;"-"&amp;Tabla1[[#This Row],[Horario Inscrito]]&amp;"-"&amp;Tabla1[[#This Row],[Fecha Inicio grupo]])</f>
        <v/>
      </c>
      <c r="BF363" s="249" t="str">
        <f>IF(F363="","",Tabla1[[#This Row],[Curso]])</f>
        <v/>
      </c>
      <c r="BG363" s="250" t="str">
        <f>+IF(TRIM(F363)="","",$B$1&amp;"-"&amp;TRIM(Tabla1[[#This Row],[Mes Inscrito]])&amp;"-"&amp;TRIM(Tabla1[[#This Row],[Dia de clases Inscrito]])&amp;"-"&amp;TRIM(Tabla1[[#This Row],[Horario Inscrito]])&amp;"-"&amp;TRIM(Tabla1[[#This Row],[Fecha Inicio grupo]])&amp;"-"&amp;TRIM(Tabla1[[#This Row],[Tipo Incrito]]))</f>
        <v/>
      </c>
      <c r="BH363" s="251" t="str">
        <f>IF(F363="","",OR(IFERROR(SEARCH("CG",Tabla1[[#This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3" s="305" t="str">
        <f>IF(F363&lt;&gt;"",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3" s="305" t="str">
        <f>IF(F363&lt;&gt;"",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3" s="305" t="str">
        <f>IF(Tabla1[[#This Row],[Fecha Inicio grupo]]="","",IFERROR(VLOOKUP(Tabla1[[#This Row],[Mes de Alta como miembro]],Parámetros!$AM$2:$AN$16,2,0),"01/01/1900"))</f>
        <v/>
      </c>
    </row>
    <row r="364" spans="1:63" ht="14.45" hidden="1">
      <c r="A364" s="68">
        <v>361</v>
      </c>
      <c r="B364" s="29"/>
      <c r="C364" s="34"/>
      <c r="D364" s="42"/>
      <c r="E364" s="64"/>
      <c r="F364" s="45"/>
      <c r="G364" s="45"/>
      <c r="H364" s="161"/>
      <c r="I364" s="42"/>
      <c r="J364" s="28"/>
      <c r="K364" s="69"/>
      <c r="L364" s="68"/>
      <c r="M364" s="46"/>
      <c r="N364" s="236" t="str">
        <f ca="1">IF(Tabla1[[#This Row],[Fecha de nac]]="","",IF(Tabla1[[#This Row],[Fecha Finalización]] &gt;=TODAY(), DATEDIF(Tabla1[[#This Row],[Fecha de nac]],TODAY(),"y"), ROUNDDOWN((Tabla1[[#This Row],[Fecha Finalización]] -Tabla1[[#This Row],[Fecha de nac]])/365,0)))</f>
        <v/>
      </c>
      <c r="O364" s="167"/>
      <c r="P364" s="34"/>
      <c r="Q364" s="67"/>
      <c r="R364" s="67"/>
      <c r="S364" s="67"/>
      <c r="T364" s="67"/>
      <c r="U364" s="241" t="str">
        <f>IF(F364="","",Tabla1[[#This Row],[Fecha Inicio grupo]]+3*7-7)</f>
        <v/>
      </c>
      <c r="V364" s="242" t="str">
        <f>IF(F364="","",EDATE(Tabla1[[#This Row],[Fecha Inicio grupo]],3))</f>
        <v/>
      </c>
      <c r="W364" s="29"/>
      <c r="X364" s="29"/>
      <c r="Y364" s="76"/>
      <c r="Z364" s="76"/>
      <c r="AA364" s="76"/>
      <c r="AB364" s="76"/>
      <c r="AC364" s="76"/>
      <c r="AD364" s="76"/>
      <c r="AE364" s="76"/>
      <c r="AF364" s="76"/>
      <c r="AG364" s="76"/>
      <c r="AH364" s="76"/>
      <c r="AI364" s="76"/>
      <c r="AJ364" s="76"/>
      <c r="AK364" s="76"/>
      <c r="AL364" s="76"/>
      <c r="AM364" s="76"/>
      <c r="AN364" s="76"/>
      <c r="AO364" s="143"/>
      <c r="AP364" s="244" t="str">
        <f>IF(F364="","",IFERROR(VLOOKUP(SUBSTITUTE(SUBSTITUTE(Tabla1[[#This Row],[Uso Sistemas]],"T","P"),"N","F"),Parámetros!$M$2:$N$17,2,0),"Completar hasta 3ra sem. para evaluar a Probacionista"))</f>
        <v/>
      </c>
      <c r="AQ364" s="39"/>
      <c r="AR364" s="39"/>
      <c r="AS364" s="39"/>
      <c r="AT364" s="28"/>
      <c r="AU364" s="55"/>
      <c r="AV364" s="55"/>
      <c r="AW364" s="55"/>
      <c r="AX364" s="246" t="str">
        <f>IF(V364="","",EOMONTH(EDATE(Tabla1[[#This Row],[Fecha Finalización]],2),0))</f>
        <v/>
      </c>
      <c r="AY364" s="39"/>
      <c r="AZ364" s="247" t="str">
        <f>IF(V364="","",EOMONTH(EDATE(Tabla1[[#This Row],[Fecha Finalización]],3),0))</f>
        <v/>
      </c>
      <c r="BA364" s="39"/>
      <c r="BB364" s="39"/>
      <c r="BC364" s="233"/>
      <c r="BD364" s="231" t="str">
        <f>IF(F364="","",Tabla1[[#This Row],[sem 01]]&amp;Tabla1[[#This Row],[sem 02]]&amp;Tabla1[[#This Row],[sem 03]])</f>
        <v/>
      </c>
      <c r="BE364" s="232" t="str">
        <f>+IF(TRIM(F364)="","",$B$1&amp;"-"&amp;Tabla1[[#This Row],[Mes Inscrito]]&amp;"-"&amp;Tabla1[[#This Row],[Dia de clases Inscrito]]&amp;"-"&amp;Tabla1[[#This Row],[Horario Inscrito]]&amp;"-"&amp;Tabla1[[#This Row],[Fecha Inicio grupo]])</f>
        <v/>
      </c>
      <c r="BF364" s="249" t="str">
        <f>IF(F364="","",Tabla1[[#This Row],[Curso]])</f>
        <v/>
      </c>
      <c r="BG364" s="250" t="str">
        <f>+IF(TRIM(F364)="","",$B$1&amp;"-"&amp;TRIM(Tabla1[[#This Row],[Mes Inscrito]])&amp;"-"&amp;TRIM(Tabla1[[#This Row],[Dia de clases Inscrito]])&amp;"-"&amp;TRIM(Tabla1[[#This Row],[Horario Inscrito]])&amp;"-"&amp;TRIM(Tabla1[[#This Row],[Fecha Inicio grupo]])&amp;"-"&amp;TRIM(Tabla1[[#This Row],[Tipo Incrito]]))</f>
        <v/>
      </c>
      <c r="BH364" s="251" t="str">
        <f>IF(F364="","",OR(IFERROR(SEARCH("CG",Tabla1[[#This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4" s="305" t="str">
        <f>IF(F364&lt;&gt;"",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4" s="305" t="str">
        <f>IF(F364&lt;&gt;"",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4" s="305" t="str">
        <f>IF(Tabla1[[#This Row],[Fecha Inicio grupo]]="","",IFERROR(VLOOKUP(Tabla1[[#This Row],[Mes de Alta como miembro]],Parámetros!$AM$2:$AN$16,2,0),"01/01/1900"))</f>
        <v/>
      </c>
    </row>
    <row r="365" spans="1:63" ht="14.45" hidden="1">
      <c r="A365" s="68">
        <v>362</v>
      </c>
      <c r="B365" s="29"/>
      <c r="C365" s="34"/>
      <c r="D365" s="42"/>
      <c r="E365" s="64"/>
      <c r="F365" s="45"/>
      <c r="G365" s="45"/>
      <c r="H365" s="161"/>
      <c r="I365" s="42"/>
      <c r="J365" s="28"/>
      <c r="K365" s="69"/>
      <c r="L365" s="68"/>
      <c r="M365" s="46"/>
      <c r="N365" s="236" t="str">
        <f ca="1">IF(Tabla1[[#This Row],[Fecha de nac]]="","",IF(Tabla1[[#This Row],[Fecha Finalización]] &gt;=TODAY(), DATEDIF(Tabla1[[#This Row],[Fecha de nac]],TODAY(),"y"), ROUNDDOWN((Tabla1[[#This Row],[Fecha Finalización]] -Tabla1[[#This Row],[Fecha de nac]])/365,0)))</f>
        <v/>
      </c>
      <c r="O365" s="167"/>
      <c r="P365" s="34"/>
      <c r="Q365" s="67"/>
      <c r="R365" s="67"/>
      <c r="S365" s="67"/>
      <c r="T365" s="67"/>
      <c r="U365" s="241" t="str">
        <f>IF(F365="","",Tabla1[[#This Row],[Fecha Inicio grupo]]+3*7-7)</f>
        <v/>
      </c>
      <c r="V365" s="242" t="str">
        <f>IF(F365="","",EDATE(Tabla1[[#This Row],[Fecha Inicio grupo]],3))</f>
        <v/>
      </c>
      <c r="W365" s="29"/>
      <c r="X365" s="29"/>
      <c r="Y365" s="76"/>
      <c r="Z365" s="76"/>
      <c r="AA365" s="76"/>
      <c r="AB365" s="76"/>
      <c r="AC365" s="76"/>
      <c r="AD365" s="76"/>
      <c r="AE365" s="76"/>
      <c r="AF365" s="76"/>
      <c r="AG365" s="76"/>
      <c r="AH365" s="76"/>
      <c r="AI365" s="76"/>
      <c r="AJ365" s="76"/>
      <c r="AK365" s="76"/>
      <c r="AL365" s="76"/>
      <c r="AM365" s="76"/>
      <c r="AN365" s="76"/>
      <c r="AO365" s="143"/>
      <c r="AP365" s="244" t="str">
        <f>IF(F365="","",IFERROR(VLOOKUP(SUBSTITUTE(SUBSTITUTE(Tabla1[[#This Row],[Uso Sistemas]],"T","P"),"N","F"),Parámetros!$M$2:$N$17,2,0),"Completar hasta 3ra sem. para evaluar a Probacionista"))</f>
        <v/>
      </c>
      <c r="AQ365" s="39"/>
      <c r="AR365" s="39"/>
      <c r="AS365" s="39"/>
      <c r="AT365" s="28"/>
      <c r="AU365" s="55"/>
      <c r="AV365" s="55"/>
      <c r="AW365" s="55"/>
      <c r="AX365" s="246" t="str">
        <f>IF(V365="","",EOMONTH(EDATE(Tabla1[[#This Row],[Fecha Finalización]],2),0))</f>
        <v/>
      </c>
      <c r="AY365" s="39"/>
      <c r="AZ365" s="247" t="str">
        <f>IF(V365="","",EOMONTH(EDATE(Tabla1[[#This Row],[Fecha Finalización]],3),0))</f>
        <v/>
      </c>
      <c r="BA365" s="39"/>
      <c r="BB365" s="39"/>
      <c r="BC365" s="233"/>
      <c r="BD365" s="231" t="str">
        <f>IF(F365="","",Tabla1[[#This Row],[sem 01]]&amp;Tabla1[[#This Row],[sem 02]]&amp;Tabla1[[#This Row],[sem 03]])</f>
        <v/>
      </c>
      <c r="BE365" s="232" t="str">
        <f>+IF(TRIM(F365)="","",$B$1&amp;"-"&amp;Tabla1[[#This Row],[Mes Inscrito]]&amp;"-"&amp;Tabla1[[#This Row],[Dia de clases Inscrito]]&amp;"-"&amp;Tabla1[[#This Row],[Horario Inscrito]]&amp;"-"&amp;Tabla1[[#This Row],[Fecha Inicio grupo]])</f>
        <v/>
      </c>
      <c r="BF365" s="249" t="str">
        <f>IF(F365="","",Tabla1[[#This Row],[Curso]])</f>
        <v/>
      </c>
      <c r="BG365" s="250" t="str">
        <f>+IF(TRIM(F365)="","",$B$1&amp;"-"&amp;TRIM(Tabla1[[#This Row],[Mes Inscrito]])&amp;"-"&amp;TRIM(Tabla1[[#This Row],[Dia de clases Inscrito]])&amp;"-"&amp;TRIM(Tabla1[[#This Row],[Horario Inscrito]])&amp;"-"&amp;TRIM(Tabla1[[#This Row],[Fecha Inicio grupo]])&amp;"-"&amp;TRIM(Tabla1[[#This Row],[Tipo Incrito]]))</f>
        <v/>
      </c>
      <c r="BH365" s="251" t="str">
        <f>IF(F365="","",OR(IFERROR(SEARCH("CG",Tabla1[[#This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5" s="305" t="str">
        <f>IF(F365&lt;&gt;"",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5" s="305" t="str">
        <f>IF(F365&lt;&gt;"",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5" s="305" t="str">
        <f>IF(Tabla1[[#This Row],[Fecha Inicio grupo]]="","",IFERROR(VLOOKUP(Tabla1[[#This Row],[Mes de Alta como miembro]],Parámetros!$AM$2:$AN$16,2,0),"01/01/1900"))</f>
        <v/>
      </c>
    </row>
    <row r="366" spans="1:63" ht="14.45" hidden="1">
      <c r="A366" s="68">
        <v>363</v>
      </c>
      <c r="B366" s="29"/>
      <c r="C366" s="34"/>
      <c r="D366" s="42"/>
      <c r="E366" s="64"/>
      <c r="F366" s="45"/>
      <c r="G366" s="45"/>
      <c r="H366" s="161"/>
      <c r="I366" s="42"/>
      <c r="J366" s="28"/>
      <c r="K366" s="69"/>
      <c r="L366" s="68"/>
      <c r="M366" s="46"/>
      <c r="N366" s="236" t="str">
        <f ca="1">IF(Tabla1[[#This Row],[Fecha de nac]]="","",IF(Tabla1[[#This Row],[Fecha Finalización]] &gt;=TODAY(), DATEDIF(Tabla1[[#This Row],[Fecha de nac]],TODAY(),"y"), ROUNDDOWN((Tabla1[[#This Row],[Fecha Finalización]] -Tabla1[[#This Row],[Fecha de nac]])/365,0)))</f>
        <v/>
      </c>
      <c r="O366" s="167"/>
      <c r="P366" s="34"/>
      <c r="Q366" s="67"/>
      <c r="R366" s="67"/>
      <c r="S366" s="67"/>
      <c r="T366" s="67"/>
      <c r="U366" s="241" t="str">
        <f>IF(F366="","",Tabla1[[#This Row],[Fecha Inicio grupo]]+3*7-7)</f>
        <v/>
      </c>
      <c r="V366" s="242" t="str">
        <f>IF(F366="","",EDATE(Tabla1[[#This Row],[Fecha Inicio grupo]],3))</f>
        <v/>
      </c>
      <c r="W366" s="29"/>
      <c r="X366" s="29"/>
      <c r="Y366" s="76"/>
      <c r="Z366" s="76"/>
      <c r="AA366" s="76"/>
      <c r="AB366" s="76"/>
      <c r="AC366" s="76"/>
      <c r="AD366" s="76"/>
      <c r="AE366" s="76"/>
      <c r="AF366" s="76"/>
      <c r="AG366" s="76"/>
      <c r="AH366" s="76"/>
      <c r="AI366" s="76"/>
      <c r="AJ366" s="76"/>
      <c r="AK366" s="76"/>
      <c r="AL366" s="76"/>
      <c r="AM366" s="76"/>
      <c r="AN366" s="76"/>
      <c r="AO366" s="143"/>
      <c r="AP366" s="244" t="str">
        <f>IF(F366="","",IFERROR(VLOOKUP(SUBSTITUTE(SUBSTITUTE(Tabla1[[#This Row],[Uso Sistemas]],"T","P"),"N","F"),Parámetros!$M$2:$N$17,2,0),"Completar hasta 3ra sem. para evaluar a Probacionista"))</f>
        <v/>
      </c>
      <c r="AQ366" s="39"/>
      <c r="AR366" s="39"/>
      <c r="AS366" s="39"/>
      <c r="AT366" s="28"/>
      <c r="AU366" s="55"/>
      <c r="AV366" s="55"/>
      <c r="AW366" s="55"/>
      <c r="AX366" s="246" t="str">
        <f>IF(V366="","",EOMONTH(EDATE(Tabla1[[#This Row],[Fecha Finalización]],2),0))</f>
        <v/>
      </c>
      <c r="AY366" s="39"/>
      <c r="AZ366" s="247" t="str">
        <f>IF(V366="","",EOMONTH(EDATE(Tabla1[[#This Row],[Fecha Finalización]],3),0))</f>
        <v/>
      </c>
      <c r="BA366" s="39"/>
      <c r="BB366" s="39"/>
      <c r="BC366" s="233"/>
      <c r="BD366" s="231" t="str">
        <f>IF(F366="","",Tabla1[[#This Row],[sem 01]]&amp;Tabla1[[#This Row],[sem 02]]&amp;Tabla1[[#This Row],[sem 03]])</f>
        <v/>
      </c>
      <c r="BE366" s="232" t="str">
        <f>+IF(TRIM(F366)="","",$B$1&amp;"-"&amp;Tabla1[[#This Row],[Mes Inscrito]]&amp;"-"&amp;Tabla1[[#This Row],[Dia de clases Inscrito]]&amp;"-"&amp;Tabla1[[#This Row],[Horario Inscrito]]&amp;"-"&amp;Tabla1[[#This Row],[Fecha Inicio grupo]])</f>
        <v/>
      </c>
      <c r="BF366" s="249" t="str">
        <f>IF(F366="","",Tabla1[[#This Row],[Curso]])</f>
        <v/>
      </c>
      <c r="BG366" s="250" t="str">
        <f>+IF(TRIM(F366)="","",$B$1&amp;"-"&amp;TRIM(Tabla1[[#This Row],[Mes Inscrito]])&amp;"-"&amp;TRIM(Tabla1[[#This Row],[Dia de clases Inscrito]])&amp;"-"&amp;TRIM(Tabla1[[#This Row],[Horario Inscrito]])&amp;"-"&amp;TRIM(Tabla1[[#This Row],[Fecha Inicio grupo]])&amp;"-"&amp;TRIM(Tabla1[[#This Row],[Tipo Incrito]]))</f>
        <v/>
      </c>
      <c r="BH366" s="251" t="str">
        <f>IF(F366="","",OR(IFERROR(SEARCH("CG",Tabla1[[#This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6" s="305" t="str">
        <f>IF(F366&lt;&gt;"",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6" s="305" t="str">
        <f>IF(F366&lt;&gt;"",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6" s="305" t="str">
        <f>IF(Tabla1[[#This Row],[Fecha Inicio grupo]]="","",IFERROR(VLOOKUP(Tabla1[[#This Row],[Mes de Alta como miembro]],Parámetros!$AM$2:$AN$16,2,0),"01/01/1900"))</f>
        <v/>
      </c>
    </row>
    <row r="367" spans="1:63" ht="14.45" hidden="1">
      <c r="A367" s="68">
        <v>364</v>
      </c>
      <c r="B367" s="29"/>
      <c r="C367" s="34"/>
      <c r="D367" s="42"/>
      <c r="E367" s="64"/>
      <c r="F367" s="45"/>
      <c r="G367" s="45"/>
      <c r="H367" s="161"/>
      <c r="I367" s="42"/>
      <c r="J367" s="28"/>
      <c r="K367" s="69"/>
      <c r="L367" s="68"/>
      <c r="M367" s="46"/>
      <c r="N367" s="236" t="str">
        <f ca="1">IF(Tabla1[[#This Row],[Fecha de nac]]="","",IF(Tabla1[[#This Row],[Fecha Finalización]] &gt;=TODAY(), DATEDIF(Tabla1[[#This Row],[Fecha de nac]],TODAY(),"y"), ROUNDDOWN((Tabla1[[#This Row],[Fecha Finalización]] -Tabla1[[#This Row],[Fecha de nac]])/365,0)))</f>
        <v/>
      </c>
      <c r="O367" s="167"/>
      <c r="P367" s="34"/>
      <c r="Q367" s="67"/>
      <c r="R367" s="67"/>
      <c r="S367" s="67"/>
      <c r="T367" s="67"/>
      <c r="U367" s="241" t="str">
        <f>IF(F367="","",Tabla1[[#This Row],[Fecha Inicio grupo]]+3*7-7)</f>
        <v/>
      </c>
      <c r="V367" s="242" t="str">
        <f>IF(F367="","",EDATE(Tabla1[[#This Row],[Fecha Inicio grupo]],3))</f>
        <v/>
      </c>
      <c r="W367" s="29"/>
      <c r="X367" s="29"/>
      <c r="Y367" s="76"/>
      <c r="Z367" s="76"/>
      <c r="AA367" s="76"/>
      <c r="AB367" s="76"/>
      <c r="AC367" s="76"/>
      <c r="AD367" s="76"/>
      <c r="AE367" s="76"/>
      <c r="AF367" s="76"/>
      <c r="AG367" s="76"/>
      <c r="AH367" s="76"/>
      <c r="AI367" s="76"/>
      <c r="AJ367" s="76"/>
      <c r="AK367" s="76"/>
      <c r="AL367" s="76"/>
      <c r="AM367" s="76"/>
      <c r="AN367" s="76"/>
      <c r="AO367" s="143"/>
      <c r="AP367" s="244" t="str">
        <f>IF(F367="","",IFERROR(VLOOKUP(SUBSTITUTE(SUBSTITUTE(Tabla1[[#This Row],[Uso Sistemas]],"T","P"),"N","F"),Parámetros!$M$2:$N$17,2,0),"Completar hasta 3ra sem. para evaluar a Probacionista"))</f>
        <v/>
      </c>
      <c r="AQ367" s="39"/>
      <c r="AR367" s="39"/>
      <c r="AS367" s="39"/>
      <c r="AT367" s="28"/>
      <c r="AU367" s="55"/>
      <c r="AV367" s="55"/>
      <c r="AW367" s="55"/>
      <c r="AX367" s="246" t="str">
        <f>IF(V367="","",EOMONTH(EDATE(Tabla1[[#This Row],[Fecha Finalización]],2),0))</f>
        <v/>
      </c>
      <c r="AY367" s="39"/>
      <c r="AZ367" s="247" t="str">
        <f>IF(V367="","",EOMONTH(EDATE(Tabla1[[#This Row],[Fecha Finalización]],3),0))</f>
        <v/>
      </c>
      <c r="BA367" s="39"/>
      <c r="BB367" s="39"/>
      <c r="BC367" s="233"/>
      <c r="BD367" s="231" t="str">
        <f>IF(F367="","",Tabla1[[#This Row],[sem 01]]&amp;Tabla1[[#This Row],[sem 02]]&amp;Tabla1[[#This Row],[sem 03]])</f>
        <v/>
      </c>
      <c r="BE367" s="232" t="str">
        <f>+IF(TRIM(F367)="","",$B$1&amp;"-"&amp;Tabla1[[#This Row],[Mes Inscrito]]&amp;"-"&amp;Tabla1[[#This Row],[Dia de clases Inscrito]]&amp;"-"&amp;Tabla1[[#This Row],[Horario Inscrito]]&amp;"-"&amp;Tabla1[[#This Row],[Fecha Inicio grupo]])</f>
        <v/>
      </c>
      <c r="BF367" s="249" t="str">
        <f>IF(F367="","",Tabla1[[#This Row],[Curso]])</f>
        <v/>
      </c>
      <c r="BG367" s="250" t="str">
        <f>+IF(TRIM(F367)="","",$B$1&amp;"-"&amp;TRIM(Tabla1[[#This Row],[Mes Inscrito]])&amp;"-"&amp;TRIM(Tabla1[[#This Row],[Dia de clases Inscrito]])&amp;"-"&amp;TRIM(Tabla1[[#This Row],[Horario Inscrito]])&amp;"-"&amp;TRIM(Tabla1[[#This Row],[Fecha Inicio grupo]])&amp;"-"&amp;TRIM(Tabla1[[#This Row],[Tipo Incrito]]))</f>
        <v/>
      </c>
      <c r="BH367" s="251" t="str">
        <f>IF(F367="","",OR(IFERROR(SEARCH("CG",Tabla1[[#This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7" s="305" t="str">
        <f>IF(F367&lt;&gt;"",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7" s="305" t="str">
        <f>IF(F367&lt;&gt;"",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7" s="305" t="str">
        <f>IF(Tabla1[[#This Row],[Fecha Inicio grupo]]="","",IFERROR(VLOOKUP(Tabla1[[#This Row],[Mes de Alta como miembro]],Parámetros!$AM$2:$AN$16,2,0),"01/01/1900"))</f>
        <v/>
      </c>
    </row>
    <row r="368" spans="1:63" ht="14.45" hidden="1">
      <c r="A368" s="68">
        <v>365</v>
      </c>
      <c r="B368" s="29"/>
      <c r="C368" s="34"/>
      <c r="D368" s="42"/>
      <c r="E368" s="64"/>
      <c r="F368" s="45"/>
      <c r="G368" s="45"/>
      <c r="H368" s="161"/>
      <c r="I368" s="42"/>
      <c r="J368" s="28"/>
      <c r="K368" s="69"/>
      <c r="L368" s="68"/>
      <c r="M368" s="46"/>
      <c r="N368" s="236" t="str">
        <f ca="1">IF(Tabla1[[#This Row],[Fecha de nac]]="","",IF(Tabla1[[#This Row],[Fecha Finalización]] &gt;=TODAY(), DATEDIF(Tabla1[[#This Row],[Fecha de nac]],TODAY(),"y"), ROUNDDOWN((Tabla1[[#This Row],[Fecha Finalización]] -Tabla1[[#This Row],[Fecha de nac]])/365,0)))</f>
        <v/>
      </c>
      <c r="O368" s="167"/>
      <c r="P368" s="34"/>
      <c r="Q368" s="67"/>
      <c r="R368" s="67"/>
      <c r="S368" s="67"/>
      <c r="T368" s="67"/>
      <c r="U368" s="241" t="str">
        <f>IF(F368="","",Tabla1[[#This Row],[Fecha Inicio grupo]]+3*7-7)</f>
        <v/>
      </c>
      <c r="V368" s="242" t="str">
        <f>IF(F368="","",EDATE(Tabla1[[#This Row],[Fecha Inicio grupo]],3))</f>
        <v/>
      </c>
      <c r="W368" s="29"/>
      <c r="X368" s="29"/>
      <c r="Y368" s="76"/>
      <c r="Z368" s="76"/>
      <c r="AA368" s="76"/>
      <c r="AB368" s="76"/>
      <c r="AC368" s="76"/>
      <c r="AD368" s="76"/>
      <c r="AE368" s="76"/>
      <c r="AF368" s="76"/>
      <c r="AG368" s="76"/>
      <c r="AH368" s="76"/>
      <c r="AI368" s="76"/>
      <c r="AJ368" s="76"/>
      <c r="AK368" s="76"/>
      <c r="AL368" s="76"/>
      <c r="AM368" s="76"/>
      <c r="AN368" s="76"/>
      <c r="AO368" s="143"/>
      <c r="AP368" s="244" t="str">
        <f>IF(F368="","",IFERROR(VLOOKUP(SUBSTITUTE(SUBSTITUTE(Tabla1[[#This Row],[Uso Sistemas]],"T","P"),"N","F"),Parámetros!$M$2:$N$17,2,0),"Completar hasta 3ra sem. para evaluar a Probacionista"))</f>
        <v/>
      </c>
      <c r="AQ368" s="39"/>
      <c r="AR368" s="39"/>
      <c r="AS368" s="39"/>
      <c r="AT368" s="28"/>
      <c r="AU368" s="55"/>
      <c r="AV368" s="55"/>
      <c r="AW368" s="55"/>
      <c r="AX368" s="246" t="str">
        <f>IF(V368="","",EOMONTH(EDATE(Tabla1[[#This Row],[Fecha Finalización]],2),0))</f>
        <v/>
      </c>
      <c r="AY368" s="39"/>
      <c r="AZ368" s="247" t="str">
        <f>IF(V368="","",EOMONTH(EDATE(Tabla1[[#This Row],[Fecha Finalización]],3),0))</f>
        <v/>
      </c>
      <c r="BA368" s="39"/>
      <c r="BB368" s="39"/>
      <c r="BC368" s="233"/>
      <c r="BD368" s="231" t="str">
        <f>IF(F368="","",Tabla1[[#This Row],[sem 01]]&amp;Tabla1[[#This Row],[sem 02]]&amp;Tabla1[[#This Row],[sem 03]])</f>
        <v/>
      </c>
      <c r="BE368" s="232" t="str">
        <f>+IF(TRIM(F368)="","",$B$1&amp;"-"&amp;Tabla1[[#This Row],[Mes Inscrito]]&amp;"-"&amp;Tabla1[[#This Row],[Dia de clases Inscrito]]&amp;"-"&amp;Tabla1[[#This Row],[Horario Inscrito]]&amp;"-"&amp;Tabla1[[#This Row],[Fecha Inicio grupo]])</f>
        <v/>
      </c>
      <c r="BF368" s="249" t="str">
        <f>IF(F368="","",Tabla1[[#This Row],[Curso]])</f>
        <v/>
      </c>
      <c r="BG368" s="250" t="str">
        <f>+IF(TRIM(F368)="","",$B$1&amp;"-"&amp;TRIM(Tabla1[[#This Row],[Mes Inscrito]])&amp;"-"&amp;TRIM(Tabla1[[#This Row],[Dia de clases Inscrito]])&amp;"-"&amp;TRIM(Tabla1[[#This Row],[Horario Inscrito]])&amp;"-"&amp;TRIM(Tabla1[[#This Row],[Fecha Inicio grupo]])&amp;"-"&amp;TRIM(Tabla1[[#This Row],[Tipo Incrito]]))</f>
        <v/>
      </c>
      <c r="BH368" s="251" t="str">
        <f>IF(F368="","",OR(IFERROR(SEARCH("CG",Tabla1[[#This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8" s="305" t="str">
        <f>IF(F368&lt;&gt;"",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8" s="305" t="str">
        <f>IF(F368&lt;&gt;"",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8" s="305" t="str">
        <f>IF(Tabla1[[#This Row],[Fecha Inicio grupo]]="","",IFERROR(VLOOKUP(Tabla1[[#This Row],[Mes de Alta como miembro]],Parámetros!$AM$2:$AN$16,2,0),"01/01/1900"))</f>
        <v/>
      </c>
    </row>
    <row r="369" spans="1:63" ht="14.45" hidden="1">
      <c r="A369" s="68">
        <v>366</v>
      </c>
      <c r="B369" s="29"/>
      <c r="C369" s="34"/>
      <c r="D369" s="42"/>
      <c r="E369" s="64"/>
      <c r="F369" s="45"/>
      <c r="G369" s="45"/>
      <c r="H369" s="161"/>
      <c r="I369" s="42"/>
      <c r="J369" s="28"/>
      <c r="K369" s="69"/>
      <c r="L369" s="68"/>
      <c r="M369" s="46"/>
      <c r="N369" s="236" t="str">
        <f ca="1">IF(Tabla1[[#This Row],[Fecha de nac]]="","",IF(Tabla1[[#This Row],[Fecha Finalización]] &gt;=TODAY(), DATEDIF(Tabla1[[#This Row],[Fecha de nac]],TODAY(),"y"), ROUNDDOWN((Tabla1[[#This Row],[Fecha Finalización]] -Tabla1[[#This Row],[Fecha de nac]])/365,0)))</f>
        <v/>
      </c>
      <c r="O369" s="167"/>
      <c r="P369" s="34"/>
      <c r="Q369" s="67"/>
      <c r="R369" s="67"/>
      <c r="S369" s="67"/>
      <c r="T369" s="67"/>
      <c r="U369" s="241" t="str">
        <f>IF(F369="","",Tabla1[[#This Row],[Fecha Inicio grupo]]+3*7-7)</f>
        <v/>
      </c>
      <c r="V369" s="242" t="str">
        <f>IF(F369="","",EDATE(Tabla1[[#This Row],[Fecha Inicio grupo]],3))</f>
        <v/>
      </c>
      <c r="W369" s="29"/>
      <c r="X369" s="29"/>
      <c r="Y369" s="76"/>
      <c r="Z369" s="76"/>
      <c r="AA369" s="76"/>
      <c r="AB369" s="76"/>
      <c r="AC369" s="76"/>
      <c r="AD369" s="76"/>
      <c r="AE369" s="76"/>
      <c r="AF369" s="76"/>
      <c r="AG369" s="76"/>
      <c r="AH369" s="76"/>
      <c r="AI369" s="76"/>
      <c r="AJ369" s="76"/>
      <c r="AK369" s="76"/>
      <c r="AL369" s="76"/>
      <c r="AM369" s="76"/>
      <c r="AN369" s="76"/>
      <c r="AO369" s="143"/>
      <c r="AP369" s="244" t="str">
        <f>IF(F369="","",IFERROR(VLOOKUP(SUBSTITUTE(SUBSTITUTE(Tabla1[[#This Row],[Uso Sistemas]],"T","P"),"N","F"),Parámetros!$M$2:$N$17,2,0),"Completar hasta 3ra sem. para evaluar a Probacionista"))</f>
        <v/>
      </c>
      <c r="AQ369" s="39"/>
      <c r="AR369" s="39"/>
      <c r="AS369" s="39"/>
      <c r="AT369" s="28"/>
      <c r="AU369" s="55"/>
      <c r="AV369" s="55"/>
      <c r="AW369" s="55"/>
      <c r="AX369" s="246" t="str">
        <f>IF(V369="","",EOMONTH(EDATE(Tabla1[[#This Row],[Fecha Finalización]],2),0))</f>
        <v/>
      </c>
      <c r="AY369" s="39"/>
      <c r="AZ369" s="247" t="str">
        <f>IF(V369="","",EOMONTH(EDATE(Tabla1[[#This Row],[Fecha Finalización]],3),0))</f>
        <v/>
      </c>
      <c r="BA369" s="39"/>
      <c r="BB369" s="39"/>
      <c r="BC369" s="233"/>
      <c r="BD369" s="231" t="str">
        <f>IF(F369="","",Tabla1[[#This Row],[sem 01]]&amp;Tabla1[[#This Row],[sem 02]]&amp;Tabla1[[#This Row],[sem 03]])</f>
        <v/>
      </c>
      <c r="BE369" s="232" t="str">
        <f>+IF(TRIM(F369)="","",$B$1&amp;"-"&amp;Tabla1[[#This Row],[Mes Inscrito]]&amp;"-"&amp;Tabla1[[#This Row],[Dia de clases Inscrito]]&amp;"-"&amp;Tabla1[[#This Row],[Horario Inscrito]]&amp;"-"&amp;Tabla1[[#This Row],[Fecha Inicio grupo]])</f>
        <v/>
      </c>
      <c r="BF369" s="249" t="str">
        <f>IF(F369="","",Tabla1[[#This Row],[Curso]])</f>
        <v/>
      </c>
      <c r="BG369" s="250" t="str">
        <f>+IF(TRIM(F369)="","",$B$1&amp;"-"&amp;TRIM(Tabla1[[#This Row],[Mes Inscrito]])&amp;"-"&amp;TRIM(Tabla1[[#This Row],[Dia de clases Inscrito]])&amp;"-"&amp;TRIM(Tabla1[[#This Row],[Horario Inscrito]])&amp;"-"&amp;TRIM(Tabla1[[#This Row],[Fecha Inicio grupo]])&amp;"-"&amp;TRIM(Tabla1[[#This Row],[Tipo Incrito]]))</f>
        <v/>
      </c>
      <c r="BH369" s="251" t="str">
        <f>IF(F369="","",OR(IFERROR(SEARCH("CG",Tabla1[[#This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9" s="305" t="str">
        <f>IF(F369&lt;&gt;"",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9" s="305" t="str">
        <f>IF(F369&lt;&gt;"",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9" s="305" t="str">
        <f>IF(Tabla1[[#This Row],[Fecha Inicio grupo]]="","",IFERROR(VLOOKUP(Tabla1[[#This Row],[Mes de Alta como miembro]],Parámetros!$AM$2:$AN$16,2,0),"01/01/1900"))</f>
        <v/>
      </c>
    </row>
    <row r="370" spans="1:63" ht="14.45" hidden="1">
      <c r="A370" s="68">
        <v>367</v>
      </c>
      <c r="B370" s="29"/>
      <c r="C370" s="34"/>
      <c r="D370" s="42"/>
      <c r="E370" s="64"/>
      <c r="F370" s="45"/>
      <c r="G370" s="45"/>
      <c r="H370" s="161"/>
      <c r="I370" s="42"/>
      <c r="J370" s="28"/>
      <c r="K370" s="69"/>
      <c r="L370" s="68"/>
      <c r="M370" s="46"/>
      <c r="N370" s="236" t="str">
        <f ca="1">IF(Tabla1[[#This Row],[Fecha de nac]]="","",IF(Tabla1[[#This Row],[Fecha Finalización]] &gt;=TODAY(), DATEDIF(Tabla1[[#This Row],[Fecha de nac]],TODAY(),"y"), ROUNDDOWN((Tabla1[[#This Row],[Fecha Finalización]] -Tabla1[[#This Row],[Fecha de nac]])/365,0)))</f>
        <v/>
      </c>
      <c r="O370" s="167"/>
      <c r="P370" s="34"/>
      <c r="Q370" s="67"/>
      <c r="R370" s="67"/>
      <c r="S370" s="67"/>
      <c r="T370" s="67"/>
      <c r="U370" s="241" t="str">
        <f>IF(F370="","",Tabla1[[#This Row],[Fecha Inicio grupo]]+3*7-7)</f>
        <v/>
      </c>
      <c r="V370" s="242" t="str">
        <f>IF(F370="","",EDATE(Tabla1[[#This Row],[Fecha Inicio grupo]],3))</f>
        <v/>
      </c>
      <c r="W370" s="29"/>
      <c r="X370" s="29"/>
      <c r="Y370" s="76"/>
      <c r="Z370" s="76"/>
      <c r="AA370" s="76"/>
      <c r="AB370" s="76"/>
      <c r="AC370" s="76"/>
      <c r="AD370" s="76"/>
      <c r="AE370" s="76"/>
      <c r="AF370" s="76"/>
      <c r="AG370" s="76"/>
      <c r="AH370" s="76"/>
      <c r="AI370" s="76"/>
      <c r="AJ370" s="76"/>
      <c r="AK370" s="76"/>
      <c r="AL370" s="76"/>
      <c r="AM370" s="76"/>
      <c r="AN370" s="76"/>
      <c r="AO370" s="143"/>
      <c r="AP370" s="244" t="str">
        <f>IF(F370="","",IFERROR(VLOOKUP(SUBSTITUTE(SUBSTITUTE(Tabla1[[#This Row],[Uso Sistemas]],"T","P"),"N","F"),Parámetros!$M$2:$N$17,2,0),"Completar hasta 3ra sem. para evaluar a Probacionista"))</f>
        <v/>
      </c>
      <c r="AQ370" s="39"/>
      <c r="AR370" s="39"/>
      <c r="AS370" s="39"/>
      <c r="AT370" s="28"/>
      <c r="AU370" s="55"/>
      <c r="AV370" s="55"/>
      <c r="AW370" s="55"/>
      <c r="AX370" s="246" t="str">
        <f>IF(V370="","",EOMONTH(EDATE(Tabla1[[#This Row],[Fecha Finalización]],2),0))</f>
        <v/>
      </c>
      <c r="AY370" s="39"/>
      <c r="AZ370" s="247" t="str">
        <f>IF(V370="","",EOMONTH(EDATE(Tabla1[[#This Row],[Fecha Finalización]],3),0))</f>
        <v/>
      </c>
      <c r="BA370" s="39"/>
      <c r="BB370" s="39"/>
      <c r="BC370" s="233"/>
      <c r="BD370" s="231" t="str">
        <f>IF(F370="","",Tabla1[[#This Row],[sem 01]]&amp;Tabla1[[#This Row],[sem 02]]&amp;Tabla1[[#This Row],[sem 03]])</f>
        <v/>
      </c>
      <c r="BE370" s="232" t="str">
        <f>+IF(TRIM(F370)="","",$B$1&amp;"-"&amp;Tabla1[[#This Row],[Mes Inscrito]]&amp;"-"&amp;Tabla1[[#This Row],[Dia de clases Inscrito]]&amp;"-"&amp;Tabla1[[#This Row],[Horario Inscrito]]&amp;"-"&amp;Tabla1[[#This Row],[Fecha Inicio grupo]])</f>
        <v/>
      </c>
      <c r="BF370" s="249" t="str">
        <f>IF(F370="","",Tabla1[[#This Row],[Curso]])</f>
        <v/>
      </c>
      <c r="BG370" s="250" t="str">
        <f>+IF(TRIM(F370)="","",$B$1&amp;"-"&amp;TRIM(Tabla1[[#This Row],[Mes Inscrito]])&amp;"-"&amp;TRIM(Tabla1[[#This Row],[Dia de clases Inscrito]])&amp;"-"&amp;TRIM(Tabla1[[#This Row],[Horario Inscrito]])&amp;"-"&amp;TRIM(Tabla1[[#This Row],[Fecha Inicio grupo]])&amp;"-"&amp;TRIM(Tabla1[[#This Row],[Tipo Incrito]]))</f>
        <v/>
      </c>
      <c r="BH370" s="251" t="str">
        <f>IF(F370="","",OR(IFERROR(SEARCH("CG",Tabla1[[#This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0" s="305" t="str">
        <f>IF(F370&lt;&gt;"",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0" s="305" t="str">
        <f>IF(F370&lt;&gt;"",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0" s="305" t="str">
        <f>IF(Tabla1[[#This Row],[Fecha Inicio grupo]]="","",IFERROR(VLOOKUP(Tabla1[[#This Row],[Mes de Alta como miembro]],Parámetros!$AM$2:$AN$16,2,0),"01/01/1900"))</f>
        <v/>
      </c>
    </row>
    <row r="371" spans="1:63" ht="14.45" hidden="1">
      <c r="A371" s="68">
        <v>368</v>
      </c>
      <c r="B371" s="29"/>
      <c r="C371" s="34"/>
      <c r="D371" s="42"/>
      <c r="E371" s="64"/>
      <c r="F371" s="45"/>
      <c r="G371" s="45"/>
      <c r="H371" s="161"/>
      <c r="I371" s="42"/>
      <c r="J371" s="28"/>
      <c r="K371" s="69"/>
      <c r="L371" s="68"/>
      <c r="M371" s="46"/>
      <c r="N371" s="236" t="str">
        <f ca="1">IF(Tabla1[[#This Row],[Fecha de nac]]="","",IF(Tabla1[[#This Row],[Fecha Finalización]] &gt;=TODAY(), DATEDIF(Tabla1[[#This Row],[Fecha de nac]],TODAY(),"y"), ROUNDDOWN((Tabla1[[#This Row],[Fecha Finalización]] -Tabla1[[#This Row],[Fecha de nac]])/365,0)))</f>
        <v/>
      </c>
      <c r="O371" s="167"/>
      <c r="P371" s="34"/>
      <c r="Q371" s="67"/>
      <c r="R371" s="67"/>
      <c r="S371" s="67"/>
      <c r="T371" s="67"/>
      <c r="U371" s="241" t="str">
        <f>IF(F371="","",Tabla1[[#This Row],[Fecha Inicio grupo]]+3*7-7)</f>
        <v/>
      </c>
      <c r="V371" s="242" t="str">
        <f>IF(F371="","",EDATE(Tabla1[[#This Row],[Fecha Inicio grupo]],3))</f>
        <v/>
      </c>
      <c r="W371" s="29"/>
      <c r="X371" s="29"/>
      <c r="Y371" s="76"/>
      <c r="Z371" s="76"/>
      <c r="AA371" s="76"/>
      <c r="AB371" s="76"/>
      <c r="AC371" s="76"/>
      <c r="AD371" s="76"/>
      <c r="AE371" s="76"/>
      <c r="AF371" s="76"/>
      <c r="AG371" s="76"/>
      <c r="AH371" s="76"/>
      <c r="AI371" s="76"/>
      <c r="AJ371" s="76"/>
      <c r="AK371" s="76"/>
      <c r="AL371" s="76"/>
      <c r="AM371" s="76"/>
      <c r="AN371" s="76"/>
      <c r="AO371" s="143"/>
      <c r="AP371" s="244" t="str">
        <f>IF(F371="","",IFERROR(VLOOKUP(SUBSTITUTE(SUBSTITUTE(Tabla1[[#This Row],[Uso Sistemas]],"T","P"),"N","F"),Parámetros!$M$2:$N$17,2,0),"Completar hasta 3ra sem. para evaluar a Probacionista"))</f>
        <v/>
      </c>
      <c r="AQ371" s="39"/>
      <c r="AR371" s="39"/>
      <c r="AS371" s="39"/>
      <c r="AT371" s="28"/>
      <c r="AU371" s="55"/>
      <c r="AV371" s="55"/>
      <c r="AW371" s="55"/>
      <c r="AX371" s="246" t="str">
        <f>IF(V371="","",EOMONTH(EDATE(Tabla1[[#This Row],[Fecha Finalización]],2),0))</f>
        <v/>
      </c>
      <c r="AY371" s="39"/>
      <c r="AZ371" s="247" t="str">
        <f>IF(V371="","",EOMONTH(EDATE(Tabla1[[#This Row],[Fecha Finalización]],3),0))</f>
        <v/>
      </c>
      <c r="BA371" s="39"/>
      <c r="BB371" s="39"/>
      <c r="BC371" s="233"/>
      <c r="BD371" s="231" t="str">
        <f>IF(F371="","",Tabla1[[#This Row],[sem 01]]&amp;Tabla1[[#This Row],[sem 02]]&amp;Tabla1[[#This Row],[sem 03]])</f>
        <v/>
      </c>
      <c r="BE371" s="232" t="str">
        <f>+IF(TRIM(F371)="","",$B$1&amp;"-"&amp;Tabla1[[#This Row],[Mes Inscrito]]&amp;"-"&amp;Tabla1[[#This Row],[Dia de clases Inscrito]]&amp;"-"&amp;Tabla1[[#This Row],[Horario Inscrito]]&amp;"-"&amp;Tabla1[[#This Row],[Fecha Inicio grupo]])</f>
        <v/>
      </c>
      <c r="BF371" s="249" t="str">
        <f>IF(F371="","",Tabla1[[#This Row],[Curso]])</f>
        <v/>
      </c>
      <c r="BG371" s="250" t="str">
        <f>+IF(TRIM(F371)="","",$B$1&amp;"-"&amp;TRIM(Tabla1[[#This Row],[Mes Inscrito]])&amp;"-"&amp;TRIM(Tabla1[[#This Row],[Dia de clases Inscrito]])&amp;"-"&amp;TRIM(Tabla1[[#This Row],[Horario Inscrito]])&amp;"-"&amp;TRIM(Tabla1[[#This Row],[Fecha Inicio grupo]])&amp;"-"&amp;TRIM(Tabla1[[#This Row],[Tipo Incrito]]))</f>
        <v/>
      </c>
      <c r="BH371" s="251" t="str">
        <f>IF(F371="","",OR(IFERROR(SEARCH("CG",Tabla1[[#This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1" s="305" t="str">
        <f>IF(F371&lt;&gt;"",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1" s="305" t="str">
        <f>IF(F371&lt;&gt;"",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1" s="305" t="str">
        <f>IF(Tabla1[[#This Row],[Fecha Inicio grupo]]="","",IFERROR(VLOOKUP(Tabla1[[#This Row],[Mes de Alta como miembro]],Parámetros!$AM$2:$AN$16,2,0),"01/01/1900"))</f>
        <v/>
      </c>
    </row>
    <row r="372" spans="1:63" ht="14.45" hidden="1">
      <c r="A372" s="68">
        <v>369</v>
      </c>
      <c r="B372" s="29"/>
      <c r="C372" s="34"/>
      <c r="D372" s="42"/>
      <c r="E372" s="64"/>
      <c r="F372" s="45"/>
      <c r="G372" s="45"/>
      <c r="H372" s="161"/>
      <c r="I372" s="42"/>
      <c r="J372" s="28"/>
      <c r="K372" s="69"/>
      <c r="L372" s="68"/>
      <c r="M372" s="46"/>
      <c r="N372" s="236" t="str">
        <f ca="1">IF(Tabla1[[#This Row],[Fecha de nac]]="","",IF(Tabla1[[#This Row],[Fecha Finalización]] &gt;=TODAY(), DATEDIF(Tabla1[[#This Row],[Fecha de nac]],TODAY(),"y"), ROUNDDOWN((Tabla1[[#This Row],[Fecha Finalización]] -Tabla1[[#This Row],[Fecha de nac]])/365,0)))</f>
        <v/>
      </c>
      <c r="O372" s="167"/>
      <c r="P372" s="34"/>
      <c r="Q372" s="67"/>
      <c r="R372" s="67"/>
      <c r="S372" s="67"/>
      <c r="T372" s="67"/>
      <c r="U372" s="241" t="str">
        <f>IF(F372="","",Tabla1[[#This Row],[Fecha Inicio grupo]]+3*7-7)</f>
        <v/>
      </c>
      <c r="V372" s="242" t="str">
        <f>IF(F372="","",EDATE(Tabla1[[#This Row],[Fecha Inicio grupo]],3))</f>
        <v/>
      </c>
      <c r="W372" s="29"/>
      <c r="X372" s="29"/>
      <c r="Y372" s="76"/>
      <c r="Z372" s="76"/>
      <c r="AA372" s="76"/>
      <c r="AB372" s="76"/>
      <c r="AC372" s="76"/>
      <c r="AD372" s="76"/>
      <c r="AE372" s="76"/>
      <c r="AF372" s="76"/>
      <c r="AG372" s="76"/>
      <c r="AH372" s="76"/>
      <c r="AI372" s="76"/>
      <c r="AJ372" s="76"/>
      <c r="AK372" s="76"/>
      <c r="AL372" s="76"/>
      <c r="AM372" s="76"/>
      <c r="AN372" s="76"/>
      <c r="AO372" s="143"/>
      <c r="AP372" s="244" t="str">
        <f>IF(F372="","",IFERROR(VLOOKUP(SUBSTITUTE(SUBSTITUTE(Tabla1[[#This Row],[Uso Sistemas]],"T","P"),"N","F"),Parámetros!$M$2:$N$17,2,0),"Completar hasta 3ra sem. para evaluar a Probacionista"))</f>
        <v/>
      </c>
      <c r="AQ372" s="39"/>
      <c r="AR372" s="39"/>
      <c r="AS372" s="39"/>
      <c r="AT372" s="28"/>
      <c r="AU372" s="55"/>
      <c r="AV372" s="55"/>
      <c r="AW372" s="55"/>
      <c r="AX372" s="246" t="str">
        <f>IF(V372="","",EOMONTH(EDATE(Tabla1[[#This Row],[Fecha Finalización]],2),0))</f>
        <v/>
      </c>
      <c r="AY372" s="39"/>
      <c r="AZ372" s="247" t="str">
        <f>IF(V372="","",EOMONTH(EDATE(Tabla1[[#This Row],[Fecha Finalización]],3),0))</f>
        <v/>
      </c>
      <c r="BA372" s="39"/>
      <c r="BB372" s="39"/>
      <c r="BC372" s="233"/>
      <c r="BD372" s="231" t="str">
        <f>IF(F372="","",Tabla1[[#This Row],[sem 01]]&amp;Tabla1[[#This Row],[sem 02]]&amp;Tabla1[[#This Row],[sem 03]])</f>
        <v/>
      </c>
      <c r="BE372" s="232" t="str">
        <f>+IF(TRIM(F372)="","",$B$1&amp;"-"&amp;Tabla1[[#This Row],[Mes Inscrito]]&amp;"-"&amp;Tabla1[[#This Row],[Dia de clases Inscrito]]&amp;"-"&amp;Tabla1[[#This Row],[Horario Inscrito]]&amp;"-"&amp;Tabla1[[#This Row],[Fecha Inicio grupo]])</f>
        <v/>
      </c>
      <c r="BF372" s="249" t="str">
        <f>IF(F372="","",Tabla1[[#This Row],[Curso]])</f>
        <v/>
      </c>
      <c r="BG372" s="250" t="str">
        <f>+IF(TRIM(F372)="","",$B$1&amp;"-"&amp;TRIM(Tabla1[[#This Row],[Mes Inscrito]])&amp;"-"&amp;TRIM(Tabla1[[#This Row],[Dia de clases Inscrito]])&amp;"-"&amp;TRIM(Tabla1[[#This Row],[Horario Inscrito]])&amp;"-"&amp;TRIM(Tabla1[[#This Row],[Fecha Inicio grupo]])&amp;"-"&amp;TRIM(Tabla1[[#This Row],[Tipo Incrito]]))</f>
        <v/>
      </c>
      <c r="BH372" s="251" t="str">
        <f>IF(F372="","",OR(IFERROR(SEARCH("CG",Tabla1[[#This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2" s="305" t="str">
        <f>IF(F372&lt;&gt;"",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2" s="305" t="str">
        <f>IF(F372&lt;&gt;"",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2" s="305" t="str">
        <f>IF(Tabla1[[#This Row],[Fecha Inicio grupo]]="","",IFERROR(VLOOKUP(Tabla1[[#This Row],[Mes de Alta como miembro]],Parámetros!$AM$2:$AN$16,2,0),"01/01/1900"))</f>
        <v/>
      </c>
    </row>
    <row r="373" spans="1:63" ht="14.45" hidden="1">
      <c r="A373" s="68">
        <v>370</v>
      </c>
      <c r="B373" s="29"/>
      <c r="C373" s="34"/>
      <c r="D373" s="42"/>
      <c r="E373" s="64"/>
      <c r="F373" s="45"/>
      <c r="G373" s="45"/>
      <c r="H373" s="161"/>
      <c r="I373" s="42"/>
      <c r="J373" s="28"/>
      <c r="K373" s="69"/>
      <c r="L373" s="68"/>
      <c r="M373" s="46"/>
      <c r="N373" s="236" t="str">
        <f ca="1">IF(Tabla1[[#This Row],[Fecha de nac]]="","",IF(Tabla1[[#This Row],[Fecha Finalización]] &gt;=TODAY(), DATEDIF(Tabla1[[#This Row],[Fecha de nac]],TODAY(),"y"), ROUNDDOWN((Tabla1[[#This Row],[Fecha Finalización]] -Tabla1[[#This Row],[Fecha de nac]])/365,0)))</f>
        <v/>
      </c>
      <c r="O373" s="167"/>
      <c r="P373" s="34"/>
      <c r="Q373" s="67"/>
      <c r="R373" s="67"/>
      <c r="S373" s="67"/>
      <c r="T373" s="67"/>
      <c r="U373" s="241" t="str">
        <f>IF(F373="","",Tabla1[[#This Row],[Fecha Inicio grupo]]+3*7-7)</f>
        <v/>
      </c>
      <c r="V373" s="242" t="str">
        <f>IF(F373="","",EDATE(Tabla1[[#This Row],[Fecha Inicio grupo]],3))</f>
        <v/>
      </c>
      <c r="W373" s="29"/>
      <c r="X373" s="29"/>
      <c r="Y373" s="76"/>
      <c r="Z373" s="76"/>
      <c r="AA373" s="76"/>
      <c r="AB373" s="76"/>
      <c r="AC373" s="76"/>
      <c r="AD373" s="76"/>
      <c r="AE373" s="76"/>
      <c r="AF373" s="76"/>
      <c r="AG373" s="76"/>
      <c r="AH373" s="76"/>
      <c r="AI373" s="76"/>
      <c r="AJ373" s="76"/>
      <c r="AK373" s="76"/>
      <c r="AL373" s="76"/>
      <c r="AM373" s="76"/>
      <c r="AN373" s="76"/>
      <c r="AO373" s="143"/>
      <c r="AP373" s="244" t="str">
        <f>IF(F373="","",IFERROR(VLOOKUP(SUBSTITUTE(SUBSTITUTE(Tabla1[[#This Row],[Uso Sistemas]],"T","P"),"N","F"),Parámetros!$M$2:$N$17,2,0),"Completar hasta 3ra sem. para evaluar a Probacionista"))</f>
        <v/>
      </c>
      <c r="AQ373" s="39"/>
      <c r="AR373" s="39"/>
      <c r="AS373" s="39"/>
      <c r="AT373" s="28"/>
      <c r="AU373" s="55"/>
      <c r="AV373" s="55"/>
      <c r="AW373" s="55"/>
      <c r="AX373" s="246" t="str">
        <f>IF(V373="","",EOMONTH(EDATE(Tabla1[[#This Row],[Fecha Finalización]],2),0))</f>
        <v/>
      </c>
      <c r="AY373" s="39"/>
      <c r="AZ373" s="247" t="str">
        <f>IF(V373="","",EOMONTH(EDATE(Tabla1[[#This Row],[Fecha Finalización]],3),0))</f>
        <v/>
      </c>
      <c r="BA373" s="39"/>
      <c r="BB373" s="39"/>
      <c r="BC373" s="233"/>
      <c r="BD373" s="231" t="str">
        <f>IF(F373="","",Tabla1[[#This Row],[sem 01]]&amp;Tabla1[[#This Row],[sem 02]]&amp;Tabla1[[#This Row],[sem 03]])</f>
        <v/>
      </c>
      <c r="BE373" s="232" t="str">
        <f>+IF(TRIM(F373)="","",$B$1&amp;"-"&amp;Tabla1[[#This Row],[Mes Inscrito]]&amp;"-"&amp;Tabla1[[#This Row],[Dia de clases Inscrito]]&amp;"-"&amp;Tabla1[[#This Row],[Horario Inscrito]]&amp;"-"&amp;Tabla1[[#This Row],[Fecha Inicio grupo]])</f>
        <v/>
      </c>
      <c r="BF373" s="249" t="str">
        <f>IF(F373="","",Tabla1[[#This Row],[Curso]])</f>
        <v/>
      </c>
      <c r="BG373" s="250" t="str">
        <f>+IF(TRIM(F373)="","",$B$1&amp;"-"&amp;TRIM(Tabla1[[#This Row],[Mes Inscrito]])&amp;"-"&amp;TRIM(Tabla1[[#This Row],[Dia de clases Inscrito]])&amp;"-"&amp;TRIM(Tabla1[[#This Row],[Horario Inscrito]])&amp;"-"&amp;TRIM(Tabla1[[#This Row],[Fecha Inicio grupo]])&amp;"-"&amp;TRIM(Tabla1[[#This Row],[Tipo Incrito]]))</f>
        <v/>
      </c>
      <c r="BH373" s="251" t="str">
        <f>IF(F373="","",OR(IFERROR(SEARCH("CG",Tabla1[[#This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3" s="305" t="str">
        <f>IF(F373&lt;&gt;"",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3" s="305" t="str">
        <f>IF(F373&lt;&gt;"",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3" s="305" t="str">
        <f>IF(Tabla1[[#This Row],[Fecha Inicio grupo]]="","",IFERROR(VLOOKUP(Tabla1[[#This Row],[Mes de Alta como miembro]],Parámetros!$AM$2:$AN$16,2,0),"01/01/1900"))</f>
        <v/>
      </c>
    </row>
    <row r="374" spans="1:63" ht="14.45" hidden="1">
      <c r="A374" s="68">
        <v>371</v>
      </c>
      <c r="B374" s="29"/>
      <c r="C374" s="34"/>
      <c r="D374" s="42"/>
      <c r="E374" s="64"/>
      <c r="F374" s="45"/>
      <c r="G374" s="45"/>
      <c r="H374" s="161"/>
      <c r="I374" s="42"/>
      <c r="J374" s="28"/>
      <c r="K374" s="69"/>
      <c r="L374" s="68"/>
      <c r="M374" s="46"/>
      <c r="N374" s="236" t="str">
        <f ca="1">IF(Tabla1[[#This Row],[Fecha de nac]]="","",IF(Tabla1[[#This Row],[Fecha Finalización]] &gt;=TODAY(), DATEDIF(Tabla1[[#This Row],[Fecha de nac]],TODAY(),"y"), ROUNDDOWN((Tabla1[[#This Row],[Fecha Finalización]] -Tabla1[[#This Row],[Fecha de nac]])/365,0)))</f>
        <v/>
      </c>
      <c r="O374" s="167"/>
      <c r="P374" s="34"/>
      <c r="Q374" s="67"/>
      <c r="R374" s="67"/>
      <c r="S374" s="67"/>
      <c r="T374" s="67"/>
      <c r="U374" s="241" t="str">
        <f>IF(F374="","",Tabla1[[#This Row],[Fecha Inicio grupo]]+3*7-7)</f>
        <v/>
      </c>
      <c r="V374" s="242" t="str">
        <f>IF(F374="","",EDATE(Tabla1[[#This Row],[Fecha Inicio grupo]],3))</f>
        <v/>
      </c>
      <c r="W374" s="29"/>
      <c r="X374" s="29"/>
      <c r="Y374" s="76"/>
      <c r="Z374" s="76"/>
      <c r="AA374" s="76"/>
      <c r="AB374" s="76"/>
      <c r="AC374" s="76"/>
      <c r="AD374" s="76"/>
      <c r="AE374" s="76"/>
      <c r="AF374" s="76"/>
      <c r="AG374" s="76"/>
      <c r="AH374" s="76"/>
      <c r="AI374" s="76"/>
      <c r="AJ374" s="76"/>
      <c r="AK374" s="76"/>
      <c r="AL374" s="76"/>
      <c r="AM374" s="76"/>
      <c r="AN374" s="76"/>
      <c r="AO374" s="143"/>
      <c r="AP374" s="244" t="str">
        <f>IF(F374="","",IFERROR(VLOOKUP(SUBSTITUTE(SUBSTITUTE(Tabla1[[#This Row],[Uso Sistemas]],"T","P"),"N","F"),Parámetros!$M$2:$N$17,2,0),"Completar hasta 3ra sem. para evaluar a Probacionista"))</f>
        <v/>
      </c>
      <c r="AQ374" s="39"/>
      <c r="AR374" s="39"/>
      <c r="AS374" s="39"/>
      <c r="AT374" s="28"/>
      <c r="AU374" s="55"/>
      <c r="AV374" s="55"/>
      <c r="AW374" s="55"/>
      <c r="AX374" s="246" t="str">
        <f>IF(V374="","",EOMONTH(EDATE(Tabla1[[#This Row],[Fecha Finalización]],2),0))</f>
        <v/>
      </c>
      <c r="AY374" s="39"/>
      <c r="AZ374" s="247" t="str">
        <f>IF(V374="","",EOMONTH(EDATE(Tabla1[[#This Row],[Fecha Finalización]],3),0))</f>
        <v/>
      </c>
      <c r="BA374" s="39"/>
      <c r="BB374" s="39"/>
      <c r="BC374" s="233"/>
      <c r="BD374" s="231" t="str">
        <f>IF(F374="","",Tabla1[[#This Row],[sem 01]]&amp;Tabla1[[#This Row],[sem 02]]&amp;Tabla1[[#This Row],[sem 03]])</f>
        <v/>
      </c>
      <c r="BE374" s="232" t="str">
        <f>+IF(TRIM(F374)="","",$B$1&amp;"-"&amp;Tabla1[[#This Row],[Mes Inscrito]]&amp;"-"&amp;Tabla1[[#This Row],[Dia de clases Inscrito]]&amp;"-"&amp;Tabla1[[#This Row],[Horario Inscrito]]&amp;"-"&amp;Tabla1[[#This Row],[Fecha Inicio grupo]])</f>
        <v/>
      </c>
      <c r="BF374" s="249" t="str">
        <f>IF(F374="","",Tabla1[[#This Row],[Curso]])</f>
        <v/>
      </c>
      <c r="BG374" s="250" t="str">
        <f>+IF(TRIM(F374)="","",$B$1&amp;"-"&amp;TRIM(Tabla1[[#This Row],[Mes Inscrito]])&amp;"-"&amp;TRIM(Tabla1[[#This Row],[Dia de clases Inscrito]])&amp;"-"&amp;TRIM(Tabla1[[#This Row],[Horario Inscrito]])&amp;"-"&amp;TRIM(Tabla1[[#This Row],[Fecha Inicio grupo]])&amp;"-"&amp;TRIM(Tabla1[[#This Row],[Tipo Incrito]]))</f>
        <v/>
      </c>
      <c r="BH374" s="251" t="str">
        <f>IF(F374="","",OR(IFERROR(SEARCH("CG",Tabla1[[#This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4" s="305" t="str">
        <f>IF(F374&lt;&gt;"",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4" s="305" t="str">
        <f>IF(F374&lt;&gt;"",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4" s="305" t="str">
        <f>IF(Tabla1[[#This Row],[Fecha Inicio grupo]]="","",IFERROR(VLOOKUP(Tabla1[[#This Row],[Mes de Alta como miembro]],Parámetros!$AM$2:$AN$16,2,0),"01/01/1900"))</f>
        <v/>
      </c>
    </row>
    <row r="375" spans="1:63" ht="14.45" hidden="1">
      <c r="A375" s="68">
        <v>372</v>
      </c>
      <c r="B375" s="29"/>
      <c r="C375" s="34"/>
      <c r="D375" s="42"/>
      <c r="E375" s="64"/>
      <c r="F375" s="45"/>
      <c r="G375" s="45"/>
      <c r="H375" s="161"/>
      <c r="I375" s="42"/>
      <c r="J375" s="28"/>
      <c r="K375" s="69"/>
      <c r="L375" s="68"/>
      <c r="M375" s="46"/>
      <c r="N375" s="236" t="str">
        <f ca="1">IF(Tabla1[[#This Row],[Fecha de nac]]="","",IF(Tabla1[[#This Row],[Fecha Finalización]] &gt;=TODAY(), DATEDIF(Tabla1[[#This Row],[Fecha de nac]],TODAY(),"y"), ROUNDDOWN((Tabla1[[#This Row],[Fecha Finalización]] -Tabla1[[#This Row],[Fecha de nac]])/365,0)))</f>
        <v/>
      </c>
      <c r="O375" s="167"/>
      <c r="P375" s="34"/>
      <c r="Q375" s="67"/>
      <c r="R375" s="67"/>
      <c r="S375" s="67"/>
      <c r="T375" s="67"/>
      <c r="U375" s="241" t="str">
        <f>IF(F375="","",Tabla1[[#This Row],[Fecha Inicio grupo]]+3*7-7)</f>
        <v/>
      </c>
      <c r="V375" s="242" t="str">
        <f>IF(F375="","",EDATE(Tabla1[[#This Row],[Fecha Inicio grupo]],3))</f>
        <v/>
      </c>
      <c r="W375" s="29"/>
      <c r="X375" s="29"/>
      <c r="Y375" s="76"/>
      <c r="Z375" s="76"/>
      <c r="AA375" s="76"/>
      <c r="AB375" s="76"/>
      <c r="AC375" s="76"/>
      <c r="AD375" s="76"/>
      <c r="AE375" s="76"/>
      <c r="AF375" s="76"/>
      <c r="AG375" s="76"/>
      <c r="AH375" s="76"/>
      <c r="AI375" s="76"/>
      <c r="AJ375" s="76"/>
      <c r="AK375" s="76"/>
      <c r="AL375" s="76"/>
      <c r="AM375" s="76"/>
      <c r="AN375" s="76"/>
      <c r="AO375" s="143"/>
      <c r="AP375" s="244" t="str">
        <f>IF(F375="","",IFERROR(VLOOKUP(SUBSTITUTE(SUBSTITUTE(Tabla1[[#This Row],[Uso Sistemas]],"T","P"),"N","F"),Parámetros!$M$2:$N$17,2,0),"Completar hasta 3ra sem. para evaluar a Probacionista"))</f>
        <v/>
      </c>
      <c r="AQ375" s="39"/>
      <c r="AR375" s="39"/>
      <c r="AS375" s="39"/>
      <c r="AT375" s="28"/>
      <c r="AU375" s="55"/>
      <c r="AV375" s="55"/>
      <c r="AW375" s="55"/>
      <c r="AX375" s="246" t="str">
        <f>IF(V375="","",EOMONTH(EDATE(Tabla1[[#This Row],[Fecha Finalización]],2),0))</f>
        <v/>
      </c>
      <c r="AY375" s="39"/>
      <c r="AZ375" s="247" t="str">
        <f>IF(V375="","",EOMONTH(EDATE(Tabla1[[#This Row],[Fecha Finalización]],3),0))</f>
        <v/>
      </c>
      <c r="BA375" s="39"/>
      <c r="BB375" s="39"/>
      <c r="BC375" s="233"/>
      <c r="BD375" s="231" t="str">
        <f>IF(F375="","",Tabla1[[#This Row],[sem 01]]&amp;Tabla1[[#This Row],[sem 02]]&amp;Tabla1[[#This Row],[sem 03]])</f>
        <v/>
      </c>
      <c r="BE375" s="232" t="str">
        <f>+IF(TRIM(F375)="","",$B$1&amp;"-"&amp;Tabla1[[#This Row],[Mes Inscrito]]&amp;"-"&amp;Tabla1[[#This Row],[Dia de clases Inscrito]]&amp;"-"&amp;Tabla1[[#This Row],[Horario Inscrito]]&amp;"-"&amp;Tabla1[[#This Row],[Fecha Inicio grupo]])</f>
        <v/>
      </c>
      <c r="BF375" s="249" t="str">
        <f>IF(F375="","",Tabla1[[#This Row],[Curso]])</f>
        <v/>
      </c>
      <c r="BG375" s="250" t="str">
        <f>+IF(TRIM(F375)="","",$B$1&amp;"-"&amp;TRIM(Tabla1[[#This Row],[Mes Inscrito]])&amp;"-"&amp;TRIM(Tabla1[[#This Row],[Dia de clases Inscrito]])&amp;"-"&amp;TRIM(Tabla1[[#This Row],[Horario Inscrito]])&amp;"-"&amp;TRIM(Tabla1[[#This Row],[Fecha Inicio grupo]])&amp;"-"&amp;TRIM(Tabla1[[#This Row],[Tipo Incrito]]))</f>
        <v/>
      </c>
      <c r="BH375" s="251" t="str">
        <f>IF(F375="","",OR(IFERROR(SEARCH("CG",Tabla1[[#This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5" s="305" t="str">
        <f>IF(F375&lt;&gt;"",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5" s="305" t="str">
        <f>IF(F375&lt;&gt;"",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5" s="305" t="str">
        <f>IF(Tabla1[[#This Row],[Fecha Inicio grupo]]="","",IFERROR(VLOOKUP(Tabla1[[#This Row],[Mes de Alta como miembro]],Parámetros!$AM$2:$AN$16,2,0),"01/01/1900"))</f>
        <v/>
      </c>
    </row>
    <row r="376" spans="1:63" ht="14.45" hidden="1">
      <c r="A376" s="68">
        <v>373</v>
      </c>
      <c r="B376" s="29"/>
      <c r="C376" s="34"/>
      <c r="D376" s="42"/>
      <c r="E376" s="64"/>
      <c r="F376" s="45"/>
      <c r="G376" s="45"/>
      <c r="H376" s="161"/>
      <c r="I376" s="42"/>
      <c r="J376" s="28"/>
      <c r="K376" s="69"/>
      <c r="L376" s="68"/>
      <c r="M376" s="46"/>
      <c r="N376" s="236" t="str">
        <f ca="1">IF(Tabla1[[#This Row],[Fecha de nac]]="","",IF(Tabla1[[#This Row],[Fecha Finalización]] &gt;=TODAY(), DATEDIF(Tabla1[[#This Row],[Fecha de nac]],TODAY(),"y"), ROUNDDOWN((Tabla1[[#This Row],[Fecha Finalización]] -Tabla1[[#This Row],[Fecha de nac]])/365,0)))</f>
        <v/>
      </c>
      <c r="O376" s="167"/>
      <c r="P376" s="34"/>
      <c r="Q376" s="67"/>
      <c r="R376" s="67"/>
      <c r="S376" s="67"/>
      <c r="T376" s="67"/>
      <c r="U376" s="241" t="str">
        <f>IF(F376="","",Tabla1[[#This Row],[Fecha Inicio grupo]]+3*7-7)</f>
        <v/>
      </c>
      <c r="V376" s="242" t="str">
        <f>IF(F376="","",EDATE(Tabla1[[#This Row],[Fecha Inicio grupo]],3))</f>
        <v/>
      </c>
      <c r="W376" s="29"/>
      <c r="X376" s="29"/>
      <c r="Y376" s="76"/>
      <c r="Z376" s="76"/>
      <c r="AA376" s="76"/>
      <c r="AB376" s="76"/>
      <c r="AC376" s="76"/>
      <c r="AD376" s="76"/>
      <c r="AE376" s="76"/>
      <c r="AF376" s="76"/>
      <c r="AG376" s="76"/>
      <c r="AH376" s="76"/>
      <c r="AI376" s="76"/>
      <c r="AJ376" s="76"/>
      <c r="AK376" s="76"/>
      <c r="AL376" s="76"/>
      <c r="AM376" s="76"/>
      <c r="AN376" s="76"/>
      <c r="AO376" s="143"/>
      <c r="AP376" s="244" t="str">
        <f>IF(F376="","",IFERROR(VLOOKUP(SUBSTITUTE(SUBSTITUTE(Tabla1[[#This Row],[Uso Sistemas]],"T","P"),"N","F"),Parámetros!$M$2:$N$17,2,0),"Completar hasta 3ra sem. para evaluar a Probacionista"))</f>
        <v/>
      </c>
      <c r="AQ376" s="39"/>
      <c r="AR376" s="39"/>
      <c r="AS376" s="39"/>
      <c r="AT376" s="28"/>
      <c r="AU376" s="55"/>
      <c r="AV376" s="55"/>
      <c r="AW376" s="55"/>
      <c r="AX376" s="246" t="str">
        <f>IF(V376="","",EOMONTH(EDATE(Tabla1[[#This Row],[Fecha Finalización]],2),0))</f>
        <v/>
      </c>
      <c r="AY376" s="39"/>
      <c r="AZ376" s="247" t="str">
        <f>IF(V376="","",EOMONTH(EDATE(Tabla1[[#This Row],[Fecha Finalización]],3),0))</f>
        <v/>
      </c>
      <c r="BA376" s="39"/>
      <c r="BB376" s="39"/>
      <c r="BC376" s="233"/>
      <c r="BD376" s="231" t="str">
        <f>IF(F376="","",Tabla1[[#This Row],[sem 01]]&amp;Tabla1[[#This Row],[sem 02]]&amp;Tabla1[[#This Row],[sem 03]])</f>
        <v/>
      </c>
      <c r="BE376" s="232" t="str">
        <f>+IF(TRIM(F376)="","",$B$1&amp;"-"&amp;Tabla1[[#This Row],[Mes Inscrito]]&amp;"-"&amp;Tabla1[[#This Row],[Dia de clases Inscrito]]&amp;"-"&amp;Tabla1[[#This Row],[Horario Inscrito]]&amp;"-"&amp;Tabla1[[#This Row],[Fecha Inicio grupo]])</f>
        <v/>
      </c>
      <c r="BF376" s="249" t="str">
        <f>IF(F376="","",Tabla1[[#This Row],[Curso]])</f>
        <v/>
      </c>
      <c r="BG376" s="250" t="str">
        <f>+IF(TRIM(F376)="","",$B$1&amp;"-"&amp;TRIM(Tabla1[[#This Row],[Mes Inscrito]])&amp;"-"&amp;TRIM(Tabla1[[#This Row],[Dia de clases Inscrito]])&amp;"-"&amp;TRIM(Tabla1[[#This Row],[Horario Inscrito]])&amp;"-"&amp;TRIM(Tabla1[[#This Row],[Fecha Inicio grupo]])&amp;"-"&amp;TRIM(Tabla1[[#This Row],[Tipo Incrito]]))</f>
        <v/>
      </c>
      <c r="BH376" s="251" t="str">
        <f>IF(F376="","",OR(IFERROR(SEARCH("CG",Tabla1[[#This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6" s="305" t="str">
        <f>IF(F376&lt;&gt;"",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6" s="305" t="str">
        <f>IF(F376&lt;&gt;"",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6" s="305" t="str">
        <f>IF(Tabla1[[#This Row],[Fecha Inicio grupo]]="","",IFERROR(VLOOKUP(Tabla1[[#This Row],[Mes de Alta como miembro]],Parámetros!$AM$2:$AN$16,2,0),"01/01/1900"))</f>
        <v/>
      </c>
    </row>
    <row r="377" spans="1:63" ht="14.45" hidden="1">
      <c r="A377" s="68">
        <v>374</v>
      </c>
      <c r="B377" s="29"/>
      <c r="C377" s="34"/>
      <c r="D377" s="42"/>
      <c r="E377" s="64"/>
      <c r="F377" s="45"/>
      <c r="G377" s="45"/>
      <c r="H377" s="161"/>
      <c r="I377" s="42"/>
      <c r="J377" s="28"/>
      <c r="K377" s="69"/>
      <c r="L377" s="68"/>
      <c r="M377" s="46"/>
      <c r="N377" s="236" t="str">
        <f ca="1">IF(Tabla1[[#This Row],[Fecha de nac]]="","",IF(Tabla1[[#This Row],[Fecha Finalización]] &gt;=TODAY(), DATEDIF(Tabla1[[#This Row],[Fecha de nac]],TODAY(),"y"), ROUNDDOWN((Tabla1[[#This Row],[Fecha Finalización]] -Tabla1[[#This Row],[Fecha de nac]])/365,0)))</f>
        <v/>
      </c>
      <c r="O377" s="167"/>
      <c r="P377" s="34"/>
      <c r="Q377" s="67"/>
      <c r="R377" s="67"/>
      <c r="S377" s="67"/>
      <c r="T377" s="67"/>
      <c r="U377" s="241" t="str">
        <f>IF(F377="","",Tabla1[[#This Row],[Fecha Inicio grupo]]+3*7-7)</f>
        <v/>
      </c>
      <c r="V377" s="242" t="str">
        <f>IF(F377="","",EDATE(Tabla1[[#This Row],[Fecha Inicio grupo]],3))</f>
        <v/>
      </c>
      <c r="W377" s="29"/>
      <c r="X377" s="29"/>
      <c r="Y377" s="76"/>
      <c r="Z377" s="76"/>
      <c r="AA377" s="76"/>
      <c r="AB377" s="76"/>
      <c r="AC377" s="76"/>
      <c r="AD377" s="76"/>
      <c r="AE377" s="76"/>
      <c r="AF377" s="76"/>
      <c r="AG377" s="76"/>
      <c r="AH377" s="76"/>
      <c r="AI377" s="76"/>
      <c r="AJ377" s="76"/>
      <c r="AK377" s="76"/>
      <c r="AL377" s="76"/>
      <c r="AM377" s="76"/>
      <c r="AN377" s="76"/>
      <c r="AO377" s="143"/>
      <c r="AP377" s="244" t="str">
        <f>IF(F377="","",IFERROR(VLOOKUP(SUBSTITUTE(SUBSTITUTE(Tabla1[[#This Row],[Uso Sistemas]],"T","P"),"N","F"),Parámetros!$M$2:$N$17,2,0),"Completar hasta 3ra sem. para evaluar a Probacionista"))</f>
        <v/>
      </c>
      <c r="AQ377" s="39"/>
      <c r="AR377" s="39"/>
      <c r="AS377" s="39"/>
      <c r="AT377" s="28"/>
      <c r="AU377" s="55"/>
      <c r="AV377" s="55"/>
      <c r="AW377" s="55"/>
      <c r="AX377" s="246" t="str">
        <f>IF(V377="","",EOMONTH(EDATE(Tabla1[[#This Row],[Fecha Finalización]],2),0))</f>
        <v/>
      </c>
      <c r="AY377" s="39"/>
      <c r="AZ377" s="247" t="str">
        <f>IF(V377="","",EOMONTH(EDATE(Tabla1[[#This Row],[Fecha Finalización]],3),0))</f>
        <v/>
      </c>
      <c r="BA377" s="39"/>
      <c r="BB377" s="39"/>
      <c r="BC377" s="233"/>
      <c r="BD377" s="231" t="str">
        <f>IF(F377="","",Tabla1[[#This Row],[sem 01]]&amp;Tabla1[[#This Row],[sem 02]]&amp;Tabla1[[#This Row],[sem 03]])</f>
        <v/>
      </c>
      <c r="BE377" s="232" t="str">
        <f>+IF(TRIM(F377)="","",$B$1&amp;"-"&amp;Tabla1[[#This Row],[Mes Inscrito]]&amp;"-"&amp;Tabla1[[#This Row],[Dia de clases Inscrito]]&amp;"-"&amp;Tabla1[[#This Row],[Horario Inscrito]]&amp;"-"&amp;Tabla1[[#This Row],[Fecha Inicio grupo]])</f>
        <v/>
      </c>
      <c r="BF377" s="249" t="str">
        <f>IF(F377="","",Tabla1[[#This Row],[Curso]])</f>
        <v/>
      </c>
      <c r="BG377" s="250" t="str">
        <f>+IF(TRIM(F377)="","",$B$1&amp;"-"&amp;TRIM(Tabla1[[#This Row],[Mes Inscrito]])&amp;"-"&amp;TRIM(Tabla1[[#This Row],[Dia de clases Inscrito]])&amp;"-"&amp;TRIM(Tabla1[[#This Row],[Horario Inscrito]])&amp;"-"&amp;TRIM(Tabla1[[#This Row],[Fecha Inicio grupo]])&amp;"-"&amp;TRIM(Tabla1[[#This Row],[Tipo Incrito]]))</f>
        <v/>
      </c>
      <c r="BH377" s="251" t="str">
        <f>IF(F377="","",OR(IFERROR(SEARCH("CG",Tabla1[[#This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7" s="305" t="str">
        <f>IF(F377&lt;&gt;"",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7" s="305" t="str">
        <f>IF(F377&lt;&gt;"",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7" s="305" t="str">
        <f>IF(Tabla1[[#This Row],[Fecha Inicio grupo]]="","",IFERROR(VLOOKUP(Tabla1[[#This Row],[Mes de Alta como miembro]],Parámetros!$AM$2:$AN$16,2,0),"01/01/1900"))</f>
        <v/>
      </c>
    </row>
    <row r="378" spans="1:63" ht="14.45" hidden="1">
      <c r="A378" s="68">
        <v>375</v>
      </c>
      <c r="B378" s="29"/>
      <c r="C378" s="34"/>
      <c r="D378" s="42"/>
      <c r="E378" s="64"/>
      <c r="F378" s="45"/>
      <c r="G378" s="45"/>
      <c r="H378" s="161"/>
      <c r="I378" s="42"/>
      <c r="J378" s="28"/>
      <c r="K378" s="69"/>
      <c r="L378" s="68"/>
      <c r="M378" s="46"/>
      <c r="N378" s="236" t="str">
        <f ca="1">IF(Tabla1[[#This Row],[Fecha de nac]]="","",IF(Tabla1[[#This Row],[Fecha Finalización]] &gt;=TODAY(), DATEDIF(Tabla1[[#This Row],[Fecha de nac]],TODAY(),"y"), ROUNDDOWN((Tabla1[[#This Row],[Fecha Finalización]] -Tabla1[[#This Row],[Fecha de nac]])/365,0)))</f>
        <v/>
      </c>
      <c r="O378" s="167"/>
      <c r="P378" s="34"/>
      <c r="Q378" s="67"/>
      <c r="R378" s="67"/>
      <c r="S378" s="67"/>
      <c r="T378" s="67"/>
      <c r="U378" s="241" t="str">
        <f>IF(F378="","",Tabla1[[#This Row],[Fecha Inicio grupo]]+3*7-7)</f>
        <v/>
      </c>
      <c r="V378" s="242" t="str">
        <f>IF(F378="","",EDATE(Tabla1[[#This Row],[Fecha Inicio grupo]],3))</f>
        <v/>
      </c>
      <c r="W378" s="29"/>
      <c r="X378" s="29"/>
      <c r="Y378" s="76"/>
      <c r="Z378" s="76"/>
      <c r="AA378" s="76"/>
      <c r="AB378" s="76"/>
      <c r="AC378" s="76"/>
      <c r="AD378" s="76"/>
      <c r="AE378" s="76"/>
      <c r="AF378" s="76"/>
      <c r="AG378" s="76"/>
      <c r="AH378" s="76"/>
      <c r="AI378" s="76"/>
      <c r="AJ378" s="76"/>
      <c r="AK378" s="76"/>
      <c r="AL378" s="76"/>
      <c r="AM378" s="76"/>
      <c r="AN378" s="76"/>
      <c r="AO378" s="143"/>
      <c r="AP378" s="244" t="str">
        <f>IF(F378="","",IFERROR(VLOOKUP(SUBSTITUTE(SUBSTITUTE(Tabla1[[#This Row],[Uso Sistemas]],"T","P"),"N","F"),Parámetros!$M$2:$N$17,2,0),"Completar hasta 3ra sem. para evaluar a Probacionista"))</f>
        <v/>
      </c>
      <c r="AQ378" s="39"/>
      <c r="AR378" s="39"/>
      <c r="AS378" s="39"/>
      <c r="AT378" s="28"/>
      <c r="AU378" s="55"/>
      <c r="AV378" s="55"/>
      <c r="AW378" s="55"/>
      <c r="AX378" s="246" t="str">
        <f>IF(V378="","",EOMONTH(EDATE(Tabla1[[#This Row],[Fecha Finalización]],2),0))</f>
        <v/>
      </c>
      <c r="AY378" s="39"/>
      <c r="AZ378" s="247" t="str">
        <f>IF(V378="","",EOMONTH(EDATE(Tabla1[[#This Row],[Fecha Finalización]],3),0))</f>
        <v/>
      </c>
      <c r="BA378" s="39"/>
      <c r="BB378" s="39"/>
      <c r="BC378" s="233"/>
      <c r="BD378" s="231" t="str">
        <f>IF(F378="","",Tabla1[[#This Row],[sem 01]]&amp;Tabla1[[#This Row],[sem 02]]&amp;Tabla1[[#This Row],[sem 03]])</f>
        <v/>
      </c>
      <c r="BE378" s="232" t="str">
        <f>+IF(TRIM(F378)="","",$B$1&amp;"-"&amp;Tabla1[[#This Row],[Mes Inscrito]]&amp;"-"&amp;Tabla1[[#This Row],[Dia de clases Inscrito]]&amp;"-"&amp;Tabla1[[#This Row],[Horario Inscrito]]&amp;"-"&amp;Tabla1[[#This Row],[Fecha Inicio grupo]])</f>
        <v/>
      </c>
      <c r="BF378" s="249" t="str">
        <f>IF(F378="","",Tabla1[[#This Row],[Curso]])</f>
        <v/>
      </c>
      <c r="BG378" s="250" t="str">
        <f>+IF(TRIM(F378)="","",$B$1&amp;"-"&amp;TRIM(Tabla1[[#This Row],[Mes Inscrito]])&amp;"-"&amp;TRIM(Tabla1[[#This Row],[Dia de clases Inscrito]])&amp;"-"&amp;TRIM(Tabla1[[#This Row],[Horario Inscrito]])&amp;"-"&amp;TRIM(Tabla1[[#This Row],[Fecha Inicio grupo]])&amp;"-"&amp;TRIM(Tabla1[[#This Row],[Tipo Incrito]]))</f>
        <v/>
      </c>
      <c r="BH378" s="251" t="str">
        <f>IF(F378="","",OR(IFERROR(SEARCH("CG",Tabla1[[#This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8" s="305" t="str">
        <f>IF(F378&lt;&gt;"",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8" s="305" t="str">
        <f>IF(F378&lt;&gt;"",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8" s="305" t="str">
        <f>IF(Tabla1[[#This Row],[Fecha Inicio grupo]]="","",IFERROR(VLOOKUP(Tabla1[[#This Row],[Mes de Alta como miembro]],Parámetros!$AM$2:$AN$16,2,0),"01/01/1900"))</f>
        <v/>
      </c>
    </row>
    <row r="379" spans="1:63" ht="14.45" hidden="1">
      <c r="A379" s="68">
        <v>376</v>
      </c>
      <c r="B379" s="29"/>
      <c r="C379" s="34"/>
      <c r="D379" s="42"/>
      <c r="E379" s="64"/>
      <c r="F379" s="45"/>
      <c r="G379" s="45"/>
      <c r="H379" s="161"/>
      <c r="I379" s="42"/>
      <c r="J379" s="28"/>
      <c r="K379" s="69"/>
      <c r="L379" s="68"/>
      <c r="M379" s="46"/>
      <c r="N379" s="236" t="str">
        <f ca="1">IF(Tabla1[[#This Row],[Fecha de nac]]="","",IF(Tabla1[[#This Row],[Fecha Finalización]] &gt;=TODAY(), DATEDIF(Tabla1[[#This Row],[Fecha de nac]],TODAY(),"y"), ROUNDDOWN((Tabla1[[#This Row],[Fecha Finalización]] -Tabla1[[#This Row],[Fecha de nac]])/365,0)))</f>
        <v/>
      </c>
      <c r="O379" s="167"/>
      <c r="P379" s="34"/>
      <c r="Q379" s="67"/>
      <c r="R379" s="67"/>
      <c r="S379" s="67"/>
      <c r="T379" s="67"/>
      <c r="U379" s="241" t="str">
        <f>IF(F379="","",Tabla1[[#This Row],[Fecha Inicio grupo]]+3*7-7)</f>
        <v/>
      </c>
      <c r="V379" s="242" t="str">
        <f>IF(F379="","",EDATE(Tabla1[[#This Row],[Fecha Inicio grupo]],3))</f>
        <v/>
      </c>
      <c r="W379" s="29"/>
      <c r="X379" s="29"/>
      <c r="Y379" s="76"/>
      <c r="Z379" s="76"/>
      <c r="AA379" s="76"/>
      <c r="AB379" s="76"/>
      <c r="AC379" s="76"/>
      <c r="AD379" s="76"/>
      <c r="AE379" s="76"/>
      <c r="AF379" s="76"/>
      <c r="AG379" s="76"/>
      <c r="AH379" s="76"/>
      <c r="AI379" s="76"/>
      <c r="AJ379" s="76"/>
      <c r="AK379" s="76"/>
      <c r="AL379" s="76"/>
      <c r="AM379" s="76"/>
      <c r="AN379" s="76"/>
      <c r="AO379" s="143"/>
      <c r="AP379" s="244" t="str">
        <f>IF(F379="","",IFERROR(VLOOKUP(SUBSTITUTE(SUBSTITUTE(Tabla1[[#This Row],[Uso Sistemas]],"T","P"),"N","F"),Parámetros!$M$2:$N$17,2,0),"Completar hasta 3ra sem. para evaluar a Probacionista"))</f>
        <v/>
      </c>
      <c r="AQ379" s="39"/>
      <c r="AR379" s="39"/>
      <c r="AS379" s="39"/>
      <c r="AT379" s="28"/>
      <c r="AU379" s="55"/>
      <c r="AV379" s="55"/>
      <c r="AW379" s="55"/>
      <c r="AX379" s="246" t="str">
        <f>IF(V379="","",EOMONTH(EDATE(Tabla1[[#This Row],[Fecha Finalización]],2),0))</f>
        <v/>
      </c>
      <c r="AY379" s="39"/>
      <c r="AZ379" s="247" t="str">
        <f>IF(V379="","",EOMONTH(EDATE(Tabla1[[#This Row],[Fecha Finalización]],3),0))</f>
        <v/>
      </c>
      <c r="BA379" s="39"/>
      <c r="BB379" s="39"/>
      <c r="BC379" s="233"/>
      <c r="BD379" s="231" t="str">
        <f>IF(F379="","",Tabla1[[#This Row],[sem 01]]&amp;Tabla1[[#This Row],[sem 02]]&amp;Tabla1[[#This Row],[sem 03]])</f>
        <v/>
      </c>
      <c r="BE379" s="232" t="str">
        <f>+IF(TRIM(F379)="","",$B$1&amp;"-"&amp;Tabla1[[#This Row],[Mes Inscrito]]&amp;"-"&amp;Tabla1[[#This Row],[Dia de clases Inscrito]]&amp;"-"&amp;Tabla1[[#This Row],[Horario Inscrito]]&amp;"-"&amp;Tabla1[[#This Row],[Fecha Inicio grupo]])</f>
        <v/>
      </c>
      <c r="BF379" s="249" t="str">
        <f>IF(F379="","",Tabla1[[#This Row],[Curso]])</f>
        <v/>
      </c>
      <c r="BG379" s="250" t="str">
        <f>+IF(TRIM(F379)="","",$B$1&amp;"-"&amp;TRIM(Tabla1[[#This Row],[Mes Inscrito]])&amp;"-"&amp;TRIM(Tabla1[[#This Row],[Dia de clases Inscrito]])&amp;"-"&amp;TRIM(Tabla1[[#This Row],[Horario Inscrito]])&amp;"-"&amp;TRIM(Tabla1[[#This Row],[Fecha Inicio grupo]])&amp;"-"&amp;TRIM(Tabla1[[#This Row],[Tipo Incrito]]))</f>
        <v/>
      </c>
      <c r="BH379" s="251" t="str">
        <f>IF(F379="","",OR(IFERROR(SEARCH("CG",Tabla1[[#This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9" s="305" t="str">
        <f>IF(F379&lt;&gt;"",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9" s="305" t="str">
        <f>IF(F379&lt;&gt;"",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9" s="305" t="str">
        <f>IF(Tabla1[[#This Row],[Fecha Inicio grupo]]="","",IFERROR(VLOOKUP(Tabla1[[#This Row],[Mes de Alta como miembro]],Parámetros!$AM$2:$AN$16,2,0),"01/01/1900"))</f>
        <v/>
      </c>
    </row>
    <row r="380" spans="1:63" ht="14.45" hidden="1">
      <c r="A380" s="68">
        <v>377</v>
      </c>
      <c r="B380" s="29"/>
      <c r="C380" s="34"/>
      <c r="D380" s="42"/>
      <c r="E380" s="64"/>
      <c r="F380" s="45"/>
      <c r="G380" s="45"/>
      <c r="H380" s="161"/>
      <c r="I380" s="42"/>
      <c r="J380" s="28"/>
      <c r="K380" s="69"/>
      <c r="L380" s="68"/>
      <c r="M380" s="46"/>
      <c r="N380" s="236" t="str">
        <f ca="1">IF(Tabla1[[#This Row],[Fecha de nac]]="","",IF(Tabla1[[#This Row],[Fecha Finalización]] &gt;=TODAY(), DATEDIF(Tabla1[[#This Row],[Fecha de nac]],TODAY(),"y"), ROUNDDOWN((Tabla1[[#This Row],[Fecha Finalización]] -Tabla1[[#This Row],[Fecha de nac]])/365,0)))</f>
        <v/>
      </c>
      <c r="O380" s="167"/>
      <c r="P380" s="34"/>
      <c r="Q380" s="67"/>
      <c r="R380" s="67"/>
      <c r="S380" s="67"/>
      <c r="T380" s="67"/>
      <c r="U380" s="241" t="str">
        <f>IF(F380="","",Tabla1[[#This Row],[Fecha Inicio grupo]]+3*7-7)</f>
        <v/>
      </c>
      <c r="V380" s="242" t="str">
        <f>IF(F380="","",EDATE(Tabla1[[#This Row],[Fecha Inicio grupo]],3))</f>
        <v/>
      </c>
      <c r="W380" s="29"/>
      <c r="X380" s="29"/>
      <c r="Y380" s="76"/>
      <c r="Z380" s="76"/>
      <c r="AA380" s="76"/>
      <c r="AB380" s="76"/>
      <c r="AC380" s="76"/>
      <c r="AD380" s="76"/>
      <c r="AE380" s="76"/>
      <c r="AF380" s="76"/>
      <c r="AG380" s="76"/>
      <c r="AH380" s="76"/>
      <c r="AI380" s="76"/>
      <c r="AJ380" s="76"/>
      <c r="AK380" s="76"/>
      <c r="AL380" s="76"/>
      <c r="AM380" s="76"/>
      <c r="AN380" s="76"/>
      <c r="AO380" s="143"/>
      <c r="AP380" s="244" t="str">
        <f>IF(F380="","",IFERROR(VLOOKUP(SUBSTITUTE(SUBSTITUTE(Tabla1[[#This Row],[Uso Sistemas]],"T","P"),"N","F"),Parámetros!$M$2:$N$17,2,0),"Completar hasta 3ra sem. para evaluar a Probacionista"))</f>
        <v/>
      </c>
      <c r="AQ380" s="39"/>
      <c r="AR380" s="39"/>
      <c r="AS380" s="39"/>
      <c r="AT380" s="28"/>
      <c r="AU380" s="55"/>
      <c r="AV380" s="55"/>
      <c r="AW380" s="55"/>
      <c r="AX380" s="246" t="str">
        <f>IF(V380="","",EOMONTH(EDATE(Tabla1[[#This Row],[Fecha Finalización]],2),0))</f>
        <v/>
      </c>
      <c r="AY380" s="39"/>
      <c r="AZ380" s="247" t="str">
        <f>IF(V380="","",EOMONTH(EDATE(Tabla1[[#This Row],[Fecha Finalización]],3),0))</f>
        <v/>
      </c>
      <c r="BA380" s="39"/>
      <c r="BB380" s="39"/>
      <c r="BC380" s="233"/>
      <c r="BD380" s="231" t="str">
        <f>IF(F380="","",Tabla1[[#This Row],[sem 01]]&amp;Tabla1[[#This Row],[sem 02]]&amp;Tabla1[[#This Row],[sem 03]])</f>
        <v/>
      </c>
      <c r="BE380" s="232" t="str">
        <f>+IF(TRIM(F380)="","",$B$1&amp;"-"&amp;Tabla1[[#This Row],[Mes Inscrito]]&amp;"-"&amp;Tabla1[[#This Row],[Dia de clases Inscrito]]&amp;"-"&amp;Tabla1[[#This Row],[Horario Inscrito]]&amp;"-"&amp;Tabla1[[#This Row],[Fecha Inicio grupo]])</f>
        <v/>
      </c>
      <c r="BF380" s="249" t="str">
        <f>IF(F380="","",Tabla1[[#This Row],[Curso]])</f>
        <v/>
      </c>
      <c r="BG380" s="250" t="str">
        <f>+IF(TRIM(F380)="","",$B$1&amp;"-"&amp;TRIM(Tabla1[[#This Row],[Mes Inscrito]])&amp;"-"&amp;TRIM(Tabla1[[#This Row],[Dia de clases Inscrito]])&amp;"-"&amp;TRIM(Tabla1[[#This Row],[Horario Inscrito]])&amp;"-"&amp;TRIM(Tabla1[[#This Row],[Fecha Inicio grupo]])&amp;"-"&amp;TRIM(Tabla1[[#This Row],[Tipo Incrito]]))</f>
        <v/>
      </c>
      <c r="BH380" s="251" t="str">
        <f>IF(F380="","",OR(IFERROR(SEARCH("CG",Tabla1[[#This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0" s="305" t="str">
        <f>IF(F380&lt;&gt;"",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0" s="305" t="str">
        <f>IF(F380&lt;&gt;"",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0" s="305" t="str">
        <f>IF(Tabla1[[#This Row],[Fecha Inicio grupo]]="","",IFERROR(VLOOKUP(Tabla1[[#This Row],[Mes de Alta como miembro]],Parámetros!$AM$2:$AN$16,2,0),"01/01/1900"))</f>
        <v/>
      </c>
    </row>
    <row r="381" spans="1:63" ht="14.45" hidden="1">
      <c r="A381" s="68">
        <v>378</v>
      </c>
      <c r="B381" s="29"/>
      <c r="C381" s="34"/>
      <c r="D381" s="42"/>
      <c r="E381" s="64"/>
      <c r="F381" s="45"/>
      <c r="G381" s="45"/>
      <c r="H381" s="161"/>
      <c r="I381" s="42"/>
      <c r="J381" s="28"/>
      <c r="K381" s="69"/>
      <c r="L381" s="68"/>
      <c r="M381" s="46"/>
      <c r="N381" s="236" t="str">
        <f ca="1">IF(Tabla1[[#This Row],[Fecha de nac]]="","",IF(Tabla1[[#This Row],[Fecha Finalización]] &gt;=TODAY(), DATEDIF(Tabla1[[#This Row],[Fecha de nac]],TODAY(),"y"), ROUNDDOWN((Tabla1[[#This Row],[Fecha Finalización]] -Tabla1[[#This Row],[Fecha de nac]])/365,0)))</f>
        <v/>
      </c>
      <c r="O381" s="167"/>
      <c r="P381" s="34"/>
      <c r="Q381" s="67"/>
      <c r="R381" s="67"/>
      <c r="S381" s="67"/>
      <c r="T381" s="67"/>
      <c r="U381" s="241" t="str">
        <f>IF(F381="","",Tabla1[[#This Row],[Fecha Inicio grupo]]+3*7-7)</f>
        <v/>
      </c>
      <c r="V381" s="242" t="str">
        <f>IF(F381="","",EDATE(Tabla1[[#This Row],[Fecha Inicio grupo]],3))</f>
        <v/>
      </c>
      <c r="W381" s="29"/>
      <c r="X381" s="29"/>
      <c r="Y381" s="76"/>
      <c r="Z381" s="76"/>
      <c r="AA381" s="76"/>
      <c r="AB381" s="76"/>
      <c r="AC381" s="76"/>
      <c r="AD381" s="76"/>
      <c r="AE381" s="76"/>
      <c r="AF381" s="76"/>
      <c r="AG381" s="76"/>
      <c r="AH381" s="76"/>
      <c r="AI381" s="76"/>
      <c r="AJ381" s="76"/>
      <c r="AK381" s="76"/>
      <c r="AL381" s="76"/>
      <c r="AM381" s="76"/>
      <c r="AN381" s="76"/>
      <c r="AO381" s="143"/>
      <c r="AP381" s="244" t="str">
        <f>IF(F381="","",IFERROR(VLOOKUP(SUBSTITUTE(SUBSTITUTE(Tabla1[[#This Row],[Uso Sistemas]],"T","P"),"N","F"),Parámetros!$M$2:$N$17,2,0),"Completar hasta 3ra sem. para evaluar a Probacionista"))</f>
        <v/>
      </c>
      <c r="AQ381" s="39"/>
      <c r="AR381" s="39"/>
      <c r="AS381" s="39"/>
      <c r="AT381" s="28"/>
      <c r="AU381" s="55"/>
      <c r="AV381" s="55"/>
      <c r="AW381" s="55"/>
      <c r="AX381" s="246" t="str">
        <f>IF(V381="","",EOMONTH(EDATE(Tabla1[[#This Row],[Fecha Finalización]],2),0))</f>
        <v/>
      </c>
      <c r="AY381" s="39"/>
      <c r="AZ381" s="247" t="str">
        <f>IF(V381="","",EOMONTH(EDATE(Tabla1[[#This Row],[Fecha Finalización]],3),0))</f>
        <v/>
      </c>
      <c r="BA381" s="39"/>
      <c r="BB381" s="39"/>
      <c r="BC381" s="233"/>
      <c r="BD381" s="231" t="str">
        <f>IF(F381="","",Tabla1[[#This Row],[sem 01]]&amp;Tabla1[[#This Row],[sem 02]]&amp;Tabla1[[#This Row],[sem 03]])</f>
        <v/>
      </c>
      <c r="BE381" s="232" t="str">
        <f>+IF(TRIM(F381)="","",$B$1&amp;"-"&amp;Tabla1[[#This Row],[Mes Inscrito]]&amp;"-"&amp;Tabla1[[#This Row],[Dia de clases Inscrito]]&amp;"-"&amp;Tabla1[[#This Row],[Horario Inscrito]]&amp;"-"&amp;Tabla1[[#This Row],[Fecha Inicio grupo]])</f>
        <v/>
      </c>
      <c r="BF381" s="249" t="str">
        <f>IF(F381="","",Tabla1[[#This Row],[Curso]])</f>
        <v/>
      </c>
      <c r="BG381" s="250" t="str">
        <f>+IF(TRIM(F381)="","",$B$1&amp;"-"&amp;TRIM(Tabla1[[#This Row],[Mes Inscrito]])&amp;"-"&amp;TRIM(Tabla1[[#This Row],[Dia de clases Inscrito]])&amp;"-"&amp;TRIM(Tabla1[[#This Row],[Horario Inscrito]])&amp;"-"&amp;TRIM(Tabla1[[#This Row],[Fecha Inicio grupo]])&amp;"-"&amp;TRIM(Tabla1[[#This Row],[Tipo Incrito]]))</f>
        <v/>
      </c>
      <c r="BH381" s="251" t="str">
        <f>IF(F381="","",OR(IFERROR(SEARCH("CG",Tabla1[[#This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1" s="305" t="str">
        <f>IF(F381&lt;&gt;"",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1" s="305" t="str">
        <f>IF(F381&lt;&gt;"",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1" s="305" t="str">
        <f>IF(Tabla1[[#This Row],[Fecha Inicio grupo]]="","",IFERROR(VLOOKUP(Tabla1[[#This Row],[Mes de Alta como miembro]],Parámetros!$AM$2:$AN$16,2,0),"01/01/1900"))</f>
        <v/>
      </c>
    </row>
    <row r="382" spans="1:63" ht="14.45" hidden="1">
      <c r="A382" s="68">
        <v>379</v>
      </c>
      <c r="B382" s="29"/>
      <c r="C382" s="34"/>
      <c r="D382" s="42"/>
      <c r="E382" s="64"/>
      <c r="F382" s="45"/>
      <c r="G382" s="45"/>
      <c r="H382" s="161"/>
      <c r="I382" s="42"/>
      <c r="J382" s="28"/>
      <c r="K382" s="69"/>
      <c r="L382" s="68"/>
      <c r="M382" s="46"/>
      <c r="N382" s="236" t="str">
        <f ca="1">IF(Tabla1[[#This Row],[Fecha de nac]]="","",IF(Tabla1[[#This Row],[Fecha Finalización]] &gt;=TODAY(), DATEDIF(Tabla1[[#This Row],[Fecha de nac]],TODAY(),"y"), ROUNDDOWN((Tabla1[[#This Row],[Fecha Finalización]] -Tabla1[[#This Row],[Fecha de nac]])/365,0)))</f>
        <v/>
      </c>
      <c r="O382" s="167"/>
      <c r="P382" s="34"/>
      <c r="Q382" s="67"/>
      <c r="R382" s="67"/>
      <c r="S382" s="67"/>
      <c r="T382" s="67"/>
      <c r="U382" s="241" t="str">
        <f>IF(F382="","",Tabla1[[#This Row],[Fecha Inicio grupo]]+3*7-7)</f>
        <v/>
      </c>
      <c r="V382" s="242" t="str">
        <f>IF(F382="","",EDATE(Tabla1[[#This Row],[Fecha Inicio grupo]],3))</f>
        <v/>
      </c>
      <c r="W382" s="29"/>
      <c r="X382" s="29"/>
      <c r="Y382" s="76"/>
      <c r="Z382" s="76"/>
      <c r="AA382" s="76"/>
      <c r="AB382" s="76"/>
      <c r="AC382" s="76"/>
      <c r="AD382" s="76"/>
      <c r="AE382" s="76"/>
      <c r="AF382" s="76"/>
      <c r="AG382" s="76"/>
      <c r="AH382" s="76"/>
      <c r="AI382" s="76"/>
      <c r="AJ382" s="76"/>
      <c r="AK382" s="76"/>
      <c r="AL382" s="76"/>
      <c r="AM382" s="76"/>
      <c r="AN382" s="76"/>
      <c r="AO382" s="143"/>
      <c r="AP382" s="244" t="str">
        <f>IF(F382="","",IFERROR(VLOOKUP(SUBSTITUTE(SUBSTITUTE(Tabla1[[#This Row],[Uso Sistemas]],"T","P"),"N","F"),Parámetros!$M$2:$N$17,2,0),"Completar hasta 3ra sem. para evaluar a Probacionista"))</f>
        <v/>
      </c>
      <c r="AQ382" s="39"/>
      <c r="AR382" s="39"/>
      <c r="AS382" s="39"/>
      <c r="AT382" s="28"/>
      <c r="AU382" s="55"/>
      <c r="AV382" s="55"/>
      <c r="AW382" s="55"/>
      <c r="AX382" s="246" t="str">
        <f>IF(V382="","",EOMONTH(EDATE(Tabla1[[#This Row],[Fecha Finalización]],2),0))</f>
        <v/>
      </c>
      <c r="AY382" s="39"/>
      <c r="AZ382" s="247" t="str">
        <f>IF(V382="","",EOMONTH(EDATE(Tabla1[[#This Row],[Fecha Finalización]],3),0))</f>
        <v/>
      </c>
      <c r="BA382" s="39"/>
      <c r="BB382" s="39"/>
      <c r="BC382" s="233"/>
      <c r="BD382" s="231" t="str">
        <f>IF(F382="","",Tabla1[[#This Row],[sem 01]]&amp;Tabla1[[#This Row],[sem 02]]&amp;Tabla1[[#This Row],[sem 03]])</f>
        <v/>
      </c>
      <c r="BE382" s="232" t="str">
        <f>+IF(TRIM(F382)="","",$B$1&amp;"-"&amp;Tabla1[[#This Row],[Mes Inscrito]]&amp;"-"&amp;Tabla1[[#This Row],[Dia de clases Inscrito]]&amp;"-"&amp;Tabla1[[#This Row],[Horario Inscrito]]&amp;"-"&amp;Tabla1[[#This Row],[Fecha Inicio grupo]])</f>
        <v/>
      </c>
      <c r="BF382" s="249" t="str">
        <f>IF(F382="","",Tabla1[[#This Row],[Curso]])</f>
        <v/>
      </c>
      <c r="BG382" s="250" t="str">
        <f>+IF(TRIM(F382)="","",$B$1&amp;"-"&amp;TRIM(Tabla1[[#This Row],[Mes Inscrito]])&amp;"-"&amp;TRIM(Tabla1[[#This Row],[Dia de clases Inscrito]])&amp;"-"&amp;TRIM(Tabla1[[#This Row],[Horario Inscrito]])&amp;"-"&amp;TRIM(Tabla1[[#This Row],[Fecha Inicio grupo]])&amp;"-"&amp;TRIM(Tabla1[[#This Row],[Tipo Incrito]]))</f>
        <v/>
      </c>
      <c r="BH382" s="251" t="str">
        <f>IF(F382="","",OR(IFERROR(SEARCH("CG",Tabla1[[#This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2" s="305" t="str">
        <f>IF(F382&lt;&gt;"",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2" s="305" t="str">
        <f>IF(F382&lt;&gt;"",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2" s="305" t="str">
        <f>IF(Tabla1[[#This Row],[Fecha Inicio grupo]]="","",IFERROR(VLOOKUP(Tabla1[[#This Row],[Mes de Alta como miembro]],Parámetros!$AM$2:$AN$16,2,0),"01/01/1900"))</f>
        <v/>
      </c>
    </row>
    <row r="383" spans="1:63" ht="14.45" hidden="1">
      <c r="A383" s="68">
        <v>380</v>
      </c>
      <c r="B383" s="29"/>
      <c r="C383" s="34"/>
      <c r="D383" s="42"/>
      <c r="E383" s="64"/>
      <c r="F383" s="45"/>
      <c r="G383" s="45"/>
      <c r="H383" s="161"/>
      <c r="I383" s="42"/>
      <c r="J383" s="28"/>
      <c r="K383" s="69"/>
      <c r="L383" s="68"/>
      <c r="M383" s="46"/>
      <c r="N383" s="236" t="str">
        <f ca="1">IF(Tabla1[[#This Row],[Fecha de nac]]="","",IF(Tabla1[[#This Row],[Fecha Finalización]] &gt;=TODAY(), DATEDIF(Tabla1[[#This Row],[Fecha de nac]],TODAY(),"y"), ROUNDDOWN((Tabla1[[#This Row],[Fecha Finalización]] -Tabla1[[#This Row],[Fecha de nac]])/365,0)))</f>
        <v/>
      </c>
      <c r="O383" s="167"/>
      <c r="P383" s="34"/>
      <c r="Q383" s="67"/>
      <c r="R383" s="67"/>
      <c r="S383" s="67"/>
      <c r="T383" s="67"/>
      <c r="U383" s="241" t="str">
        <f>IF(F383="","",Tabla1[[#This Row],[Fecha Inicio grupo]]+3*7-7)</f>
        <v/>
      </c>
      <c r="V383" s="242" t="str">
        <f>IF(F383="","",EDATE(Tabla1[[#This Row],[Fecha Inicio grupo]],3))</f>
        <v/>
      </c>
      <c r="W383" s="29"/>
      <c r="X383" s="29"/>
      <c r="Y383" s="76"/>
      <c r="Z383" s="76"/>
      <c r="AA383" s="76"/>
      <c r="AB383" s="76"/>
      <c r="AC383" s="76"/>
      <c r="AD383" s="76"/>
      <c r="AE383" s="76"/>
      <c r="AF383" s="76"/>
      <c r="AG383" s="76"/>
      <c r="AH383" s="76"/>
      <c r="AI383" s="76"/>
      <c r="AJ383" s="76"/>
      <c r="AK383" s="76"/>
      <c r="AL383" s="76"/>
      <c r="AM383" s="76"/>
      <c r="AN383" s="76"/>
      <c r="AO383" s="143"/>
      <c r="AP383" s="244" t="str">
        <f>IF(F383="","",IFERROR(VLOOKUP(SUBSTITUTE(SUBSTITUTE(Tabla1[[#This Row],[Uso Sistemas]],"T","P"),"N","F"),Parámetros!$M$2:$N$17,2,0),"Completar hasta 3ra sem. para evaluar a Probacionista"))</f>
        <v/>
      </c>
      <c r="AQ383" s="39"/>
      <c r="AR383" s="39"/>
      <c r="AS383" s="39"/>
      <c r="AT383" s="28"/>
      <c r="AU383" s="55"/>
      <c r="AV383" s="55"/>
      <c r="AW383" s="55"/>
      <c r="AX383" s="246" t="str">
        <f>IF(V383="","",EOMONTH(EDATE(Tabla1[[#This Row],[Fecha Finalización]],2),0))</f>
        <v/>
      </c>
      <c r="AY383" s="39"/>
      <c r="AZ383" s="247" t="str">
        <f>IF(V383="","",EOMONTH(EDATE(Tabla1[[#This Row],[Fecha Finalización]],3),0))</f>
        <v/>
      </c>
      <c r="BA383" s="39"/>
      <c r="BB383" s="39"/>
      <c r="BC383" s="233"/>
      <c r="BD383" s="231" t="str">
        <f>IF(F383="","",Tabla1[[#This Row],[sem 01]]&amp;Tabla1[[#This Row],[sem 02]]&amp;Tabla1[[#This Row],[sem 03]])</f>
        <v/>
      </c>
      <c r="BE383" s="232" t="str">
        <f>+IF(TRIM(F383)="","",$B$1&amp;"-"&amp;Tabla1[[#This Row],[Mes Inscrito]]&amp;"-"&amp;Tabla1[[#This Row],[Dia de clases Inscrito]]&amp;"-"&amp;Tabla1[[#This Row],[Horario Inscrito]]&amp;"-"&amp;Tabla1[[#This Row],[Fecha Inicio grupo]])</f>
        <v/>
      </c>
      <c r="BF383" s="249" t="str">
        <f>IF(F383="","",Tabla1[[#This Row],[Curso]])</f>
        <v/>
      </c>
      <c r="BG383" s="250" t="str">
        <f>+IF(TRIM(F383)="","",$B$1&amp;"-"&amp;TRIM(Tabla1[[#This Row],[Mes Inscrito]])&amp;"-"&amp;TRIM(Tabla1[[#This Row],[Dia de clases Inscrito]])&amp;"-"&amp;TRIM(Tabla1[[#This Row],[Horario Inscrito]])&amp;"-"&amp;TRIM(Tabla1[[#This Row],[Fecha Inicio grupo]])&amp;"-"&amp;TRIM(Tabla1[[#This Row],[Tipo Incrito]]))</f>
        <v/>
      </c>
      <c r="BH383" s="251" t="str">
        <f>IF(F383="","",OR(IFERROR(SEARCH("CG",Tabla1[[#This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3" s="305" t="str">
        <f>IF(F383&lt;&gt;"",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3" s="305" t="str">
        <f>IF(F383&lt;&gt;"",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3" s="305" t="str">
        <f>IF(Tabla1[[#This Row],[Fecha Inicio grupo]]="","",IFERROR(VLOOKUP(Tabla1[[#This Row],[Mes de Alta como miembro]],Parámetros!$AM$2:$AN$16,2,0),"01/01/1900"))</f>
        <v/>
      </c>
    </row>
    <row r="384" spans="1:63" ht="14.45" hidden="1">
      <c r="A384" s="68">
        <v>381</v>
      </c>
      <c r="B384" s="29"/>
      <c r="C384" s="34"/>
      <c r="D384" s="42"/>
      <c r="E384" s="64"/>
      <c r="F384" s="45"/>
      <c r="G384" s="45"/>
      <c r="H384" s="161"/>
      <c r="I384" s="42"/>
      <c r="J384" s="28"/>
      <c r="K384" s="69"/>
      <c r="L384" s="68"/>
      <c r="M384" s="46"/>
      <c r="N384" s="236" t="str">
        <f ca="1">IF(Tabla1[[#This Row],[Fecha de nac]]="","",IF(Tabla1[[#This Row],[Fecha Finalización]] &gt;=TODAY(), DATEDIF(Tabla1[[#This Row],[Fecha de nac]],TODAY(),"y"), ROUNDDOWN((Tabla1[[#This Row],[Fecha Finalización]] -Tabla1[[#This Row],[Fecha de nac]])/365,0)))</f>
        <v/>
      </c>
      <c r="O384" s="167"/>
      <c r="P384" s="34"/>
      <c r="Q384" s="67"/>
      <c r="R384" s="67"/>
      <c r="S384" s="67"/>
      <c r="T384" s="67"/>
      <c r="U384" s="241" t="str">
        <f>IF(F384="","",Tabla1[[#This Row],[Fecha Inicio grupo]]+3*7-7)</f>
        <v/>
      </c>
      <c r="V384" s="242" t="str">
        <f>IF(F384="","",EDATE(Tabla1[[#This Row],[Fecha Inicio grupo]],3))</f>
        <v/>
      </c>
      <c r="W384" s="29"/>
      <c r="X384" s="29"/>
      <c r="Y384" s="76"/>
      <c r="Z384" s="76"/>
      <c r="AA384" s="76"/>
      <c r="AB384" s="76"/>
      <c r="AC384" s="76"/>
      <c r="AD384" s="76"/>
      <c r="AE384" s="76"/>
      <c r="AF384" s="76"/>
      <c r="AG384" s="76"/>
      <c r="AH384" s="76"/>
      <c r="AI384" s="76"/>
      <c r="AJ384" s="76"/>
      <c r="AK384" s="76"/>
      <c r="AL384" s="76"/>
      <c r="AM384" s="76"/>
      <c r="AN384" s="76"/>
      <c r="AO384" s="143"/>
      <c r="AP384" s="244" t="str">
        <f>IF(F384="","",IFERROR(VLOOKUP(SUBSTITUTE(SUBSTITUTE(Tabla1[[#This Row],[Uso Sistemas]],"T","P"),"N","F"),Parámetros!$M$2:$N$17,2,0),"Completar hasta 3ra sem. para evaluar a Probacionista"))</f>
        <v/>
      </c>
      <c r="AQ384" s="39"/>
      <c r="AR384" s="39"/>
      <c r="AS384" s="39"/>
      <c r="AT384" s="28"/>
      <c r="AU384" s="55"/>
      <c r="AV384" s="55"/>
      <c r="AW384" s="55"/>
      <c r="AX384" s="246" t="str">
        <f>IF(V384="","",EOMONTH(EDATE(Tabla1[[#This Row],[Fecha Finalización]],2),0))</f>
        <v/>
      </c>
      <c r="AY384" s="39"/>
      <c r="AZ384" s="247" t="str">
        <f>IF(V384="","",EOMONTH(EDATE(Tabla1[[#This Row],[Fecha Finalización]],3),0))</f>
        <v/>
      </c>
      <c r="BA384" s="39"/>
      <c r="BB384" s="39"/>
      <c r="BC384" s="233"/>
      <c r="BD384" s="231" t="str">
        <f>IF(F384="","",Tabla1[[#This Row],[sem 01]]&amp;Tabla1[[#This Row],[sem 02]]&amp;Tabla1[[#This Row],[sem 03]])</f>
        <v/>
      </c>
      <c r="BE384" s="232" t="str">
        <f>+IF(TRIM(F384)="","",$B$1&amp;"-"&amp;Tabla1[[#This Row],[Mes Inscrito]]&amp;"-"&amp;Tabla1[[#This Row],[Dia de clases Inscrito]]&amp;"-"&amp;Tabla1[[#This Row],[Horario Inscrito]]&amp;"-"&amp;Tabla1[[#This Row],[Fecha Inicio grupo]])</f>
        <v/>
      </c>
      <c r="BF384" s="249" t="str">
        <f>IF(F384="","",Tabla1[[#This Row],[Curso]])</f>
        <v/>
      </c>
      <c r="BG384" s="250" t="str">
        <f>+IF(TRIM(F384)="","",$B$1&amp;"-"&amp;TRIM(Tabla1[[#This Row],[Mes Inscrito]])&amp;"-"&amp;TRIM(Tabla1[[#This Row],[Dia de clases Inscrito]])&amp;"-"&amp;TRIM(Tabla1[[#This Row],[Horario Inscrito]])&amp;"-"&amp;TRIM(Tabla1[[#This Row],[Fecha Inicio grupo]])&amp;"-"&amp;TRIM(Tabla1[[#This Row],[Tipo Incrito]]))</f>
        <v/>
      </c>
      <c r="BH384" s="251" t="str">
        <f>IF(F384="","",OR(IFERROR(SEARCH("CG",Tabla1[[#This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4" s="305" t="str">
        <f>IF(F384&lt;&gt;"",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4" s="305" t="str">
        <f>IF(F384&lt;&gt;"",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4" s="305" t="str">
        <f>IF(Tabla1[[#This Row],[Fecha Inicio grupo]]="","",IFERROR(VLOOKUP(Tabla1[[#This Row],[Mes de Alta como miembro]],Parámetros!$AM$2:$AN$16,2,0),"01/01/1900"))</f>
        <v/>
      </c>
    </row>
    <row r="385" spans="1:63" ht="14.45" hidden="1">
      <c r="A385" s="68">
        <v>382</v>
      </c>
      <c r="B385" s="29"/>
      <c r="C385" s="34"/>
      <c r="D385" s="42"/>
      <c r="E385" s="64"/>
      <c r="F385" s="45"/>
      <c r="G385" s="45"/>
      <c r="H385" s="161"/>
      <c r="I385" s="42"/>
      <c r="J385" s="28"/>
      <c r="K385" s="69"/>
      <c r="L385" s="68"/>
      <c r="M385" s="46"/>
      <c r="N385" s="236" t="str">
        <f ca="1">IF(Tabla1[[#This Row],[Fecha de nac]]="","",IF(Tabla1[[#This Row],[Fecha Finalización]] &gt;=TODAY(), DATEDIF(Tabla1[[#This Row],[Fecha de nac]],TODAY(),"y"), ROUNDDOWN((Tabla1[[#This Row],[Fecha Finalización]] -Tabla1[[#This Row],[Fecha de nac]])/365,0)))</f>
        <v/>
      </c>
      <c r="O385" s="167"/>
      <c r="P385" s="34"/>
      <c r="Q385" s="67"/>
      <c r="R385" s="67"/>
      <c r="S385" s="67"/>
      <c r="T385" s="67"/>
      <c r="U385" s="241" t="str">
        <f>IF(F385="","",Tabla1[[#This Row],[Fecha Inicio grupo]]+3*7-7)</f>
        <v/>
      </c>
      <c r="V385" s="242" t="str">
        <f>IF(F385="","",EDATE(Tabla1[[#This Row],[Fecha Inicio grupo]],3))</f>
        <v/>
      </c>
      <c r="W385" s="29"/>
      <c r="X385" s="29"/>
      <c r="Y385" s="76"/>
      <c r="Z385" s="76"/>
      <c r="AA385" s="76"/>
      <c r="AB385" s="76"/>
      <c r="AC385" s="76"/>
      <c r="AD385" s="76"/>
      <c r="AE385" s="76"/>
      <c r="AF385" s="76"/>
      <c r="AG385" s="76"/>
      <c r="AH385" s="76"/>
      <c r="AI385" s="76"/>
      <c r="AJ385" s="76"/>
      <c r="AK385" s="76"/>
      <c r="AL385" s="76"/>
      <c r="AM385" s="76"/>
      <c r="AN385" s="76"/>
      <c r="AO385" s="143"/>
      <c r="AP385" s="244" t="str">
        <f>IF(F385="","",IFERROR(VLOOKUP(SUBSTITUTE(SUBSTITUTE(Tabla1[[#This Row],[Uso Sistemas]],"T","P"),"N","F"),Parámetros!$M$2:$N$17,2,0),"Completar hasta 3ra sem. para evaluar a Probacionista"))</f>
        <v/>
      </c>
      <c r="AQ385" s="39"/>
      <c r="AR385" s="39"/>
      <c r="AS385" s="39"/>
      <c r="AT385" s="28"/>
      <c r="AU385" s="55"/>
      <c r="AV385" s="55"/>
      <c r="AW385" s="55"/>
      <c r="AX385" s="246" t="str">
        <f>IF(V385="","",EOMONTH(EDATE(Tabla1[[#This Row],[Fecha Finalización]],2),0))</f>
        <v/>
      </c>
      <c r="AY385" s="39"/>
      <c r="AZ385" s="247" t="str">
        <f>IF(V385="","",EOMONTH(EDATE(Tabla1[[#This Row],[Fecha Finalización]],3),0))</f>
        <v/>
      </c>
      <c r="BA385" s="39"/>
      <c r="BB385" s="39"/>
      <c r="BC385" s="233"/>
      <c r="BD385" s="231" t="str">
        <f>IF(F385="","",Tabla1[[#This Row],[sem 01]]&amp;Tabla1[[#This Row],[sem 02]]&amp;Tabla1[[#This Row],[sem 03]])</f>
        <v/>
      </c>
      <c r="BE385" s="232" t="str">
        <f>+IF(TRIM(F385)="","",$B$1&amp;"-"&amp;Tabla1[[#This Row],[Mes Inscrito]]&amp;"-"&amp;Tabla1[[#This Row],[Dia de clases Inscrito]]&amp;"-"&amp;Tabla1[[#This Row],[Horario Inscrito]]&amp;"-"&amp;Tabla1[[#This Row],[Fecha Inicio grupo]])</f>
        <v/>
      </c>
      <c r="BF385" s="249" t="str">
        <f>IF(F385="","",Tabla1[[#This Row],[Curso]])</f>
        <v/>
      </c>
      <c r="BG385" s="250" t="str">
        <f>+IF(TRIM(F385)="","",$B$1&amp;"-"&amp;TRIM(Tabla1[[#This Row],[Mes Inscrito]])&amp;"-"&amp;TRIM(Tabla1[[#This Row],[Dia de clases Inscrito]])&amp;"-"&amp;TRIM(Tabla1[[#This Row],[Horario Inscrito]])&amp;"-"&amp;TRIM(Tabla1[[#This Row],[Fecha Inicio grupo]])&amp;"-"&amp;TRIM(Tabla1[[#This Row],[Tipo Incrito]]))</f>
        <v/>
      </c>
      <c r="BH385" s="251" t="str">
        <f>IF(F385="","",OR(IFERROR(SEARCH("CG",Tabla1[[#This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5" s="305" t="str">
        <f>IF(F385&lt;&gt;"",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5" s="305" t="str">
        <f>IF(F385&lt;&gt;"",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5" s="305" t="str">
        <f>IF(Tabla1[[#This Row],[Fecha Inicio grupo]]="","",IFERROR(VLOOKUP(Tabla1[[#This Row],[Mes de Alta como miembro]],Parámetros!$AM$2:$AN$16,2,0),"01/01/1900"))</f>
        <v/>
      </c>
    </row>
    <row r="386" spans="1:63" ht="14.45" hidden="1">
      <c r="A386" s="68">
        <v>383</v>
      </c>
      <c r="B386" s="29"/>
      <c r="C386" s="34"/>
      <c r="D386" s="42"/>
      <c r="E386" s="64"/>
      <c r="F386" s="45"/>
      <c r="G386" s="45"/>
      <c r="H386" s="161"/>
      <c r="I386" s="42"/>
      <c r="J386" s="28"/>
      <c r="K386" s="69"/>
      <c r="L386" s="68"/>
      <c r="M386" s="46"/>
      <c r="N386" s="236" t="str">
        <f ca="1">IF(Tabla1[[#This Row],[Fecha de nac]]="","",IF(Tabla1[[#This Row],[Fecha Finalización]] &gt;=TODAY(), DATEDIF(Tabla1[[#This Row],[Fecha de nac]],TODAY(),"y"), ROUNDDOWN((Tabla1[[#This Row],[Fecha Finalización]] -Tabla1[[#This Row],[Fecha de nac]])/365,0)))</f>
        <v/>
      </c>
      <c r="O386" s="167"/>
      <c r="P386" s="34"/>
      <c r="Q386" s="67"/>
      <c r="R386" s="67"/>
      <c r="S386" s="67"/>
      <c r="T386" s="67"/>
      <c r="U386" s="241" t="str">
        <f>IF(F386="","",Tabla1[[#This Row],[Fecha Inicio grupo]]+3*7-7)</f>
        <v/>
      </c>
      <c r="V386" s="242" t="str">
        <f>IF(F386="","",EDATE(Tabla1[[#This Row],[Fecha Inicio grupo]],3))</f>
        <v/>
      </c>
      <c r="W386" s="29"/>
      <c r="X386" s="29"/>
      <c r="Y386" s="76"/>
      <c r="Z386" s="76"/>
      <c r="AA386" s="76"/>
      <c r="AB386" s="76"/>
      <c r="AC386" s="76"/>
      <c r="AD386" s="76"/>
      <c r="AE386" s="76"/>
      <c r="AF386" s="76"/>
      <c r="AG386" s="76"/>
      <c r="AH386" s="76"/>
      <c r="AI386" s="76"/>
      <c r="AJ386" s="76"/>
      <c r="AK386" s="76"/>
      <c r="AL386" s="76"/>
      <c r="AM386" s="76"/>
      <c r="AN386" s="76"/>
      <c r="AO386" s="143"/>
      <c r="AP386" s="244" t="str">
        <f>IF(F386="","",IFERROR(VLOOKUP(SUBSTITUTE(SUBSTITUTE(Tabla1[[#This Row],[Uso Sistemas]],"T","P"),"N","F"),Parámetros!$M$2:$N$17,2,0),"Completar hasta 3ra sem. para evaluar a Probacionista"))</f>
        <v/>
      </c>
      <c r="AQ386" s="39"/>
      <c r="AR386" s="39"/>
      <c r="AS386" s="39"/>
      <c r="AT386" s="28"/>
      <c r="AU386" s="55"/>
      <c r="AV386" s="55"/>
      <c r="AW386" s="55"/>
      <c r="AX386" s="246" t="str">
        <f>IF(V386="","",EOMONTH(EDATE(Tabla1[[#This Row],[Fecha Finalización]],2),0))</f>
        <v/>
      </c>
      <c r="AY386" s="39"/>
      <c r="AZ386" s="247" t="str">
        <f>IF(V386="","",EOMONTH(EDATE(Tabla1[[#This Row],[Fecha Finalización]],3),0))</f>
        <v/>
      </c>
      <c r="BA386" s="39"/>
      <c r="BB386" s="39"/>
      <c r="BC386" s="233"/>
      <c r="BD386" s="231" t="str">
        <f>IF(F386="","",Tabla1[[#This Row],[sem 01]]&amp;Tabla1[[#This Row],[sem 02]]&amp;Tabla1[[#This Row],[sem 03]])</f>
        <v/>
      </c>
      <c r="BE386" s="232" t="str">
        <f>+IF(TRIM(F386)="","",$B$1&amp;"-"&amp;Tabla1[[#This Row],[Mes Inscrito]]&amp;"-"&amp;Tabla1[[#This Row],[Dia de clases Inscrito]]&amp;"-"&amp;Tabla1[[#This Row],[Horario Inscrito]]&amp;"-"&amp;Tabla1[[#This Row],[Fecha Inicio grupo]])</f>
        <v/>
      </c>
      <c r="BF386" s="249" t="str">
        <f>IF(F386="","",Tabla1[[#This Row],[Curso]])</f>
        <v/>
      </c>
      <c r="BG386" s="250" t="str">
        <f>+IF(TRIM(F386)="","",$B$1&amp;"-"&amp;TRIM(Tabla1[[#This Row],[Mes Inscrito]])&amp;"-"&amp;TRIM(Tabla1[[#This Row],[Dia de clases Inscrito]])&amp;"-"&amp;TRIM(Tabla1[[#This Row],[Horario Inscrito]])&amp;"-"&amp;TRIM(Tabla1[[#This Row],[Fecha Inicio grupo]])&amp;"-"&amp;TRIM(Tabla1[[#This Row],[Tipo Incrito]]))</f>
        <v/>
      </c>
      <c r="BH386" s="251" t="str">
        <f>IF(F386="","",OR(IFERROR(SEARCH("CG",Tabla1[[#This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6" s="305" t="str">
        <f>IF(F386&lt;&gt;"",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6" s="305" t="str">
        <f>IF(F386&lt;&gt;"",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6" s="305" t="str">
        <f>IF(Tabla1[[#This Row],[Fecha Inicio grupo]]="","",IFERROR(VLOOKUP(Tabla1[[#This Row],[Mes de Alta como miembro]],Parámetros!$AM$2:$AN$16,2,0),"01/01/1900"))</f>
        <v/>
      </c>
    </row>
    <row r="387" spans="1:63" ht="14.45" hidden="1">
      <c r="A387" s="68">
        <v>384</v>
      </c>
      <c r="B387" s="29"/>
      <c r="C387" s="34"/>
      <c r="D387" s="42"/>
      <c r="E387" s="64"/>
      <c r="F387" s="45"/>
      <c r="G387" s="45"/>
      <c r="H387" s="161"/>
      <c r="I387" s="42"/>
      <c r="J387" s="28"/>
      <c r="K387" s="69"/>
      <c r="L387" s="68"/>
      <c r="M387" s="46"/>
      <c r="N387" s="236" t="str">
        <f ca="1">IF(Tabla1[[#This Row],[Fecha de nac]]="","",IF(Tabla1[[#This Row],[Fecha Finalización]] &gt;=TODAY(), DATEDIF(Tabla1[[#This Row],[Fecha de nac]],TODAY(),"y"), ROUNDDOWN((Tabla1[[#This Row],[Fecha Finalización]] -Tabla1[[#This Row],[Fecha de nac]])/365,0)))</f>
        <v/>
      </c>
      <c r="O387" s="167"/>
      <c r="P387" s="34"/>
      <c r="Q387" s="67"/>
      <c r="R387" s="67"/>
      <c r="S387" s="67"/>
      <c r="T387" s="67"/>
      <c r="U387" s="241" t="str">
        <f>IF(F387="","",Tabla1[[#This Row],[Fecha Inicio grupo]]+3*7-7)</f>
        <v/>
      </c>
      <c r="V387" s="242" t="str">
        <f>IF(F387="","",EDATE(Tabla1[[#This Row],[Fecha Inicio grupo]],3))</f>
        <v/>
      </c>
      <c r="W387" s="29"/>
      <c r="X387" s="29"/>
      <c r="Y387" s="76"/>
      <c r="Z387" s="76"/>
      <c r="AA387" s="76"/>
      <c r="AB387" s="76"/>
      <c r="AC387" s="76"/>
      <c r="AD387" s="76"/>
      <c r="AE387" s="76"/>
      <c r="AF387" s="76"/>
      <c r="AG387" s="76"/>
      <c r="AH387" s="76"/>
      <c r="AI387" s="76"/>
      <c r="AJ387" s="76"/>
      <c r="AK387" s="76"/>
      <c r="AL387" s="76"/>
      <c r="AM387" s="76"/>
      <c r="AN387" s="76"/>
      <c r="AO387" s="143"/>
      <c r="AP387" s="244" t="str">
        <f>IF(F387="","",IFERROR(VLOOKUP(SUBSTITUTE(SUBSTITUTE(Tabla1[[#This Row],[Uso Sistemas]],"T","P"),"N","F"),Parámetros!$M$2:$N$17,2,0),"Completar hasta 3ra sem. para evaluar a Probacionista"))</f>
        <v/>
      </c>
      <c r="AQ387" s="39"/>
      <c r="AR387" s="39"/>
      <c r="AS387" s="39"/>
      <c r="AT387" s="28"/>
      <c r="AU387" s="55"/>
      <c r="AV387" s="55"/>
      <c r="AW387" s="55"/>
      <c r="AX387" s="246" t="str">
        <f>IF(V387="","",EOMONTH(EDATE(Tabla1[[#This Row],[Fecha Finalización]],2),0))</f>
        <v/>
      </c>
      <c r="AY387" s="39"/>
      <c r="AZ387" s="247" t="str">
        <f>IF(V387="","",EOMONTH(EDATE(Tabla1[[#This Row],[Fecha Finalización]],3),0))</f>
        <v/>
      </c>
      <c r="BA387" s="39"/>
      <c r="BB387" s="39"/>
      <c r="BC387" s="233"/>
      <c r="BD387" s="231" t="str">
        <f>IF(F387="","",Tabla1[[#This Row],[sem 01]]&amp;Tabla1[[#This Row],[sem 02]]&amp;Tabla1[[#This Row],[sem 03]])</f>
        <v/>
      </c>
      <c r="BE387" s="232" t="str">
        <f>+IF(TRIM(F387)="","",$B$1&amp;"-"&amp;Tabla1[[#This Row],[Mes Inscrito]]&amp;"-"&amp;Tabla1[[#This Row],[Dia de clases Inscrito]]&amp;"-"&amp;Tabla1[[#This Row],[Horario Inscrito]]&amp;"-"&amp;Tabla1[[#This Row],[Fecha Inicio grupo]])</f>
        <v/>
      </c>
      <c r="BF387" s="249" t="str">
        <f>IF(F387="","",Tabla1[[#This Row],[Curso]])</f>
        <v/>
      </c>
      <c r="BG387" s="250" t="str">
        <f>+IF(TRIM(F387)="","",$B$1&amp;"-"&amp;TRIM(Tabla1[[#This Row],[Mes Inscrito]])&amp;"-"&amp;TRIM(Tabla1[[#This Row],[Dia de clases Inscrito]])&amp;"-"&amp;TRIM(Tabla1[[#This Row],[Horario Inscrito]])&amp;"-"&amp;TRIM(Tabla1[[#This Row],[Fecha Inicio grupo]])&amp;"-"&amp;TRIM(Tabla1[[#This Row],[Tipo Incrito]]))</f>
        <v/>
      </c>
      <c r="BH387" s="251" t="str">
        <f>IF(F387="","",OR(IFERROR(SEARCH("CG",Tabla1[[#This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7" s="305" t="str">
        <f>IF(F387&lt;&gt;"",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7" s="305" t="str">
        <f>IF(F387&lt;&gt;"",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7" s="305" t="str">
        <f>IF(Tabla1[[#This Row],[Fecha Inicio grupo]]="","",IFERROR(VLOOKUP(Tabla1[[#This Row],[Mes de Alta como miembro]],Parámetros!$AM$2:$AN$16,2,0),"01/01/1900"))</f>
        <v/>
      </c>
    </row>
    <row r="388" spans="1:63" ht="14.45" hidden="1">
      <c r="A388" s="68">
        <v>385</v>
      </c>
      <c r="B388" s="29"/>
      <c r="C388" s="34"/>
      <c r="D388" s="42"/>
      <c r="E388" s="64"/>
      <c r="F388" s="45"/>
      <c r="G388" s="45"/>
      <c r="H388" s="161"/>
      <c r="I388" s="42"/>
      <c r="J388" s="28"/>
      <c r="K388" s="69"/>
      <c r="L388" s="68"/>
      <c r="M388" s="46"/>
      <c r="N388" s="236" t="str">
        <f ca="1">IF(Tabla1[[#This Row],[Fecha de nac]]="","",IF(Tabla1[[#This Row],[Fecha Finalización]] &gt;=TODAY(), DATEDIF(Tabla1[[#This Row],[Fecha de nac]],TODAY(),"y"), ROUNDDOWN((Tabla1[[#This Row],[Fecha Finalización]] -Tabla1[[#This Row],[Fecha de nac]])/365,0)))</f>
        <v/>
      </c>
      <c r="O388" s="167"/>
      <c r="P388" s="34"/>
      <c r="Q388" s="67"/>
      <c r="R388" s="67"/>
      <c r="S388" s="67"/>
      <c r="T388" s="67"/>
      <c r="U388" s="241" t="str">
        <f>IF(F388="","",Tabla1[[#This Row],[Fecha Inicio grupo]]+3*7-7)</f>
        <v/>
      </c>
      <c r="V388" s="242" t="str">
        <f>IF(F388="","",EDATE(Tabla1[[#This Row],[Fecha Inicio grupo]],3))</f>
        <v/>
      </c>
      <c r="W388" s="29"/>
      <c r="X388" s="29"/>
      <c r="Y388" s="76"/>
      <c r="Z388" s="76"/>
      <c r="AA388" s="76"/>
      <c r="AB388" s="76"/>
      <c r="AC388" s="76"/>
      <c r="AD388" s="76"/>
      <c r="AE388" s="76"/>
      <c r="AF388" s="76"/>
      <c r="AG388" s="76"/>
      <c r="AH388" s="76"/>
      <c r="AI388" s="76"/>
      <c r="AJ388" s="76"/>
      <c r="AK388" s="76"/>
      <c r="AL388" s="76"/>
      <c r="AM388" s="76"/>
      <c r="AN388" s="76"/>
      <c r="AO388" s="143"/>
      <c r="AP388" s="244" t="str">
        <f>IF(F388="","",IFERROR(VLOOKUP(SUBSTITUTE(SUBSTITUTE(Tabla1[[#This Row],[Uso Sistemas]],"T","P"),"N","F"),Parámetros!$M$2:$N$17,2,0),"Completar hasta 3ra sem. para evaluar a Probacionista"))</f>
        <v/>
      </c>
      <c r="AQ388" s="39"/>
      <c r="AR388" s="39"/>
      <c r="AS388" s="39"/>
      <c r="AT388" s="28"/>
      <c r="AU388" s="55"/>
      <c r="AV388" s="55"/>
      <c r="AW388" s="55"/>
      <c r="AX388" s="246" t="str">
        <f>IF(V388="","",EOMONTH(EDATE(Tabla1[[#This Row],[Fecha Finalización]],2),0))</f>
        <v/>
      </c>
      <c r="AY388" s="39"/>
      <c r="AZ388" s="247" t="str">
        <f>IF(V388="","",EOMONTH(EDATE(Tabla1[[#This Row],[Fecha Finalización]],3),0))</f>
        <v/>
      </c>
      <c r="BA388" s="39"/>
      <c r="BB388" s="39"/>
      <c r="BC388" s="233"/>
      <c r="BD388" s="231" t="str">
        <f>IF(F388="","",Tabla1[[#This Row],[sem 01]]&amp;Tabla1[[#This Row],[sem 02]]&amp;Tabla1[[#This Row],[sem 03]])</f>
        <v/>
      </c>
      <c r="BE388" s="232" t="str">
        <f>+IF(TRIM(F388)="","",$B$1&amp;"-"&amp;Tabla1[[#This Row],[Mes Inscrito]]&amp;"-"&amp;Tabla1[[#This Row],[Dia de clases Inscrito]]&amp;"-"&amp;Tabla1[[#This Row],[Horario Inscrito]]&amp;"-"&amp;Tabla1[[#This Row],[Fecha Inicio grupo]])</f>
        <v/>
      </c>
      <c r="BF388" s="249" t="str">
        <f>IF(F388="","",Tabla1[[#This Row],[Curso]])</f>
        <v/>
      </c>
      <c r="BG388" s="250" t="str">
        <f>+IF(TRIM(F388)="","",$B$1&amp;"-"&amp;TRIM(Tabla1[[#This Row],[Mes Inscrito]])&amp;"-"&amp;TRIM(Tabla1[[#This Row],[Dia de clases Inscrito]])&amp;"-"&amp;TRIM(Tabla1[[#This Row],[Horario Inscrito]])&amp;"-"&amp;TRIM(Tabla1[[#This Row],[Fecha Inicio grupo]])&amp;"-"&amp;TRIM(Tabla1[[#This Row],[Tipo Incrito]]))</f>
        <v/>
      </c>
      <c r="BH388" s="251" t="str">
        <f>IF(F388="","",OR(IFERROR(SEARCH("CG",Tabla1[[#This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8" s="305" t="str">
        <f>IF(F388&lt;&gt;"",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8" s="305" t="str">
        <f>IF(F388&lt;&gt;"",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8" s="305" t="str">
        <f>IF(Tabla1[[#This Row],[Fecha Inicio grupo]]="","",IFERROR(VLOOKUP(Tabla1[[#This Row],[Mes de Alta como miembro]],Parámetros!$AM$2:$AN$16,2,0),"01/01/1900"))</f>
        <v/>
      </c>
    </row>
    <row r="389" spans="1:63" ht="14.45" hidden="1">
      <c r="A389" s="68">
        <v>386</v>
      </c>
      <c r="B389" s="29"/>
      <c r="C389" s="34"/>
      <c r="D389" s="42"/>
      <c r="E389" s="64"/>
      <c r="F389" s="45"/>
      <c r="G389" s="45"/>
      <c r="H389" s="161"/>
      <c r="I389" s="42"/>
      <c r="J389" s="28"/>
      <c r="K389" s="69"/>
      <c r="L389" s="68"/>
      <c r="M389" s="46"/>
      <c r="N389" s="236" t="str">
        <f ca="1">IF(Tabla1[[#This Row],[Fecha de nac]]="","",IF(Tabla1[[#This Row],[Fecha Finalización]] &gt;=TODAY(), DATEDIF(Tabla1[[#This Row],[Fecha de nac]],TODAY(),"y"), ROUNDDOWN((Tabla1[[#This Row],[Fecha Finalización]] -Tabla1[[#This Row],[Fecha de nac]])/365,0)))</f>
        <v/>
      </c>
      <c r="O389" s="167"/>
      <c r="P389" s="34"/>
      <c r="Q389" s="67"/>
      <c r="R389" s="67"/>
      <c r="S389" s="67"/>
      <c r="T389" s="67"/>
      <c r="U389" s="241" t="str">
        <f>IF(F389="","",Tabla1[[#This Row],[Fecha Inicio grupo]]+3*7-7)</f>
        <v/>
      </c>
      <c r="V389" s="242" t="str">
        <f>IF(F389="","",EDATE(Tabla1[[#This Row],[Fecha Inicio grupo]],3))</f>
        <v/>
      </c>
      <c r="W389" s="29"/>
      <c r="X389" s="29"/>
      <c r="Y389" s="76"/>
      <c r="Z389" s="76"/>
      <c r="AA389" s="76"/>
      <c r="AB389" s="76"/>
      <c r="AC389" s="76"/>
      <c r="AD389" s="76"/>
      <c r="AE389" s="76"/>
      <c r="AF389" s="76"/>
      <c r="AG389" s="76"/>
      <c r="AH389" s="76"/>
      <c r="AI389" s="76"/>
      <c r="AJ389" s="76"/>
      <c r="AK389" s="76"/>
      <c r="AL389" s="76"/>
      <c r="AM389" s="76"/>
      <c r="AN389" s="76"/>
      <c r="AO389" s="143"/>
      <c r="AP389" s="244" t="str">
        <f>IF(F389="","",IFERROR(VLOOKUP(SUBSTITUTE(SUBSTITUTE(Tabla1[[#This Row],[Uso Sistemas]],"T","P"),"N","F"),Parámetros!$M$2:$N$17,2,0),"Completar hasta 3ra sem. para evaluar a Probacionista"))</f>
        <v/>
      </c>
      <c r="AQ389" s="39"/>
      <c r="AR389" s="39"/>
      <c r="AS389" s="39"/>
      <c r="AT389" s="28"/>
      <c r="AU389" s="55"/>
      <c r="AV389" s="55"/>
      <c r="AW389" s="55"/>
      <c r="AX389" s="246" t="str">
        <f>IF(V389="","",EOMONTH(EDATE(Tabla1[[#This Row],[Fecha Finalización]],2),0))</f>
        <v/>
      </c>
      <c r="AY389" s="39"/>
      <c r="AZ389" s="247" t="str">
        <f>IF(V389="","",EOMONTH(EDATE(Tabla1[[#This Row],[Fecha Finalización]],3),0))</f>
        <v/>
      </c>
      <c r="BA389" s="39"/>
      <c r="BB389" s="39"/>
      <c r="BC389" s="233"/>
      <c r="BD389" s="231" t="str">
        <f>IF(F389="","",Tabla1[[#This Row],[sem 01]]&amp;Tabla1[[#This Row],[sem 02]]&amp;Tabla1[[#This Row],[sem 03]])</f>
        <v/>
      </c>
      <c r="BE389" s="232" t="str">
        <f>+IF(TRIM(F389)="","",$B$1&amp;"-"&amp;Tabla1[[#This Row],[Mes Inscrito]]&amp;"-"&amp;Tabla1[[#This Row],[Dia de clases Inscrito]]&amp;"-"&amp;Tabla1[[#This Row],[Horario Inscrito]]&amp;"-"&amp;Tabla1[[#This Row],[Fecha Inicio grupo]])</f>
        <v/>
      </c>
      <c r="BF389" s="249" t="str">
        <f>IF(F389="","",Tabla1[[#This Row],[Curso]])</f>
        <v/>
      </c>
      <c r="BG389" s="250" t="str">
        <f>+IF(TRIM(F389)="","",$B$1&amp;"-"&amp;TRIM(Tabla1[[#This Row],[Mes Inscrito]])&amp;"-"&amp;TRIM(Tabla1[[#This Row],[Dia de clases Inscrito]])&amp;"-"&amp;TRIM(Tabla1[[#This Row],[Horario Inscrito]])&amp;"-"&amp;TRIM(Tabla1[[#This Row],[Fecha Inicio grupo]])&amp;"-"&amp;TRIM(Tabla1[[#This Row],[Tipo Incrito]]))</f>
        <v/>
      </c>
      <c r="BH389" s="251" t="str">
        <f>IF(F389="","",OR(IFERROR(SEARCH("CG",Tabla1[[#This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9" s="305" t="str">
        <f>IF(F389&lt;&gt;"",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9" s="305" t="str">
        <f>IF(F389&lt;&gt;"",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9" s="305" t="str">
        <f>IF(Tabla1[[#This Row],[Fecha Inicio grupo]]="","",IFERROR(VLOOKUP(Tabla1[[#This Row],[Mes de Alta como miembro]],Parámetros!$AM$2:$AN$16,2,0),"01/01/1900"))</f>
        <v/>
      </c>
    </row>
    <row r="390" spans="1:63" ht="14.45" hidden="1">
      <c r="A390" s="68">
        <v>387</v>
      </c>
      <c r="B390" s="29"/>
      <c r="C390" s="34"/>
      <c r="D390" s="42"/>
      <c r="E390" s="64"/>
      <c r="F390" s="45"/>
      <c r="G390" s="45"/>
      <c r="H390" s="161"/>
      <c r="I390" s="42"/>
      <c r="J390" s="28"/>
      <c r="K390" s="69"/>
      <c r="L390" s="68"/>
      <c r="M390" s="46"/>
      <c r="N390" s="236" t="str">
        <f ca="1">IF(Tabla1[[#This Row],[Fecha de nac]]="","",IF(Tabla1[[#This Row],[Fecha Finalización]] &gt;=TODAY(), DATEDIF(Tabla1[[#This Row],[Fecha de nac]],TODAY(),"y"), ROUNDDOWN((Tabla1[[#This Row],[Fecha Finalización]] -Tabla1[[#This Row],[Fecha de nac]])/365,0)))</f>
        <v/>
      </c>
      <c r="O390" s="167"/>
      <c r="P390" s="34"/>
      <c r="Q390" s="67"/>
      <c r="R390" s="67"/>
      <c r="S390" s="67"/>
      <c r="T390" s="67"/>
      <c r="U390" s="241" t="str">
        <f>IF(F390="","",Tabla1[[#This Row],[Fecha Inicio grupo]]+3*7-7)</f>
        <v/>
      </c>
      <c r="V390" s="242" t="str">
        <f>IF(F390="","",EDATE(Tabla1[[#This Row],[Fecha Inicio grupo]],3))</f>
        <v/>
      </c>
      <c r="W390" s="29"/>
      <c r="X390" s="29"/>
      <c r="Y390" s="76"/>
      <c r="Z390" s="76"/>
      <c r="AA390" s="76"/>
      <c r="AB390" s="76"/>
      <c r="AC390" s="76"/>
      <c r="AD390" s="76"/>
      <c r="AE390" s="76"/>
      <c r="AF390" s="76"/>
      <c r="AG390" s="76"/>
      <c r="AH390" s="76"/>
      <c r="AI390" s="76"/>
      <c r="AJ390" s="76"/>
      <c r="AK390" s="76"/>
      <c r="AL390" s="76"/>
      <c r="AM390" s="76"/>
      <c r="AN390" s="76"/>
      <c r="AO390" s="143"/>
      <c r="AP390" s="244" t="str">
        <f>IF(F390="","",IFERROR(VLOOKUP(SUBSTITUTE(SUBSTITUTE(Tabla1[[#This Row],[Uso Sistemas]],"T","P"),"N","F"),Parámetros!$M$2:$N$17,2,0),"Completar hasta 3ra sem. para evaluar a Probacionista"))</f>
        <v/>
      </c>
      <c r="AQ390" s="39"/>
      <c r="AR390" s="39"/>
      <c r="AS390" s="39"/>
      <c r="AT390" s="28"/>
      <c r="AU390" s="55"/>
      <c r="AV390" s="55"/>
      <c r="AW390" s="55"/>
      <c r="AX390" s="246" t="str">
        <f>IF(V390="","",EOMONTH(EDATE(Tabla1[[#This Row],[Fecha Finalización]],2),0))</f>
        <v/>
      </c>
      <c r="AY390" s="39"/>
      <c r="AZ390" s="247" t="str">
        <f>IF(V390="","",EOMONTH(EDATE(Tabla1[[#This Row],[Fecha Finalización]],3),0))</f>
        <v/>
      </c>
      <c r="BA390" s="39"/>
      <c r="BB390" s="39"/>
      <c r="BC390" s="233"/>
      <c r="BD390" s="231" t="str">
        <f>IF(F390="","",Tabla1[[#This Row],[sem 01]]&amp;Tabla1[[#This Row],[sem 02]]&amp;Tabla1[[#This Row],[sem 03]])</f>
        <v/>
      </c>
      <c r="BE390" s="232" t="str">
        <f>+IF(TRIM(F390)="","",$B$1&amp;"-"&amp;Tabla1[[#This Row],[Mes Inscrito]]&amp;"-"&amp;Tabla1[[#This Row],[Dia de clases Inscrito]]&amp;"-"&amp;Tabla1[[#This Row],[Horario Inscrito]]&amp;"-"&amp;Tabla1[[#This Row],[Fecha Inicio grupo]])</f>
        <v/>
      </c>
      <c r="BF390" s="249" t="str">
        <f>IF(F390="","",Tabla1[[#This Row],[Curso]])</f>
        <v/>
      </c>
      <c r="BG390" s="250" t="str">
        <f>+IF(TRIM(F390)="","",$B$1&amp;"-"&amp;TRIM(Tabla1[[#This Row],[Mes Inscrito]])&amp;"-"&amp;TRIM(Tabla1[[#This Row],[Dia de clases Inscrito]])&amp;"-"&amp;TRIM(Tabla1[[#This Row],[Horario Inscrito]])&amp;"-"&amp;TRIM(Tabla1[[#This Row],[Fecha Inicio grupo]])&amp;"-"&amp;TRIM(Tabla1[[#This Row],[Tipo Incrito]]))</f>
        <v/>
      </c>
      <c r="BH390" s="251" t="str">
        <f>IF(F390="","",OR(IFERROR(SEARCH("CG",Tabla1[[#This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0" s="305" t="str">
        <f>IF(F390&lt;&gt;"",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0" s="305" t="str">
        <f>IF(F390&lt;&gt;"",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0" s="305" t="str">
        <f>IF(Tabla1[[#This Row],[Fecha Inicio grupo]]="","",IFERROR(VLOOKUP(Tabla1[[#This Row],[Mes de Alta como miembro]],Parámetros!$AM$2:$AN$16,2,0),"01/01/1900"))</f>
        <v/>
      </c>
    </row>
    <row r="391" spans="1:63" ht="14.45" hidden="1">
      <c r="A391" s="68">
        <v>388</v>
      </c>
      <c r="B391" s="29"/>
      <c r="C391" s="34"/>
      <c r="D391" s="42"/>
      <c r="E391" s="64"/>
      <c r="F391" s="45"/>
      <c r="G391" s="45"/>
      <c r="H391" s="161"/>
      <c r="I391" s="42"/>
      <c r="J391" s="28"/>
      <c r="K391" s="69"/>
      <c r="L391" s="68"/>
      <c r="M391" s="46"/>
      <c r="N391" s="236" t="str">
        <f ca="1">IF(Tabla1[[#This Row],[Fecha de nac]]="","",IF(Tabla1[[#This Row],[Fecha Finalización]] &gt;=TODAY(), DATEDIF(Tabla1[[#This Row],[Fecha de nac]],TODAY(),"y"), ROUNDDOWN((Tabla1[[#This Row],[Fecha Finalización]] -Tabla1[[#This Row],[Fecha de nac]])/365,0)))</f>
        <v/>
      </c>
      <c r="O391" s="167"/>
      <c r="P391" s="34"/>
      <c r="Q391" s="67"/>
      <c r="R391" s="67"/>
      <c r="S391" s="67"/>
      <c r="T391" s="67"/>
      <c r="U391" s="241" t="str">
        <f>IF(F391="","",Tabla1[[#This Row],[Fecha Inicio grupo]]+3*7-7)</f>
        <v/>
      </c>
      <c r="V391" s="242" t="str">
        <f>IF(F391="","",EDATE(Tabla1[[#This Row],[Fecha Inicio grupo]],3))</f>
        <v/>
      </c>
      <c r="W391" s="29"/>
      <c r="X391" s="29"/>
      <c r="Y391" s="76"/>
      <c r="Z391" s="76"/>
      <c r="AA391" s="76"/>
      <c r="AB391" s="76"/>
      <c r="AC391" s="76"/>
      <c r="AD391" s="76"/>
      <c r="AE391" s="76"/>
      <c r="AF391" s="76"/>
      <c r="AG391" s="76"/>
      <c r="AH391" s="76"/>
      <c r="AI391" s="76"/>
      <c r="AJ391" s="76"/>
      <c r="AK391" s="76"/>
      <c r="AL391" s="76"/>
      <c r="AM391" s="76"/>
      <c r="AN391" s="76"/>
      <c r="AO391" s="143"/>
      <c r="AP391" s="244" t="str">
        <f>IF(F391="","",IFERROR(VLOOKUP(SUBSTITUTE(SUBSTITUTE(Tabla1[[#This Row],[Uso Sistemas]],"T","P"),"N","F"),Parámetros!$M$2:$N$17,2,0),"Completar hasta 3ra sem. para evaluar a Probacionista"))</f>
        <v/>
      </c>
      <c r="AQ391" s="39"/>
      <c r="AR391" s="39"/>
      <c r="AS391" s="39"/>
      <c r="AT391" s="28"/>
      <c r="AU391" s="55"/>
      <c r="AV391" s="55"/>
      <c r="AW391" s="55"/>
      <c r="AX391" s="246" t="str">
        <f>IF(V391="","",EOMONTH(EDATE(Tabla1[[#This Row],[Fecha Finalización]],2),0))</f>
        <v/>
      </c>
      <c r="AY391" s="39"/>
      <c r="AZ391" s="247" t="str">
        <f>IF(V391="","",EOMONTH(EDATE(Tabla1[[#This Row],[Fecha Finalización]],3),0))</f>
        <v/>
      </c>
      <c r="BA391" s="39"/>
      <c r="BB391" s="39"/>
      <c r="BC391" s="233"/>
      <c r="BD391" s="231" t="str">
        <f>IF(F391="","",Tabla1[[#This Row],[sem 01]]&amp;Tabla1[[#This Row],[sem 02]]&amp;Tabla1[[#This Row],[sem 03]])</f>
        <v/>
      </c>
      <c r="BE391" s="232" t="str">
        <f>+IF(TRIM(F391)="","",$B$1&amp;"-"&amp;Tabla1[[#This Row],[Mes Inscrito]]&amp;"-"&amp;Tabla1[[#This Row],[Dia de clases Inscrito]]&amp;"-"&amp;Tabla1[[#This Row],[Horario Inscrito]]&amp;"-"&amp;Tabla1[[#This Row],[Fecha Inicio grupo]])</f>
        <v/>
      </c>
      <c r="BF391" s="249" t="str">
        <f>IF(F391="","",Tabla1[[#This Row],[Curso]])</f>
        <v/>
      </c>
      <c r="BG391" s="250" t="str">
        <f>+IF(TRIM(F391)="","",$B$1&amp;"-"&amp;TRIM(Tabla1[[#This Row],[Mes Inscrito]])&amp;"-"&amp;TRIM(Tabla1[[#This Row],[Dia de clases Inscrito]])&amp;"-"&amp;TRIM(Tabla1[[#This Row],[Horario Inscrito]])&amp;"-"&amp;TRIM(Tabla1[[#This Row],[Fecha Inicio grupo]])&amp;"-"&amp;TRIM(Tabla1[[#This Row],[Tipo Incrito]]))</f>
        <v/>
      </c>
      <c r="BH391" s="251" t="str">
        <f>IF(F391="","",OR(IFERROR(SEARCH("CG",Tabla1[[#This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1" s="305" t="str">
        <f>IF(F391&lt;&gt;"",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1" s="305" t="str">
        <f>IF(F391&lt;&gt;"",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1" s="305" t="str">
        <f>IF(Tabla1[[#This Row],[Fecha Inicio grupo]]="","",IFERROR(VLOOKUP(Tabla1[[#This Row],[Mes de Alta como miembro]],Parámetros!$AM$2:$AN$16,2,0),"01/01/1900"))</f>
        <v/>
      </c>
    </row>
    <row r="392" spans="1:63" ht="14.45" hidden="1">
      <c r="A392" s="68">
        <v>389</v>
      </c>
      <c r="B392" s="29"/>
      <c r="C392" s="34"/>
      <c r="D392" s="42"/>
      <c r="E392" s="64"/>
      <c r="F392" s="45"/>
      <c r="G392" s="45"/>
      <c r="H392" s="161"/>
      <c r="I392" s="42"/>
      <c r="J392" s="28"/>
      <c r="K392" s="69"/>
      <c r="L392" s="68"/>
      <c r="M392" s="46"/>
      <c r="N392" s="236" t="str">
        <f ca="1">IF(Tabla1[[#This Row],[Fecha de nac]]="","",IF(Tabla1[[#This Row],[Fecha Finalización]] &gt;=TODAY(), DATEDIF(Tabla1[[#This Row],[Fecha de nac]],TODAY(),"y"), ROUNDDOWN((Tabla1[[#This Row],[Fecha Finalización]] -Tabla1[[#This Row],[Fecha de nac]])/365,0)))</f>
        <v/>
      </c>
      <c r="O392" s="167"/>
      <c r="P392" s="34"/>
      <c r="Q392" s="67"/>
      <c r="R392" s="67"/>
      <c r="S392" s="67"/>
      <c r="T392" s="67"/>
      <c r="U392" s="241" t="str">
        <f>IF(F392="","",Tabla1[[#This Row],[Fecha Inicio grupo]]+3*7-7)</f>
        <v/>
      </c>
      <c r="V392" s="242" t="str">
        <f>IF(F392="","",EDATE(Tabla1[[#This Row],[Fecha Inicio grupo]],3))</f>
        <v/>
      </c>
      <c r="W392" s="29"/>
      <c r="X392" s="29"/>
      <c r="Y392" s="76"/>
      <c r="Z392" s="76"/>
      <c r="AA392" s="76"/>
      <c r="AB392" s="76"/>
      <c r="AC392" s="76"/>
      <c r="AD392" s="76"/>
      <c r="AE392" s="76"/>
      <c r="AF392" s="76"/>
      <c r="AG392" s="76"/>
      <c r="AH392" s="76"/>
      <c r="AI392" s="76"/>
      <c r="AJ392" s="76"/>
      <c r="AK392" s="76"/>
      <c r="AL392" s="76"/>
      <c r="AM392" s="76"/>
      <c r="AN392" s="76"/>
      <c r="AO392" s="143"/>
      <c r="AP392" s="244" t="str">
        <f>IF(F392="","",IFERROR(VLOOKUP(SUBSTITUTE(SUBSTITUTE(Tabla1[[#This Row],[Uso Sistemas]],"T","P"),"N","F"),Parámetros!$M$2:$N$17,2,0),"Completar hasta 3ra sem. para evaluar a Probacionista"))</f>
        <v/>
      </c>
      <c r="AQ392" s="39"/>
      <c r="AR392" s="39"/>
      <c r="AS392" s="39"/>
      <c r="AT392" s="28"/>
      <c r="AU392" s="55"/>
      <c r="AV392" s="55"/>
      <c r="AW392" s="55"/>
      <c r="AX392" s="246" t="str">
        <f>IF(V392="","",EOMONTH(EDATE(Tabla1[[#This Row],[Fecha Finalización]],2),0))</f>
        <v/>
      </c>
      <c r="AY392" s="39"/>
      <c r="AZ392" s="247" t="str">
        <f>IF(V392="","",EOMONTH(EDATE(Tabla1[[#This Row],[Fecha Finalización]],3),0))</f>
        <v/>
      </c>
      <c r="BA392" s="39"/>
      <c r="BB392" s="39"/>
      <c r="BC392" s="233"/>
      <c r="BD392" s="231" t="str">
        <f>IF(F392="","",Tabla1[[#This Row],[sem 01]]&amp;Tabla1[[#This Row],[sem 02]]&amp;Tabla1[[#This Row],[sem 03]])</f>
        <v/>
      </c>
      <c r="BE392" s="232" t="str">
        <f>+IF(TRIM(F392)="","",$B$1&amp;"-"&amp;Tabla1[[#This Row],[Mes Inscrito]]&amp;"-"&amp;Tabla1[[#This Row],[Dia de clases Inscrito]]&amp;"-"&amp;Tabla1[[#This Row],[Horario Inscrito]]&amp;"-"&amp;Tabla1[[#This Row],[Fecha Inicio grupo]])</f>
        <v/>
      </c>
      <c r="BF392" s="249" t="str">
        <f>IF(F392="","",Tabla1[[#This Row],[Curso]])</f>
        <v/>
      </c>
      <c r="BG392" s="250" t="str">
        <f>+IF(TRIM(F392)="","",$B$1&amp;"-"&amp;TRIM(Tabla1[[#This Row],[Mes Inscrito]])&amp;"-"&amp;TRIM(Tabla1[[#This Row],[Dia de clases Inscrito]])&amp;"-"&amp;TRIM(Tabla1[[#This Row],[Horario Inscrito]])&amp;"-"&amp;TRIM(Tabla1[[#This Row],[Fecha Inicio grupo]])&amp;"-"&amp;TRIM(Tabla1[[#This Row],[Tipo Incrito]]))</f>
        <v/>
      </c>
      <c r="BH392" s="251" t="str">
        <f>IF(F392="","",OR(IFERROR(SEARCH("CG",Tabla1[[#This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2" s="305" t="str">
        <f>IF(F392&lt;&gt;"",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2" s="305" t="str">
        <f>IF(F392&lt;&gt;"",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2" s="305" t="str">
        <f>IF(Tabla1[[#This Row],[Fecha Inicio grupo]]="","",IFERROR(VLOOKUP(Tabla1[[#This Row],[Mes de Alta como miembro]],Parámetros!$AM$2:$AN$16,2,0),"01/01/1900"))</f>
        <v/>
      </c>
    </row>
    <row r="393" spans="1:63" ht="14.45" hidden="1">
      <c r="A393" s="68">
        <v>390</v>
      </c>
      <c r="B393" s="29"/>
      <c r="C393" s="34"/>
      <c r="D393" s="42"/>
      <c r="E393" s="64"/>
      <c r="F393" s="45"/>
      <c r="G393" s="45"/>
      <c r="H393" s="161"/>
      <c r="I393" s="42"/>
      <c r="J393" s="28"/>
      <c r="K393" s="69"/>
      <c r="L393" s="68"/>
      <c r="M393" s="46"/>
      <c r="N393" s="236" t="str">
        <f ca="1">IF(Tabla1[[#This Row],[Fecha de nac]]="","",IF(Tabla1[[#This Row],[Fecha Finalización]] &gt;=TODAY(), DATEDIF(Tabla1[[#This Row],[Fecha de nac]],TODAY(),"y"), ROUNDDOWN((Tabla1[[#This Row],[Fecha Finalización]] -Tabla1[[#This Row],[Fecha de nac]])/365,0)))</f>
        <v/>
      </c>
      <c r="O393" s="167"/>
      <c r="P393" s="34"/>
      <c r="Q393" s="67"/>
      <c r="R393" s="67"/>
      <c r="S393" s="67"/>
      <c r="T393" s="67"/>
      <c r="U393" s="241" t="str">
        <f>IF(F393="","",Tabla1[[#This Row],[Fecha Inicio grupo]]+3*7-7)</f>
        <v/>
      </c>
      <c r="V393" s="242" t="str">
        <f>IF(F393="","",EDATE(Tabla1[[#This Row],[Fecha Inicio grupo]],3))</f>
        <v/>
      </c>
      <c r="W393" s="29"/>
      <c r="X393" s="29"/>
      <c r="Y393" s="76"/>
      <c r="Z393" s="76"/>
      <c r="AA393" s="76"/>
      <c r="AB393" s="76"/>
      <c r="AC393" s="76"/>
      <c r="AD393" s="76"/>
      <c r="AE393" s="76"/>
      <c r="AF393" s="76"/>
      <c r="AG393" s="76"/>
      <c r="AH393" s="76"/>
      <c r="AI393" s="76"/>
      <c r="AJ393" s="76"/>
      <c r="AK393" s="76"/>
      <c r="AL393" s="76"/>
      <c r="AM393" s="76"/>
      <c r="AN393" s="76"/>
      <c r="AO393" s="143"/>
      <c r="AP393" s="244" t="str">
        <f>IF(F393="","",IFERROR(VLOOKUP(SUBSTITUTE(SUBSTITUTE(Tabla1[[#This Row],[Uso Sistemas]],"T","P"),"N","F"),Parámetros!$M$2:$N$17,2,0),"Completar hasta 3ra sem. para evaluar a Probacionista"))</f>
        <v/>
      </c>
      <c r="AQ393" s="39"/>
      <c r="AR393" s="39"/>
      <c r="AS393" s="39"/>
      <c r="AT393" s="28"/>
      <c r="AU393" s="55"/>
      <c r="AV393" s="55"/>
      <c r="AW393" s="55"/>
      <c r="AX393" s="246" t="str">
        <f>IF(V393="","",EOMONTH(EDATE(Tabla1[[#This Row],[Fecha Finalización]],2),0))</f>
        <v/>
      </c>
      <c r="AY393" s="39"/>
      <c r="AZ393" s="247" t="str">
        <f>IF(V393="","",EOMONTH(EDATE(Tabla1[[#This Row],[Fecha Finalización]],3),0))</f>
        <v/>
      </c>
      <c r="BA393" s="39"/>
      <c r="BB393" s="39"/>
      <c r="BC393" s="233"/>
      <c r="BD393" s="231" t="str">
        <f>IF(F393="","",Tabla1[[#This Row],[sem 01]]&amp;Tabla1[[#This Row],[sem 02]]&amp;Tabla1[[#This Row],[sem 03]])</f>
        <v/>
      </c>
      <c r="BE393" s="232" t="str">
        <f>+IF(TRIM(F393)="","",$B$1&amp;"-"&amp;Tabla1[[#This Row],[Mes Inscrito]]&amp;"-"&amp;Tabla1[[#This Row],[Dia de clases Inscrito]]&amp;"-"&amp;Tabla1[[#This Row],[Horario Inscrito]]&amp;"-"&amp;Tabla1[[#This Row],[Fecha Inicio grupo]])</f>
        <v/>
      </c>
      <c r="BF393" s="249" t="str">
        <f>IF(F393="","",Tabla1[[#This Row],[Curso]])</f>
        <v/>
      </c>
      <c r="BG393" s="250" t="str">
        <f>+IF(TRIM(F393)="","",$B$1&amp;"-"&amp;TRIM(Tabla1[[#This Row],[Mes Inscrito]])&amp;"-"&amp;TRIM(Tabla1[[#This Row],[Dia de clases Inscrito]])&amp;"-"&amp;TRIM(Tabla1[[#This Row],[Horario Inscrito]])&amp;"-"&amp;TRIM(Tabla1[[#This Row],[Fecha Inicio grupo]])&amp;"-"&amp;TRIM(Tabla1[[#This Row],[Tipo Incrito]]))</f>
        <v/>
      </c>
      <c r="BH393" s="251" t="str">
        <f>IF(F393="","",OR(IFERROR(SEARCH("CG",Tabla1[[#This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3" s="305" t="str">
        <f>IF(F393&lt;&gt;"",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3" s="305" t="str">
        <f>IF(F393&lt;&gt;"",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3" s="305" t="str">
        <f>IF(Tabla1[[#This Row],[Fecha Inicio grupo]]="","",IFERROR(VLOOKUP(Tabla1[[#This Row],[Mes de Alta como miembro]],Parámetros!$AM$2:$AN$16,2,0),"01/01/1900"))</f>
        <v/>
      </c>
    </row>
    <row r="394" spans="1:63" ht="14.45" hidden="1">
      <c r="A394" s="68">
        <v>391</v>
      </c>
      <c r="B394" s="29"/>
      <c r="C394" s="34"/>
      <c r="D394" s="42"/>
      <c r="E394" s="64"/>
      <c r="F394" s="45"/>
      <c r="G394" s="45"/>
      <c r="H394" s="161"/>
      <c r="I394" s="42"/>
      <c r="J394" s="28"/>
      <c r="K394" s="69"/>
      <c r="L394" s="68"/>
      <c r="M394" s="46"/>
      <c r="N394" s="236" t="str">
        <f ca="1">IF(Tabla1[[#This Row],[Fecha de nac]]="","",IF(Tabla1[[#This Row],[Fecha Finalización]] &gt;=TODAY(), DATEDIF(Tabla1[[#This Row],[Fecha de nac]],TODAY(),"y"), ROUNDDOWN((Tabla1[[#This Row],[Fecha Finalización]] -Tabla1[[#This Row],[Fecha de nac]])/365,0)))</f>
        <v/>
      </c>
      <c r="O394" s="167"/>
      <c r="P394" s="34"/>
      <c r="Q394" s="67"/>
      <c r="R394" s="67"/>
      <c r="S394" s="67"/>
      <c r="T394" s="67"/>
      <c r="U394" s="241" t="str">
        <f>IF(F394="","",Tabla1[[#This Row],[Fecha Inicio grupo]]+3*7-7)</f>
        <v/>
      </c>
      <c r="V394" s="242" t="str">
        <f>IF(F394="","",EDATE(Tabla1[[#This Row],[Fecha Inicio grupo]],3))</f>
        <v/>
      </c>
      <c r="W394" s="29"/>
      <c r="X394" s="29"/>
      <c r="Y394" s="76"/>
      <c r="Z394" s="76"/>
      <c r="AA394" s="76"/>
      <c r="AB394" s="76"/>
      <c r="AC394" s="76"/>
      <c r="AD394" s="76"/>
      <c r="AE394" s="76"/>
      <c r="AF394" s="76"/>
      <c r="AG394" s="76"/>
      <c r="AH394" s="76"/>
      <c r="AI394" s="76"/>
      <c r="AJ394" s="76"/>
      <c r="AK394" s="76"/>
      <c r="AL394" s="76"/>
      <c r="AM394" s="76"/>
      <c r="AN394" s="76"/>
      <c r="AO394" s="143"/>
      <c r="AP394" s="244" t="str">
        <f>IF(F394="","",IFERROR(VLOOKUP(SUBSTITUTE(SUBSTITUTE(Tabla1[[#This Row],[Uso Sistemas]],"T","P"),"N","F"),Parámetros!$M$2:$N$17,2,0),"Completar hasta 3ra sem. para evaluar a Probacionista"))</f>
        <v/>
      </c>
      <c r="AQ394" s="39"/>
      <c r="AR394" s="39"/>
      <c r="AS394" s="39"/>
      <c r="AT394" s="28"/>
      <c r="AU394" s="55"/>
      <c r="AV394" s="55"/>
      <c r="AW394" s="55"/>
      <c r="AX394" s="246" t="str">
        <f>IF(V394="","",EOMONTH(EDATE(Tabla1[[#This Row],[Fecha Finalización]],2),0))</f>
        <v/>
      </c>
      <c r="AY394" s="39"/>
      <c r="AZ394" s="247" t="str">
        <f>IF(V394="","",EOMONTH(EDATE(Tabla1[[#This Row],[Fecha Finalización]],3),0))</f>
        <v/>
      </c>
      <c r="BA394" s="39"/>
      <c r="BB394" s="39"/>
      <c r="BC394" s="233"/>
      <c r="BD394" s="231" t="str">
        <f>IF(F394="","",Tabla1[[#This Row],[sem 01]]&amp;Tabla1[[#This Row],[sem 02]]&amp;Tabla1[[#This Row],[sem 03]])</f>
        <v/>
      </c>
      <c r="BE394" s="232" t="str">
        <f>+IF(TRIM(F394)="","",$B$1&amp;"-"&amp;Tabla1[[#This Row],[Mes Inscrito]]&amp;"-"&amp;Tabla1[[#This Row],[Dia de clases Inscrito]]&amp;"-"&amp;Tabla1[[#This Row],[Horario Inscrito]]&amp;"-"&amp;Tabla1[[#This Row],[Fecha Inicio grupo]])</f>
        <v/>
      </c>
      <c r="BF394" s="249" t="str">
        <f>IF(F394="","",Tabla1[[#This Row],[Curso]])</f>
        <v/>
      </c>
      <c r="BG394" s="250" t="str">
        <f>+IF(TRIM(F394)="","",$B$1&amp;"-"&amp;TRIM(Tabla1[[#This Row],[Mes Inscrito]])&amp;"-"&amp;TRIM(Tabla1[[#This Row],[Dia de clases Inscrito]])&amp;"-"&amp;TRIM(Tabla1[[#This Row],[Horario Inscrito]])&amp;"-"&amp;TRIM(Tabla1[[#This Row],[Fecha Inicio grupo]])&amp;"-"&amp;TRIM(Tabla1[[#This Row],[Tipo Incrito]]))</f>
        <v/>
      </c>
      <c r="BH394" s="251" t="str">
        <f>IF(F394="","",OR(IFERROR(SEARCH("CG",Tabla1[[#This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4" s="305" t="str">
        <f>IF(F394&lt;&gt;"",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4" s="305" t="str">
        <f>IF(F394&lt;&gt;"",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4" s="305" t="str">
        <f>IF(Tabla1[[#This Row],[Fecha Inicio grupo]]="","",IFERROR(VLOOKUP(Tabla1[[#This Row],[Mes de Alta como miembro]],Parámetros!$AM$2:$AN$16,2,0),"01/01/1900"))</f>
        <v/>
      </c>
    </row>
    <row r="395" spans="1:63" ht="14.45" hidden="1">
      <c r="A395" s="68">
        <v>392</v>
      </c>
      <c r="B395" s="29"/>
      <c r="C395" s="34"/>
      <c r="D395" s="42"/>
      <c r="E395" s="64"/>
      <c r="F395" s="45"/>
      <c r="G395" s="45"/>
      <c r="H395" s="161"/>
      <c r="I395" s="42"/>
      <c r="J395" s="28"/>
      <c r="K395" s="69"/>
      <c r="L395" s="68"/>
      <c r="M395" s="46"/>
      <c r="N395" s="236" t="str">
        <f ca="1">IF(Tabla1[[#This Row],[Fecha de nac]]="","",IF(Tabla1[[#This Row],[Fecha Finalización]] &gt;=TODAY(), DATEDIF(Tabla1[[#This Row],[Fecha de nac]],TODAY(),"y"), ROUNDDOWN((Tabla1[[#This Row],[Fecha Finalización]] -Tabla1[[#This Row],[Fecha de nac]])/365,0)))</f>
        <v/>
      </c>
      <c r="O395" s="167"/>
      <c r="P395" s="34"/>
      <c r="Q395" s="67"/>
      <c r="R395" s="67"/>
      <c r="S395" s="67"/>
      <c r="T395" s="67"/>
      <c r="U395" s="241" t="str">
        <f>IF(F395="","",Tabla1[[#This Row],[Fecha Inicio grupo]]+3*7-7)</f>
        <v/>
      </c>
      <c r="V395" s="242" t="str">
        <f>IF(F395="","",EDATE(Tabla1[[#This Row],[Fecha Inicio grupo]],3))</f>
        <v/>
      </c>
      <c r="W395" s="29"/>
      <c r="X395" s="29"/>
      <c r="Y395" s="76"/>
      <c r="Z395" s="76"/>
      <c r="AA395" s="76"/>
      <c r="AB395" s="76"/>
      <c r="AC395" s="76"/>
      <c r="AD395" s="76"/>
      <c r="AE395" s="76"/>
      <c r="AF395" s="76"/>
      <c r="AG395" s="76"/>
      <c r="AH395" s="76"/>
      <c r="AI395" s="76"/>
      <c r="AJ395" s="76"/>
      <c r="AK395" s="76"/>
      <c r="AL395" s="76"/>
      <c r="AM395" s="76"/>
      <c r="AN395" s="76"/>
      <c r="AO395" s="143"/>
      <c r="AP395" s="244" t="str">
        <f>IF(F395="","",IFERROR(VLOOKUP(SUBSTITUTE(SUBSTITUTE(Tabla1[[#This Row],[Uso Sistemas]],"T","P"),"N","F"),Parámetros!$M$2:$N$17,2,0),"Completar hasta 3ra sem. para evaluar a Probacionista"))</f>
        <v/>
      </c>
      <c r="AQ395" s="39"/>
      <c r="AR395" s="39"/>
      <c r="AS395" s="39"/>
      <c r="AT395" s="28"/>
      <c r="AU395" s="55"/>
      <c r="AV395" s="55"/>
      <c r="AW395" s="55"/>
      <c r="AX395" s="246" t="str">
        <f>IF(V395="","",EOMONTH(EDATE(Tabla1[[#This Row],[Fecha Finalización]],2),0))</f>
        <v/>
      </c>
      <c r="AY395" s="39"/>
      <c r="AZ395" s="247" t="str">
        <f>IF(V395="","",EOMONTH(EDATE(Tabla1[[#This Row],[Fecha Finalización]],3),0))</f>
        <v/>
      </c>
      <c r="BA395" s="39"/>
      <c r="BB395" s="39"/>
      <c r="BC395" s="233"/>
      <c r="BD395" s="231" t="str">
        <f>IF(F395="","",Tabla1[[#This Row],[sem 01]]&amp;Tabla1[[#This Row],[sem 02]]&amp;Tabla1[[#This Row],[sem 03]])</f>
        <v/>
      </c>
      <c r="BE395" s="232" t="str">
        <f>+IF(TRIM(F395)="","",$B$1&amp;"-"&amp;Tabla1[[#This Row],[Mes Inscrito]]&amp;"-"&amp;Tabla1[[#This Row],[Dia de clases Inscrito]]&amp;"-"&amp;Tabla1[[#This Row],[Horario Inscrito]]&amp;"-"&amp;Tabla1[[#This Row],[Fecha Inicio grupo]])</f>
        <v/>
      </c>
      <c r="BF395" s="249" t="str">
        <f>IF(F395="","",Tabla1[[#This Row],[Curso]])</f>
        <v/>
      </c>
      <c r="BG395" s="250" t="str">
        <f>+IF(TRIM(F395)="","",$B$1&amp;"-"&amp;TRIM(Tabla1[[#This Row],[Mes Inscrito]])&amp;"-"&amp;TRIM(Tabla1[[#This Row],[Dia de clases Inscrito]])&amp;"-"&amp;TRIM(Tabla1[[#This Row],[Horario Inscrito]])&amp;"-"&amp;TRIM(Tabla1[[#This Row],[Fecha Inicio grupo]])&amp;"-"&amp;TRIM(Tabla1[[#This Row],[Tipo Incrito]]))</f>
        <v/>
      </c>
      <c r="BH395" s="251" t="str">
        <f>IF(F395="","",OR(IFERROR(SEARCH("CG",Tabla1[[#This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5" s="305" t="str">
        <f>IF(F395&lt;&gt;"",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5" s="305" t="str">
        <f>IF(F395&lt;&gt;"",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5" s="305" t="str">
        <f>IF(Tabla1[[#This Row],[Fecha Inicio grupo]]="","",IFERROR(VLOOKUP(Tabla1[[#This Row],[Mes de Alta como miembro]],Parámetros!$AM$2:$AN$16,2,0),"01/01/1900"))</f>
        <v/>
      </c>
    </row>
    <row r="396" spans="1:63" ht="14.45" hidden="1">
      <c r="A396" s="68">
        <v>393</v>
      </c>
      <c r="B396" s="29"/>
      <c r="C396" s="34"/>
      <c r="D396" s="42"/>
      <c r="E396" s="64"/>
      <c r="F396" s="45"/>
      <c r="G396" s="45"/>
      <c r="H396" s="161"/>
      <c r="I396" s="42"/>
      <c r="J396" s="28"/>
      <c r="K396" s="69"/>
      <c r="L396" s="68"/>
      <c r="M396" s="46"/>
      <c r="N396" s="236" t="str">
        <f ca="1">IF(Tabla1[[#This Row],[Fecha de nac]]="","",IF(Tabla1[[#This Row],[Fecha Finalización]] &gt;=TODAY(), DATEDIF(Tabla1[[#This Row],[Fecha de nac]],TODAY(),"y"), ROUNDDOWN((Tabla1[[#This Row],[Fecha Finalización]] -Tabla1[[#This Row],[Fecha de nac]])/365,0)))</f>
        <v/>
      </c>
      <c r="O396" s="167"/>
      <c r="P396" s="34"/>
      <c r="Q396" s="67"/>
      <c r="R396" s="67"/>
      <c r="S396" s="67"/>
      <c r="T396" s="67"/>
      <c r="U396" s="241" t="str">
        <f>IF(F396="","",Tabla1[[#This Row],[Fecha Inicio grupo]]+3*7-7)</f>
        <v/>
      </c>
      <c r="V396" s="242" t="str">
        <f>IF(F396="","",EDATE(Tabla1[[#This Row],[Fecha Inicio grupo]],3))</f>
        <v/>
      </c>
      <c r="W396" s="29"/>
      <c r="X396" s="29"/>
      <c r="Y396" s="76"/>
      <c r="Z396" s="76"/>
      <c r="AA396" s="76"/>
      <c r="AB396" s="76"/>
      <c r="AC396" s="76"/>
      <c r="AD396" s="76"/>
      <c r="AE396" s="76"/>
      <c r="AF396" s="76"/>
      <c r="AG396" s="76"/>
      <c r="AH396" s="76"/>
      <c r="AI396" s="76"/>
      <c r="AJ396" s="76"/>
      <c r="AK396" s="76"/>
      <c r="AL396" s="76"/>
      <c r="AM396" s="76"/>
      <c r="AN396" s="76"/>
      <c r="AO396" s="143"/>
      <c r="AP396" s="244" t="str">
        <f>IF(F396="","",IFERROR(VLOOKUP(SUBSTITUTE(SUBSTITUTE(Tabla1[[#This Row],[Uso Sistemas]],"T","P"),"N","F"),Parámetros!$M$2:$N$17,2,0),"Completar hasta 3ra sem. para evaluar a Probacionista"))</f>
        <v/>
      </c>
      <c r="AQ396" s="39"/>
      <c r="AR396" s="39"/>
      <c r="AS396" s="39"/>
      <c r="AT396" s="28"/>
      <c r="AU396" s="55"/>
      <c r="AV396" s="55"/>
      <c r="AW396" s="55"/>
      <c r="AX396" s="246" t="str">
        <f>IF(V396="","",EOMONTH(EDATE(Tabla1[[#This Row],[Fecha Finalización]],2),0))</f>
        <v/>
      </c>
      <c r="AY396" s="39"/>
      <c r="AZ396" s="247" t="str">
        <f>IF(V396="","",EOMONTH(EDATE(Tabla1[[#This Row],[Fecha Finalización]],3),0))</f>
        <v/>
      </c>
      <c r="BA396" s="39"/>
      <c r="BB396" s="39"/>
      <c r="BC396" s="233"/>
      <c r="BD396" s="231" t="str">
        <f>IF(F396="","",Tabla1[[#This Row],[sem 01]]&amp;Tabla1[[#This Row],[sem 02]]&amp;Tabla1[[#This Row],[sem 03]])</f>
        <v/>
      </c>
      <c r="BE396" s="232" t="str">
        <f>+IF(TRIM(F396)="","",$B$1&amp;"-"&amp;Tabla1[[#This Row],[Mes Inscrito]]&amp;"-"&amp;Tabla1[[#This Row],[Dia de clases Inscrito]]&amp;"-"&amp;Tabla1[[#This Row],[Horario Inscrito]]&amp;"-"&amp;Tabla1[[#This Row],[Fecha Inicio grupo]])</f>
        <v/>
      </c>
      <c r="BF396" s="249" t="str">
        <f>IF(F396="","",Tabla1[[#This Row],[Curso]])</f>
        <v/>
      </c>
      <c r="BG396" s="250" t="str">
        <f>+IF(TRIM(F396)="","",$B$1&amp;"-"&amp;TRIM(Tabla1[[#This Row],[Mes Inscrito]])&amp;"-"&amp;TRIM(Tabla1[[#This Row],[Dia de clases Inscrito]])&amp;"-"&amp;TRIM(Tabla1[[#This Row],[Horario Inscrito]])&amp;"-"&amp;TRIM(Tabla1[[#This Row],[Fecha Inicio grupo]])&amp;"-"&amp;TRIM(Tabla1[[#This Row],[Tipo Incrito]]))</f>
        <v/>
      </c>
      <c r="BH396" s="251" t="str">
        <f>IF(F396="","",OR(IFERROR(SEARCH("CG",Tabla1[[#This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6" s="305" t="str">
        <f>IF(F396&lt;&gt;"",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6" s="305" t="str">
        <f>IF(F396&lt;&gt;"",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6" s="305" t="str">
        <f>IF(Tabla1[[#This Row],[Fecha Inicio grupo]]="","",IFERROR(VLOOKUP(Tabla1[[#This Row],[Mes de Alta como miembro]],Parámetros!$AM$2:$AN$16,2,0),"01/01/1900"))</f>
        <v/>
      </c>
    </row>
    <row r="397" spans="1:63" ht="14.45" hidden="1">
      <c r="A397" s="68">
        <v>394</v>
      </c>
      <c r="B397" s="29"/>
      <c r="C397" s="34"/>
      <c r="D397" s="42"/>
      <c r="E397" s="64"/>
      <c r="F397" s="45"/>
      <c r="G397" s="45"/>
      <c r="H397" s="161"/>
      <c r="I397" s="42"/>
      <c r="J397" s="28"/>
      <c r="K397" s="69"/>
      <c r="L397" s="68"/>
      <c r="M397" s="46"/>
      <c r="N397" s="236" t="str">
        <f ca="1">IF(Tabla1[[#This Row],[Fecha de nac]]="","",IF(Tabla1[[#This Row],[Fecha Finalización]] &gt;=TODAY(), DATEDIF(Tabla1[[#This Row],[Fecha de nac]],TODAY(),"y"), ROUNDDOWN((Tabla1[[#This Row],[Fecha Finalización]] -Tabla1[[#This Row],[Fecha de nac]])/365,0)))</f>
        <v/>
      </c>
      <c r="O397" s="167"/>
      <c r="P397" s="34"/>
      <c r="Q397" s="67"/>
      <c r="R397" s="67"/>
      <c r="S397" s="67"/>
      <c r="T397" s="67"/>
      <c r="U397" s="241" t="str">
        <f>IF(F397="","",Tabla1[[#This Row],[Fecha Inicio grupo]]+3*7-7)</f>
        <v/>
      </c>
      <c r="V397" s="242" t="str">
        <f>IF(F397="","",EDATE(Tabla1[[#This Row],[Fecha Inicio grupo]],3))</f>
        <v/>
      </c>
      <c r="W397" s="29"/>
      <c r="X397" s="29"/>
      <c r="Y397" s="76"/>
      <c r="Z397" s="76"/>
      <c r="AA397" s="76"/>
      <c r="AB397" s="76"/>
      <c r="AC397" s="76"/>
      <c r="AD397" s="76"/>
      <c r="AE397" s="76"/>
      <c r="AF397" s="76"/>
      <c r="AG397" s="76"/>
      <c r="AH397" s="76"/>
      <c r="AI397" s="76"/>
      <c r="AJ397" s="76"/>
      <c r="AK397" s="76"/>
      <c r="AL397" s="76"/>
      <c r="AM397" s="76"/>
      <c r="AN397" s="76"/>
      <c r="AO397" s="143"/>
      <c r="AP397" s="244" t="str">
        <f>IF(F397="","",IFERROR(VLOOKUP(SUBSTITUTE(SUBSTITUTE(Tabla1[[#This Row],[Uso Sistemas]],"T","P"),"N","F"),Parámetros!$M$2:$N$17,2,0),"Completar hasta 3ra sem. para evaluar a Probacionista"))</f>
        <v/>
      </c>
      <c r="AQ397" s="39"/>
      <c r="AR397" s="39"/>
      <c r="AS397" s="39"/>
      <c r="AT397" s="28"/>
      <c r="AU397" s="55"/>
      <c r="AV397" s="55"/>
      <c r="AW397" s="55"/>
      <c r="AX397" s="246" t="str">
        <f>IF(V397="","",EOMONTH(EDATE(Tabla1[[#This Row],[Fecha Finalización]],2),0))</f>
        <v/>
      </c>
      <c r="AY397" s="39"/>
      <c r="AZ397" s="247" t="str">
        <f>IF(V397="","",EOMONTH(EDATE(Tabla1[[#This Row],[Fecha Finalización]],3),0))</f>
        <v/>
      </c>
      <c r="BA397" s="39"/>
      <c r="BB397" s="39"/>
      <c r="BC397" s="233"/>
      <c r="BD397" s="231" t="str">
        <f>IF(F397="","",Tabla1[[#This Row],[sem 01]]&amp;Tabla1[[#This Row],[sem 02]]&amp;Tabla1[[#This Row],[sem 03]])</f>
        <v/>
      </c>
      <c r="BE397" s="232" t="str">
        <f>+IF(TRIM(F397)="","",$B$1&amp;"-"&amp;Tabla1[[#This Row],[Mes Inscrito]]&amp;"-"&amp;Tabla1[[#This Row],[Dia de clases Inscrito]]&amp;"-"&amp;Tabla1[[#This Row],[Horario Inscrito]]&amp;"-"&amp;Tabla1[[#This Row],[Fecha Inicio grupo]])</f>
        <v/>
      </c>
      <c r="BF397" s="249" t="str">
        <f>IF(F397="","",Tabla1[[#This Row],[Curso]])</f>
        <v/>
      </c>
      <c r="BG397" s="250" t="str">
        <f>+IF(TRIM(F397)="","",$B$1&amp;"-"&amp;TRIM(Tabla1[[#This Row],[Mes Inscrito]])&amp;"-"&amp;TRIM(Tabla1[[#This Row],[Dia de clases Inscrito]])&amp;"-"&amp;TRIM(Tabla1[[#This Row],[Horario Inscrito]])&amp;"-"&amp;TRIM(Tabla1[[#This Row],[Fecha Inicio grupo]])&amp;"-"&amp;TRIM(Tabla1[[#This Row],[Tipo Incrito]]))</f>
        <v/>
      </c>
      <c r="BH397" s="251" t="str">
        <f>IF(F397="","",OR(IFERROR(SEARCH("CG",Tabla1[[#This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7" s="305" t="str">
        <f>IF(F397&lt;&gt;"",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7" s="305" t="str">
        <f>IF(F397&lt;&gt;"",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7" s="305" t="str">
        <f>IF(Tabla1[[#This Row],[Fecha Inicio grupo]]="","",IFERROR(VLOOKUP(Tabla1[[#This Row],[Mes de Alta como miembro]],Parámetros!$AM$2:$AN$16,2,0),"01/01/1900"))</f>
        <v/>
      </c>
    </row>
    <row r="398" spans="1:63" ht="14.45" hidden="1">
      <c r="A398" s="68">
        <v>395</v>
      </c>
      <c r="B398" s="29"/>
      <c r="C398" s="34"/>
      <c r="D398" s="42"/>
      <c r="E398" s="64"/>
      <c r="F398" s="45"/>
      <c r="G398" s="45"/>
      <c r="H398" s="161"/>
      <c r="I398" s="42"/>
      <c r="J398" s="28"/>
      <c r="K398" s="69"/>
      <c r="L398" s="68"/>
      <c r="M398" s="46"/>
      <c r="N398" s="236" t="str">
        <f ca="1">IF(Tabla1[[#This Row],[Fecha de nac]]="","",IF(Tabla1[[#This Row],[Fecha Finalización]] &gt;=TODAY(), DATEDIF(Tabla1[[#This Row],[Fecha de nac]],TODAY(),"y"), ROUNDDOWN((Tabla1[[#This Row],[Fecha Finalización]] -Tabla1[[#This Row],[Fecha de nac]])/365,0)))</f>
        <v/>
      </c>
      <c r="O398" s="167"/>
      <c r="P398" s="34"/>
      <c r="Q398" s="67"/>
      <c r="R398" s="67"/>
      <c r="S398" s="67"/>
      <c r="T398" s="67"/>
      <c r="U398" s="241" t="str">
        <f>IF(F398="","",Tabla1[[#This Row],[Fecha Inicio grupo]]+3*7-7)</f>
        <v/>
      </c>
      <c r="V398" s="242" t="str">
        <f>IF(F398="","",EDATE(Tabla1[[#This Row],[Fecha Inicio grupo]],3))</f>
        <v/>
      </c>
      <c r="W398" s="29"/>
      <c r="X398" s="29"/>
      <c r="Y398" s="76"/>
      <c r="Z398" s="76"/>
      <c r="AA398" s="76"/>
      <c r="AB398" s="76"/>
      <c r="AC398" s="76"/>
      <c r="AD398" s="76"/>
      <c r="AE398" s="76"/>
      <c r="AF398" s="76"/>
      <c r="AG398" s="76"/>
      <c r="AH398" s="76"/>
      <c r="AI398" s="76"/>
      <c r="AJ398" s="76"/>
      <c r="AK398" s="76"/>
      <c r="AL398" s="76"/>
      <c r="AM398" s="76"/>
      <c r="AN398" s="76"/>
      <c r="AO398" s="143"/>
      <c r="AP398" s="244" t="str">
        <f>IF(F398="","",IFERROR(VLOOKUP(SUBSTITUTE(SUBSTITUTE(Tabla1[[#This Row],[Uso Sistemas]],"T","P"),"N","F"),Parámetros!$M$2:$N$17,2,0),"Completar hasta 3ra sem. para evaluar a Probacionista"))</f>
        <v/>
      </c>
      <c r="AQ398" s="39"/>
      <c r="AR398" s="39"/>
      <c r="AS398" s="39"/>
      <c r="AT398" s="28"/>
      <c r="AU398" s="55"/>
      <c r="AV398" s="55"/>
      <c r="AW398" s="55"/>
      <c r="AX398" s="246" t="str">
        <f>IF(V398="","",EOMONTH(EDATE(Tabla1[[#This Row],[Fecha Finalización]],2),0))</f>
        <v/>
      </c>
      <c r="AY398" s="39"/>
      <c r="AZ398" s="247" t="str">
        <f>IF(V398="","",EOMONTH(EDATE(Tabla1[[#This Row],[Fecha Finalización]],3),0))</f>
        <v/>
      </c>
      <c r="BA398" s="39"/>
      <c r="BB398" s="39"/>
      <c r="BC398" s="233"/>
      <c r="BD398" s="231" t="str">
        <f>IF(F398="","",Tabla1[[#This Row],[sem 01]]&amp;Tabla1[[#This Row],[sem 02]]&amp;Tabla1[[#This Row],[sem 03]])</f>
        <v/>
      </c>
      <c r="BE398" s="232" t="str">
        <f>+IF(TRIM(F398)="","",$B$1&amp;"-"&amp;Tabla1[[#This Row],[Mes Inscrito]]&amp;"-"&amp;Tabla1[[#This Row],[Dia de clases Inscrito]]&amp;"-"&amp;Tabla1[[#This Row],[Horario Inscrito]]&amp;"-"&amp;Tabla1[[#This Row],[Fecha Inicio grupo]])</f>
        <v/>
      </c>
      <c r="BF398" s="249" t="str">
        <f>IF(F398="","",Tabla1[[#This Row],[Curso]])</f>
        <v/>
      </c>
      <c r="BG398" s="250" t="str">
        <f>+IF(TRIM(F398)="","",$B$1&amp;"-"&amp;TRIM(Tabla1[[#This Row],[Mes Inscrito]])&amp;"-"&amp;TRIM(Tabla1[[#This Row],[Dia de clases Inscrito]])&amp;"-"&amp;TRIM(Tabla1[[#This Row],[Horario Inscrito]])&amp;"-"&amp;TRIM(Tabla1[[#This Row],[Fecha Inicio grupo]])&amp;"-"&amp;TRIM(Tabla1[[#This Row],[Tipo Incrito]]))</f>
        <v/>
      </c>
      <c r="BH398" s="251" t="str">
        <f>IF(F398="","",OR(IFERROR(SEARCH("CG",Tabla1[[#This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8" s="305" t="str">
        <f>IF(F398&lt;&gt;"",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8" s="305" t="str">
        <f>IF(F398&lt;&gt;"",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8" s="305" t="str">
        <f>IF(Tabla1[[#This Row],[Fecha Inicio grupo]]="","",IFERROR(VLOOKUP(Tabla1[[#This Row],[Mes de Alta como miembro]],Parámetros!$AM$2:$AN$16,2,0),"01/01/1900"))</f>
        <v/>
      </c>
    </row>
    <row r="399" spans="1:63" ht="14.45" hidden="1">
      <c r="A399" s="68">
        <v>396</v>
      </c>
      <c r="B399" s="29"/>
      <c r="C399" s="34"/>
      <c r="D399" s="42"/>
      <c r="E399" s="64"/>
      <c r="F399" s="45"/>
      <c r="G399" s="45"/>
      <c r="H399" s="161"/>
      <c r="I399" s="42"/>
      <c r="J399" s="28"/>
      <c r="K399" s="69"/>
      <c r="L399" s="68"/>
      <c r="M399" s="46"/>
      <c r="N399" s="236" t="str">
        <f ca="1">IF(Tabla1[[#This Row],[Fecha de nac]]="","",IF(Tabla1[[#This Row],[Fecha Finalización]] &gt;=TODAY(), DATEDIF(Tabla1[[#This Row],[Fecha de nac]],TODAY(),"y"), ROUNDDOWN((Tabla1[[#This Row],[Fecha Finalización]] -Tabla1[[#This Row],[Fecha de nac]])/365,0)))</f>
        <v/>
      </c>
      <c r="O399" s="167"/>
      <c r="P399" s="34"/>
      <c r="Q399" s="67"/>
      <c r="R399" s="67"/>
      <c r="S399" s="67"/>
      <c r="T399" s="67"/>
      <c r="U399" s="241" t="str">
        <f>IF(F399="","",Tabla1[[#This Row],[Fecha Inicio grupo]]+3*7-7)</f>
        <v/>
      </c>
      <c r="V399" s="242" t="str">
        <f>IF(F399="","",EDATE(Tabla1[[#This Row],[Fecha Inicio grupo]],3))</f>
        <v/>
      </c>
      <c r="W399" s="29"/>
      <c r="X399" s="29"/>
      <c r="Y399" s="76"/>
      <c r="Z399" s="76"/>
      <c r="AA399" s="76"/>
      <c r="AB399" s="76"/>
      <c r="AC399" s="76"/>
      <c r="AD399" s="76"/>
      <c r="AE399" s="76"/>
      <c r="AF399" s="76"/>
      <c r="AG399" s="76"/>
      <c r="AH399" s="76"/>
      <c r="AI399" s="76"/>
      <c r="AJ399" s="76"/>
      <c r="AK399" s="76"/>
      <c r="AL399" s="76"/>
      <c r="AM399" s="76"/>
      <c r="AN399" s="76"/>
      <c r="AO399" s="143"/>
      <c r="AP399" s="244" t="str">
        <f>IF(F399="","",IFERROR(VLOOKUP(SUBSTITUTE(SUBSTITUTE(Tabla1[[#This Row],[Uso Sistemas]],"T","P"),"N","F"),Parámetros!$M$2:$N$17,2,0),"Completar hasta 3ra sem. para evaluar a Probacionista"))</f>
        <v/>
      </c>
      <c r="AQ399" s="39"/>
      <c r="AR399" s="39"/>
      <c r="AS399" s="39"/>
      <c r="AT399" s="28"/>
      <c r="AU399" s="55"/>
      <c r="AV399" s="55"/>
      <c r="AW399" s="55"/>
      <c r="AX399" s="246" t="str">
        <f>IF(V399="","",EOMONTH(EDATE(Tabla1[[#This Row],[Fecha Finalización]],2),0))</f>
        <v/>
      </c>
      <c r="AY399" s="39"/>
      <c r="AZ399" s="247" t="str">
        <f>IF(V399="","",EOMONTH(EDATE(Tabla1[[#This Row],[Fecha Finalización]],3),0))</f>
        <v/>
      </c>
      <c r="BA399" s="39"/>
      <c r="BB399" s="39"/>
      <c r="BC399" s="233"/>
      <c r="BD399" s="231" t="str">
        <f>IF(F399="","",Tabla1[[#This Row],[sem 01]]&amp;Tabla1[[#This Row],[sem 02]]&amp;Tabla1[[#This Row],[sem 03]])</f>
        <v/>
      </c>
      <c r="BE399" s="232" t="str">
        <f>+IF(TRIM(F399)="","",$B$1&amp;"-"&amp;Tabla1[[#This Row],[Mes Inscrito]]&amp;"-"&amp;Tabla1[[#This Row],[Dia de clases Inscrito]]&amp;"-"&amp;Tabla1[[#This Row],[Horario Inscrito]]&amp;"-"&amp;Tabla1[[#This Row],[Fecha Inicio grupo]])</f>
        <v/>
      </c>
      <c r="BF399" s="249" t="str">
        <f>IF(F399="","",Tabla1[[#This Row],[Curso]])</f>
        <v/>
      </c>
      <c r="BG399" s="250" t="str">
        <f>+IF(TRIM(F399)="","",$B$1&amp;"-"&amp;TRIM(Tabla1[[#This Row],[Mes Inscrito]])&amp;"-"&amp;TRIM(Tabla1[[#This Row],[Dia de clases Inscrito]])&amp;"-"&amp;TRIM(Tabla1[[#This Row],[Horario Inscrito]])&amp;"-"&amp;TRIM(Tabla1[[#This Row],[Fecha Inicio grupo]])&amp;"-"&amp;TRIM(Tabla1[[#This Row],[Tipo Incrito]]))</f>
        <v/>
      </c>
      <c r="BH399" s="251" t="str">
        <f>IF(F399="","",OR(IFERROR(SEARCH("CG",Tabla1[[#This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9" s="305" t="str">
        <f>IF(F399&lt;&gt;"",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9" s="305" t="str">
        <f>IF(F399&lt;&gt;"",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9" s="305" t="str">
        <f>IF(Tabla1[[#This Row],[Fecha Inicio grupo]]="","",IFERROR(VLOOKUP(Tabla1[[#This Row],[Mes de Alta como miembro]],Parámetros!$AM$2:$AN$16,2,0),"01/01/1900"))</f>
        <v/>
      </c>
    </row>
    <row r="400" spans="1:63" ht="14.45" hidden="1">
      <c r="A400" s="68">
        <v>397</v>
      </c>
      <c r="B400" s="29"/>
      <c r="C400" s="34"/>
      <c r="D400" s="42"/>
      <c r="E400" s="64"/>
      <c r="F400" s="45"/>
      <c r="G400" s="45"/>
      <c r="H400" s="161"/>
      <c r="I400" s="42"/>
      <c r="J400" s="28"/>
      <c r="K400" s="69"/>
      <c r="L400" s="68"/>
      <c r="M400" s="46"/>
      <c r="N400" s="236" t="str">
        <f ca="1">IF(Tabla1[[#This Row],[Fecha de nac]]="","",IF(Tabla1[[#This Row],[Fecha Finalización]] &gt;=TODAY(), DATEDIF(Tabla1[[#This Row],[Fecha de nac]],TODAY(),"y"), ROUNDDOWN((Tabla1[[#This Row],[Fecha Finalización]] -Tabla1[[#This Row],[Fecha de nac]])/365,0)))</f>
        <v/>
      </c>
      <c r="O400" s="167"/>
      <c r="P400" s="34"/>
      <c r="Q400" s="67"/>
      <c r="R400" s="67"/>
      <c r="S400" s="67"/>
      <c r="T400" s="67"/>
      <c r="U400" s="241" t="str">
        <f>IF(F400="","",Tabla1[[#This Row],[Fecha Inicio grupo]]+3*7-7)</f>
        <v/>
      </c>
      <c r="V400" s="242" t="str">
        <f>IF(F400="","",EDATE(Tabla1[[#This Row],[Fecha Inicio grupo]],3))</f>
        <v/>
      </c>
      <c r="W400" s="29"/>
      <c r="X400" s="29"/>
      <c r="Y400" s="76"/>
      <c r="Z400" s="76"/>
      <c r="AA400" s="76"/>
      <c r="AB400" s="76"/>
      <c r="AC400" s="76"/>
      <c r="AD400" s="76"/>
      <c r="AE400" s="76"/>
      <c r="AF400" s="76"/>
      <c r="AG400" s="76"/>
      <c r="AH400" s="76"/>
      <c r="AI400" s="76"/>
      <c r="AJ400" s="76"/>
      <c r="AK400" s="76"/>
      <c r="AL400" s="76"/>
      <c r="AM400" s="76"/>
      <c r="AN400" s="76"/>
      <c r="AO400" s="143"/>
      <c r="AP400" s="244" t="str">
        <f>IF(F400="","",IFERROR(VLOOKUP(SUBSTITUTE(SUBSTITUTE(Tabla1[[#This Row],[Uso Sistemas]],"T","P"),"N","F"),Parámetros!$M$2:$N$17,2,0),"Completar hasta 3ra sem. para evaluar a Probacionista"))</f>
        <v/>
      </c>
      <c r="AQ400" s="39"/>
      <c r="AR400" s="39"/>
      <c r="AS400" s="39"/>
      <c r="AT400" s="28"/>
      <c r="AU400" s="55"/>
      <c r="AV400" s="55"/>
      <c r="AW400" s="55"/>
      <c r="AX400" s="246" t="str">
        <f>IF(V400="","",EOMONTH(EDATE(Tabla1[[#This Row],[Fecha Finalización]],2),0))</f>
        <v/>
      </c>
      <c r="AY400" s="39"/>
      <c r="AZ400" s="247" t="str">
        <f>IF(V400="","",EOMONTH(EDATE(Tabla1[[#This Row],[Fecha Finalización]],3),0))</f>
        <v/>
      </c>
      <c r="BA400" s="39"/>
      <c r="BB400" s="39"/>
      <c r="BC400" s="233"/>
      <c r="BD400" s="231" t="str">
        <f>IF(F400="","",Tabla1[[#This Row],[sem 01]]&amp;Tabla1[[#This Row],[sem 02]]&amp;Tabla1[[#This Row],[sem 03]])</f>
        <v/>
      </c>
      <c r="BE400" s="232" t="str">
        <f>+IF(TRIM(F400)="","",$B$1&amp;"-"&amp;Tabla1[[#This Row],[Mes Inscrito]]&amp;"-"&amp;Tabla1[[#This Row],[Dia de clases Inscrito]]&amp;"-"&amp;Tabla1[[#This Row],[Horario Inscrito]]&amp;"-"&amp;Tabla1[[#This Row],[Fecha Inicio grupo]])</f>
        <v/>
      </c>
      <c r="BF400" s="249" t="str">
        <f>IF(F400="","",Tabla1[[#This Row],[Curso]])</f>
        <v/>
      </c>
      <c r="BG400" s="250" t="str">
        <f>+IF(TRIM(F400)="","",$B$1&amp;"-"&amp;TRIM(Tabla1[[#This Row],[Mes Inscrito]])&amp;"-"&amp;TRIM(Tabla1[[#This Row],[Dia de clases Inscrito]])&amp;"-"&amp;TRIM(Tabla1[[#This Row],[Horario Inscrito]])&amp;"-"&amp;TRIM(Tabla1[[#This Row],[Fecha Inicio grupo]])&amp;"-"&amp;TRIM(Tabla1[[#This Row],[Tipo Incrito]]))</f>
        <v/>
      </c>
      <c r="BH400" s="251" t="str">
        <f>IF(F400="","",OR(IFERROR(SEARCH("CG",Tabla1[[#This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0" s="305" t="str">
        <f>IF(F400&lt;&gt;"",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0" s="305" t="str">
        <f>IF(F400&lt;&gt;"",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0" s="305" t="str">
        <f>IF(Tabla1[[#This Row],[Fecha Inicio grupo]]="","",IFERROR(VLOOKUP(Tabla1[[#This Row],[Mes de Alta como miembro]],Parámetros!$AM$2:$AN$16,2,0),"01/01/1900"))</f>
        <v/>
      </c>
    </row>
    <row r="401" spans="1:63" ht="14.45" hidden="1">
      <c r="A401" s="68">
        <v>398</v>
      </c>
      <c r="B401" s="29"/>
      <c r="C401" s="34"/>
      <c r="D401" s="42"/>
      <c r="E401" s="64"/>
      <c r="F401" s="45"/>
      <c r="G401" s="45"/>
      <c r="H401" s="161"/>
      <c r="I401" s="42"/>
      <c r="J401" s="28"/>
      <c r="K401" s="69"/>
      <c r="L401" s="68"/>
      <c r="M401" s="46"/>
      <c r="N401" s="236" t="str">
        <f ca="1">IF(Tabla1[[#This Row],[Fecha de nac]]="","",IF(Tabla1[[#This Row],[Fecha Finalización]] &gt;=TODAY(), DATEDIF(Tabla1[[#This Row],[Fecha de nac]],TODAY(),"y"), ROUNDDOWN((Tabla1[[#This Row],[Fecha Finalización]] -Tabla1[[#This Row],[Fecha de nac]])/365,0)))</f>
        <v/>
      </c>
      <c r="O401" s="167"/>
      <c r="P401" s="34"/>
      <c r="Q401" s="67"/>
      <c r="R401" s="67"/>
      <c r="S401" s="67"/>
      <c r="T401" s="67"/>
      <c r="U401" s="241" t="str">
        <f>IF(F401="","",Tabla1[[#This Row],[Fecha Inicio grupo]]+3*7-7)</f>
        <v/>
      </c>
      <c r="V401" s="242" t="str">
        <f>IF(F401="","",EDATE(Tabla1[[#This Row],[Fecha Inicio grupo]],3))</f>
        <v/>
      </c>
      <c r="W401" s="29"/>
      <c r="X401" s="29"/>
      <c r="Y401" s="76"/>
      <c r="Z401" s="76"/>
      <c r="AA401" s="76"/>
      <c r="AB401" s="76"/>
      <c r="AC401" s="76"/>
      <c r="AD401" s="76"/>
      <c r="AE401" s="76"/>
      <c r="AF401" s="76"/>
      <c r="AG401" s="76"/>
      <c r="AH401" s="76"/>
      <c r="AI401" s="76"/>
      <c r="AJ401" s="76"/>
      <c r="AK401" s="76"/>
      <c r="AL401" s="76"/>
      <c r="AM401" s="76"/>
      <c r="AN401" s="76"/>
      <c r="AO401" s="143"/>
      <c r="AP401" s="244" t="str">
        <f>IF(F401="","",IFERROR(VLOOKUP(SUBSTITUTE(SUBSTITUTE(Tabla1[[#This Row],[Uso Sistemas]],"T","P"),"N","F"),Parámetros!$M$2:$N$17,2,0),"Completar hasta 3ra sem. para evaluar a Probacionista"))</f>
        <v/>
      </c>
      <c r="AQ401" s="39"/>
      <c r="AR401" s="39"/>
      <c r="AS401" s="39"/>
      <c r="AT401" s="28"/>
      <c r="AU401" s="55"/>
      <c r="AV401" s="55"/>
      <c r="AW401" s="55"/>
      <c r="AX401" s="246" t="str">
        <f>IF(V401="","",EOMONTH(EDATE(Tabla1[[#This Row],[Fecha Finalización]],2),0))</f>
        <v/>
      </c>
      <c r="AY401" s="39"/>
      <c r="AZ401" s="247" t="str">
        <f>IF(V401="","",EOMONTH(EDATE(Tabla1[[#This Row],[Fecha Finalización]],3),0))</f>
        <v/>
      </c>
      <c r="BA401" s="39"/>
      <c r="BB401" s="39"/>
      <c r="BC401" s="233"/>
      <c r="BD401" s="231" t="str">
        <f>IF(F401="","",Tabla1[[#This Row],[sem 01]]&amp;Tabla1[[#This Row],[sem 02]]&amp;Tabla1[[#This Row],[sem 03]])</f>
        <v/>
      </c>
      <c r="BE401" s="232" t="str">
        <f>+IF(TRIM(F401)="","",$B$1&amp;"-"&amp;Tabla1[[#This Row],[Mes Inscrito]]&amp;"-"&amp;Tabla1[[#This Row],[Dia de clases Inscrito]]&amp;"-"&amp;Tabla1[[#This Row],[Horario Inscrito]]&amp;"-"&amp;Tabla1[[#This Row],[Fecha Inicio grupo]])</f>
        <v/>
      </c>
      <c r="BF401" s="249" t="str">
        <f>IF(F401="","",Tabla1[[#This Row],[Curso]])</f>
        <v/>
      </c>
      <c r="BG401" s="250" t="str">
        <f>+IF(TRIM(F401)="","",$B$1&amp;"-"&amp;TRIM(Tabla1[[#This Row],[Mes Inscrito]])&amp;"-"&amp;TRIM(Tabla1[[#This Row],[Dia de clases Inscrito]])&amp;"-"&amp;TRIM(Tabla1[[#This Row],[Horario Inscrito]])&amp;"-"&amp;TRIM(Tabla1[[#This Row],[Fecha Inicio grupo]])&amp;"-"&amp;TRIM(Tabla1[[#This Row],[Tipo Incrito]]))</f>
        <v/>
      </c>
      <c r="BH401" s="251" t="str">
        <f>IF(F401="","",OR(IFERROR(SEARCH("CG",Tabla1[[#This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1" s="305" t="str">
        <f>IF(F401&lt;&gt;"",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1" s="305" t="str">
        <f>IF(F401&lt;&gt;"",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1" s="305" t="str">
        <f>IF(Tabla1[[#This Row],[Fecha Inicio grupo]]="","",IFERROR(VLOOKUP(Tabla1[[#This Row],[Mes de Alta como miembro]],Parámetros!$AM$2:$AN$16,2,0),"01/01/1900"))</f>
        <v/>
      </c>
    </row>
    <row r="402" spans="1:63" ht="14.45" hidden="1">
      <c r="A402" s="68">
        <v>399</v>
      </c>
      <c r="B402" s="29"/>
      <c r="C402" s="34"/>
      <c r="D402" s="42"/>
      <c r="E402" s="64"/>
      <c r="F402" s="45"/>
      <c r="G402" s="45"/>
      <c r="H402" s="161"/>
      <c r="I402" s="42"/>
      <c r="J402" s="28"/>
      <c r="K402" s="69"/>
      <c r="L402" s="68"/>
      <c r="M402" s="46"/>
      <c r="N402" s="236" t="str">
        <f ca="1">IF(Tabla1[[#This Row],[Fecha de nac]]="","",IF(Tabla1[[#This Row],[Fecha Finalización]] &gt;=TODAY(), DATEDIF(Tabla1[[#This Row],[Fecha de nac]],TODAY(),"y"), ROUNDDOWN((Tabla1[[#This Row],[Fecha Finalización]] -Tabla1[[#This Row],[Fecha de nac]])/365,0)))</f>
        <v/>
      </c>
      <c r="O402" s="167"/>
      <c r="P402" s="34"/>
      <c r="Q402" s="67"/>
      <c r="R402" s="67"/>
      <c r="S402" s="67"/>
      <c r="T402" s="67"/>
      <c r="U402" s="241" t="str">
        <f>IF(F402="","",Tabla1[[#This Row],[Fecha Inicio grupo]]+3*7-7)</f>
        <v/>
      </c>
      <c r="V402" s="242" t="str">
        <f>IF(F402="","",EDATE(Tabla1[[#This Row],[Fecha Inicio grupo]],3))</f>
        <v/>
      </c>
      <c r="W402" s="29"/>
      <c r="X402" s="29"/>
      <c r="Y402" s="76"/>
      <c r="Z402" s="76"/>
      <c r="AA402" s="76"/>
      <c r="AB402" s="76"/>
      <c r="AC402" s="76"/>
      <c r="AD402" s="76"/>
      <c r="AE402" s="76"/>
      <c r="AF402" s="76"/>
      <c r="AG402" s="76"/>
      <c r="AH402" s="76"/>
      <c r="AI402" s="76"/>
      <c r="AJ402" s="76"/>
      <c r="AK402" s="76"/>
      <c r="AL402" s="76"/>
      <c r="AM402" s="76"/>
      <c r="AN402" s="76"/>
      <c r="AO402" s="143"/>
      <c r="AP402" s="244" t="str">
        <f>IF(F402="","",IFERROR(VLOOKUP(SUBSTITUTE(SUBSTITUTE(Tabla1[[#This Row],[Uso Sistemas]],"T","P"),"N","F"),Parámetros!$M$2:$N$17,2,0),"Completar hasta 3ra sem. para evaluar a Probacionista"))</f>
        <v/>
      </c>
      <c r="AQ402" s="39"/>
      <c r="AR402" s="39"/>
      <c r="AS402" s="39"/>
      <c r="AT402" s="28"/>
      <c r="AU402" s="55"/>
      <c r="AV402" s="55"/>
      <c r="AW402" s="55"/>
      <c r="AX402" s="246" t="str">
        <f>IF(V402="","",EOMONTH(EDATE(Tabla1[[#This Row],[Fecha Finalización]],2),0))</f>
        <v/>
      </c>
      <c r="AY402" s="39"/>
      <c r="AZ402" s="247" t="str">
        <f>IF(V402="","",EOMONTH(EDATE(Tabla1[[#This Row],[Fecha Finalización]],3),0))</f>
        <v/>
      </c>
      <c r="BA402" s="39"/>
      <c r="BB402" s="39"/>
      <c r="BC402" s="233"/>
      <c r="BD402" s="231" t="str">
        <f>IF(F402="","",Tabla1[[#This Row],[sem 01]]&amp;Tabla1[[#This Row],[sem 02]]&amp;Tabla1[[#This Row],[sem 03]])</f>
        <v/>
      </c>
      <c r="BE402" s="232" t="str">
        <f>+IF(TRIM(F402)="","",$B$1&amp;"-"&amp;Tabla1[[#This Row],[Mes Inscrito]]&amp;"-"&amp;Tabla1[[#This Row],[Dia de clases Inscrito]]&amp;"-"&amp;Tabla1[[#This Row],[Horario Inscrito]]&amp;"-"&amp;Tabla1[[#This Row],[Fecha Inicio grupo]])</f>
        <v/>
      </c>
      <c r="BF402" s="249" t="str">
        <f>IF(F402="","",Tabla1[[#This Row],[Curso]])</f>
        <v/>
      </c>
      <c r="BG402" s="250" t="str">
        <f>+IF(TRIM(F402)="","",$B$1&amp;"-"&amp;TRIM(Tabla1[[#This Row],[Mes Inscrito]])&amp;"-"&amp;TRIM(Tabla1[[#This Row],[Dia de clases Inscrito]])&amp;"-"&amp;TRIM(Tabla1[[#This Row],[Horario Inscrito]])&amp;"-"&amp;TRIM(Tabla1[[#This Row],[Fecha Inicio grupo]])&amp;"-"&amp;TRIM(Tabla1[[#This Row],[Tipo Incrito]]))</f>
        <v/>
      </c>
      <c r="BH402" s="251" t="str">
        <f>IF(F402="","",OR(IFERROR(SEARCH("CG",Tabla1[[#This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2" s="305" t="str">
        <f>IF(F402&lt;&gt;"",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2" s="305" t="str">
        <f>IF(F402&lt;&gt;"",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2" s="305" t="str">
        <f>IF(Tabla1[[#This Row],[Fecha Inicio grupo]]="","",IFERROR(VLOOKUP(Tabla1[[#This Row],[Mes de Alta como miembro]],Parámetros!$AM$2:$AN$16,2,0),"01/01/1900"))</f>
        <v/>
      </c>
    </row>
    <row r="403" spans="1:63" ht="14.45" hidden="1">
      <c r="A403" s="68">
        <v>400</v>
      </c>
      <c r="B403" s="29"/>
      <c r="C403" s="34"/>
      <c r="D403" s="42"/>
      <c r="E403" s="64"/>
      <c r="F403" s="45"/>
      <c r="G403" s="45"/>
      <c r="H403" s="161"/>
      <c r="I403" s="42"/>
      <c r="J403" s="28"/>
      <c r="K403" s="69"/>
      <c r="L403" s="68"/>
      <c r="M403" s="46"/>
      <c r="N403" s="236" t="str">
        <f ca="1">IF(Tabla1[[#This Row],[Fecha de nac]]="","",IF(Tabla1[[#This Row],[Fecha Finalización]] &gt;=TODAY(), DATEDIF(Tabla1[[#This Row],[Fecha de nac]],TODAY(),"y"), ROUNDDOWN((Tabla1[[#This Row],[Fecha Finalización]] -Tabla1[[#This Row],[Fecha de nac]])/365,0)))</f>
        <v/>
      </c>
      <c r="O403" s="167"/>
      <c r="P403" s="34"/>
      <c r="Q403" s="67"/>
      <c r="R403" s="67"/>
      <c r="S403" s="67"/>
      <c r="T403" s="67"/>
      <c r="U403" s="241" t="str">
        <f>IF(F403="","",Tabla1[[#This Row],[Fecha Inicio grupo]]+3*7-7)</f>
        <v/>
      </c>
      <c r="V403" s="242" t="str">
        <f>IF(F403="","",EDATE(Tabla1[[#This Row],[Fecha Inicio grupo]],3))</f>
        <v/>
      </c>
      <c r="W403" s="29"/>
      <c r="X403" s="29"/>
      <c r="Y403" s="76"/>
      <c r="Z403" s="76"/>
      <c r="AA403" s="76"/>
      <c r="AB403" s="76"/>
      <c r="AC403" s="76"/>
      <c r="AD403" s="76"/>
      <c r="AE403" s="76"/>
      <c r="AF403" s="76"/>
      <c r="AG403" s="76"/>
      <c r="AH403" s="76"/>
      <c r="AI403" s="76"/>
      <c r="AJ403" s="76"/>
      <c r="AK403" s="76"/>
      <c r="AL403" s="76"/>
      <c r="AM403" s="76"/>
      <c r="AN403" s="76"/>
      <c r="AO403" s="143"/>
      <c r="AP403" s="244" t="str">
        <f>IF(F403="","",IFERROR(VLOOKUP(SUBSTITUTE(SUBSTITUTE(Tabla1[[#This Row],[Uso Sistemas]],"T","P"),"N","F"),Parámetros!$M$2:$N$17,2,0),"Completar hasta 3ra sem. para evaluar a Probacionista"))</f>
        <v/>
      </c>
      <c r="AQ403" s="39"/>
      <c r="AR403" s="39"/>
      <c r="AS403" s="39"/>
      <c r="AT403" s="28"/>
      <c r="AU403" s="55"/>
      <c r="AV403" s="55"/>
      <c r="AW403" s="55"/>
      <c r="AX403" s="246" t="str">
        <f>IF(V403="","",EOMONTH(EDATE(Tabla1[[#This Row],[Fecha Finalización]],2),0))</f>
        <v/>
      </c>
      <c r="AY403" s="39"/>
      <c r="AZ403" s="247" t="str">
        <f>IF(V403="","",EOMONTH(EDATE(Tabla1[[#This Row],[Fecha Finalización]],3),0))</f>
        <v/>
      </c>
      <c r="BA403" s="39"/>
      <c r="BB403" s="39"/>
      <c r="BC403" s="233"/>
      <c r="BD403" s="231" t="str">
        <f>IF(F403="","",Tabla1[[#This Row],[sem 01]]&amp;Tabla1[[#This Row],[sem 02]]&amp;Tabla1[[#This Row],[sem 03]])</f>
        <v/>
      </c>
      <c r="BE403" s="232" t="str">
        <f>+IF(TRIM(F403)="","",$B$1&amp;"-"&amp;Tabla1[[#This Row],[Mes Inscrito]]&amp;"-"&amp;Tabla1[[#This Row],[Dia de clases Inscrito]]&amp;"-"&amp;Tabla1[[#This Row],[Horario Inscrito]]&amp;"-"&amp;Tabla1[[#This Row],[Fecha Inicio grupo]])</f>
        <v/>
      </c>
      <c r="BF403" s="249" t="str">
        <f>IF(F403="","",Tabla1[[#This Row],[Curso]])</f>
        <v/>
      </c>
      <c r="BG403" s="250" t="str">
        <f>+IF(TRIM(F403)="","",$B$1&amp;"-"&amp;TRIM(Tabla1[[#This Row],[Mes Inscrito]])&amp;"-"&amp;TRIM(Tabla1[[#This Row],[Dia de clases Inscrito]])&amp;"-"&amp;TRIM(Tabla1[[#This Row],[Horario Inscrito]])&amp;"-"&amp;TRIM(Tabla1[[#This Row],[Fecha Inicio grupo]])&amp;"-"&amp;TRIM(Tabla1[[#This Row],[Tipo Incrito]]))</f>
        <v/>
      </c>
      <c r="BH403" s="251" t="str">
        <f>IF(F403="","",OR(IFERROR(SEARCH("CG",Tabla1[[#This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3" s="305" t="str">
        <f>IF(F403&lt;&gt;"",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3" s="305" t="str">
        <f>IF(F403&lt;&gt;"",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3" s="305" t="str">
        <f>IF(Tabla1[[#This Row],[Fecha Inicio grupo]]="","",IFERROR(VLOOKUP(Tabla1[[#This Row],[Mes de Alta como miembro]],Parámetros!$AM$2:$AN$16,2,0),"01/01/1900"))</f>
        <v/>
      </c>
    </row>
    <row r="404" spans="1:63" ht="14.45" hidden="1">
      <c r="A404" s="68">
        <v>401</v>
      </c>
      <c r="B404" s="29"/>
      <c r="C404" s="34"/>
      <c r="D404" s="42"/>
      <c r="E404" s="64"/>
      <c r="F404" s="45"/>
      <c r="G404" s="45"/>
      <c r="H404" s="161"/>
      <c r="I404" s="42"/>
      <c r="J404" s="28"/>
      <c r="K404" s="69"/>
      <c r="L404" s="68"/>
      <c r="M404" s="46"/>
      <c r="N404" s="236" t="str">
        <f ca="1">IF(Tabla1[[#This Row],[Fecha de nac]]="","",IF(Tabla1[[#This Row],[Fecha Finalización]] &gt;=TODAY(), DATEDIF(Tabla1[[#This Row],[Fecha de nac]],TODAY(),"y"), ROUNDDOWN((Tabla1[[#This Row],[Fecha Finalización]] -Tabla1[[#This Row],[Fecha de nac]])/365,0)))</f>
        <v/>
      </c>
      <c r="O404" s="167"/>
      <c r="P404" s="34"/>
      <c r="Q404" s="67"/>
      <c r="R404" s="67"/>
      <c r="S404" s="67"/>
      <c r="T404" s="67"/>
      <c r="U404" s="241" t="str">
        <f>IF(F404="","",Tabla1[[#This Row],[Fecha Inicio grupo]]+3*7-7)</f>
        <v/>
      </c>
      <c r="V404" s="242" t="str">
        <f>IF(F404="","",EDATE(Tabla1[[#This Row],[Fecha Inicio grupo]],3))</f>
        <v/>
      </c>
      <c r="W404" s="29"/>
      <c r="X404" s="29"/>
      <c r="Y404" s="76"/>
      <c r="Z404" s="76"/>
      <c r="AA404" s="76"/>
      <c r="AB404" s="76"/>
      <c r="AC404" s="76"/>
      <c r="AD404" s="76"/>
      <c r="AE404" s="76"/>
      <c r="AF404" s="76"/>
      <c r="AG404" s="76"/>
      <c r="AH404" s="76"/>
      <c r="AI404" s="76"/>
      <c r="AJ404" s="76"/>
      <c r="AK404" s="76"/>
      <c r="AL404" s="76"/>
      <c r="AM404" s="76"/>
      <c r="AN404" s="76"/>
      <c r="AO404" s="143"/>
      <c r="AP404" s="244" t="str">
        <f>IF(F404="","",IFERROR(VLOOKUP(SUBSTITUTE(SUBSTITUTE(Tabla1[[#This Row],[Uso Sistemas]],"T","P"),"N","F"),Parámetros!$M$2:$N$17,2,0),"Completar hasta 3ra sem. para evaluar a Probacionista"))</f>
        <v/>
      </c>
      <c r="AQ404" s="39"/>
      <c r="AR404" s="39"/>
      <c r="AS404" s="39"/>
      <c r="AT404" s="28"/>
      <c r="AU404" s="55"/>
      <c r="AV404" s="55"/>
      <c r="AW404" s="55"/>
      <c r="AX404" s="246" t="str">
        <f>IF(V404="","",EOMONTH(EDATE(Tabla1[[#This Row],[Fecha Finalización]],2),0))</f>
        <v/>
      </c>
      <c r="AY404" s="39"/>
      <c r="AZ404" s="247" t="str">
        <f>IF(V404="","",EOMONTH(EDATE(Tabla1[[#This Row],[Fecha Finalización]],3),0))</f>
        <v/>
      </c>
      <c r="BA404" s="39"/>
      <c r="BB404" s="39"/>
      <c r="BC404" s="233"/>
      <c r="BD404" s="231" t="str">
        <f>IF(F404="","",Tabla1[[#This Row],[sem 01]]&amp;Tabla1[[#This Row],[sem 02]]&amp;Tabla1[[#This Row],[sem 03]])</f>
        <v/>
      </c>
      <c r="BE404" s="232" t="str">
        <f>+IF(TRIM(F404)="","",$B$1&amp;"-"&amp;Tabla1[[#This Row],[Mes Inscrito]]&amp;"-"&amp;Tabla1[[#This Row],[Dia de clases Inscrito]]&amp;"-"&amp;Tabla1[[#This Row],[Horario Inscrito]]&amp;"-"&amp;Tabla1[[#This Row],[Fecha Inicio grupo]])</f>
        <v/>
      </c>
      <c r="BF404" s="249" t="str">
        <f>IF(F404="","",Tabla1[[#This Row],[Curso]])</f>
        <v/>
      </c>
      <c r="BG404" s="250" t="str">
        <f>+IF(TRIM(F404)="","",$B$1&amp;"-"&amp;TRIM(Tabla1[[#This Row],[Mes Inscrito]])&amp;"-"&amp;TRIM(Tabla1[[#This Row],[Dia de clases Inscrito]])&amp;"-"&amp;TRIM(Tabla1[[#This Row],[Horario Inscrito]])&amp;"-"&amp;TRIM(Tabla1[[#This Row],[Fecha Inicio grupo]])&amp;"-"&amp;TRIM(Tabla1[[#This Row],[Tipo Incrito]]))</f>
        <v/>
      </c>
      <c r="BH404" s="251" t="str">
        <f>IF(F404="","",OR(IFERROR(SEARCH("CG",Tabla1[[#This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4" s="305" t="str">
        <f>IF(F404&lt;&gt;"",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4" s="305" t="str">
        <f>IF(F404&lt;&gt;"",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4" s="305" t="str">
        <f>IF(Tabla1[[#This Row],[Fecha Inicio grupo]]="","",IFERROR(VLOOKUP(Tabla1[[#This Row],[Mes de Alta como miembro]],Parámetros!$AM$2:$AN$16,2,0),"01/01/1900"))</f>
        <v/>
      </c>
    </row>
    <row r="405" spans="1:63" ht="14.45" hidden="1">
      <c r="A405" s="68">
        <v>402</v>
      </c>
      <c r="B405" s="29"/>
      <c r="C405" s="34"/>
      <c r="D405" s="42"/>
      <c r="E405" s="64"/>
      <c r="F405" s="45"/>
      <c r="G405" s="45"/>
      <c r="H405" s="161"/>
      <c r="I405" s="42"/>
      <c r="J405" s="28"/>
      <c r="K405" s="69"/>
      <c r="L405" s="68"/>
      <c r="M405" s="46"/>
      <c r="N405" s="236" t="str">
        <f ca="1">IF(Tabla1[[#This Row],[Fecha de nac]]="","",IF(Tabla1[[#This Row],[Fecha Finalización]] &gt;=TODAY(), DATEDIF(Tabla1[[#This Row],[Fecha de nac]],TODAY(),"y"), ROUNDDOWN((Tabla1[[#This Row],[Fecha Finalización]] -Tabla1[[#This Row],[Fecha de nac]])/365,0)))</f>
        <v/>
      </c>
      <c r="O405" s="167"/>
      <c r="P405" s="34"/>
      <c r="Q405" s="67"/>
      <c r="R405" s="67"/>
      <c r="S405" s="67"/>
      <c r="T405" s="67"/>
      <c r="U405" s="241" t="str">
        <f>IF(F405="","",Tabla1[[#This Row],[Fecha Inicio grupo]]+3*7-7)</f>
        <v/>
      </c>
      <c r="V405" s="242" t="str">
        <f>IF(F405="","",EDATE(Tabla1[[#This Row],[Fecha Inicio grupo]],3))</f>
        <v/>
      </c>
      <c r="W405" s="29"/>
      <c r="X405" s="29"/>
      <c r="Y405" s="76"/>
      <c r="Z405" s="76"/>
      <c r="AA405" s="76"/>
      <c r="AB405" s="76"/>
      <c r="AC405" s="76"/>
      <c r="AD405" s="76"/>
      <c r="AE405" s="76"/>
      <c r="AF405" s="76"/>
      <c r="AG405" s="76"/>
      <c r="AH405" s="76"/>
      <c r="AI405" s="76"/>
      <c r="AJ405" s="76"/>
      <c r="AK405" s="76"/>
      <c r="AL405" s="76"/>
      <c r="AM405" s="76"/>
      <c r="AN405" s="76"/>
      <c r="AO405" s="143"/>
      <c r="AP405" s="244" t="str">
        <f>IF(F405="","",IFERROR(VLOOKUP(SUBSTITUTE(SUBSTITUTE(Tabla1[[#This Row],[Uso Sistemas]],"T","P"),"N","F"),Parámetros!$M$2:$N$17,2,0),"Completar hasta 3ra sem. para evaluar a Probacionista"))</f>
        <v/>
      </c>
      <c r="AQ405" s="39"/>
      <c r="AR405" s="39"/>
      <c r="AS405" s="39"/>
      <c r="AT405" s="28"/>
      <c r="AU405" s="55"/>
      <c r="AV405" s="55"/>
      <c r="AW405" s="55"/>
      <c r="AX405" s="246" t="str">
        <f>IF(V405="","",EOMONTH(EDATE(Tabla1[[#This Row],[Fecha Finalización]],2),0))</f>
        <v/>
      </c>
      <c r="AY405" s="39"/>
      <c r="AZ405" s="247" t="str">
        <f>IF(V405="","",EOMONTH(EDATE(Tabla1[[#This Row],[Fecha Finalización]],3),0))</f>
        <v/>
      </c>
      <c r="BA405" s="39"/>
      <c r="BB405" s="39"/>
      <c r="BC405" s="233"/>
      <c r="BD405" s="231" t="str">
        <f>IF(F405="","",Tabla1[[#This Row],[sem 01]]&amp;Tabla1[[#This Row],[sem 02]]&amp;Tabla1[[#This Row],[sem 03]])</f>
        <v/>
      </c>
      <c r="BE405" s="232" t="str">
        <f>+IF(TRIM(F405)="","",$B$1&amp;"-"&amp;Tabla1[[#This Row],[Mes Inscrito]]&amp;"-"&amp;Tabla1[[#This Row],[Dia de clases Inscrito]]&amp;"-"&amp;Tabla1[[#This Row],[Horario Inscrito]]&amp;"-"&amp;Tabla1[[#This Row],[Fecha Inicio grupo]])</f>
        <v/>
      </c>
      <c r="BF405" s="249" t="str">
        <f>IF(F405="","",Tabla1[[#This Row],[Curso]])</f>
        <v/>
      </c>
      <c r="BG405" s="250" t="str">
        <f>+IF(TRIM(F405)="","",$B$1&amp;"-"&amp;TRIM(Tabla1[[#This Row],[Mes Inscrito]])&amp;"-"&amp;TRIM(Tabla1[[#This Row],[Dia de clases Inscrito]])&amp;"-"&amp;TRIM(Tabla1[[#This Row],[Horario Inscrito]])&amp;"-"&amp;TRIM(Tabla1[[#This Row],[Fecha Inicio grupo]])&amp;"-"&amp;TRIM(Tabla1[[#This Row],[Tipo Incrito]]))</f>
        <v/>
      </c>
      <c r="BH405" s="251" t="str">
        <f>IF(F405="","",OR(IFERROR(SEARCH("CG",Tabla1[[#This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5" s="305" t="str">
        <f>IF(F405&lt;&gt;"",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5" s="305" t="str">
        <f>IF(F405&lt;&gt;"",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5" s="305" t="str">
        <f>IF(Tabla1[[#This Row],[Fecha Inicio grupo]]="","",IFERROR(VLOOKUP(Tabla1[[#This Row],[Mes de Alta como miembro]],Parámetros!$AM$2:$AN$16,2,0),"01/01/1900"))</f>
        <v/>
      </c>
    </row>
    <row r="406" spans="1:63" ht="14.45" hidden="1">
      <c r="A406" s="68">
        <v>403</v>
      </c>
      <c r="B406" s="29"/>
      <c r="C406" s="34"/>
      <c r="D406" s="42"/>
      <c r="E406" s="64"/>
      <c r="F406" s="45"/>
      <c r="G406" s="45"/>
      <c r="H406" s="161"/>
      <c r="I406" s="42"/>
      <c r="J406" s="28"/>
      <c r="K406" s="69"/>
      <c r="L406" s="68"/>
      <c r="M406" s="46"/>
      <c r="N406" s="236" t="str">
        <f ca="1">IF(Tabla1[[#This Row],[Fecha de nac]]="","",IF(Tabla1[[#This Row],[Fecha Finalización]] &gt;=TODAY(), DATEDIF(Tabla1[[#This Row],[Fecha de nac]],TODAY(),"y"), ROUNDDOWN((Tabla1[[#This Row],[Fecha Finalización]] -Tabla1[[#This Row],[Fecha de nac]])/365,0)))</f>
        <v/>
      </c>
      <c r="O406" s="167"/>
      <c r="P406" s="34"/>
      <c r="Q406" s="67"/>
      <c r="R406" s="67"/>
      <c r="S406" s="67"/>
      <c r="T406" s="67"/>
      <c r="U406" s="241" t="str">
        <f>IF(F406="","",Tabla1[[#This Row],[Fecha Inicio grupo]]+3*7-7)</f>
        <v/>
      </c>
      <c r="V406" s="242" t="str">
        <f>IF(F406="","",EDATE(Tabla1[[#This Row],[Fecha Inicio grupo]],3))</f>
        <v/>
      </c>
      <c r="W406" s="29"/>
      <c r="X406" s="29"/>
      <c r="Y406" s="76"/>
      <c r="Z406" s="76"/>
      <c r="AA406" s="76"/>
      <c r="AB406" s="76"/>
      <c r="AC406" s="76"/>
      <c r="AD406" s="76"/>
      <c r="AE406" s="76"/>
      <c r="AF406" s="76"/>
      <c r="AG406" s="76"/>
      <c r="AH406" s="76"/>
      <c r="AI406" s="76"/>
      <c r="AJ406" s="76"/>
      <c r="AK406" s="76"/>
      <c r="AL406" s="76"/>
      <c r="AM406" s="76"/>
      <c r="AN406" s="76"/>
      <c r="AO406" s="143"/>
      <c r="AP406" s="244" t="str">
        <f>IF(F406="","",IFERROR(VLOOKUP(SUBSTITUTE(SUBSTITUTE(Tabla1[[#This Row],[Uso Sistemas]],"T","P"),"N","F"),Parámetros!$M$2:$N$17,2,0),"Completar hasta 3ra sem. para evaluar a Probacionista"))</f>
        <v/>
      </c>
      <c r="AQ406" s="39"/>
      <c r="AR406" s="39"/>
      <c r="AS406" s="39"/>
      <c r="AT406" s="28"/>
      <c r="AU406" s="55"/>
      <c r="AV406" s="55"/>
      <c r="AW406" s="55"/>
      <c r="AX406" s="246" t="str">
        <f>IF(V406="","",EOMONTH(EDATE(Tabla1[[#This Row],[Fecha Finalización]],2),0))</f>
        <v/>
      </c>
      <c r="AY406" s="39"/>
      <c r="AZ406" s="247" t="str">
        <f>IF(V406="","",EOMONTH(EDATE(Tabla1[[#This Row],[Fecha Finalización]],3),0))</f>
        <v/>
      </c>
      <c r="BA406" s="39"/>
      <c r="BB406" s="39"/>
      <c r="BC406" s="233"/>
      <c r="BD406" s="231" t="str">
        <f>IF(F406="","",Tabla1[[#This Row],[sem 01]]&amp;Tabla1[[#This Row],[sem 02]]&amp;Tabla1[[#This Row],[sem 03]])</f>
        <v/>
      </c>
      <c r="BE406" s="232" t="str">
        <f>+IF(TRIM(F406)="","",$B$1&amp;"-"&amp;Tabla1[[#This Row],[Mes Inscrito]]&amp;"-"&amp;Tabla1[[#This Row],[Dia de clases Inscrito]]&amp;"-"&amp;Tabla1[[#This Row],[Horario Inscrito]]&amp;"-"&amp;Tabla1[[#This Row],[Fecha Inicio grupo]])</f>
        <v/>
      </c>
      <c r="BF406" s="249" t="str">
        <f>IF(F406="","",Tabla1[[#This Row],[Curso]])</f>
        <v/>
      </c>
      <c r="BG406" s="250" t="str">
        <f>+IF(TRIM(F406)="","",$B$1&amp;"-"&amp;TRIM(Tabla1[[#This Row],[Mes Inscrito]])&amp;"-"&amp;TRIM(Tabla1[[#This Row],[Dia de clases Inscrito]])&amp;"-"&amp;TRIM(Tabla1[[#This Row],[Horario Inscrito]])&amp;"-"&amp;TRIM(Tabla1[[#This Row],[Fecha Inicio grupo]])&amp;"-"&amp;TRIM(Tabla1[[#This Row],[Tipo Incrito]]))</f>
        <v/>
      </c>
      <c r="BH406" s="251" t="str">
        <f>IF(F406="","",OR(IFERROR(SEARCH("CG",Tabla1[[#This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6" s="305" t="str">
        <f>IF(F406&lt;&gt;"",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6" s="305" t="str">
        <f>IF(F406&lt;&gt;"",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6" s="305" t="str">
        <f>IF(Tabla1[[#This Row],[Fecha Inicio grupo]]="","",IFERROR(VLOOKUP(Tabla1[[#This Row],[Mes de Alta como miembro]],Parámetros!$AM$2:$AN$16,2,0),"01/01/1900"))</f>
        <v/>
      </c>
    </row>
    <row r="407" spans="1:63" ht="14.45" hidden="1">
      <c r="A407" s="68">
        <v>404</v>
      </c>
      <c r="B407" s="29"/>
      <c r="C407" s="34"/>
      <c r="D407" s="42"/>
      <c r="E407" s="64"/>
      <c r="F407" s="45"/>
      <c r="G407" s="45"/>
      <c r="H407" s="161"/>
      <c r="I407" s="42"/>
      <c r="J407" s="28"/>
      <c r="K407" s="69"/>
      <c r="L407" s="68"/>
      <c r="M407" s="46"/>
      <c r="N407" s="236" t="str">
        <f ca="1">IF(Tabla1[[#This Row],[Fecha de nac]]="","",IF(Tabla1[[#This Row],[Fecha Finalización]] &gt;=TODAY(), DATEDIF(Tabla1[[#This Row],[Fecha de nac]],TODAY(),"y"), ROUNDDOWN((Tabla1[[#This Row],[Fecha Finalización]] -Tabla1[[#This Row],[Fecha de nac]])/365,0)))</f>
        <v/>
      </c>
      <c r="O407" s="167"/>
      <c r="P407" s="34"/>
      <c r="Q407" s="67"/>
      <c r="R407" s="67"/>
      <c r="S407" s="67"/>
      <c r="T407" s="67"/>
      <c r="U407" s="241" t="str">
        <f>IF(F407="","",Tabla1[[#This Row],[Fecha Inicio grupo]]+3*7-7)</f>
        <v/>
      </c>
      <c r="V407" s="242" t="str">
        <f>IF(F407="","",EDATE(Tabla1[[#This Row],[Fecha Inicio grupo]],3))</f>
        <v/>
      </c>
      <c r="W407" s="29"/>
      <c r="X407" s="29"/>
      <c r="Y407" s="76"/>
      <c r="Z407" s="76"/>
      <c r="AA407" s="76"/>
      <c r="AB407" s="76"/>
      <c r="AC407" s="76"/>
      <c r="AD407" s="76"/>
      <c r="AE407" s="76"/>
      <c r="AF407" s="76"/>
      <c r="AG407" s="76"/>
      <c r="AH407" s="76"/>
      <c r="AI407" s="76"/>
      <c r="AJ407" s="76"/>
      <c r="AK407" s="76"/>
      <c r="AL407" s="76"/>
      <c r="AM407" s="76"/>
      <c r="AN407" s="76"/>
      <c r="AO407" s="143"/>
      <c r="AP407" s="244" t="str">
        <f>IF(F407="","",IFERROR(VLOOKUP(SUBSTITUTE(SUBSTITUTE(Tabla1[[#This Row],[Uso Sistemas]],"T","P"),"N","F"),Parámetros!$M$2:$N$17,2,0),"Completar hasta 3ra sem. para evaluar a Probacionista"))</f>
        <v/>
      </c>
      <c r="AQ407" s="39"/>
      <c r="AR407" s="39"/>
      <c r="AS407" s="39"/>
      <c r="AT407" s="28"/>
      <c r="AU407" s="55"/>
      <c r="AV407" s="55"/>
      <c r="AW407" s="55"/>
      <c r="AX407" s="246" t="str">
        <f>IF(V407="","",EOMONTH(EDATE(Tabla1[[#This Row],[Fecha Finalización]],2),0))</f>
        <v/>
      </c>
      <c r="AY407" s="39"/>
      <c r="AZ407" s="247" t="str">
        <f>IF(V407="","",EOMONTH(EDATE(Tabla1[[#This Row],[Fecha Finalización]],3),0))</f>
        <v/>
      </c>
      <c r="BA407" s="39"/>
      <c r="BB407" s="39"/>
      <c r="BC407" s="233"/>
      <c r="BD407" s="231" t="str">
        <f>IF(F407="","",Tabla1[[#This Row],[sem 01]]&amp;Tabla1[[#This Row],[sem 02]]&amp;Tabla1[[#This Row],[sem 03]])</f>
        <v/>
      </c>
      <c r="BE407" s="232" t="str">
        <f>+IF(TRIM(F407)="","",$B$1&amp;"-"&amp;Tabla1[[#This Row],[Mes Inscrito]]&amp;"-"&amp;Tabla1[[#This Row],[Dia de clases Inscrito]]&amp;"-"&amp;Tabla1[[#This Row],[Horario Inscrito]]&amp;"-"&amp;Tabla1[[#This Row],[Fecha Inicio grupo]])</f>
        <v/>
      </c>
      <c r="BF407" s="249" t="str">
        <f>IF(F407="","",Tabla1[[#This Row],[Curso]])</f>
        <v/>
      </c>
      <c r="BG407" s="250" t="str">
        <f>+IF(TRIM(F407)="","",$B$1&amp;"-"&amp;TRIM(Tabla1[[#This Row],[Mes Inscrito]])&amp;"-"&amp;TRIM(Tabla1[[#This Row],[Dia de clases Inscrito]])&amp;"-"&amp;TRIM(Tabla1[[#This Row],[Horario Inscrito]])&amp;"-"&amp;TRIM(Tabla1[[#This Row],[Fecha Inicio grupo]])&amp;"-"&amp;TRIM(Tabla1[[#This Row],[Tipo Incrito]]))</f>
        <v/>
      </c>
      <c r="BH407" s="251" t="str">
        <f>IF(F407="","",OR(IFERROR(SEARCH("CG",Tabla1[[#This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7" s="305" t="str">
        <f>IF(F407&lt;&gt;"",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7" s="305" t="str">
        <f>IF(F407&lt;&gt;"",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7" s="305" t="str">
        <f>IF(Tabla1[[#This Row],[Fecha Inicio grupo]]="","",IFERROR(VLOOKUP(Tabla1[[#This Row],[Mes de Alta como miembro]],Parámetros!$AM$2:$AN$16,2,0),"01/01/1900"))</f>
        <v/>
      </c>
    </row>
    <row r="408" spans="1:63" ht="14.45" hidden="1">
      <c r="A408" s="68">
        <v>405</v>
      </c>
      <c r="B408" s="29"/>
      <c r="C408" s="34"/>
      <c r="D408" s="42"/>
      <c r="E408" s="64"/>
      <c r="F408" s="45"/>
      <c r="G408" s="45"/>
      <c r="H408" s="161"/>
      <c r="I408" s="42"/>
      <c r="J408" s="28"/>
      <c r="K408" s="69"/>
      <c r="L408" s="68"/>
      <c r="M408" s="46"/>
      <c r="N408" s="236" t="str">
        <f ca="1">IF(Tabla1[[#This Row],[Fecha de nac]]="","",IF(Tabla1[[#This Row],[Fecha Finalización]] &gt;=TODAY(), DATEDIF(Tabla1[[#This Row],[Fecha de nac]],TODAY(),"y"), ROUNDDOWN((Tabla1[[#This Row],[Fecha Finalización]] -Tabla1[[#This Row],[Fecha de nac]])/365,0)))</f>
        <v/>
      </c>
      <c r="O408" s="167"/>
      <c r="P408" s="34"/>
      <c r="Q408" s="67"/>
      <c r="R408" s="67"/>
      <c r="S408" s="67"/>
      <c r="T408" s="67"/>
      <c r="U408" s="241" t="str">
        <f>IF(F408="","",Tabla1[[#This Row],[Fecha Inicio grupo]]+3*7-7)</f>
        <v/>
      </c>
      <c r="V408" s="242" t="str">
        <f>IF(F408="","",EDATE(Tabla1[[#This Row],[Fecha Inicio grupo]],3))</f>
        <v/>
      </c>
      <c r="W408" s="29"/>
      <c r="X408" s="29"/>
      <c r="Y408" s="76"/>
      <c r="Z408" s="76"/>
      <c r="AA408" s="76"/>
      <c r="AB408" s="76"/>
      <c r="AC408" s="76"/>
      <c r="AD408" s="76"/>
      <c r="AE408" s="76"/>
      <c r="AF408" s="76"/>
      <c r="AG408" s="76"/>
      <c r="AH408" s="76"/>
      <c r="AI408" s="76"/>
      <c r="AJ408" s="76"/>
      <c r="AK408" s="76"/>
      <c r="AL408" s="76"/>
      <c r="AM408" s="76"/>
      <c r="AN408" s="76"/>
      <c r="AO408" s="143"/>
      <c r="AP408" s="244" t="str">
        <f>IF(F408="","",IFERROR(VLOOKUP(SUBSTITUTE(SUBSTITUTE(Tabla1[[#This Row],[Uso Sistemas]],"T","P"),"N","F"),Parámetros!$M$2:$N$17,2,0),"Completar hasta 3ra sem. para evaluar a Probacionista"))</f>
        <v/>
      </c>
      <c r="AQ408" s="39"/>
      <c r="AR408" s="39"/>
      <c r="AS408" s="39"/>
      <c r="AT408" s="28"/>
      <c r="AU408" s="55"/>
      <c r="AV408" s="55"/>
      <c r="AW408" s="55"/>
      <c r="AX408" s="246" t="str">
        <f>IF(V408="","",EOMONTH(EDATE(Tabla1[[#This Row],[Fecha Finalización]],2),0))</f>
        <v/>
      </c>
      <c r="AY408" s="39"/>
      <c r="AZ408" s="247" t="str">
        <f>IF(V408="","",EOMONTH(EDATE(Tabla1[[#This Row],[Fecha Finalización]],3),0))</f>
        <v/>
      </c>
      <c r="BA408" s="39"/>
      <c r="BB408" s="39"/>
      <c r="BC408" s="233"/>
      <c r="BD408" s="231" t="str">
        <f>IF(F408="","",Tabla1[[#This Row],[sem 01]]&amp;Tabla1[[#This Row],[sem 02]]&amp;Tabla1[[#This Row],[sem 03]])</f>
        <v/>
      </c>
      <c r="BE408" s="232" t="str">
        <f>+IF(TRIM(F408)="","",$B$1&amp;"-"&amp;Tabla1[[#This Row],[Mes Inscrito]]&amp;"-"&amp;Tabla1[[#This Row],[Dia de clases Inscrito]]&amp;"-"&amp;Tabla1[[#This Row],[Horario Inscrito]]&amp;"-"&amp;Tabla1[[#This Row],[Fecha Inicio grupo]])</f>
        <v/>
      </c>
      <c r="BF408" s="249" t="str">
        <f>IF(F408="","",Tabla1[[#This Row],[Curso]])</f>
        <v/>
      </c>
      <c r="BG408" s="250" t="str">
        <f>+IF(TRIM(F408)="","",$B$1&amp;"-"&amp;TRIM(Tabla1[[#This Row],[Mes Inscrito]])&amp;"-"&amp;TRIM(Tabla1[[#This Row],[Dia de clases Inscrito]])&amp;"-"&amp;TRIM(Tabla1[[#This Row],[Horario Inscrito]])&amp;"-"&amp;TRIM(Tabla1[[#This Row],[Fecha Inicio grupo]])&amp;"-"&amp;TRIM(Tabla1[[#This Row],[Tipo Incrito]]))</f>
        <v/>
      </c>
      <c r="BH408" s="251" t="str">
        <f>IF(F408="","",OR(IFERROR(SEARCH("CG",Tabla1[[#This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8" s="305" t="str">
        <f>IF(F408&lt;&gt;"",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8" s="305" t="str">
        <f>IF(F408&lt;&gt;"",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8" s="305" t="str">
        <f>IF(Tabla1[[#This Row],[Fecha Inicio grupo]]="","",IFERROR(VLOOKUP(Tabla1[[#This Row],[Mes de Alta como miembro]],Parámetros!$AM$2:$AN$16,2,0),"01/01/1900"))</f>
        <v/>
      </c>
    </row>
    <row r="409" spans="1:63" ht="14.45" hidden="1">
      <c r="A409" s="68">
        <v>406</v>
      </c>
      <c r="B409" s="29"/>
      <c r="C409" s="34"/>
      <c r="D409" s="42"/>
      <c r="E409" s="64"/>
      <c r="F409" s="45"/>
      <c r="G409" s="45"/>
      <c r="H409" s="161"/>
      <c r="I409" s="42"/>
      <c r="J409" s="28"/>
      <c r="K409" s="69"/>
      <c r="L409" s="68"/>
      <c r="M409" s="46"/>
      <c r="N409" s="236" t="str">
        <f ca="1">IF(Tabla1[[#This Row],[Fecha de nac]]="","",IF(Tabla1[[#This Row],[Fecha Finalización]] &gt;=TODAY(), DATEDIF(Tabla1[[#This Row],[Fecha de nac]],TODAY(),"y"), ROUNDDOWN((Tabla1[[#This Row],[Fecha Finalización]] -Tabla1[[#This Row],[Fecha de nac]])/365,0)))</f>
        <v/>
      </c>
      <c r="O409" s="167"/>
      <c r="P409" s="34"/>
      <c r="Q409" s="67"/>
      <c r="R409" s="67"/>
      <c r="S409" s="67"/>
      <c r="T409" s="67"/>
      <c r="U409" s="241" t="str">
        <f>IF(F409="","",Tabla1[[#This Row],[Fecha Inicio grupo]]+3*7-7)</f>
        <v/>
      </c>
      <c r="V409" s="242" t="str">
        <f>IF(F409="","",EDATE(Tabla1[[#This Row],[Fecha Inicio grupo]],3))</f>
        <v/>
      </c>
      <c r="W409" s="29"/>
      <c r="X409" s="29"/>
      <c r="Y409" s="76"/>
      <c r="Z409" s="76"/>
      <c r="AA409" s="76"/>
      <c r="AB409" s="76"/>
      <c r="AC409" s="76"/>
      <c r="AD409" s="76"/>
      <c r="AE409" s="76"/>
      <c r="AF409" s="76"/>
      <c r="AG409" s="76"/>
      <c r="AH409" s="76"/>
      <c r="AI409" s="76"/>
      <c r="AJ409" s="76"/>
      <c r="AK409" s="76"/>
      <c r="AL409" s="76"/>
      <c r="AM409" s="76"/>
      <c r="AN409" s="76"/>
      <c r="AO409" s="143"/>
      <c r="AP409" s="244" t="str">
        <f>IF(F409="","",IFERROR(VLOOKUP(SUBSTITUTE(SUBSTITUTE(Tabla1[[#This Row],[Uso Sistemas]],"T","P"),"N","F"),Parámetros!$M$2:$N$17,2,0),"Completar hasta 3ra sem. para evaluar a Probacionista"))</f>
        <v/>
      </c>
      <c r="AQ409" s="39"/>
      <c r="AR409" s="39"/>
      <c r="AS409" s="39"/>
      <c r="AT409" s="28"/>
      <c r="AU409" s="55"/>
      <c r="AV409" s="55"/>
      <c r="AW409" s="55"/>
      <c r="AX409" s="246" t="str">
        <f>IF(V409="","",EOMONTH(EDATE(Tabla1[[#This Row],[Fecha Finalización]],2),0))</f>
        <v/>
      </c>
      <c r="AY409" s="39"/>
      <c r="AZ409" s="247" t="str">
        <f>IF(V409="","",EOMONTH(EDATE(Tabla1[[#This Row],[Fecha Finalización]],3),0))</f>
        <v/>
      </c>
      <c r="BA409" s="39"/>
      <c r="BB409" s="39"/>
      <c r="BC409" s="233"/>
      <c r="BD409" s="231" t="str">
        <f>IF(F409="","",Tabla1[[#This Row],[sem 01]]&amp;Tabla1[[#This Row],[sem 02]]&amp;Tabla1[[#This Row],[sem 03]])</f>
        <v/>
      </c>
      <c r="BE409" s="232" t="str">
        <f>+IF(TRIM(F409)="","",$B$1&amp;"-"&amp;Tabla1[[#This Row],[Mes Inscrito]]&amp;"-"&amp;Tabla1[[#This Row],[Dia de clases Inscrito]]&amp;"-"&amp;Tabla1[[#This Row],[Horario Inscrito]]&amp;"-"&amp;Tabla1[[#This Row],[Fecha Inicio grupo]])</f>
        <v/>
      </c>
      <c r="BF409" s="249" t="str">
        <f>IF(F409="","",Tabla1[[#This Row],[Curso]])</f>
        <v/>
      </c>
      <c r="BG409" s="250" t="str">
        <f>+IF(TRIM(F409)="","",$B$1&amp;"-"&amp;TRIM(Tabla1[[#This Row],[Mes Inscrito]])&amp;"-"&amp;TRIM(Tabla1[[#This Row],[Dia de clases Inscrito]])&amp;"-"&amp;TRIM(Tabla1[[#This Row],[Horario Inscrito]])&amp;"-"&amp;TRIM(Tabla1[[#This Row],[Fecha Inicio grupo]])&amp;"-"&amp;TRIM(Tabla1[[#This Row],[Tipo Incrito]]))</f>
        <v/>
      </c>
      <c r="BH409" s="251" t="str">
        <f>IF(F409="","",OR(IFERROR(SEARCH("CG",Tabla1[[#This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9" s="305" t="str">
        <f>IF(F409&lt;&gt;"",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9" s="305" t="str">
        <f>IF(F409&lt;&gt;"",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9" s="305" t="str">
        <f>IF(Tabla1[[#This Row],[Fecha Inicio grupo]]="","",IFERROR(VLOOKUP(Tabla1[[#This Row],[Mes de Alta como miembro]],Parámetros!$AM$2:$AN$16,2,0),"01/01/1900"))</f>
        <v/>
      </c>
    </row>
    <row r="410" spans="1:63" ht="14.45" hidden="1">
      <c r="A410" s="68">
        <v>407</v>
      </c>
      <c r="B410" s="29"/>
      <c r="C410" s="34"/>
      <c r="D410" s="42"/>
      <c r="E410" s="64"/>
      <c r="F410" s="45"/>
      <c r="G410" s="45"/>
      <c r="H410" s="161"/>
      <c r="I410" s="42"/>
      <c r="J410" s="28"/>
      <c r="K410" s="69"/>
      <c r="L410" s="68"/>
      <c r="M410" s="46"/>
      <c r="N410" s="236" t="str">
        <f ca="1">IF(Tabla1[[#This Row],[Fecha de nac]]="","",IF(Tabla1[[#This Row],[Fecha Finalización]] &gt;=TODAY(), DATEDIF(Tabla1[[#This Row],[Fecha de nac]],TODAY(),"y"), ROUNDDOWN((Tabla1[[#This Row],[Fecha Finalización]] -Tabla1[[#This Row],[Fecha de nac]])/365,0)))</f>
        <v/>
      </c>
      <c r="O410" s="167"/>
      <c r="P410" s="34"/>
      <c r="Q410" s="67"/>
      <c r="R410" s="67"/>
      <c r="S410" s="67"/>
      <c r="T410" s="67"/>
      <c r="U410" s="241" t="str">
        <f>IF(F410="","",Tabla1[[#This Row],[Fecha Inicio grupo]]+3*7-7)</f>
        <v/>
      </c>
      <c r="V410" s="242" t="str">
        <f>IF(F410="","",EDATE(Tabla1[[#This Row],[Fecha Inicio grupo]],3))</f>
        <v/>
      </c>
      <c r="W410" s="29"/>
      <c r="X410" s="29"/>
      <c r="Y410" s="76"/>
      <c r="Z410" s="76"/>
      <c r="AA410" s="76"/>
      <c r="AB410" s="76"/>
      <c r="AC410" s="76"/>
      <c r="AD410" s="76"/>
      <c r="AE410" s="76"/>
      <c r="AF410" s="76"/>
      <c r="AG410" s="76"/>
      <c r="AH410" s="76"/>
      <c r="AI410" s="76"/>
      <c r="AJ410" s="76"/>
      <c r="AK410" s="76"/>
      <c r="AL410" s="76"/>
      <c r="AM410" s="76"/>
      <c r="AN410" s="76"/>
      <c r="AO410" s="143"/>
      <c r="AP410" s="244" t="str">
        <f>IF(F410="","",IFERROR(VLOOKUP(SUBSTITUTE(SUBSTITUTE(Tabla1[[#This Row],[Uso Sistemas]],"T","P"),"N","F"),Parámetros!$M$2:$N$17,2,0),"Completar hasta 3ra sem. para evaluar a Probacionista"))</f>
        <v/>
      </c>
      <c r="AQ410" s="39"/>
      <c r="AR410" s="39"/>
      <c r="AS410" s="39"/>
      <c r="AT410" s="28"/>
      <c r="AU410" s="55"/>
      <c r="AV410" s="55"/>
      <c r="AW410" s="55"/>
      <c r="AX410" s="246" t="str">
        <f>IF(V410="","",EOMONTH(EDATE(Tabla1[[#This Row],[Fecha Finalización]],2),0))</f>
        <v/>
      </c>
      <c r="AY410" s="39"/>
      <c r="AZ410" s="247" t="str">
        <f>IF(V410="","",EOMONTH(EDATE(Tabla1[[#This Row],[Fecha Finalización]],3),0))</f>
        <v/>
      </c>
      <c r="BA410" s="39"/>
      <c r="BB410" s="39"/>
      <c r="BC410" s="233"/>
      <c r="BD410" s="231" t="str">
        <f>IF(F410="","",Tabla1[[#This Row],[sem 01]]&amp;Tabla1[[#This Row],[sem 02]]&amp;Tabla1[[#This Row],[sem 03]])</f>
        <v/>
      </c>
      <c r="BE410" s="232" t="str">
        <f>+IF(TRIM(F410)="","",$B$1&amp;"-"&amp;Tabla1[[#This Row],[Mes Inscrito]]&amp;"-"&amp;Tabla1[[#This Row],[Dia de clases Inscrito]]&amp;"-"&amp;Tabla1[[#This Row],[Horario Inscrito]]&amp;"-"&amp;Tabla1[[#This Row],[Fecha Inicio grupo]])</f>
        <v/>
      </c>
      <c r="BF410" s="249" t="str">
        <f>IF(F410="","",Tabla1[[#This Row],[Curso]])</f>
        <v/>
      </c>
      <c r="BG410" s="250" t="str">
        <f>+IF(TRIM(F410)="","",$B$1&amp;"-"&amp;TRIM(Tabla1[[#This Row],[Mes Inscrito]])&amp;"-"&amp;TRIM(Tabla1[[#This Row],[Dia de clases Inscrito]])&amp;"-"&amp;TRIM(Tabla1[[#This Row],[Horario Inscrito]])&amp;"-"&amp;TRIM(Tabla1[[#This Row],[Fecha Inicio grupo]])&amp;"-"&amp;TRIM(Tabla1[[#This Row],[Tipo Incrito]]))</f>
        <v/>
      </c>
      <c r="BH410" s="251" t="str">
        <f>IF(F410="","",OR(IFERROR(SEARCH("CG",Tabla1[[#This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0" s="305" t="str">
        <f>IF(F410&lt;&gt;"",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0" s="305" t="str">
        <f>IF(F410&lt;&gt;"",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0" s="305" t="str">
        <f>IF(Tabla1[[#This Row],[Fecha Inicio grupo]]="","",IFERROR(VLOOKUP(Tabla1[[#This Row],[Mes de Alta como miembro]],Parámetros!$AM$2:$AN$16,2,0),"01/01/1900"))</f>
        <v/>
      </c>
    </row>
    <row r="411" spans="1:63" ht="14.45" hidden="1">
      <c r="A411" s="68">
        <v>408</v>
      </c>
      <c r="B411" s="29"/>
      <c r="C411" s="34"/>
      <c r="D411" s="42"/>
      <c r="E411" s="64"/>
      <c r="F411" s="45"/>
      <c r="G411" s="45"/>
      <c r="H411" s="161"/>
      <c r="I411" s="42"/>
      <c r="J411" s="28"/>
      <c r="K411" s="69"/>
      <c r="L411" s="68"/>
      <c r="M411" s="46"/>
      <c r="N411" s="236" t="str">
        <f ca="1">IF(Tabla1[[#This Row],[Fecha de nac]]="","",IF(Tabla1[[#This Row],[Fecha Finalización]] &gt;=TODAY(), DATEDIF(Tabla1[[#This Row],[Fecha de nac]],TODAY(),"y"), ROUNDDOWN((Tabla1[[#This Row],[Fecha Finalización]] -Tabla1[[#This Row],[Fecha de nac]])/365,0)))</f>
        <v/>
      </c>
      <c r="O411" s="167"/>
      <c r="P411" s="34"/>
      <c r="Q411" s="67"/>
      <c r="R411" s="67"/>
      <c r="S411" s="67"/>
      <c r="T411" s="67"/>
      <c r="U411" s="241" t="str">
        <f>IF(F411="","",Tabla1[[#This Row],[Fecha Inicio grupo]]+3*7-7)</f>
        <v/>
      </c>
      <c r="V411" s="242" t="str">
        <f>IF(F411="","",EDATE(Tabla1[[#This Row],[Fecha Inicio grupo]],3))</f>
        <v/>
      </c>
      <c r="W411" s="29"/>
      <c r="X411" s="29"/>
      <c r="Y411" s="76"/>
      <c r="Z411" s="76"/>
      <c r="AA411" s="76"/>
      <c r="AB411" s="76"/>
      <c r="AC411" s="76"/>
      <c r="AD411" s="76"/>
      <c r="AE411" s="76"/>
      <c r="AF411" s="76"/>
      <c r="AG411" s="76"/>
      <c r="AH411" s="76"/>
      <c r="AI411" s="76"/>
      <c r="AJ411" s="76"/>
      <c r="AK411" s="76"/>
      <c r="AL411" s="76"/>
      <c r="AM411" s="76"/>
      <c r="AN411" s="76"/>
      <c r="AO411" s="143"/>
      <c r="AP411" s="244" t="str">
        <f>IF(F411="","",IFERROR(VLOOKUP(SUBSTITUTE(SUBSTITUTE(Tabla1[[#This Row],[Uso Sistemas]],"T","P"),"N","F"),Parámetros!$M$2:$N$17,2,0),"Completar hasta 3ra sem. para evaluar a Probacionista"))</f>
        <v/>
      </c>
      <c r="AQ411" s="39"/>
      <c r="AR411" s="39"/>
      <c r="AS411" s="39"/>
      <c r="AT411" s="28"/>
      <c r="AU411" s="55"/>
      <c r="AV411" s="55"/>
      <c r="AW411" s="55"/>
      <c r="AX411" s="246" t="str">
        <f>IF(V411="","",EOMONTH(EDATE(Tabla1[[#This Row],[Fecha Finalización]],2),0))</f>
        <v/>
      </c>
      <c r="AY411" s="39"/>
      <c r="AZ411" s="247" t="str">
        <f>IF(V411="","",EOMONTH(EDATE(Tabla1[[#This Row],[Fecha Finalización]],3),0))</f>
        <v/>
      </c>
      <c r="BA411" s="39"/>
      <c r="BB411" s="39"/>
      <c r="BC411" s="233"/>
      <c r="BD411" s="231" t="str">
        <f>IF(F411="","",Tabla1[[#This Row],[sem 01]]&amp;Tabla1[[#This Row],[sem 02]]&amp;Tabla1[[#This Row],[sem 03]])</f>
        <v/>
      </c>
      <c r="BE411" s="232" t="str">
        <f>+IF(TRIM(F411)="","",$B$1&amp;"-"&amp;Tabla1[[#This Row],[Mes Inscrito]]&amp;"-"&amp;Tabla1[[#This Row],[Dia de clases Inscrito]]&amp;"-"&amp;Tabla1[[#This Row],[Horario Inscrito]]&amp;"-"&amp;Tabla1[[#This Row],[Fecha Inicio grupo]])</f>
        <v/>
      </c>
      <c r="BF411" s="249" t="str">
        <f>IF(F411="","",Tabla1[[#This Row],[Curso]])</f>
        <v/>
      </c>
      <c r="BG411" s="250" t="str">
        <f>+IF(TRIM(F411)="","",$B$1&amp;"-"&amp;TRIM(Tabla1[[#This Row],[Mes Inscrito]])&amp;"-"&amp;TRIM(Tabla1[[#This Row],[Dia de clases Inscrito]])&amp;"-"&amp;TRIM(Tabla1[[#This Row],[Horario Inscrito]])&amp;"-"&amp;TRIM(Tabla1[[#This Row],[Fecha Inicio grupo]])&amp;"-"&amp;TRIM(Tabla1[[#This Row],[Tipo Incrito]]))</f>
        <v/>
      </c>
      <c r="BH411" s="251" t="str">
        <f>IF(F411="","",OR(IFERROR(SEARCH("CG",Tabla1[[#This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1" s="305" t="str">
        <f>IF(F411&lt;&gt;"",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1" s="305" t="str">
        <f>IF(F411&lt;&gt;"",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1" s="305" t="str">
        <f>IF(Tabla1[[#This Row],[Fecha Inicio grupo]]="","",IFERROR(VLOOKUP(Tabla1[[#This Row],[Mes de Alta como miembro]],Parámetros!$AM$2:$AN$16,2,0),"01/01/1900"))</f>
        <v/>
      </c>
    </row>
    <row r="412" spans="1:63" ht="14.45" hidden="1">
      <c r="A412" s="68">
        <v>409</v>
      </c>
      <c r="B412" s="29"/>
      <c r="C412" s="34"/>
      <c r="D412" s="42"/>
      <c r="E412" s="64"/>
      <c r="F412" s="45"/>
      <c r="G412" s="45"/>
      <c r="H412" s="161"/>
      <c r="I412" s="42"/>
      <c r="J412" s="28"/>
      <c r="K412" s="69"/>
      <c r="L412" s="68"/>
      <c r="M412" s="46"/>
      <c r="N412" s="236" t="str">
        <f ca="1">IF(Tabla1[[#This Row],[Fecha de nac]]="","",IF(Tabla1[[#This Row],[Fecha Finalización]] &gt;=TODAY(), DATEDIF(Tabla1[[#This Row],[Fecha de nac]],TODAY(),"y"), ROUNDDOWN((Tabla1[[#This Row],[Fecha Finalización]] -Tabla1[[#This Row],[Fecha de nac]])/365,0)))</f>
        <v/>
      </c>
      <c r="O412" s="167"/>
      <c r="P412" s="34"/>
      <c r="Q412" s="67"/>
      <c r="R412" s="67"/>
      <c r="S412" s="67"/>
      <c r="T412" s="67"/>
      <c r="U412" s="241" t="str">
        <f>IF(F412="","",Tabla1[[#This Row],[Fecha Inicio grupo]]+3*7-7)</f>
        <v/>
      </c>
      <c r="V412" s="242" t="str">
        <f>IF(F412="","",EDATE(Tabla1[[#This Row],[Fecha Inicio grupo]],3))</f>
        <v/>
      </c>
      <c r="W412" s="29"/>
      <c r="X412" s="29"/>
      <c r="Y412" s="76"/>
      <c r="Z412" s="76"/>
      <c r="AA412" s="76"/>
      <c r="AB412" s="76"/>
      <c r="AC412" s="76"/>
      <c r="AD412" s="76"/>
      <c r="AE412" s="76"/>
      <c r="AF412" s="76"/>
      <c r="AG412" s="76"/>
      <c r="AH412" s="76"/>
      <c r="AI412" s="76"/>
      <c r="AJ412" s="76"/>
      <c r="AK412" s="76"/>
      <c r="AL412" s="76"/>
      <c r="AM412" s="76"/>
      <c r="AN412" s="76"/>
      <c r="AO412" s="143"/>
      <c r="AP412" s="244" t="str">
        <f>IF(F412="","",IFERROR(VLOOKUP(SUBSTITUTE(SUBSTITUTE(Tabla1[[#This Row],[Uso Sistemas]],"T","P"),"N","F"),Parámetros!$M$2:$N$17,2,0),"Completar hasta 3ra sem. para evaluar a Probacionista"))</f>
        <v/>
      </c>
      <c r="AQ412" s="39"/>
      <c r="AR412" s="39"/>
      <c r="AS412" s="39"/>
      <c r="AT412" s="28"/>
      <c r="AU412" s="55"/>
      <c r="AV412" s="55"/>
      <c r="AW412" s="55"/>
      <c r="AX412" s="246" t="str">
        <f>IF(V412="","",EOMONTH(EDATE(Tabla1[[#This Row],[Fecha Finalización]],2),0))</f>
        <v/>
      </c>
      <c r="AY412" s="39"/>
      <c r="AZ412" s="247" t="str">
        <f>IF(V412="","",EOMONTH(EDATE(Tabla1[[#This Row],[Fecha Finalización]],3),0))</f>
        <v/>
      </c>
      <c r="BA412" s="39"/>
      <c r="BB412" s="39"/>
      <c r="BC412" s="233"/>
      <c r="BD412" s="231" t="str">
        <f>IF(F412="","",Tabla1[[#This Row],[sem 01]]&amp;Tabla1[[#This Row],[sem 02]]&amp;Tabla1[[#This Row],[sem 03]])</f>
        <v/>
      </c>
      <c r="BE412" s="232" t="str">
        <f>+IF(TRIM(F412)="","",$B$1&amp;"-"&amp;Tabla1[[#This Row],[Mes Inscrito]]&amp;"-"&amp;Tabla1[[#This Row],[Dia de clases Inscrito]]&amp;"-"&amp;Tabla1[[#This Row],[Horario Inscrito]]&amp;"-"&amp;Tabla1[[#This Row],[Fecha Inicio grupo]])</f>
        <v/>
      </c>
      <c r="BF412" s="249" t="str">
        <f>IF(F412="","",Tabla1[[#This Row],[Curso]])</f>
        <v/>
      </c>
      <c r="BG412" s="250" t="str">
        <f>+IF(TRIM(F412)="","",$B$1&amp;"-"&amp;TRIM(Tabla1[[#This Row],[Mes Inscrito]])&amp;"-"&amp;TRIM(Tabla1[[#This Row],[Dia de clases Inscrito]])&amp;"-"&amp;TRIM(Tabla1[[#This Row],[Horario Inscrito]])&amp;"-"&amp;TRIM(Tabla1[[#This Row],[Fecha Inicio grupo]])&amp;"-"&amp;TRIM(Tabla1[[#This Row],[Tipo Incrito]]))</f>
        <v/>
      </c>
      <c r="BH412" s="251" t="str">
        <f>IF(F412="","",OR(IFERROR(SEARCH("CG",Tabla1[[#This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2" s="305" t="str">
        <f>IF(F412&lt;&gt;"",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2" s="305" t="str">
        <f>IF(F412&lt;&gt;"",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2" s="305" t="str">
        <f>IF(Tabla1[[#This Row],[Fecha Inicio grupo]]="","",IFERROR(VLOOKUP(Tabla1[[#This Row],[Mes de Alta como miembro]],Parámetros!$AM$2:$AN$16,2,0),"01/01/1900"))</f>
        <v/>
      </c>
    </row>
    <row r="413" spans="1:63" ht="14.45" hidden="1">
      <c r="A413" s="68">
        <v>410</v>
      </c>
      <c r="B413" s="29"/>
      <c r="C413" s="34"/>
      <c r="D413" s="42"/>
      <c r="E413" s="64"/>
      <c r="F413" s="45"/>
      <c r="G413" s="45"/>
      <c r="H413" s="161"/>
      <c r="I413" s="42"/>
      <c r="J413" s="28"/>
      <c r="K413" s="69"/>
      <c r="L413" s="68"/>
      <c r="M413" s="46"/>
      <c r="N413" s="236" t="str">
        <f ca="1">IF(Tabla1[[#This Row],[Fecha de nac]]="","",IF(Tabla1[[#This Row],[Fecha Finalización]] &gt;=TODAY(), DATEDIF(Tabla1[[#This Row],[Fecha de nac]],TODAY(),"y"), ROUNDDOWN((Tabla1[[#This Row],[Fecha Finalización]] -Tabla1[[#This Row],[Fecha de nac]])/365,0)))</f>
        <v/>
      </c>
      <c r="O413" s="167"/>
      <c r="P413" s="34"/>
      <c r="Q413" s="67"/>
      <c r="R413" s="67"/>
      <c r="S413" s="67"/>
      <c r="T413" s="67"/>
      <c r="U413" s="241" t="str">
        <f>IF(F413="","",Tabla1[[#This Row],[Fecha Inicio grupo]]+3*7-7)</f>
        <v/>
      </c>
      <c r="V413" s="242" t="str">
        <f>IF(F413="","",EDATE(Tabla1[[#This Row],[Fecha Inicio grupo]],3))</f>
        <v/>
      </c>
      <c r="W413" s="29"/>
      <c r="X413" s="29"/>
      <c r="Y413" s="76"/>
      <c r="Z413" s="76"/>
      <c r="AA413" s="76"/>
      <c r="AB413" s="76"/>
      <c r="AC413" s="76"/>
      <c r="AD413" s="76"/>
      <c r="AE413" s="76"/>
      <c r="AF413" s="76"/>
      <c r="AG413" s="76"/>
      <c r="AH413" s="76"/>
      <c r="AI413" s="76"/>
      <c r="AJ413" s="76"/>
      <c r="AK413" s="76"/>
      <c r="AL413" s="76"/>
      <c r="AM413" s="76"/>
      <c r="AN413" s="76"/>
      <c r="AO413" s="143"/>
      <c r="AP413" s="244" t="str">
        <f>IF(F413="","",IFERROR(VLOOKUP(SUBSTITUTE(SUBSTITUTE(Tabla1[[#This Row],[Uso Sistemas]],"T","P"),"N","F"),Parámetros!$M$2:$N$17,2,0),"Completar hasta 3ra sem. para evaluar a Probacionista"))</f>
        <v/>
      </c>
      <c r="AQ413" s="39"/>
      <c r="AR413" s="39"/>
      <c r="AS413" s="39"/>
      <c r="AT413" s="28"/>
      <c r="AU413" s="55"/>
      <c r="AV413" s="55"/>
      <c r="AW413" s="55"/>
      <c r="AX413" s="246" t="str">
        <f>IF(V413="","",EOMONTH(EDATE(Tabla1[[#This Row],[Fecha Finalización]],2),0))</f>
        <v/>
      </c>
      <c r="AY413" s="39"/>
      <c r="AZ413" s="247" t="str">
        <f>IF(V413="","",EOMONTH(EDATE(Tabla1[[#This Row],[Fecha Finalización]],3),0))</f>
        <v/>
      </c>
      <c r="BA413" s="39"/>
      <c r="BB413" s="39"/>
      <c r="BC413" s="233"/>
      <c r="BD413" s="231" t="str">
        <f>IF(F413="","",Tabla1[[#This Row],[sem 01]]&amp;Tabla1[[#This Row],[sem 02]]&amp;Tabla1[[#This Row],[sem 03]])</f>
        <v/>
      </c>
      <c r="BE413" s="232" t="str">
        <f>+IF(TRIM(F413)="","",$B$1&amp;"-"&amp;Tabla1[[#This Row],[Mes Inscrito]]&amp;"-"&amp;Tabla1[[#This Row],[Dia de clases Inscrito]]&amp;"-"&amp;Tabla1[[#This Row],[Horario Inscrito]]&amp;"-"&amp;Tabla1[[#This Row],[Fecha Inicio grupo]])</f>
        <v/>
      </c>
      <c r="BF413" s="249" t="str">
        <f>IF(F413="","",Tabla1[[#This Row],[Curso]])</f>
        <v/>
      </c>
      <c r="BG413" s="250" t="str">
        <f>+IF(TRIM(F413)="","",$B$1&amp;"-"&amp;TRIM(Tabla1[[#This Row],[Mes Inscrito]])&amp;"-"&amp;TRIM(Tabla1[[#This Row],[Dia de clases Inscrito]])&amp;"-"&amp;TRIM(Tabla1[[#This Row],[Horario Inscrito]])&amp;"-"&amp;TRIM(Tabla1[[#This Row],[Fecha Inicio grupo]])&amp;"-"&amp;TRIM(Tabla1[[#This Row],[Tipo Incrito]]))</f>
        <v/>
      </c>
      <c r="BH413" s="251" t="str">
        <f>IF(F413="","",OR(IFERROR(SEARCH("CG",Tabla1[[#This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3" s="305" t="str">
        <f>IF(F413&lt;&gt;"",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3" s="305" t="str">
        <f>IF(F413&lt;&gt;"",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3" s="305" t="str">
        <f>IF(Tabla1[[#This Row],[Fecha Inicio grupo]]="","",IFERROR(VLOOKUP(Tabla1[[#This Row],[Mes de Alta como miembro]],Parámetros!$AM$2:$AN$16,2,0),"01/01/1900"))</f>
        <v/>
      </c>
    </row>
    <row r="414" spans="1:63" ht="14.45" hidden="1">
      <c r="A414" s="68">
        <v>411</v>
      </c>
      <c r="B414" s="29"/>
      <c r="C414" s="34"/>
      <c r="D414" s="42"/>
      <c r="E414" s="64"/>
      <c r="F414" s="45"/>
      <c r="G414" s="45"/>
      <c r="H414" s="161"/>
      <c r="I414" s="42"/>
      <c r="J414" s="28"/>
      <c r="K414" s="69"/>
      <c r="L414" s="68"/>
      <c r="M414" s="46"/>
      <c r="N414" s="236" t="str">
        <f ca="1">IF(Tabla1[[#This Row],[Fecha de nac]]="","",IF(Tabla1[[#This Row],[Fecha Finalización]] &gt;=TODAY(), DATEDIF(Tabla1[[#This Row],[Fecha de nac]],TODAY(),"y"), ROUNDDOWN((Tabla1[[#This Row],[Fecha Finalización]] -Tabla1[[#This Row],[Fecha de nac]])/365,0)))</f>
        <v/>
      </c>
      <c r="O414" s="167"/>
      <c r="P414" s="34"/>
      <c r="Q414" s="67"/>
      <c r="R414" s="67"/>
      <c r="S414" s="67"/>
      <c r="T414" s="67"/>
      <c r="U414" s="241" t="str">
        <f>IF(F414="","",Tabla1[[#This Row],[Fecha Inicio grupo]]+3*7-7)</f>
        <v/>
      </c>
      <c r="V414" s="242" t="str">
        <f>IF(F414="","",EDATE(Tabla1[[#This Row],[Fecha Inicio grupo]],3))</f>
        <v/>
      </c>
      <c r="W414" s="29"/>
      <c r="X414" s="29"/>
      <c r="Y414" s="76"/>
      <c r="Z414" s="76"/>
      <c r="AA414" s="76"/>
      <c r="AB414" s="76"/>
      <c r="AC414" s="76"/>
      <c r="AD414" s="76"/>
      <c r="AE414" s="76"/>
      <c r="AF414" s="76"/>
      <c r="AG414" s="76"/>
      <c r="AH414" s="76"/>
      <c r="AI414" s="76"/>
      <c r="AJ414" s="76"/>
      <c r="AK414" s="76"/>
      <c r="AL414" s="76"/>
      <c r="AM414" s="76"/>
      <c r="AN414" s="76"/>
      <c r="AO414" s="143"/>
      <c r="AP414" s="244" t="str">
        <f>IF(F414="","",IFERROR(VLOOKUP(SUBSTITUTE(SUBSTITUTE(Tabla1[[#This Row],[Uso Sistemas]],"T","P"),"N","F"),Parámetros!$M$2:$N$17,2,0),"Completar hasta 3ra sem. para evaluar a Probacionista"))</f>
        <v/>
      </c>
      <c r="AQ414" s="39"/>
      <c r="AR414" s="39"/>
      <c r="AS414" s="39"/>
      <c r="AT414" s="28"/>
      <c r="AU414" s="55"/>
      <c r="AV414" s="55"/>
      <c r="AW414" s="55"/>
      <c r="AX414" s="246" t="str">
        <f>IF(V414="","",EOMONTH(EDATE(Tabla1[[#This Row],[Fecha Finalización]],2),0))</f>
        <v/>
      </c>
      <c r="AY414" s="39"/>
      <c r="AZ414" s="247" t="str">
        <f>IF(V414="","",EOMONTH(EDATE(Tabla1[[#This Row],[Fecha Finalización]],3),0))</f>
        <v/>
      </c>
      <c r="BA414" s="39"/>
      <c r="BB414" s="39"/>
      <c r="BC414" s="233"/>
      <c r="BD414" s="231" t="str">
        <f>IF(F414="","",Tabla1[[#This Row],[sem 01]]&amp;Tabla1[[#This Row],[sem 02]]&amp;Tabla1[[#This Row],[sem 03]])</f>
        <v/>
      </c>
      <c r="BE414" s="232" t="str">
        <f>+IF(TRIM(F414)="","",$B$1&amp;"-"&amp;Tabla1[[#This Row],[Mes Inscrito]]&amp;"-"&amp;Tabla1[[#This Row],[Dia de clases Inscrito]]&amp;"-"&amp;Tabla1[[#This Row],[Horario Inscrito]]&amp;"-"&amp;Tabla1[[#This Row],[Fecha Inicio grupo]])</f>
        <v/>
      </c>
      <c r="BF414" s="249" t="str">
        <f>IF(F414="","",Tabla1[[#This Row],[Curso]])</f>
        <v/>
      </c>
      <c r="BG414" s="250" t="str">
        <f>+IF(TRIM(F414)="","",$B$1&amp;"-"&amp;TRIM(Tabla1[[#This Row],[Mes Inscrito]])&amp;"-"&amp;TRIM(Tabla1[[#This Row],[Dia de clases Inscrito]])&amp;"-"&amp;TRIM(Tabla1[[#This Row],[Horario Inscrito]])&amp;"-"&amp;TRIM(Tabla1[[#This Row],[Fecha Inicio grupo]])&amp;"-"&amp;TRIM(Tabla1[[#This Row],[Tipo Incrito]]))</f>
        <v/>
      </c>
      <c r="BH414" s="251" t="str">
        <f>IF(F414="","",OR(IFERROR(SEARCH("CG",Tabla1[[#This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4" s="305" t="str">
        <f>IF(F414&lt;&gt;"",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4" s="305" t="str">
        <f>IF(F414&lt;&gt;"",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4" s="305" t="str">
        <f>IF(Tabla1[[#This Row],[Fecha Inicio grupo]]="","",IFERROR(VLOOKUP(Tabla1[[#This Row],[Mes de Alta como miembro]],Parámetros!$AM$2:$AN$16,2,0),"01/01/1900"))</f>
        <v/>
      </c>
    </row>
    <row r="415" spans="1:63" ht="14.45" hidden="1">
      <c r="A415" s="68">
        <v>412</v>
      </c>
      <c r="B415" s="29"/>
      <c r="C415" s="34"/>
      <c r="D415" s="42"/>
      <c r="E415" s="64"/>
      <c r="F415" s="45"/>
      <c r="G415" s="45"/>
      <c r="H415" s="161"/>
      <c r="I415" s="42"/>
      <c r="J415" s="28"/>
      <c r="K415" s="69"/>
      <c r="L415" s="68"/>
      <c r="M415" s="46"/>
      <c r="N415" s="236" t="str">
        <f ca="1">IF(Tabla1[[#This Row],[Fecha de nac]]="","",IF(Tabla1[[#This Row],[Fecha Finalización]] &gt;=TODAY(), DATEDIF(Tabla1[[#This Row],[Fecha de nac]],TODAY(),"y"), ROUNDDOWN((Tabla1[[#This Row],[Fecha Finalización]] -Tabla1[[#This Row],[Fecha de nac]])/365,0)))</f>
        <v/>
      </c>
      <c r="O415" s="167"/>
      <c r="P415" s="34"/>
      <c r="Q415" s="67"/>
      <c r="R415" s="67"/>
      <c r="S415" s="67"/>
      <c r="T415" s="67"/>
      <c r="U415" s="241" t="str">
        <f>IF(F415="","",Tabla1[[#This Row],[Fecha Inicio grupo]]+3*7-7)</f>
        <v/>
      </c>
      <c r="V415" s="242" t="str">
        <f>IF(F415="","",EDATE(Tabla1[[#This Row],[Fecha Inicio grupo]],3))</f>
        <v/>
      </c>
      <c r="W415" s="29"/>
      <c r="X415" s="29"/>
      <c r="Y415" s="76"/>
      <c r="Z415" s="76"/>
      <c r="AA415" s="76"/>
      <c r="AB415" s="76"/>
      <c r="AC415" s="76"/>
      <c r="AD415" s="76"/>
      <c r="AE415" s="76"/>
      <c r="AF415" s="76"/>
      <c r="AG415" s="76"/>
      <c r="AH415" s="76"/>
      <c r="AI415" s="76"/>
      <c r="AJ415" s="76"/>
      <c r="AK415" s="76"/>
      <c r="AL415" s="76"/>
      <c r="AM415" s="76"/>
      <c r="AN415" s="76"/>
      <c r="AO415" s="143"/>
      <c r="AP415" s="244" t="str">
        <f>IF(F415="","",IFERROR(VLOOKUP(SUBSTITUTE(SUBSTITUTE(Tabla1[[#This Row],[Uso Sistemas]],"T","P"),"N","F"),Parámetros!$M$2:$N$17,2,0),"Completar hasta 3ra sem. para evaluar a Probacionista"))</f>
        <v/>
      </c>
      <c r="AQ415" s="39"/>
      <c r="AR415" s="39"/>
      <c r="AS415" s="39"/>
      <c r="AT415" s="28"/>
      <c r="AU415" s="55"/>
      <c r="AV415" s="55"/>
      <c r="AW415" s="55"/>
      <c r="AX415" s="246" t="str">
        <f>IF(V415="","",EOMONTH(EDATE(Tabla1[[#This Row],[Fecha Finalización]],2),0))</f>
        <v/>
      </c>
      <c r="AY415" s="39"/>
      <c r="AZ415" s="247" t="str">
        <f>IF(V415="","",EOMONTH(EDATE(Tabla1[[#This Row],[Fecha Finalización]],3),0))</f>
        <v/>
      </c>
      <c r="BA415" s="39"/>
      <c r="BB415" s="39"/>
      <c r="BC415" s="233"/>
      <c r="BD415" s="231" t="str">
        <f>IF(F415="","",Tabla1[[#This Row],[sem 01]]&amp;Tabla1[[#This Row],[sem 02]]&amp;Tabla1[[#This Row],[sem 03]])</f>
        <v/>
      </c>
      <c r="BE415" s="232" t="str">
        <f>+IF(TRIM(F415)="","",$B$1&amp;"-"&amp;Tabla1[[#This Row],[Mes Inscrito]]&amp;"-"&amp;Tabla1[[#This Row],[Dia de clases Inscrito]]&amp;"-"&amp;Tabla1[[#This Row],[Horario Inscrito]]&amp;"-"&amp;Tabla1[[#This Row],[Fecha Inicio grupo]])</f>
        <v/>
      </c>
      <c r="BF415" s="249" t="str">
        <f>IF(F415="","",Tabla1[[#This Row],[Curso]])</f>
        <v/>
      </c>
      <c r="BG415" s="250" t="str">
        <f>+IF(TRIM(F415)="","",$B$1&amp;"-"&amp;TRIM(Tabla1[[#This Row],[Mes Inscrito]])&amp;"-"&amp;TRIM(Tabla1[[#This Row],[Dia de clases Inscrito]])&amp;"-"&amp;TRIM(Tabla1[[#This Row],[Horario Inscrito]])&amp;"-"&amp;TRIM(Tabla1[[#This Row],[Fecha Inicio grupo]])&amp;"-"&amp;TRIM(Tabla1[[#This Row],[Tipo Incrito]]))</f>
        <v/>
      </c>
      <c r="BH415" s="251" t="str">
        <f>IF(F415="","",OR(IFERROR(SEARCH("CG",Tabla1[[#This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5" s="305" t="str">
        <f>IF(F415&lt;&gt;"",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5" s="305" t="str">
        <f>IF(F415&lt;&gt;"",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5" s="305" t="str">
        <f>IF(Tabla1[[#This Row],[Fecha Inicio grupo]]="","",IFERROR(VLOOKUP(Tabla1[[#This Row],[Mes de Alta como miembro]],Parámetros!$AM$2:$AN$16,2,0),"01/01/1900"))</f>
        <v/>
      </c>
    </row>
    <row r="416" spans="1:63" ht="14.45" hidden="1">
      <c r="A416" s="68">
        <v>413</v>
      </c>
      <c r="B416" s="29"/>
      <c r="C416" s="34"/>
      <c r="D416" s="42"/>
      <c r="E416" s="64"/>
      <c r="F416" s="45"/>
      <c r="G416" s="45"/>
      <c r="H416" s="161"/>
      <c r="I416" s="42"/>
      <c r="J416" s="28"/>
      <c r="K416" s="69"/>
      <c r="L416" s="68"/>
      <c r="M416" s="46"/>
      <c r="N416" s="236" t="str">
        <f ca="1">IF(Tabla1[[#This Row],[Fecha de nac]]="","",IF(Tabla1[[#This Row],[Fecha Finalización]] &gt;=TODAY(), DATEDIF(Tabla1[[#This Row],[Fecha de nac]],TODAY(),"y"), ROUNDDOWN((Tabla1[[#This Row],[Fecha Finalización]] -Tabla1[[#This Row],[Fecha de nac]])/365,0)))</f>
        <v/>
      </c>
      <c r="O416" s="167"/>
      <c r="P416" s="34"/>
      <c r="Q416" s="67"/>
      <c r="R416" s="67"/>
      <c r="S416" s="67"/>
      <c r="T416" s="67"/>
      <c r="U416" s="241" t="str">
        <f>IF(F416="","",Tabla1[[#This Row],[Fecha Inicio grupo]]+3*7-7)</f>
        <v/>
      </c>
      <c r="V416" s="242" t="str">
        <f>IF(F416="","",EDATE(Tabla1[[#This Row],[Fecha Inicio grupo]],3))</f>
        <v/>
      </c>
      <c r="W416" s="29"/>
      <c r="X416" s="29"/>
      <c r="Y416" s="76"/>
      <c r="Z416" s="76"/>
      <c r="AA416" s="76"/>
      <c r="AB416" s="76"/>
      <c r="AC416" s="76"/>
      <c r="AD416" s="76"/>
      <c r="AE416" s="76"/>
      <c r="AF416" s="76"/>
      <c r="AG416" s="76"/>
      <c r="AH416" s="76"/>
      <c r="AI416" s="76"/>
      <c r="AJ416" s="76"/>
      <c r="AK416" s="76"/>
      <c r="AL416" s="76"/>
      <c r="AM416" s="76"/>
      <c r="AN416" s="76"/>
      <c r="AO416" s="143"/>
      <c r="AP416" s="244" t="str">
        <f>IF(F416="","",IFERROR(VLOOKUP(SUBSTITUTE(SUBSTITUTE(Tabla1[[#This Row],[Uso Sistemas]],"T","P"),"N","F"),Parámetros!$M$2:$N$17,2,0),"Completar hasta 3ra sem. para evaluar a Probacionista"))</f>
        <v/>
      </c>
      <c r="AQ416" s="39"/>
      <c r="AR416" s="39"/>
      <c r="AS416" s="39"/>
      <c r="AT416" s="28"/>
      <c r="AU416" s="55"/>
      <c r="AV416" s="55"/>
      <c r="AW416" s="55"/>
      <c r="AX416" s="246" t="str">
        <f>IF(V416="","",EOMONTH(EDATE(Tabla1[[#This Row],[Fecha Finalización]],2),0))</f>
        <v/>
      </c>
      <c r="AY416" s="39"/>
      <c r="AZ416" s="247" t="str">
        <f>IF(V416="","",EOMONTH(EDATE(Tabla1[[#This Row],[Fecha Finalización]],3),0))</f>
        <v/>
      </c>
      <c r="BA416" s="39"/>
      <c r="BB416" s="39"/>
      <c r="BC416" s="233"/>
      <c r="BD416" s="231" t="str">
        <f>IF(F416="","",Tabla1[[#This Row],[sem 01]]&amp;Tabla1[[#This Row],[sem 02]]&amp;Tabla1[[#This Row],[sem 03]])</f>
        <v/>
      </c>
      <c r="BE416" s="232" t="str">
        <f>+IF(TRIM(F416)="","",$B$1&amp;"-"&amp;Tabla1[[#This Row],[Mes Inscrito]]&amp;"-"&amp;Tabla1[[#This Row],[Dia de clases Inscrito]]&amp;"-"&amp;Tabla1[[#This Row],[Horario Inscrito]]&amp;"-"&amp;Tabla1[[#This Row],[Fecha Inicio grupo]])</f>
        <v/>
      </c>
      <c r="BF416" s="249" t="str">
        <f>IF(F416="","",Tabla1[[#This Row],[Curso]])</f>
        <v/>
      </c>
      <c r="BG416" s="250" t="str">
        <f>+IF(TRIM(F416)="","",$B$1&amp;"-"&amp;TRIM(Tabla1[[#This Row],[Mes Inscrito]])&amp;"-"&amp;TRIM(Tabla1[[#This Row],[Dia de clases Inscrito]])&amp;"-"&amp;TRIM(Tabla1[[#This Row],[Horario Inscrito]])&amp;"-"&amp;TRIM(Tabla1[[#This Row],[Fecha Inicio grupo]])&amp;"-"&amp;TRIM(Tabla1[[#This Row],[Tipo Incrito]]))</f>
        <v/>
      </c>
      <c r="BH416" s="251" t="str">
        <f>IF(F416="","",OR(IFERROR(SEARCH("CG",Tabla1[[#This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6" s="305" t="str">
        <f>IF(F416&lt;&gt;"",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6" s="305" t="str">
        <f>IF(F416&lt;&gt;"",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6" s="305" t="str">
        <f>IF(Tabla1[[#This Row],[Fecha Inicio grupo]]="","",IFERROR(VLOOKUP(Tabla1[[#This Row],[Mes de Alta como miembro]],Parámetros!$AM$2:$AN$16,2,0),"01/01/1900"))</f>
        <v/>
      </c>
    </row>
    <row r="417" spans="1:63" ht="14.45" hidden="1">
      <c r="A417" s="68">
        <v>414</v>
      </c>
      <c r="B417" s="29"/>
      <c r="C417" s="34"/>
      <c r="D417" s="42"/>
      <c r="E417" s="64"/>
      <c r="F417" s="45"/>
      <c r="G417" s="45"/>
      <c r="H417" s="161"/>
      <c r="I417" s="42"/>
      <c r="J417" s="28"/>
      <c r="K417" s="69"/>
      <c r="L417" s="68"/>
      <c r="M417" s="46"/>
      <c r="N417" s="236" t="str">
        <f ca="1">IF(Tabla1[[#This Row],[Fecha de nac]]="","",IF(Tabla1[[#This Row],[Fecha Finalización]] &gt;=TODAY(), DATEDIF(Tabla1[[#This Row],[Fecha de nac]],TODAY(),"y"), ROUNDDOWN((Tabla1[[#This Row],[Fecha Finalización]] -Tabla1[[#This Row],[Fecha de nac]])/365,0)))</f>
        <v/>
      </c>
      <c r="O417" s="167"/>
      <c r="P417" s="34"/>
      <c r="Q417" s="67"/>
      <c r="R417" s="67"/>
      <c r="S417" s="67"/>
      <c r="T417" s="67"/>
      <c r="U417" s="241" t="str">
        <f>IF(F417="","",Tabla1[[#This Row],[Fecha Inicio grupo]]+3*7-7)</f>
        <v/>
      </c>
      <c r="V417" s="242" t="str">
        <f>IF(F417="","",EDATE(Tabla1[[#This Row],[Fecha Inicio grupo]],3))</f>
        <v/>
      </c>
      <c r="W417" s="29"/>
      <c r="X417" s="29"/>
      <c r="Y417" s="76"/>
      <c r="Z417" s="76"/>
      <c r="AA417" s="76"/>
      <c r="AB417" s="76"/>
      <c r="AC417" s="76"/>
      <c r="AD417" s="76"/>
      <c r="AE417" s="76"/>
      <c r="AF417" s="76"/>
      <c r="AG417" s="76"/>
      <c r="AH417" s="76"/>
      <c r="AI417" s="76"/>
      <c r="AJ417" s="76"/>
      <c r="AK417" s="76"/>
      <c r="AL417" s="76"/>
      <c r="AM417" s="76"/>
      <c r="AN417" s="76"/>
      <c r="AO417" s="143"/>
      <c r="AP417" s="244" t="str">
        <f>IF(F417="","",IFERROR(VLOOKUP(SUBSTITUTE(SUBSTITUTE(Tabla1[[#This Row],[Uso Sistemas]],"T","P"),"N","F"),Parámetros!$M$2:$N$17,2,0),"Completar hasta 3ra sem. para evaluar a Probacionista"))</f>
        <v/>
      </c>
      <c r="AQ417" s="39"/>
      <c r="AR417" s="39"/>
      <c r="AS417" s="39"/>
      <c r="AT417" s="28"/>
      <c r="AU417" s="55"/>
      <c r="AV417" s="55"/>
      <c r="AW417" s="55"/>
      <c r="AX417" s="246" t="str">
        <f>IF(V417="","",EOMONTH(EDATE(Tabla1[[#This Row],[Fecha Finalización]],2),0))</f>
        <v/>
      </c>
      <c r="AY417" s="39"/>
      <c r="AZ417" s="247" t="str">
        <f>IF(V417="","",EOMONTH(EDATE(Tabla1[[#This Row],[Fecha Finalización]],3),0))</f>
        <v/>
      </c>
      <c r="BA417" s="39"/>
      <c r="BB417" s="39"/>
      <c r="BC417" s="233"/>
      <c r="BD417" s="231" t="str">
        <f>IF(F417="","",Tabla1[[#This Row],[sem 01]]&amp;Tabla1[[#This Row],[sem 02]]&amp;Tabla1[[#This Row],[sem 03]])</f>
        <v/>
      </c>
      <c r="BE417" s="232" t="str">
        <f>+IF(TRIM(F417)="","",$B$1&amp;"-"&amp;Tabla1[[#This Row],[Mes Inscrito]]&amp;"-"&amp;Tabla1[[#This Row],[Dia de clases Inscrito]]&amp;"-"&amp;Tabla1[[#This Row],[Horario Inscrito]]&amp;"-"&amp;Tabla1[[#This Row],[Fecha Inicio grupo]])</f>
        <v/>
      </c>
      <c r="BF417" s="249" t="str">
        <f>IF(F417="","",Tabla1[[#This Row],[Curso]])</f>
        <v/>
      </c>
      <c r="BG417" s="250" t="str">
        <f>+IF(TRIM(F417)="","",$B$1&amp;"-"&amp;TRIM(Tabla1[[#This Row],[Mes Inscrito]])&amp;"-"&amp;TRIM(Tabla1[[#This Row],[Dia de clases Inscrito]])&amp;"-"&amp;TRIM(Tabla1[[#This Row],[Horario Inscrito]])&amp;"-"&amp;TRIM(Tabla1[[#This Row],[Fecha Inicio grupo]])&amp;"-"&amp;TRIM(Tabla1[[#This Row],[Tipo Incrito]]))</f>
        <v/>
      </c>
      <c r="BH417" s="251" t="str">
        <f>IF(F417="","",OR(IFERROR(SEARCH("CG",Tabla1[[#This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7" s="305" t="str">
        <f>IF(F417&lt;&gt;"",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7" s="305" t="str">
        <f>IF(F417&lt;&gt;"",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7" s="305" t="str">
        <f>IF(Tabla1[[#This Row],[Fecha Inicio grupo]]="","",IFERROR(VLOOKUP(Tabla1[[#This Row],[Mes de Alta como miembro]],Parámetros!$AM$2:$AN$16,2,0),"01/01/1900"))</f>
        <v/>
      </c>
    </row>
    <row r="418" spans="1:63" ht="14.45" hidden="1">
      <c r="A418" s="68">
        <v>415</v>
      </c>
      <c r="B418" s="29"/>
      <c r="C418" s="34"/>
      <c r="D418" s="42"/>
      <c r="E418" s="64"/>
      <c r="F418" s="45"/>
      <c r="G418" s="45"/>
      <c r="H418" s="161"/>
      <c r="I418" s="42"/>
      <c r="J418" s="28"/>
      <c r="K418" s="69"/>
      <c r="L418" s="68"/>
      <c r="M418" s="46"/>
      <c r="N418" s="236" t="str">
        <f ca="1">IF(Tabla1[[#This Row],[Fecha de nac]]="","",IF(Tabla1[[#This Row],[Fecha Finalización]] &gt;=TODAY(), DATEDIF(Tabla1[[#This Row],[Fecha de nac]],TODAY(),"y"), ROUNDDOWN((Tabla1[[#This Row],[Fecha Finalización]] -Tabla1[[#This Row],[Fecha de nac]])/365,0)))</f>
        <v/>
      </c>
      <c r="O418" s="167"/>
      <c r="P418" s="34"/>
      <c r="Q418" s="67"/>
      <c r="R418" s="67"/>
      <c r="S418" s="67"/>
      <c r="T418" s="67"/>
      <c r="U418" s="241" t="str">
        <f>IF(F418="","",Tabla1[[#This Row],[Fecha Inicio grupo]]+3*7-7)</f>
        <v/>
      </c>
      <c r="V418" s="242" t="str">
        <f>IF(F418="","",EDATE(Tabla1[[#This Row],[Fecha Inicio grupo]],3))</f>
        <v/>
      </c>
      <c r="W418" s="29"/>
      <c r="X418" s="29"/>
      <c r="Y418" s="76"/>
      <c r="Z418" s="76"/>
      <c r="AA418" s="76"/>
      <c r="AB418" s="76"/>
      <c r="AC418" s="76"/>
      <c r="AD418" s="76"/>
      <c r="AE418" s="76"/>
      <c r="AF418" s="76"/>
      <c r="AG418" s="76"/>
      <c r="AH418" s="76"/>
      <c r="AI418" s="76"/>
      <c r="AJ418" s="76"/>
      <c r="AK418" s="76"/>
      <c r="AL418" s="76"/>
      <c r="AM418" s="76"/>
      <c r="AN418" s="76"/>
      <c r="AO418" s="143"/>
      <c r="AP418" s="244" t="str">
        <f>IF(F418="","",IFERROR(VLOOKUP(SUBSTITUTE(SUBSTITUTE(Tabla1[[#This Row],[Uso Sistemas]],"T","P"),"N","F"),Parámetros!$M$2:$N$17,2,0),"Completar hasta 3ra sem. para evaluar a Probacionista"))</f>
        <v/>
      </c>
      <c r="AQ418" s="39"/>
      <c r="AR418" s="39"/>
      <c r="AS418" s="39"/>
      <c r="AT418" s="28"/>
      <c r="AU418" s="55"/>
      <c r="AV418" s="55"/>
      <c r="AW418" s="55"/>
      <c r="AX418" s="246" t="str">
        <f>IF(V418="","",EOMONTH(EDATE(Tabla1[[#This Row],[Fecha Finalización]],2),0))</f>
        <v/>
      </c>
      <c r="AY418" s="39"/>
      <c r="AZ418" s="247" t="str">
        <f>IF(V418="","",EOMONTH(EDATE(Tabla1[[#This Row],[Fecha Finalización]],3),0))</f>
        <v/>
      </c>
      <c r="BA418" s="39"/>
      <c r="BB418" s="39"/>
      <c r="BC418" s="233"/>
      <c r="BD418" s="231" t="str">
        <f>IF(F418="","",Tabla1[[#This Row],[sem 01]]&amp;Tabla1[[#This Row],[sem 02]]&amp;Tabla1[[#This Row],[sem 03]])</f>
        <v/>
      </c>
      <c r="BE418" s="232" t="str">
        <f>+IF(TRIM(F418)="","",$B$1&amp;"-"&amp;Tabla1[[#This Row],[Mes Inscrito]]&amp;"-"&amp;Tabla1[[#This Row],[Dia de clases Inscrito]]&amp;"-"&amp;Tabla1[[#This Row],[Horario Inscrito]]&amp;"-"&amp;Tabla1[[#This Row],[Fecha Inicio grupo]])</f>
        <v/>
      </c>
      <c r="BF418" s="249" t="str">
        <f>IF(F418="","",Tabla1[[#This Row],[Curso]])</f>
        <v/>
      </c>
      <c r="BG418" s="250" t="str">
        <f>+IF(TRIM(F418)="","",$B$1&amp;"-"&amp;TRIM(Tabla1[[#This Row],[Mes Inscrito]])&amp;"-"&amp;TRIM(Tabla1[[#This Row],[Dia de clases Inscrito]])&amp;"-"&amp;TRIM(Tabla1[[#This Row],[Horario Inscrito]])&amp;"-"&amp;TRIM(Tabla1[[#This Row],[Fecha Inicio grupo]])&amp;"-"&amp;TRIM(Tabla1[[#This Row],[Tipo Incrito]]))</f>
        <v/>
      </c>
      <c r="BH418" s="251" t="str">
        <f>IF(F418="","",OR(IFERROR(SEARCH("CG",Tabla1[[#This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8" s="305" t="str">
        <f>IF(F418&lt;&gt;"",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8" s="305" t="str">
        <f>IF(F418&lt;&gt;"",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8" s="305" t="str">
        <f>IF(Tabla1[[#This Row],[Fecha Inicio grupo]]="","",IFERROR(VLOOKUP(Tabla1[[#This Row],[Mes de Alta como miembro]],Parámetros!$AM$2:$AN$16,2,0),"01/01/1900"))</f>
        <v/>
      </c>
    </row>
    <row r="419" spans="1:63" ht="14.45" hidden="1">
      <c r="A419" s="68">
        <v>416</v>
      </c>
      <c r="B419" s="29"/>
      <c r="C419" s="34"/>
      <c r="D419" s="42"/>
      <c r="E419" s="64"/>
      <c r="F419" s="45"/>
      <c r="G419" s="45"/>
      <c r="H419" s="161"/>
      <c r="I419" s="42"/>
      <c r="J419" s="28"/>
      <c r="K419" s="69"/>
      <c r="L419" s="68"/>
      <c r="M419" s="46"/>
      <c r="N419" s="236" t="str">
        <f ca="1">IF(Tabla1[[#This Row],[Fecha de nac]]="","",IF(Tabla1[[#This Row],[Fecha Finalización]] &gt;=TODAY(), DATEDIF(Tabla1[[#This Row],[Fecha de nac]],TODAY(),"y"), ROUNDDOWN((Tabla1[[#This Row],[Fecha Finalización]] -Tabla1[[#This Row],[Fecha de nac]])/365,0)))</f>
        <v/>
      </c>
      <c r="O419" s="167"/>
      <c r="P419" s="34"/>
      <c r="Q419" s="67"/>
      <c r="R419" s="67"/>
      <c r="S419" s="67"/>
      <c r="T419" s="67"/>
      <c r="U419" s="241" t="str">
        <f>IF(F419="","",Tabla1[[#This Row],[Fecha Inicio grupo]]+3*7-7)</f>
        <v/>
      </c>
      <c r="V419" s="242" t="str">
        <f>IF(F419="","",EDATE(Tabla1[[#This Row],[Fecha Inicio grupo]],3))</f>
        <v/>
      </c>
      <c r="W419" s="29"/>
      <c r="X419" s="29"/>
      <c r="Y419" s="76"/>
      <c r="Z419" s="76"/>
      <c r="AA419" s="76"/>
      <c r="AB419" s="76"/>
      <c r="AC419" s="76"/>
      <c r="AD419" s="76"/>
      <c r="AE419" s="76"/>
      <c r="AF419" s="76"/>
      <c r="AG419" s="76"/>
      <c r="AH419" s="76"/>
      <c r="AI419" s="76"/>
      <c r="AJ419" s="76"/>
      <c r="AK419" s="76"/>
      <c r="AL419" s="76"/>
      <c r="AM419" s="76"/>
      <c r="AN419" s="76"/>
      <c r="AO419" s="143"/>
      <c r="AP419" s="244" t="str">
        <f>IF(F419="","",IFERROR(VLOOKUP(SUBSTITUTE(SUBSTITUTE(Tabla1[[#This Row],[Uso Sistemas]],"T","P"),"N","F"),Parámetros!$M$2:$N$17,2,0),"Completar hasta 3ra sem. para evaluar a Probacionista"))</f>
        <v/>
      </c>
      <c r="AQ419" s="39"/>
      <c r="AR419" s="39"/>
      <c r="AS419" s="39"/>
      <c r="AT419" s="28"/>
      <c r="AU419" s="55"/>
      <c r="AV419" s="55"/>
      <c r="AW419" s="55"/>
      <c r="AX419" s="246" t="str">
        <f>IF(V419="","",EOMONTH(EDATE(Tabla1[[#This Row],[Fecha Finalización]],2),0))</f>
        <v/>
      </c>
      <c r="AY419" s="39"/>
      <c r="AZ419" s="247" t="str">
        <f>IF(V419="","",EOMONTH(EDATE(Tabla1[[#This Row],[Fecha Finalización]],3),0))</f>
        <v/>
      </c>
      <c r="BA419" s="39"/>
      <c r="BB419" s="39"/>
      <c r="BC419" s="233"/>
      <c r="BD419" s="231" t="str">
        <f>IF(F419="","",Tabla1[[#This Row],[sem 01]]&amp;Tabla1[[#This Row],[sem 02]]&amp;Tabla1[[#This Row],[sem 03]])</f>
        <v/>
      </c>
      <c r="BE419" s="232" t="str">
        <f>+IF(TRIM(F419)="","",$B$1&amp;"-"&amp;Tabla1[[#This Row],[Mes Inscrito]]&amp;"-"&amp;Tabla1[[#This Row],[Dia de clases Inscrito]]&amp;"-"&amp;Tabla1[[#This Row],[Horario Inscrito]]&amp;"-"&amp;Tabla1[[#This Row],[Fecha Inicio grupo]])</f>
        <v/>
      </c>
      <c r="BF419" s="249" t="str">
        <f>IF(F419="","",Tabla1[[#This Row],[Curso]])</f>
        <v/>
      </c>
      <c r="BG419" s="250" t="str">
        <f>+IF(TRIM(F419)="","",$B$1&amp;"-"&amp;TRIM(Tabla1[[#This Row],[Mes Inscrito]])&amp;"-"&amp;TRIM(Tabla1[[#This Row],[Dia de clases Inscrito]])&amp;"-"&amp;TRIM(Tabla1[[#This Row],[Horario Inscrito]])&amp;"-"&amp;TRIM(Tabla1[[#This Row],[Fecha Inicio grupo]])&amp;"-"&amp;TRIM(Tabla1[[#This Row],[Tipo Incrito]]))</f>
        <v/>
      </c>
      <c r="BH419" s="251" t="str">
        <f>IF(F419="","",OR(IFERROR(SEARCH("CG",Tabla1[[#This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9" s="305" t="str">
        <f>IF(F419&lt;&gt;"",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9" s="305" t="str">
        <f>IF(F419&lt;&gt;"",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9" s="305" t="str">
        <f>IF(Tabla1[[#This Row],[Fecha Inicio grupo]]="","",IFERROR(VLOOKUP(Tabla1[[#This Row],[Mes de Alta como miembro]],Parámetros!$AM$2:$AN$16,2,0),"01/01/1900"))</f>
        <v/>
      </c>
    </row>
    <row r="420" spans="1:63" ht="14.45" hidden="1">
      <c r="A420" s="68">
        <v>417</v>
      </c>
      <c r="B420" s="29"/>
      <c r="C420" s="34"/>
      <c r="D420" s="42"/>
      <c r="E420" s="64"/>
      <c r="F420" s="45"/>
      <c r="G420" s="45"/>
      <c r="H420" s="161"/>
      <c r="I420" s="42"/>
      <c r="J420" s="28"/>
      <c r="K420" s="69"/>
      <c r="L420" s="68"/>
      <c r="M420" s="46"/>
      <c r="N420" s="236" t="str">
        <f ca="1">IF(Tabla1[[#This Row],[Fecha de nac]]="","",IF(Tabla1[[#This Row],[Fecha Finalización]] &gt;=TODAY(), DATEDIF(Tabla1[[#This Row],[Fecha de nac]],TODAY(),"y"), ROUNDDOWN((Tabla1[[#This Row],[Fecha Finalización]] -Tabla1[[#This Row],[Fecha de nac]])/365,0)))</f>
        <v/>
      </c>
      <c r="O420" s="167"/>
      <c r="P420" s="34"/>
      <c r="Q420" s="67"/>
      <c r="R420" s="67"/>
      <c r="S420" s="67"/>
      <c r="T420" s="67"/>
      <c r="U420" s="241" t="str">
        <f>IF(F420="","",Tabla1[[#This Row],[Fecha Inicio grupo]]+3*7-7)</f>
        <v/>
      </c>
      <c r="V420" s="242" t="str">
        <f>IF(F420="","",EDATE(Tabla1[[#This Row],[Fecha Inicio grupo]],3))</f>
        <v/>
      </c>
      <c r="W420" s="29"/>
      <c r="X420" s="29"/>
      <c r="Y420" s="76"/>
      <c r="Z420" s="76"/>
      <c r="AA420" s="76"/>
      <c r="AB420" s="76"/>
      <c r="AC420" s="76"/>
      <c r="AD420" s="76"/>
      <c r="AE420" s="76"/>
      <c r="AF420" s="76"/>
      <c r="AG420" s="76"/>
      <c r="AH420" s="76"/>
      <c r="AI420" s="76"/>
      <c r="AJ420" s="76"/>
      <c r="AK420" s="76"/>
      <c r="AL420" s="76"/>
      <c r="AM420" s="76"/>
      <c r="AN420" s="76"/>
      <c r="AO420" s="143"/>
      <c r="AP420" s="244" t="str">
        <f>IF(F420="","",IFERROR(VLOOKUP(SUBSTITUTE(SUBSTITUTE(Tabla1[[#This Row],[Uso Sistemas]],"T","P"),"N","F"),Parámetros!$M$2:$N$17,2,0),"Completar hasta 3ra sem. para evaluar a Probacionista"))</f>
        <v/>
      </c>
      <c r="AQ420" s="39"/>
      <c r="AR420" s="39"/>
      <c r="AS420" s="39"/>
      <c r="AT420" s="28"/>
      <c r="AU420" s="55"/>
      <c r="AV420" s="55"/>
      <c r="AW420" s="55"/>
      <c r="AX420" s="246" t="str">
        <f>IF(V420="","",EOMONTH(EDATE(Tabla1[[#This Row],[Fecha Finalización]],2),0))</f>
        <v/>
      </c>
      <c r="AY420" s="39"/>
      <c r="AZ420" s="247" t="str">
        <f>IF(V420="","",EOMONTH(EDATE(Tabla1[[#This Row],[Fecha Finalización]],3),0))</f>
        <v/>
      </c>
      <c r="BA420" s="39"/>
      <c r="BB420" s="39"/>
      <c r="BC420" s="233"/>
      <c r="BD420" s="231" t="str">
        <f>IF(F420="","",Tabla1[[#This Row],[sem 01]]&amp;Tabla1[[#This Row],[sem 02]]&amp;Tabla1[[#This Row],[sem 03]])</f>
        <v/>
      </c>
      <c r="BE420" s="232" t="str">
        <f>+IF(TRIM(F420)="","",$B$1&amp;"-"&amp;Tabla1[[#This Row],[Mes Inscrito]]&amp;"-"&amp;Tabla1[[#This Row],[Dia de clases Inscrito]]&amp;"-"&amp;Tabla1[[#This Row],[Horario Inscrito]]&amp;"-"&amp;Tabla1[[#This Row],[Fecha Inicio grupo]])</f>
        <v/>
      </c>
      <c r="BF420" s="249" t="str">
        <f>IF(F420="","",Tabla1[[#This Row],[Curso]])</f>
        <v/>
      </c>
      <c r="BG420" s="250" t="str">
        <f>+IF(TRIM(F420)="","",$B$1&amp;"-"&amp;TRIM(Tabla1[[#This Row],[Mes Inscrito]])&amp;"-"&amp;TRIM(Tabla1[[#This Row],[Dia de clases Inscrito]])&amp;"-"&amp;TRIM(Tabla1[[#This Row],[Horario Inscrito]])&amp;"-"&amp;TRIM(Tabla1[[#This Row],[Fecha Inicio grupo]])&amp;"-"&amp;TRIM(Tabla1[[#This Row],[Tipo Incrito]]))</f>
        <v/>
      </c>
      <c r="BH420" s="251" t="str">
        <f>IF(F420="","",OR(IFERROR(SEARCH("CG",Tabla1[[#This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0" s="305" t="str">
        <f>IF(F420&lt;&gt;"",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0" s="305" t="str">
        <f>IF(F420&lt;&gt;"",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0" s="305" t="str">
        <f>IF(Tabla1[[#This Row],[Fecha Inicio grupo]]="","",IFERROR(VLOOKUP(Tabla1[[#This Row],[Mes de Alta como miembro]],Parámetros!$AM$2:$AN$16,2,0),"01/01/1900"))</f>
        <v/>
      </c>
    </row>
    <row r="421" spans="1:63" ht="14.45" hidden="1">
      <c r="A421" s="68">
        <v>418</v>
      </c>
      <c r="B421" s="29"/>
      <c r="C421" s="34"/>
      <c r="D421" s="42"/>
      <c r="E421" s="64"/>
      <c r="F421" s="45"/>
      <c r="G421" s="45"/>
      <c r="H421" s="161"/>
      <c r="I421" s="42"/>
      <c r="J421" s="28"/>
      <c r="K421" s="69"/>
      <c r="L421" s="68"/>
      <c r="M421" s="46"/>
      <c r="N421" s="236" t="str">
        <f ca="1">IF(Tabla1[[#This Row],[Fecha de nac]]="","",IF(Tabla1[[#This Row],[Fecha Finalización]] &gt;=TODAY(), DATEDIF(Tabla1[[#This Row],[Fecha de nac]],TODAY(),"y"), ROUNDDOWN((Tabla1[[#This Row],[Fecha Finalización]] -Tabla1[[#This Row],[Fecha de nac]])/365,0)))</f>
        <v/>
      </c>
      <c r="O421" s="167"/>
      <c r="P421" s="34"/>
      <c r="Q421" s="67"/>
      <c r="R421" s="67"/>
      <c r="S421" s="67"/>
      <c r="T421" s="67"/>
      <c r="U421" s="241" t="str">
        <f>IF(F421="","",Tabla1[[#This Row],[Fecha Inicio grupo]]+3*7-7)</f>
        <v/>
      </c>
      <c r="V421" s="242" t="str">
        <f>IF(F421="","",EDATE(Tabla1[[#This Row],[Fecha Inicio grupo]],3))</f>
        <v/>
      </c>
      <c r="W421" s="29"/>
      <c r="X421" s="29"/>
      <c r="Y421" s="76"/>
      <c r="Z421" s="76"/>
      <c r="AA421" s="76"/>
      <c r="AB421" s="76"/>
      <c r="AC421" s="76"/>
      <c r="AD421" s="76"/>
      <c r="AE421" s="76"/>
      <c r="AF421" s="76"/>
      <c r="AG421" s="76"/>
      <c r="AH421" s="76"/>
      <c r="AI421" s="76"/>
      <c r="AJ421" s="76"/>
      <c r="AK421" s="76"/>
      <c r="AL421" s="76"/>
      <c r="AM421" s="76"/>
      <c r="AN421" s="76"/>
      <c r="AO421" s="143"/>
      <c r="AP421" s="244" t="str">
        <f>IF(F421="","",IFERROR(VLOOKUP(SUBSTITUTE(SUBSTITUTE(Tabla1[[#This Row],[Uso Sistemas]],"T","P"),"N","F"),Parámetros!$M$2:$N$17,2,0),"Completar hasta 3ra sem. para evaluar a Probacionista"))</f>
        <v/>
      </c>
      <c r="AQ421" s="39"/>
      <c r="AR421" s="39"/>
      <c r="AS421" s="39"/>
      <c r="AT421" s="28"/>
      <c r="AU421" s="55"/>
      <c r="AV421" s="55"/>
      <c r="AW421" s="55"/>
      <c r="AX421" s="246" t="str">
        <f>IF(V421="","",EOMONTH(EDATE(Tabla1[[#This Row],[Fecha Finalización]],2),0))</f>
        <v/>
      </c>
      <c r="AY421" s="39"/>
      <c r="AZ421" s="247" t="str">
        <f>IF(V421="","",EOMONTH(EDATE(Tabla1[[#This Row],[Fecha Finalización]],3),0))</f>
        <v/>
      </c>
      <c r="BA421" s="39"/>
      <c r="BB421" s="39"/>
      <c r="BC421" s="233"/>
      <c r="BD421" s="231" t="str">
        <f>IF(F421="","",Tabla1[[#This Row],[sem 01]]&amp;Tabla1[[#This Row],[sem 02]]&amp;Tabla1[[#This Row],[sem 03]])</f>
        <v/>
      </c>
      <c r="BE421" s="232" t="str">
        <f>+IF(TRIM(F421)="","",$B$1&amp;"-"&amp;Tabla1[[#This Row],[Mes Inscrito]]&amp;"-"&amp;Tabla1[[#This Row],[Dia de clases Inscrito]]&amp;"-"&amp;Tabla1[[#This Row],[Horario Inscrito]]&amp;"-"&amp;Tabla1[[#This Row],[Fecha Inicio grupo]])</f>
        <v/>
      </c>
      <c r="BF421" s="249" t="str">
        <f>IF(F421="","",Tabla1[[#This Row],[Curso]])</f>
        <v/>
      </c>
      <c r="BG421" s="250" t="str">
        <f>+IF(TRIM(F421)="","",$B$1&amp;"-"&amp;TRIM(Tabla1[[#This Row],[Mes Inscrito]])&amp;"-"&amp;TRIM(Tabla1[[#This Row],[Dia de clases Inscrito]])&amp;"-"&amp;TRIM(Tabla1[[#This Row],[Horario Inscrito]])&amp;"-"&amp;TRIM(Tabla1[[#This Row],[Fecha Inicio grupo]])&amp;"-"&amp;TRIM(Tabla1[[#This Row],[Tipo Incrito]]))</f>
        <v/>
      </c>
      <c r="BH421" s="251" t="str">
        <f>IF(F421="","",OR(IFERROR(SEARCH("CG",Tabla1[[#This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1" s="305" t="str">
        <f>IF(F421&lt;&gt;"",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1" s="305" t="str">
        <f>IF(F421&lt;&gt;"",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1" s="305" t="str">
        <f>IF(Tabla1[[#This Row],[Fecha Inicio grupo]]="","",IFERROR(VLOOKUP(Tabla1[[#This Row],[Mes de Alta como miembro]],Parámetros!$AM$2:$AN$16,2,0),"01/01/1900"))</f>
        <v/>
      </c>
    </row>
    <row r="422" spans="1:63" ht="14.45" hidden="1">
      <c r="A422" s="68">
        <v>419</v>
      </c>
      <c r="B422" s="29"/>
      <c r="C422" s="34"/>
      <c r="D422" s="42"/>
      <c r="E422" s="64"/>
      <c r="F422" s="45"/>
      <c r="G422" s="45"/>
      <c r="H422" s="161"/>
      <c r="I422" s="42"/>
      <c r="J422" s="28"/>
      <c r="K422" s="69"/>
      <c r="L422" s="68"/>
      <c r="M422" s="46"/>
      <c r="N422" s="236" t="str">
        <f ca="1">IF(Tabla1[[#This Row],[Fecha de nac]]="","",IF(Tabla1[[#This Row],[Fecha Finalización]] &gt;=TODAY(), DATEDIF(Tabla1[[#This Row],[Fecha de nac]],TODAY(),"y"), ROUNDDOWN((Tabla1[[#This Row],[Fecha Finalización]] -Tabla1[[#This Row],[Fecha de nac]])/365,0)))</f>
        <v/>
      </c>
      <c r="O422" s="167"/>
      <c r="P422" s="34"/>
      <c r="Q422" s="67"/>
      <c r="R422" s="67"/>
      <c r="S422" s="67"/>
      <c r="T422" s="67"/>
      <c r="U422" s="241" t="str">
        <f>IF(F422="","",Tabla1[[#This Row],[Fecha Inicio grupo]]+3*7-7)</f>
        <v/>
      </c>
      <c r="V422" s="242" t="str">
        <f>IF(F422="","",EDATE(Tabla1[[#This Row],[Fecha Inicio grupo]],3))</f>
        <v/>
      </c>
      <c r="W422" s="29"/>
      <c r="X422" s="29"/>
      <c r="Y422" s="76"/>
      <c r="Z422" s="76"/>
      <c r="AA422" s="76"/>
      <c r="AB422" s="76"/>
      <c r="AC422" s="76"/>
      <c r="AD422" s="76"/>
      <c r="AE422" s="76"/>
      <c r="AF422" s="76"/>
      <c r="AG422" s="76"/>
      <c r="AH422" s="76"/>
      <c r="AI422" s="76"/>
      <c r="AJ422" s="76"/>
      <c r="AK422" s="76"/>
      <c r="AL422" s="76"/>
      <c r="AM422" s="76"/>
      <c r="AN422" s="76"/>
      <c r="AO422" s="143"/>
      <c r="AP422" s="244" t="str">
        <f>IF(F422="","",IFERROR(VLOOKUP(SUBSTITUTE(SUBSTITUTE(Tabla1[[#This Row],[Uso Sistemas]],"T","P"),"N","F"),Parámetros!$M$2:$N$17,2,0),"Completar hasta 3ra sem. para evaluar a Probacionista"))</f>
        <v/>
      </c>
      <c r="AQ422" s="39"/>
      <c r="AR422" s="39"/>
      <c r="AS422" s="39"/>
      <c r="AT422" s="28"/>
      <c r="AU422" s="55"/>
      <c r="AV422" s="55"/>
      <c r="AW422" s="55"/>
      <c r="AX422" s="246" t="str">
        <f>IF(V422="","",EOMONTH(EDATE(Tabla1[[#This Row],[Fecha Finalización]],2),0))</f>
        <v/>
      </c>
      <c r="AY422" s="39"/>
      <c r="AZ422" s="247" t="str">
        <f>IF(V422="","",EOMONTH(EDATE(Tabla1[[#This Row],[Fecha Finalización]],3),0))</f>
        <v/>
      </c>
      <c r="BA422" s="39"/>
      <c r="BB422" s="39"/>
      <c r="BC422" s="233"/>
      <c r="BD422" s="231" t="str">
        <f>IF(F422="","",Tabla1[[#This Row],[sem 01]]&amp;Tabla1[[#This Row],[sem 02]]&amp;Tabla1[[#This Row],[sem 03]])</f>
        <v/>
      </c>
      <c r="BE422" s="232" t="str">
        <f>+IF(TRIM(F422)="","",$B$1&amp;"-"&amp;Tabla1[[#This Row],[Mes Inscrito]]&amp;"-"&amp;Tabla1[[#This Row],[Dia de clases Inscrito]]&amp;"-"&amp;Tabla1[[#This Row],[Horario Inscrito]]&amp;"-"&amp;Tabla1[[#This Row],[Fecha Inicio grupo]])</f>
        <v/>
      </c>
      <c r="BF422" s="249" t="str">
        <f>IF(F422="","",Tabla1[[#This Row],[Curso]])</f>
        <v/>
      </c>
      <c r="BG422" s="250" t="str">
        <f>+IF(TRIM(F422)="","",$B$1&amp;"-"&amp;TRIM(Tabla1[[#This Row],[Mes Inscrito]])&amp;"-"&amp;TRIM(Tabla1[[#This Row],[Dia de clases Inscrito]])&amp;"-"&amp;TRIM(Tabla1[[#This Row],[Horario Inscrito]])&amp;"-"&amp;TRIM(Tabla1[[#This Row],[Fecha Inicio grupo]])&amp;"-"&amp;TRIM(Tabla1[[#This Row],[Tipo Incrito]]))</f>
        <v/>
      </c>
      <c r="BH422" s="251" t="str">
        <f>IF(F422="","",OR(IFERROR(SEARCH("CG",Tabla1[[#This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2" s="305" t="str">
        <f>IF(F422&lt;&gt;"",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2" s="305" t="str">
        <f>IF(F422&lt;&gt;"",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2" s="305" t="str">
        <f>IF(Tabla1[[#This Row],[Fecha Inicio grupo]]="","",IFERROR(VLOOKUP(Tabla1[[#This Row],[Mes de Alta como miembro]],Parámetros!$AM$2:$AN$16,2,0),"01/01/1900"))</f>
        <v/>
      </c>
    </row>
    <row r="423" spans="1:63" ht="14.45" hidden="1">
      <c r="A423" s="68">
        <v>420</v>
      </c>
      <c r="B423" s="29"/>
      <c r="C423" s="34"/>
      <c r="D423" s="42"/>
      <c r="E423" s="64"/>
      <c r="F423" s="45"/>
      <c r="G423" s="45"/>
      <c r="H423" s="161"/>
      <c r="I423" s="42"/>
      <c r="J423" s="28"/>
      <c r="K423" s="69"/>
      <c r="L423" s="68"/>
      <c r="M423" s="46"/>
      <c r="N423" s="236" t="str">
        <f ca="1">IF(Tabla1[[#This Row],[Fecha de nac]]="","",IF(Tabla1[[#This Row],[Fecha Finalización]] &gt;=TODAY(), DATEDIF(Tabla1[[#This Row],[Fecha de nac]],TODAY(),"y"), ROUNDDOWN((Tabla1[[#This Row],[Fecha Finalización]] -Tabla1[[#This Row],[Fecha de nac]])/365,0)))</f>
        <v/>
      </c>
      <c r="O423" s="167"/>
      <c r="P423" s="34"/>
      <c r="Q423" s="67"/>
      <c r="R423" s="67"/>
      <c r="S423" s="67"/>
      <c r="T423" s="67"/>
      <c r="U423" s="241" t="str">
        <f>IF(F423="","",Tabla1[[#This Row],[Fecha Inicio grupo]]+3*7-7)</f>
        <v/>
      </c>
      <c r="V423" s="242" t="str">
        <f>IF(F423="","",EDATE(Tabla1[[#This Row],[Fecha Inicio grupo]],3))</f>
        <v/>
      </c>
      <c r="W423" s="29"/>
      <c r="X423" s="29"/>
      <c r="Y423" s="76"/>
      <c r="Z423" s="76"/>
      <c r="AA423" s="76"/>
      <c r="AB423" s="76"/>
      <c r="AC423" s="76"/>
      <c r="AD423" s="76"/>
      <c r="AE423" s="76"/>
      <c r="AF423" s="76"/>
      <c r="AG423" s="76"/>
      <c r="AH423" s="76"/>
      <c r="AI423" s="76"/>
      <c r="AJ423" s="76"/>
      <c r="AK423" s="76"/>
      <c r="AL423" s="76"/>
      <c r="AM423" s="76"/>
      <c r="AN423" s="76"/>
      <c r="AO423" s="143"/>
      <c r="AP423" s="244" t="str">
        <f>IF(F423="","",IFERROR(VLOOKUP(SUBSTITUTE(SUBSTITUTE(Tabla1[[#This Row],[Uso Sistemas]],"T","P"),"N","F"),Parámetros!$M$2:$N$17,2,0),"Completar hasta 3ra sem. para evaluar a Probacionista"))</f>
        <v/>
      </c>
      <c r="AQ423" s="39"/>
      <c r="AR423" s="39"/>
      <c r="AS423" s="39"/>
      <c r="AT423" s="28"/>
      <c r="AU423" s="55"/>
      <c r="AV423" s="55"/>
      <c r="AW423" s="55"/>
      <c r="AX423" s="246" t="str">
        <f>IF(V423="","",EOMONTH(EDATE(Tabla1[[#This Row],[Fecha Finalización]],2),0))</f>
        <v/>
      </c>
      <c r="AY423" s="39"/>
      <c r="AZ423" s="247" t="str">
        <f>IF(V423="","",EOMONTH(EDATE(Tabla1[[#This Row],[Fecha Finalización]],3),0))</f>
        <v/>
      </c>
      <c r="BA423" s="39"/>
      <c r="BB423" s="39"/>
      <c r="BC423" s="233"/>
      <c r="BD423" s="231" t="str">
        <f>IF(F423="","",Tabla1[[#This Row],[sem 01]]&amp;Tabla1[[#This Row],[sem 02]]&amp;Tabla1[[#This Row],[sem 03]])</f>
        <v/>
      </c>
      <c r="BE423" s="232" t="str">
        <f>+IF(TRIM(F423)="","",$B$1&amp;"-"&amp;Tabla1[[#This Row],[Mes Inscrito]]&amp;"-"&amp;Tabla1[[#This Row],[Dia de clases Inscrito]]&amp;"-"&amp;Tabla1[[#This Row],[Horario Inscrito]]&amp;"-"&amp;Tabla1[[#This Row],[Fecha Inicio grupo]])</f>
        <v/>
      </c>
      <c r="BF423" s="249" t="str">
        <f>IF(F423="","",Tabla1[[#This Row],[Curso]])</f>
        <v/>
      </c>
      <c r="BG423" s="250" t="str">
        <f>+IF(TRIM(F423)="","",$B$1&amp;"-"&amp;TRIM(Tabla1[[#This Row],[Mes Inscrito]])&amp;"-"&amp;TRIM(Tabla1[[#This Row],[Dia de clases Inscrito]])&amp;"-"&amp;TRIM(Tabla1[[#This Row],[Horario Inscrito]])&amp;"-"&amp;TRIM(Tabla1[[#This Row],[Fecha Inicio grupo]])&amp;"-"&amp;TRIM(Tabla1[[#This Row],[Tipo Incrito]]))</f>
        <v/>
      </c>
      <c r="BH423" s="251" t="str">
        <f>IF(F423="","",OR(IFERROR(SEARCH("CG",Tabla1[[#This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3" s="305" t="str">
        <f>IF(F423&lt;&gt;"",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3" s="305" t="str">
        <f>IF(F423&lt;&gt;"",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3" s="305" t="str">
        <f>IF(Tabla1[[#This Row],[Fecha Inicio grupo]]="","",IFERROR(VLOOKUP(Tabla1[[#This Row],[Mes de Alta como miembro]],Parámetros!$AM$2:$AN$16,2,0),"01/01/1900"))</f>
        <v/>
      </c>
    </row>
    <row r="424" spans="1:63" ht="14.45" hidden="1">
      <c r="A424" s="68">
        <v>421</v>
      </c>
      <c r="B424" s="29"/>
      <c r="C424" s="34"/>
      <c r="D424" s="42"/>
      <c r="E424" s="64"/>
      <c r="F424" s="45"/>
      <c r="G424" s="45"/>
      <c r="H424" s="161"/>
      <c r="I424" s="42"/>
      <c r="J424" s="28"/>
      <c r="K424" s="69"/>
      <c r="L424" s="68"/>
      <c r="M424" s="46"/>
      <c r="N424" s="236" t="str">
        <f ca="1">IF(Tabla1[[#This Row],[Fecha de nac]]="","",IF(Tabla1[[#This Row],[Fecha Finalización]] &gt;=TODAY(), DATEDIF(Tabla1[[#This Row],[Fecha de nac]],TODAY(),"y"), ROUNDDOWN((Tabla1[[#This Row],[Fecha Finalización]] -Tabla1[[#This Row],[Fecha de nac]])/365,0)))</f>
        <v/>
      </c>
      <c r="O424" s="167"/>
      <c r="P424" s="34"/>
      <c r="Q424" s="67"/>
      <c r="R424" s="67"/>
      <c r="S424" s="67"/>
      <c r="T424" s="67"/>
      <c r="U424" s="241" t="str">
        <f>IF(F424="","",Tabla1[[#This Row],[Fecha Inicio grupo]]+3*7-7)</f>
        <v/>
      </c>
      <c r="V424" s="242" t="str">
        <f>IF(F424="","",EDATE(Tabla1[[#This Row],[Fecha Inicio grupo]],3))</f>
        <v/>
      </c>
      <c r="W424" s="29"/>
      <c r="X424" s="29"/>
      <c r="Y424" s="76"/>
      <c r="Z424" s="76"/>
      <c r="AA424" s="76"/>
      <c r="AB424" s="76"/>
      <c r="AC424" s="76"/>
      <c r="AD424" s="76"/>
      <c r="AE424" s="76"/>
      <c r="AF424" s="76"/>
      <c r="AG424" s="76"/>
      <c r="AH424" s="76"/>
      <c r="AI424" s="76"/>
      <c r="AJ424" s="76"/>
      <c r="AK424" s="76"/>
      <c r="AL424" s="76"/>
      <c r="AM424" s="76"/>
      <c r="AN424" s="76"/>
      <c r="AO424" s="143"/>
      <c r="AP424" s="244" t="str">
        <f>IF(F424="","",IFERROR(VLOOKUP(SUBSTITUTE(SUBSTITUTE(Tabla1[[#This Row],[Uso Sistemas]],"T","P"),"N","F"),Parámetros!$M$2:$N$17,2,0),"Completar hasta 3ra sem. para evaluar a Probacionista"))</f>
        <v/>
      </c>
      <c r="AQ424" s="39"/>
      <c r="AR424" s="39"/>
      <c r="AS424" s="39"/>
      <c r="AT424" s="28"/>
      <c r="AU424" s="55"/>
      <c r="AV424" s="55"/>
      <c r="AW424" s="55"/>
      <c r="AX424" s="246" t="str">
        <f>IF(V424="","",EOMONTH(EDATE(Tabla1[[#This Row],[Fecha Finalización]],2),0))</f>
        <v/>
      </c>
      <c r="AY424" s="39"/>
      <c r="AZ424" s="247" t="str">
        <f>IF(V424="","",EOMONTH(EDATE(Tabla1[[#This Row],[Fecha Finalización]],3),0))</f>
        <v/>
      </c>
      <c r="BA424" s="39"/>
      <c r="BB424" s="39"/>
      <c r="BC424" s="233"/>
      <c r="BD424" s="231" t="str">
        <f>IF(F424="","",Tabla1[[#This Row],[sem 01]]&amp;Tabla1[[#This Row],[sem 02]]&amp;Tabla1[[#This Row],[sem 03]])</f>
        <v/>
      </c>
      <c r="BE424" s="232" t="str">
        <f>+IF(TRIM(F424)="","",$B$1&amp;"-"&amp;Tabla1[[#This Row],[Mes Inscrito]]&amp;"-"&amp;Tabla1[[#This Row],[Dia de clases Inscrito]]&amp;"-"&amp;Tabla1[[#This Row],[Horario Inscrito]]&amp;"-"&amp;Tabla1[[#This Row],[Fecha Inicio grupo]])</f>
        <v/>
      </c>
      <c r="BF424" s="249" t="str">
        <f>IF(F424="","",Tabla1[[#This Row],[Curso]])</f>
        <v/>
      </c>
      <c r="BG424" s="250" t="str">
        <f>+IF(TRIM(F424)="","",$B$1&amp;"-"&amp;TRIM(Tabla1[[#This Row],[Mes Inscrito]])&amp;"-"&amp;TRIM(Tabla1[[#This Row],[Dia de clases Inscrito]])&amp;"-"&amp;TRIM(Tabla1[[#This Row],[Horario Inscrito]])&amp;"-"&amp;TRIM(Tabla1[[#This Row],[Fecha Inicio grupo]])&amp;"-"&amp;TRIM(Tabla1[[#This Row],[Tipo Incrito]]))</f>
        <v/>
      </c>
      <c r="BH424" s="251" t="str">
        <f>IF(F424="","",OR(IFERROR(SEARCH("CG",Tabla1[[#This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4" s="305" t="str">
        <f>IF(F424&lt;&gt;"",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4" s="305" t="str">
        <f>IF(F424&lt;&gt;"",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4" s="305" t="str">
        <f>IF(Tabla1[[#This Row],[Fecha Inicio grupo]]="","",IFERROR(VLOOKUP(Tabla1[[#This Row],[Mes de Alta como miembro]],Parámetros!$AM$2:$AN$16,2,0),"01/01/1900"))</f>
        <v/>
      </c>
    </row>
    <row r="425" spans="1:63" ht="14.45" hidden="1">
      <c r="A425" s="68">
        <v>422</v>
      </c>
      <c r="B425" s="29"/>
      <c r="C425" s="34"/>
      <c r="D425" s="42"/>
      <c r="E425" s="64"/>
      <c r="F425" s="45"/>
      <c r="G425" s="45"/>
      <c r="H425" s="161"/>
      <c r="I425" s="42"/>
      <c r="J425" s="28"/>
      <c r="K425" s="69"/>
      <c r="L425" s="68"/>
      <c r="M425" s="46"/>
      <c r="N425" s="236" t="str">
        <f ca="1">IF(Tabla1[[#This Row],[Fecha de nac]]="","",IF(Tabla1[[#This Row],[Fecha Finalización]] &gt;=TODAY(), DATEDIF(Tabla1[[#This Row],[Fecha de nac]],TODAY(),"y"), ROUNDDOWN((Tabla1[[#This Row],[Fecha Finalización]] -Tabla1[[#This Row],[Fecha de nac]])/365,0)))</f>
        <v/>
      </c>
      <c r="O425" s="167"/>
      <c r="P425" s="34"/>
      <c r="Q425" s="67"/>
      <c r="R425" s="67"/>
      <c r="S425" s="67"/>
      <c r="T425" s="67"/>
      <c r="U425" s="241" t="str">
        <f>IF(F425="","",Tabla1[[#This Row],[Fecha Inicio grupo]]+3*7-7)</f>
        <v/>
      </c>
      <c r="V425" s="242" t="str">
        <f>IF(F425="","",EDATE(Tabla1[[#This Row],[Fecha Inicio grupo]],3))</f>
        <v/>
      </c>
      <c r="W425" s="29"/>
      <c r="X425" s="29"/>
      <c r="Y425" s="76"/>
      <c r="Z425" s="76"/>
      <c r="AA425" s="76"/>
      <c r="AB425" s="76"/>
      <c r="AC425" s="76"/>
      <c r="AD425" s="76"/>
      <c r="AE425" s="76"/>
      <c r="AF425" s="76"/>
      <c r="AG425" s="76"/>
      <c r="AH425" s="76"/>
      <c r="AI425" s="76"/>
      <c r="AJ425" s="76"/>
      <c r="AK425" s="76"/>
      <c r="AL425" s="76"/>
      <c r="AM425" s="76"/>
      <c r="AN425" s="76"/>
      <c r="AO425" s="143"/>
      <c r="AP425" s="244" t="str">
        <f>IF(F425="","",IFERROR(VLOOKUP(SUBSTITUTE(SUBSTITUTE(Tabla1[[#This Row],[Uso Sistemas]],"T","P"),"N","F"),Parámetros!$M$2:$N$17,2,0),"Completar hasta 3ra sem. para evaluar a Probacionista"))</f>
        <v/>
      </c>
      <c r="AQ425" s="39"/>
      <c r="AR425" s="39"/>
      <c r="AS425" s="39"/>
      <c r="AT425" s="28"/>
      <c r="AU425" s="55"/>
      <c r="AV425" s="55"/>
      <c r="AW425" s="55"/>
      <c r="AX425" s="246" t="str">
        <f>IF(V425="","",EOMONTH(EDATE(Tabla1[[#This Row],[Fecha Finalización]],2),0))</f>
        <v/>
      </c>
      <c r="AY425" s="39"/>
      <c r="AZ425" s="247" t="str">
        <f>IF(V425="","",EOMONTH(EDATE(Tabla1[[#This Row],[Fecha Finalización]],3),0))</f>
        <v/>
      </c>
      <c r="BA425" s="39"/>
      <c r="BB425" s="39"/>
      <c r="BC425" s="233"/>
      <c r="BD425" s="231" t="str">
        <f>IF(F425="","",Tabla1[[#This Row],[sem 01]]&amp;Tabla1[[#This Row],[sem 02]]&amp;Tabla1[[#This Row],[sem 03]])</f>
        <v/>
      </c>
      <c r="BE425" s="232" t="str">
        <f>+IF(TRIM(F425)="","",$B$1&amp;"-"&amp;Tabla1[[#This Row],[Mes Inscrito]]&amp;"-"&amp;Tabla1[[#This Row],[Dia de clases Inscrito]]&amp;"-"&amp;Tabla1[[#This Row],[Horario Inscrito]]&amp;"-"&amp;Tabla1[[#This Row],[Fecha Inicio grupo]])</f>
        <v/>
      </c>
      <c r="BF425" s="249" t="str">
        <f>IF(F425="","",Tabla1[[#This Row],[Curso]])</f>
        <v/>
      </c>
      <c r="BG425" s="250" t="str">
        <f>+IF(TRIM(F425)="","",$B$1&amp;"-"&amp;TRIM(Tabla1[[#This Row],[Mes Inscrito]])&amp;"-"&amp;TRIM(Tabla1[[#This Row],[Dia de clases Inscrito]])&amp;"-"&amp;TRIM(Tabla1[[#This Row],[Horario Inscrito]])&amp;"-"&amp;TRIM(Tabla1[[#This Row],[Fecha Inicio grupo]])&amp;"-"&amp;TRIM(Tabla1[[#This Row],[Tipo Incrito]]))</f>
        <v/>
      </c>
      <c r="BH425" s="251" t="str">
        <f>IF(F425="","",OR(IFERROR(SEARCH("CG",Tabla1[[#This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5" s="305" t="str">
        <f>IF(F425&lt;&gt;"",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5" s="305" t="str">
        <f>IF(F425&lt;&gt;"",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5" s="305" t="str">
        <f>IF(Tabla1[[#This Row],[Fecha Inicio grupo]]="","",IFERROR(VLOOKUP(Tabla1[[#This Row],[Mes de Alta como miembro]],Parámetros!$AM$2:$AN$16,2,0),"01/01/1900"))</f>
        <v/>
      </c>
    </row>
    <row r="426" spans="1:63" ht="14.45" hidden="1">
      <c r="A426" s="68">
        <v>423</v>
      </c>
      <c r="B426" s="29"/>
      <c r="C426" s="34"/>
      <c r="D426" s="42"/>
      <c r="E426" s="64"/>
      <c r="F426" s="45"/>
      <c r="G426" s="45"/>
      <c r="H426" s="161"/>
      <c r="I426" s="42"/>
      <c r="J426" s="28"/>
      <c r="K426" s="69"/>
      <c r="L426" s="68"/>
      <c r="M426" s="46"/>
      <c r="N426" s="236" t="str">
        <f ca="1">IF(Tabla1[[#This Row],[Fecha de nac]]="","",IF(Tabla1[[#This Row],[Fecha Finalización]] &gt;=TODAY(), DATEDIF(Tabla1[[#This Row],[Fecha de nac]],TODAY(),"y"), ROUNDDOWN((Tabla1[[#This Row],[Fecha Finalización]] -Tabla1[[#This Row],[Fecha de nac]])/365,0)))</f>
        <v/>
      </c>
      <c r="O426" s="167"/>
      <c r="P426" s="34"/>
      <c r="Q426" s="67"/>
      <c r="R426" s="67"/>
      <c r="S426" s="67"/>
      <c r="T426" s="67"/>
      <c r="U426" s="241" t="str">
        <f>IF(F426="","",Tabla1[[#This Row],[Fecha Inicio grupo]]+3*7-7)</f>
        <v/>
      </c>
      <c r="V426" s="242" t="str">
        <f>IF(F426="","",EDATE(Tabla1[[#This Row],[Fecha Inicio grupo]],3))</f>
        <v/>
      </c>
      <c r="W426" s="29"/>
      <c r="X426" s="29"/>
      <c r="Y426" s="76"/>
      <c r="Z426" s="76"/>
      <c r="AA426" s="76"/>
      <c r="AB426" s="76"/>
      <c r="AC426" s="76"/>
      <c r="AD426" s="76"/>
      <c r="AE426" s="76"/>
      <c r="AF426" s="76"/>
      <c r="AG426" s="76"/>
      <c r="AH426" s="76"/>
      <c r="AI426" s="76"/>
      <c r="AJ426" s="76"/>
      <c r="AK426" s="76"/>
      <c r="AL426" s="76"/>
      <c r="AM426" s="76"/>
      <c r="AN426" s="76"/>
      <c r="AO426" s="143"/>
      <c r="AP426" s="244" t="str">
        <f>IF(F426="","",IFERROR(VLOOKUP(SUBSTITUTE(SUBSTITUTE(Tabla1[[#This Row],[Uso Sistemas]],"T","P"),"N","F"),Parámetros!$M$2:$N$17,2,0),"Completar hasta 3ra sem. para evaluar a Probacionista"))</f>
        <v/>
      </c>
      <c r="AQ426" s="39"/>
      <c r="AR426" s="39"/>
      <c r="AS426" s="39"/>
      <c r="AT426" s="28"/>
      <c r="AU426" s="55"/>
      <c r="AV426" s="55"/>
      <c r="AW426" s="55"/>
      <c r="AX426" s="246" t="str">
        <f>IF(V426="","",EOMONTH(EDATE(Tabla1[[#This Row],[Fecha Finalización]],2),0))</f>
        <v/>
      </c>
      <c r="AY426" s="39"/>
      <c r="AZ426" s="247" t="str">
        <f>IF(V426="","",EOMONTH(EDATE(Tabla1[[#This Row],[Fecha Finalización]],3),0))</f>
        <v/>
      </c>
      <c r="BA426" s="39"/>
      <c r="BB426" s="39"/>
      <c r="BC426" s="233"/>
      <c r="BD426" s="231" t="str">
        <f>IF(F426="","",Tabla1[[#This Row],[sem 01]]&amp;Tabla1[[#This Row],[sem 02]]&amp;Tabla1[[#This Row],[sem 03]])</f>
        <v/>
      </c>
      <c r="BE426" s="232" t="str">
        <f>+IF(TRIM(F426)="","",$B$1&amp;"-"&amp;Tabla1[[#This Row],[Mes Inscrito]]&amp;"-"&amp;Tabla1[[#This Row],[Dia de clases Inscrito]]&amp;"-"&amp;Tabla1[[#This Row],[Horario Inscrito]]&amp;"-"&amp;Tabla1[[#This Row],[Fecha Inicio grupo]])</f>
        <v/>
      </c>
      <c r="BF426" s="249" t="str">
        <f>IF(F426="","",Tabla1[[#This Row],[Curso]])</f>
        <v/>
      </c>
      <c r="BG426" s="250" t="str">
        <f>+IF(TRIM(F426)="","",$B$1&amp;"-"&amp;TRIM(Tabla1[[#This Row],[Mes Inscrito]])&amp;"-"&amp;TRIM(Tabla1[[#This Row],[Dia de clases Inscrito]])&amp;"-"&amp;TRIM(Tabla1[[#This Row],[Horario Inscrito]])&amp;"-"&amp;TRIM(Tabla1[[#This Row],[Fecha Inicio grupo]])&amp;"-"&amp;TRIM(Tabla1[[#This Row],[Tipo Incrito]]))</f>
        <v/>
      </c>
      <c r="BH426" s="251" t="str">
        <f>IF(F426="","",OR(IFERROR(SEARCH("CG",Tabla1[[#This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6" s="305" t="str">
        <f>IF(F426&lt;&gt;"",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6" s="305" t="str">
        <f>IF(F426&lt;&gt;"",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6" s="305" t="str">
        <f>IF(Tabla1[[#This Row],[Fecha Inicio grupo]]="","",IFERROR(VLOOKUP(Tabla1[[#This Row],[Mes de Alta como miembro]],Parámetros!$AM$2:$AN$16,2,0),"01/01/1900"))</f>
        <v/>
      </c>
    </row>
    <row r="427" spans="1:63" ht="14.45" hidden="1">
      <c r="A427" s="68">
        <v>424</v>
      </c>
      <c r="B427" s="29"/>
      <c r="C427" s="34"/>
      <c r="D427" s="42"/>
      <c r="E427" s="64"/>
      <c r="F427" s="45"/>
      <c r="G427" s="45"/>
      <c r="H427" s="161"/>
      <c r="I427" s="42"/>
      <c r="J427" s="28"/>
      <c r="K427" s="69"/>
      <c r="L427" s="68"/>
      <c r="M427" s="46"/>
      <c r="N427" s="236" t="str">
        <f ca="1">IF(Tabla1[[#This Row],[Fecha de nac]]="","",IF(Tabla1[[#This Row],[Fecha Finalización]] &gt;=TODAY(), DATEDIF(Tabla1[[#This Row],[Fecha de nac]],TODAY(),"y"), ROUNDDOWN((Tabla1[[#This Row],[Fecha Finalización]] -Tabla1[[#This Row],[Fecha de nac]])/365,0)))</f>
        <v/>
      </c>
      <c r="O427" s="167"/>
      <c r="P427" s="34"/>
      <c r="Q427" s="67"/>
      <c r="R427" s="67"/>
      <c r="S427" s="67"/>
      <c r="T427" s="67"/>
      <c r="U427" s="241" t="str">
        <f>IF(F427="","",Tabla1[[#This Row],[Fecha Inicio grupo]]+3*7-7)</f>
        <v/>
      </c>
      <c r="V427" s="242" t="str">
        <f>IF(F427="","",EDATE(Tabla1[[#This Row],[Fecha Inicio grupo]],3))</f>
        <v/>
      </c>
      <c r="W427" s="29"/>
      <c r="X427" s="29"/>
      <c r="Y427" s="76"/>
      <c r="Z427" s="76"/>
      <c r="AA427" s="76"/>
      <c r="AB427" s="76"/>
      <c r="AC427" s="76"/>
      <c r="AD427" s="76"/>
      <c r="AE427" s="76"/>
      <c r="AF427" s="76"/>
      <c r="AG427" s="76"/>
      <c r="AH427" s="76"/>
      <c r="AI427" s="76"/>
      <c r="AJ427" s="76"/>
      <c r="AK427" s="76"/>
      <c r="AL427" s="76"/>
      <c r="AM427" s="76"/>
      <c r="AN427" s="76"/>
      <c r="AO427" s="143"/>
      <c r="AP427" s="244" t="str">
        <f>IF(F427="","",IFERROR(VLOOKUP(SUBSTITUTE(SUBSTITUTE(Tabla1[[#This Row],[Uso Sistemas]],"T","P"),"N","F"),Parámetros!$M$2:$N$17,2,0),"Completar hasta 3ra sem. para evaluar a Probacionista"))</f>
        <v/>
      </c>
      <c r="AQ427" s="39"/>
      <c r="AR427" s="39"/>
      <c r="AS427" s="39"/>
      <c r="AT427" s="28"/>
      <c r="AU427" s="55"/>
      <c r="AV427" s="55"/>
      <c r="AW427" s="55"/>
      <c r="AX427" s="246" t="str">
        <f>IF(V427="","",EOMONTH(EDATE(Tabla1[[#This Row],[Fecha Finalización]],2),0))</f>
        <v/>
      </c>
      <c r="AY427" s="39"/>
      <c r="AZ427" s="247" t="str">
        <f>IF(V427="","",EOMONTH(EDATE(Tabla1[[#This Row],[Fecha Finalización]],3),0))</f>
        <v/>
      </c>
      <c r="BA427" s="39"/>
      <c r="BB427" s="39"/>
      <c r="BC427" s="233"/>
      <c r="BD427" s="231" t="str">
        <f>IF(F427="","",Tabla1[[#This Row],[sem 01]]&amp;Tabla1[[#This Row],[sem 02]]&amp;Tabla1[[#This Row],[sem 03]])</f>
        <v/>
      </c>
      <c r="BE427" s="232" t="str">
        <f>+IF(TRIM(F427)="","",$B$1&amp;"-"&amp;Tabla1[[#This Row],[Mes Inscrito]]&amp;"-"&amp;Tabla1[[#This Row],[Dia de clases Inscrito]]&amp;"-"&amp;Tabla1[[#This Row],[Horario Inscrito]]&amp;"-"&amp;Tabla1[[#This Row],[Fecha Inicio grupo]])</f>
        <v/>
      </c>
      <c r="BF427" s="249" t="str">
        <f>IF(F427="","",Tabla1[[#This Row],[Curso]])</f>
        <v/>
      </c>
      <c r="BG427" s="250" t="str">
        <f>+IF(TRIM(F427)="","",$B$1&amp;"-"&amp;TRIM(Tabla1[[#This Row],[Mes Inscrito]])&amp;"-"&amp;TRIM(Tabla1[[#This Row],[Dia de clases Inscrito]])&amp;"-"&amp;TRIM(Tabla1[[#This Row],[Horario Inscrito]])&amp;"-"&amp;TRIM(Tabla1[[#This Row],[Fecha Inicio grupo]])&amp;"-"&amp;TRIM(Tabla1[[#This Row],[Tipo Incrito]]))</f>
        <v/>
      </c>
      <c r="BH427" s="251" t="str">
        <f>IF(F427="","",OR(IFERROR(SEARCH("CG",Tabla1[[#This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7" s="305" t="str">
        <f>IF(F427&lt;&gt;"",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7" s="305" t="str">
        <f>IF(F427&lt;&gt;"",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7" s="305" t="str">
        <f>IF(Tabla1[[#This Row],[Fecha Inicio grupo]]="","",IFERROR(VLOOKUP(Tabla1[[#This Row],[Mes de Alta como miembro]],Parámetros!$AM$2:$AN$16,2,0),"01/01/1900"))</f>
        <v/>
      </c>
    </row>
    <row r="428" spans="1:63" ht="14.45" hidden="1">
      <c r="A428" s="68">
        <v>425</v>
      </c>
      <c r="B428" s="29"/>
      <c r="C428" s="34"/>
      <c r="D428" s="42"/>
      <c r="E428" s="64"/>
      <c r="F428" s="45"/>
      <c r="G428" s="45"/>
      <c r="H428" s="161"/>
      <c r="I428" s="42"/>
      <c r="J428" s="28"/>
      <c r="K428" s="69"/>
      <c r="L428" s="68"/>
      <c r="M428" s="46"/>
      <c r="N428" s="236" t="str">
        <f ca="1">IF(Tabla1[[#This Row],[Fecha de nac]]="","",IF(Tabla1[[#This Row],[Fecha Finalización]] &gt;=TODAY(), DATEDIF(Tabla1[[#This Row],[Fecha de nac]],TODAY(),"y"), ROUNDDOWN((Tabla1[[#This Row],[Fecha Finalización]] -Tabla1[[#This Row],[Fecha de nac]])/365,0)))</f>
        <v/>
      </c>
      <c r="O428" s="167"/>
      <c r="P428" s="34"/>
      <c r="Q428" s="67"/>
      <c r="R428" s="67"/>
      <c r="S428" s="67"/>
      <c r="T428" s="67"/>
      <c r="U428" s="241" t="str">
        <f>IF(F428="","",Tabla1[[#This Row],[Fecha Inicio grupo]]+3*7-7)</f>
        <v/>
      </c>
      <c r="V428" s="242" t="str">
        <f>IF(F428="","",EDATE(Tabla1[[#This Row],[Fecha Inicio grupo]],3))</f>
        <v/>
      </c>
      <c r="W428" s="29"/>
      <c r="X428" s="29"/>
      <c r="Y428" s="76"/>
      <c r="Z428" s="76"/>
      <c r="AA428" s="76"/>
      <c r="AB428" s="76"/>
      <c r="AC428" s="76"/>
      <c r="AD428" s="76"/>
      <c r="AE428" s="76"/>
      <c r="AF428" s="76"/>
      <c r="AG428" s="76"/>
      <c r="AH428" s="76"/>
      <c r="AI428" s="76"/>
      <c r="AJ428" s="76"/>
      <c r="AK428" s="76"/>
      <c r="AL428" s="76"/>
      <c r="AM428" s="76"/>
      <c r="AN428" s="76"/>
      <c r="AO428" s="143"/>
      <c r="AP428" s="244" t="str">
        <f>IF(F428="","",IFERROR(VLOOKUP(SUBSTITUTE(SUBSTITUTE(Tabla1[[#This Row],[Uso Sistemas]],"T","P"),"N","F"),Parámetros!$M$2:$N$17,2,0),"Completar hasta 3ra sem. para evaluar a Probacionista"))</f>
        <v/>
      </c>
      <c r="AQ428" s="39"/>
      <c r="AR428" s="39"/>
      <c r="AS428" s="39"/>
      <c r="AT428" s="28"/>
      <c r="AU428" s="55"/>
      <c r="AV428" s="55"/>
      <c r="AW428" s="55"/>
      <c r="AX428" s="246" t="str">
        <f>IF(V428="","",EOMONTH(EDATE(Tabla1[[#This Row],[Fecha Finalización]],2),0))</f>
        <v/>
      </c>
      <c r="AY428" s="39"/>
      <c r="AZ428" s="247" t="str">
        <f>IF(V428="","",EOMONTH(EDATE(Tabla1[[#This Row],[Fecha Finalización]],3),0))</f>
        <v/>
      </c>
      <c r="BA428" s="39"/>
      <c r="BB428" s="39"/>
      <c r="BC428" s="233"/>
      <c r="BD428" s="231" t="str">
        <f>IF(F428="","",Tabla1[[#This Row],[sem 01]]&amp;Tabla1[[#This Row],[sem 02]]&amp;Tabla1[[#This Row],[sem 03]])</f>
        <v/>
      </c>
      <c r="BE428" s="232" t="str">
        <f>+IF(TRIM(F428)="","",$B$1&amp;"-"&amp;Tabla1[[#This Row],[Mes Inscrito]]&amp;"-"&amp;Tabla1[[#This Row],[Dia de clases Inscrito]]&amp;"-"&amp;Tabla1[[#This Row],[Horario Inscrito]]&amp;"-"&amp;Tabla1[[#This Row],[Fecha Inicio grupo]])</f>
        <v/>
      </c>
      <c r="BF428" s="249" t="str">
        <f>IF(F428="","",Tabla1[[#This Row],[Curso]])</f>
        <v/>
      </c>
      <c r="BG428" s="250" t="str">
        <f>+IF(TRIM(F428)="","",$B$1&amp;"-"&amp;TRIM(Tabla1[[#This Row],[Mes Inscrito]])&amp;"-"&amp;TRIM(Tabla1[[#This Row],[Dia de clases Inscrito]])&amp;"-"&amp;TRIM(Tabla1[[#This Row],[Horario Inscrito]])&amp;"-"&amp;TRIM(Tabla1[[#This Row],[Fecha Inicio grupo]])&amp;"-"&amp;TRIM(Tabla1[[#This Row],[Tipo Incrito]]))</f>
        <v/>
      </c>
      <c r="BH428" s="251" t="str">
        <f>IF(F428="","",OR(IFERROR(SEARCH("CG",Tabla1[[#This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8" s="305" t="str">
        <f>IF(F428&lt;&gt;"",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8" s="305" t="str">
        <f>IF(F428&lt;&gt;"",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8" s="305" t="str">
        <f>IF(Tabla1[[#This Row],[Fecha Inicio grupo]]="","",IFERROR(VLOOKUP(Tabla1[[#This Row],[Mes de Alta como miembro]],Parámetros!$AM$2:$AN$16,2,0),"01/01/1900"))</f>
        <v/>
      </c>
    </row>
    <row r="429" spans="1:63" ht="14.45" hidden="1">
      <c r="A429" s="68">
        <v>426</v>
      </c>
      <c r="B429" s="29"/>
      <c r="C429" s="34"/>
      <c r="D429" s="42"/>
      <c r="E429" s="64"/>
      <c r="F429" s="45"/>
      <c r="G429" s="45"/>
      <c r="H429" s="161"/>
      <c r="I429" s="42"/>
      <c r="J429" s="28"/>
      <c r="K429" s="69"/>
      <c r="L429" s="68"/>
      <c r="M429" s="46"/>
      <c r="N429" s="236" t="str">
        <f ca="1">IF(Tabla1[[#This Row],[Fecha de nac]]="","",IF(Tabla1[[#This Row],[Fecha Finalización]] &gt;=TODAY(), DATEDIF(Tabla1[[#This Row],[Fecha de nac]],TODAY(),"y"), ROUNDDOWN((Tabla1[[#This Row],[Fecha Finalización]] -Tabla1[[#This Row],[Fecha de nac]])/365,0)))</f>
        <v/>
      </c>
      <c r="O429" s="167"/>
      <c r="P429" s="34"/>
      <c r="Q429" s="67"/>
      <c r="R429" s="67"/>
      <c r="S429" s="67"/>
      <c r="T429" s="67"/>
      <c r="U429" s="241" t="str">
        <f>IF(F429="","",Tabla1[[#This Row],[Fecha Inicio grupo]]+3*7-7)</f>
        <v/>
      </c>
      <c r="V429" s="242" t="str">
        <f>IF(F429="","",EDATE(Tabla1[[#This Row],[Fecha Inicio grupo]],3))</f>
        <v/>
      </c>
      <c r="W429" s="29"/>
      <c r="X429" s="29"/>
      <c r="Y429" s="76"/>
      <c r="Z429" s="76"/>
      <c r="AA429" s="76"/>
      <c r="AB429" s="76"/>
      <c r="AC429" s="76"/>
      <c r="AD429" s="76"/>
      <c r="AE429" s="76"/>
      <c r="AF429" s="76"/>
      <c r="AG429" s="76"/>
      <c r="AH429" s="76"/>
      <c r="AI429" s="76"/>
      <c r="AJ429" s="76"/>
      <c r="AK429" s="76"/>
      <c r="AL429" s="76"/>
      <c r="AM429" s="76"/>
      <c r="AN429" s="76"/>
      <c r="AO429" s="143"/>
      <c r="AP429" s="244" t="str">
        <f>IF(F429="","",IFERROR(VLOOKUP(SUBSTITUTE(SUBSTITUTE(Tabla1[[#This Row],[Uso Sistemas]],"T","P"),"N","F"),Parámetros!$M$2:$N$17,2,0),"Completar hasta 3ra sem. para evaluar a Probacionista"))</f>
        <v/>
      </c>
      <c r="AQ429" s="39"/>
      <c r="AR429" s="39"/>
      <c r="AS429" s="39"/>
      <c r="AT429" s="28"/>
      <c r="AU429" s="55"/>
      <c r="AV429" s="55"/>
      <c r="AW429" s="55"/>
      <c r="AX429" s="246" t="str">
        <f>IF(V429="","",EOMONTH(EDATE(Tabla1[[#This Row],[Fecha Finalización]],2),0))</f>
        <v/>
      </c>
      <c r="AY429" s="39"/>
      <c r="AZ429" s="247" t="str">
        <f>IF(V429="","",EOMONTH(EDATE(Tabla1[[#This Row],[Fecha Finalización]],3),0))</f>
        <v/>
      </c>
      <c r="BA429" s="39"/>
      <c r="BB429" s="39"/>
      <c r="BC429" s="233"/>
      <c r="BD429" s="231" t="str">
        <f>IF(F429="","",Tabla1[[#This Row],[sem 01]]&amp;Tabla1[[#This Row],[sem 02]]&amp;Tabla1[[#This Row],[sem 03]])</f>
        <v/>
      </c>
      <c r="BE429" s="232" t="str">
        <f>+IF(TRIM(F429)="","",$B$1&amp;"-"&amp;Tabla1[[#This Row],[Mes Inscrito]]&amp;"-"&amp;Tabla1[[#This Row],[Dia de clases Inscrito]]&amp;"-"&amp;Tabla1[[#This Row],[Horario Inscrito]]&amp;"-"&amp;Tabla1[[#This Row],[Fecha Inicio grupo]])</f>
        <v/>
      </c>
      <c r="BF429" s="249" t="str">
        <f>IF(F429="","",Tabla1[[#This Row],[Curso]])</f>
        <v/>
      </c>
      <c r="BG429" s="250" t="str">
        <f>+IF(TRIM(F429)="","",$B$1&amp;"-"&amp;TRIM(Tabla1[[#This Row],[Mes Inscrito]])&amp;"-"&amp;TRIM(Tabla1[[#This Row],[Dia de clases Inscrito]])&amp;"-"&amp;TRIM(Tabla1[[#This Row],[Horario Inscrito]])&amp;"-"&amp;TRIM(Tabla1[[#This Row],[Fecha Inicio grupo]])&amp;"-"&amp;TRIM(Tabla1[[#This Row],[Tipo Incrito]]))</f>
        <v/>
      </c>
      <c r="BH429" s="251" t="str">
        <f>IF(F429="","",OR(IFERROR(SEARCH("CG",Tabla1[[#This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9" s="305" t="str">
        <f>IF(F429&lt;&gt;"",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9" s="305" t="str">
        <f>IF(F429&lt;&gt;"",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9" s="305" t="str">
        <f>IF(Tabla1[[#This Row],[Fecha Inicio grupo]]="","",IFERROR(VLOOKUP(Tabla1[[#This Row],[Mes de Alta como miembro]],Parámetros!$AM$2:$AN$16,2,0),"01/01/1900"))</f>
        <v/>
      </c>
    </row>
    <row r="430" spans="1:63" ht="14.45" hidden="1">
      <c r="A430" s="68">
        <v>427</v>
      </c>
      <c r="B430" s="29"/>
      <c r="C430" s="34"/>
      <c r="D430" s="42"/>
      <c r="E430" s="64"/>
      <c r="F430" s="45"/>
      <c r="G430" s="45"/>
      <c r="H430" s="161"/>
      <c r="I430" s="42"/>
      <c r="J430" s="28"/>
      <c r="K430" s="69"/>
      <c r="L430" s="68"/>
      <c r="M430" s="46"/>
      <c r="N430" s="236" t="str">
        <f ca="1">IF(Tabla1[[#This Row],[Fecha de nac]]="","",IF(Tabla1[[#This Row],[Fecha Finalización]] &gt;=TODAY(), DATEDIF(Tabla1[[#This Row],[Fecha de nac]],TODAY(),"y"), ROUNDDOWN((Tabla1[[#This Row],[Fecha Finalización]] -Tabla1[[#This Row],[Fecha de nac]])/365,0)))</f>
        <v/>
      </c>
      <c r="O430" s="167"/>
      <c r="P430" s="34"/>
      <c r="Q430" s="67"/>
      <c r="R430" s="67"/>
      <c r="S430" s="67"/>
      <c r="T430" s="67"/>
      <c r="U430" s="241" t="str">
        <f>IF(F430="","",Tabla1[[#This Row],[Fecha Inicio grupo]]+3*7-7)</f>
        <v/>
      </c>
      <c r="V430" s="242" t="str">
        <f>IF(F430="","",EDATE(Tabla1[[#This Row],[Fecha Inicio grupo]],3))</f>
        <v/>
      </c>
      <c r="W430" s="29"/>
      <c r="X430" s="29"/>
      <c r="Y430" s="76"/>
      <c r="Z430" s="76"/>
      <c r="AA430" s="76"/>
      <c r="AB430" s="76"/>
      <c r="AC430" s="76"/>
      <c r="AD430" s="76"/>
      <c r="AE430" s="76"/>
      <c r="AF430" s="76"/>
      <c r="AG430" s="76"/>
      <c r="AH430" s="76"/>
      <c r="AI430" s="76"/>
      <c r="AJ430" s="76"/>
      <c r="AK430" s="76"/>
      <c r="AL430" s="76"/>
      <c r="AM430" s="76"/>
      <c r="AN430" s="76"/>
      <c r="AO430" s="143"/>
      <c r="AP430" s="244" t="str">
        <f>IF(F430="","",IFERROR(VLOOKUP(SUBSTITUTE(SUBSTITUTE(Tabla1[[#This Row],[Uso Sistemas]],"T","P"),"N","F"),Parámetros!$M$2:$N$17,2,0),"Completar hasta 3ra sem. para evaluar a Probacionista"))</f>
        <v/>
      </c>
      <c r="AQ430" s="39"/>
      <c r="AR430" s="39"/>
      <c r="AS430" s="39"/>
      <c r="AT430" s="28"/>
      <c r="AU430" s="55"/>
      <c r="AV430" s="55"/>
      <c r="AW430" s="55"/>
      <c r="AX430" s="246" t="str">
        <f>IF(V430="","",EOMONTH(EDATE(Tabla1[[#This Row],[Fecha Finalización]],2),0))</f>
        <v/>
      </c>
      <c r="AY430" s="39"/>
      <c r="AZ430" s="247" t="str">
        <f>IF(V430="","",EOMONTH(EDATE(Tabla1[[#This Row],[Fecha Finalización]],3),0))</f>
        <v/>
      </c>
      <c r="BA430" s="39"/>
      <c r="BB430" s="39"/>
      <c r="BC430" s="233"/>
      <c r="BD430" s="231" t="str">
        <f>IF(F430="","",Tabla1[[#This Row],[sem 01]]&amp;Tabla1[[#This Row],[sem 02]]&amp;Tabla1[[#This Row],[sem 03]])</f>
        <v/>
      </c>
      <c r="BE430" s="232" t="str">
        <f>+IF(TRIM(F430)="","",$B$1&amp;"-"&amp;Tabla1[[#This Row],[Mes Inscrito]]&amp;"-"&amp;Tabla1[[#This Row],[Dia de clases Inscrito]]&amp;"-"&amp;Tabla1[[#This Row],[Horario Inscrito]]&amp;"-"&amp;Tabla1[[#This Row],[Fecha Inicio grupo]])</f>
        <v/>
      </c>
      <c r="BF430" s="249" t="str">
        <f>IF(F430="","",Tabla1[[#This Row],[Curso]])</f>
        <v/>
      </c>
      <c r="BG430" s="250" t="str">
        <f>+IF(TRIM(F430)="","",$B$1&amp;"-"&amp;TRIM(Tabla1[[#This Row],[Mes Inscrito]])&amp;"-"&amp;TRIM(Tabla1[[#This Row],[Dia de clases Inscrito]])&amp;"-"&amp;TRIM(Tabla1[[#This Row],[Horario Inscrito]])&amp;"-"&amp;TRIM(Tabla1[[#This Row],[Fecha Inicio grupo]])&amp;"-"&amp;TRIM(Tabla1[[#This Row],[Tipo Incrito]]))</f>
        <v/>
      </c>
      <c r="BH430" s="251" t="str">
        <f>IF(F430="","",OR(IFERROR(SEARCH("CG",Tabla1[[#This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0" s="305" t="str">
        <f>IF(F430&lt;&gt;"",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0" s="305" t="str">
        <f>IF(F430&lt;&gt;"",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0" s="305" t="str">
        <f>IF(Tabla1[[#This Row],[Fecha Inicio grupo]]="","",IFERROR(VLOOKUP(Tabla1[[#This Row],[Mes de Alta como miembro]],Parámetros!$AM$2:$AN$16,2,0),"01/01/1900"))</f>
        <v/>
      </c>
    </row>
    <row r="431" spans="1:63" ht="14.45" hidden="1">
      <c r="A431" s="68">
        <v>428</v>
      </c>
      <c r="B431" s="29"/>
      <c r="C431" s="34"/>
      <c r="D431" s="42"/>
      <c r="E431" s="64"/>
      <c r="F431" s="45"/>
      <c r="G431" s="45"/>
      <c r="H431" s="161"/>
      <c r="I431" s="42"/>
      <c r="J431" s="28"/>
      <c r="K431" s="69"/>
      <c r="L431" s="68"/>
      <c r="M431" s="46"/>
      <c r="N431" s="236" t="str">
        <f ca="1">IF(Tabla1[[#This Row],[Fecha de nac]]="","",IF(Tabla1[[#This Row],[Fecha Finalización]] &gt;=TODAY(), DATEDIF(Tabla1[[#This Row],[Fecha de nac]],TODAY(),"y"), ROUNDDOWN((Tabla1[[#This Row],[Fecha Finalización]] -Tabla1[[#This Row],[Fecha de nac]])/365,0)))</f>
        <v/>
      </c>
      <c r="O431" s="167"/>
      <c r="P431" s="34"/>
      <c r="Q431" s="67"/>
      <c r="R431" s="67"/>
      <c r="S431" s="67"/>
      <c r="T431" s="67"/>
      <c r="U431" s="241" t="str">
        <f>IF(F431="","",Tabla1[[#This Row],[Fecha Inicio grupo]]+3*7-7)</f>
        <v/>
      </c>
      <c r="V431" s="242" t="str">
        <f>IF(F431="","",EDATE(Tabla1[[#This Row],[Fecha Inicio grupo]],3))</f>
        <v/>
      </c>
      <c r="W431" s="29"/>
      <c r="X431" s="29"/>
      <c r="Y431" s="76"/>
      <c r="Z431" s="76"/>
      <c r="AA431" s="76"/>
      <c r="AB431" s="76"/>
      <c r="AC431" s="76"/>
      <c r="AD431" s="76"/>
      <c r="AE431" s="76"/>
      <c r="AF431" s="76"/>
      <c r="AG431" s="76"/>
      <c r="AH431" s="76"/>
      <c r="AI431" s="76"/>
      <c r="AJ431" s="76"/>
      <c r="AK431" s="76"/>
      <c r="AL431" s="76"/>
      <c r="AM431" s="76"/>
      <c r="AN431" s="76"/>
      <c r="AO431" s="143"/>
      <c r="AP431" s="244" t="str">
        <f>IF(F431="","",IFERROR(VLOOKUP(SUBSTITUTE(SUBSTITUTE(Tabla1[[#This Row],[Uso Sistemas]],"T","P"),"N","F"),Parámetros!$M$2:$N$17,2,0),"Completar hasta 3ra sem. para evaluar a Probacionista"))</f>
        <v/>
      </c>
      <c r="AQ431" s="39"/>
      <c r="AR431" s="39"/>
      <c r="AS431" s="39"/>
      <c r="AT431" s="28"/>
      <c r="AU431" s="55"/>
      <c r="AV431" s="55"/>
      <c r="AW431" s="55"/>
      <c r="AX431" s="246" t="str">
        <f>IF(V431="","",EOMONTH(EDATE(Tabla1[[#This Row],[Fecha Finalización]],2),0))</f>
        <v/>
      </c>
      <c r="AY431" s="39"/>
      <c r="AZ431" s="247" t="str">
        <f>IF(V431="","",EOMONTH(EDATE(Tabla1[[#This Row],[Fecha Finalización]],3),0))</f>
        <v/>
      </c>
      <c r="BA431" s="39"/>
      <c r="BB431" s="39"/>
      <c r="BC431" s="233"/>
      <c r="BD431" s="231" t="str">
        <f>IF(F431="","",Tabla1[[#This Row],[sem 01]]&amp;Tabla1[[#This Row],[sem 02]]&amp;Tabla1[[#This Row],[sem 03]])</f>
        <v/>
      </c>
      <c r="BE431" s="232" t="str">
        <f>+IF(TRIM(F431)="","",$B$1&amp;"-"&amp;Tabla1[[#This Row],[Mes Inscrito]]&amp;"-"&amp;Tabla1[[#This Row],[Dia de clases Inscrito]]&amp;"-"&amp;Tabla1[[#This Row],[Horario Inscrito]]&amp;"-"&amp;Tabla1[[#This Row],[Fecha Inicio grupo]])</f>
        <v/>
      </c>
      <c r="BF431" s="249" t="str">
        <f>IF(F431="","",Tabla1[[#This Row],[Curso]])</f>
        <v/>
      </c>
      <c r="BG431" s="250" t="str">
        <f>+IF(TRIM(F431)="","",$B$1&amp;"-"&amp;TRIM(Tabla1[[#This Row],[Mes Inscrito]])&amp;"-"&amp;TRIM(Tabla1[[#This Row],[Dia de clases Inscrito]])&amp;"-"&amp;TRIM(Tabla1[[#This Row],[Horario Inscrito]])&amp;"-"&amp;TRIM(Tabla1[[#This Row],[Fecha Inicio grupo]])&amp;"-"&amp;TRIM(Tabla1[[#This Row],[Tipo Incrito]]))</f>
        <v/>
      </c>
      <c r="BH431" s="251" t="str">
        <f>IF(F431="","",OR(IFERROR(SEARCH("CG",Tabla1[[#This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1" s="305" t="str">
        <f>IF(F431&lt;&gt;"",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1" s="305" t="str">
        <f>IF(F431&lt;&gt;"",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1" s="305" t="str">
        <f>IF(Tabla1[[#This Row],[Fecha Inicio grupo]]="","",IFERROR(VLOOKUP(Tabla1[[#This Row],[Mes de Alta como miembro]],Parámetros!$AM$2:$AN$16,2,0),"01/01/1900"))</f>
        <v/>
      </c>
    </row>
    <row r="432" spans="1:63" ht="14.45" hidden="1">
      <c r="A432" s="68">
        <v>429</v>
      </c>
      <c r="B432" s="29"/>
      <c r="C432" s="34"/>
      <c r="D432" s="42"/>
      <c r="E432" s="64"/>
      <c r="F432" s="45"/>
      <c r="G432" s="45"/>
      <c r="H432" s="161"/>
      <c r="I432" s="42"/>
      <c r="J432" s="28"/>
      <c r="K432" s="69"/>
      <c r="L432" s="68"/>
      <c r="M432" s="46"/>
      <c r="N432" s="236" t="str">
        <f ca="1">IF(Tabla1[[#This Row],[Fecha de nac]]="","",IF(Tabla1[[#This Row],[Fecha Finalización]] &gt;=TODAY(), DATEDIF(Tabla1[[#This Row],[Fecha de nac]],TODAY(),"y"), ROUNDDOWN((Tabla1[[#This Row],[Fecha Finalización]] -Tabla1[[#This Row],[Fecha de nac]])/365,0)))</f>
        <v/>
      </c>
      <c r="O432" s="167"/>
      <c r="P432" s="34"/>
      <c r="Q432" s="67"/>
      <c r="R432" s="67"/>
      <c r="S432" s="67"/>
      <c r="T432" s="67"/>
      <c r="U432" s="241" t="str">
        <f>IF(F432="","",Tabla1[[#This Row],[Fecha Inicio grupo]]+3*7-7)</f>
        <v/>
      </c>
      <c r="V432" s="242" t="str">
        <f>IF(F432="","",EDATE(Tabla1[[#This Row],[Fecha Inicio grupo]],3))</f>
        <v/>
      </c>
      <c r="W432" s="29"/>
      <c r="X432" s="29"/>
      <c r="Y432" s="76"/>
      <c r="Z432" s="76"/>
      <c r="AA432" s="76"/>
      <c r="AB432" s="76"/>
      <c r="AC432" s="76"/>
      <c r="AD432" s="76"/>
      <c r="AE432" s="76"/>
      <c r="AF432" s="76"/>
      <c r="AG432" s="76"/>
      <c r="AH432" s="76"/>
      <c r="AI432" s="76"/>
      <c r="AJ432" s="76"/>
      <c r="AK432" s="76"/>
      <c r="AL432" s="76"/>
      <c r="AM432" s="76"/>
      <c r="AN432" s="76"/>
      <c r="AO432" s="143"/>
      <c r="AP432" s="244" t="str">
        <f>IF(F432="","",IFERROR(VLOOKUP(SUBSTITUTE(SUBSTITUTE(Tabla1[[#This Row],[Uso Sistemas]],"T","P"),"N","F"),Parámetros!$M$2:$N$17,2,0),"Completar hasta 3ra sem. para evaluar a Probacionista"))</f>
        <v/>
      </c>
      <c r="AQ432" s="39"/>
      <c r="AR432" s="39"/>
      <c r="AS432" s="39"/>
      <c r="AT432" s="28"/>
      <c r="AU432" s="55"/>
      <c r="AV432" s="55"/>
      <c r="AW432" s="55"/>
      <c r="AX432" s="246" t="str">
        <f>IF(V432="","",EOMONTH(EDATE(Tabla1[[#This Row],[Fecha Finalización]],2),0))</f>
        <v/>
      </c>
      <c r="AY432" s="39"/>
      <c r="AZ432" s="247" t="str">
        <f>IF(V432="","",EOMONTH(EDATE(Tabla1[[#This Row],[Fecha Finalización]],3),0))</f>
        <v/>
      </c>
      <c r="BA432" s="39"/>
      <c r="BB432" s="39"/>
      <c r="BC432" s="233"/>
      <c r="BD432" s="231" t="str">
        <f>IF(F432="","",Tabla1[[#This Row],[sem 01]]&amp;Tabla1[[#This Row],[sem 02]]&amp;Tabla1[[#This Row],[sem 03]])</f>
        <v/>
      </c>
      <c r="BE432" s="232" t="str">
        <f>+IF(TRIM(F432)="","",$B$1&amp;"-"&amp;Tabla1[[#This Row],[Mes Inscrito]]&amp;"-"&amp;Tabla1[[#This Row],[Dia de clases Inscrito]]&amp;"-"&amp;Tabla1[[#This Row],[Horario Inscrito]]&amp;"-"&amp;Tabla1[[#This Row],[Fecha Inicio grupo]])</f>
        <v/>
      </c>
      <c r="BF432" s="249" t="str">
        <f>IF(F432="","",Tabla1[[#This Row],[Curso]])</f>
        <v/>
      </c>
      <c r="BG432" s="250" t="str">
        <f>+IF(TRIM(F432)="","",$B$1&amp;"-"&amp;TRIM(Tabla1[[#This Row],[Mes Inscrito]])&amp;"-"&amp;TRIM(Tabla1[[#This Row],[Dia de clases Inscrito]])&amp;"-"&amp;TRIM(Tabla1[[#This Row],[Horario Inscrito]])&amp;"-"&amp;TRIM(Tabla1[[#This Row],[Fecha Inicio grupo]])&amp;"-"&amp;TRIM(Tabla1[[#This Row],[Tipo Incrito]]))</f>
        <v/>
      </c>
      <c r="BH432" s="251" t="str">
        <f>IF(F432="","",OR(IFERROR(SEARCH("CG",Tabla1[[#This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2" s="305" t="str">
        <f>IF(F432&lt;&gt;"",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2" s="305" t="str">
        <f>IF(F432&lt;&gt;"",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2" s="305" t="str">
        <f>IF(Tabla1[[#This Row],[Fecha Inicio grupo]]="","",IFERROR(VLOOKUP(Tabla1[[#This Row],[Mes de Alta como miembro]],Parámetros!$AM$2:$AN$16,2,0),"01/01/1900"))</f>
        <v/>
      </c>
    </row>
    <row r="433" spans="1:63" ht="14.45" hidden="1">
      <c r="A433" s="68">
        <v>430</v>
      </c>
      <c r="B433" s="29"/>
      <c r="C433" s="34"/>
      <c r="D433" s="42"/>
      <c r="E433" s="64"/>
      <c r="F433" s="45"/>
      <c r="G433" s="45"/>
      <c r="H433" s="161"/>
      <c r="I433" s="42"/>
      <c r="J433" s="28"/>
      <c r="K433" s="69"/>
      <c r="L433" s="68"/>
      <c r="M433" s="46"/>
      <c r="N433" s="236" t="str">
        <f ca="1">IF(Tabla1[[#This Row],[Fecha de nac]]="","",IF(Tabla1[[#This Row],[Fecha Finalización]] &gt;=TODAY(), DATEDIF(Tabla1[[#This Row],[Fecha de nac]],TODAY(),"y"), ROUNDDOWN((Tabla1[[#This Row],[Fecha Finalización]] -Tabla1[[#This Row],[Fecha de nac]])/365,0)))</f>
        <v/>
      </c>
      <c r="O433" s="167"/>
      <c r="P433" s="34"/>
      <c r="Q433" s="67"/>
      <c r="R433" s="67"/>
      <c r="S433" s="67"/>
      <c r="T433" s="67"/>
      <c r="U433" s="241" t="str">
        <f>IF(F433="","",Tabla1[[#This Row],[Fecha Inicio grupo]]+3*7-7)</f>
        <v/>
      </c>
      <c r="V433" s="242" t="str">
        <f>IF(F433="","",EDATE(Tabla1[[#This Row],[Fecha Inicio grupo]],3))</f>
        <v/>
      </c>
      <c r="W433" s="29"/>
      <c r="X433" s="29"/>
      <c r="Y433" s="76"/>
      <c r="Z433" s="76"/>
      <c r="AA433" s="76"/>
      <c r="AB433" s="76"/>
      <c r="AC433" s="76"/>
      <c r="AD433" s="76"/>
      <c r="AE433" s="76"/>
      <c r="AF433" s="76"/>
      <c r="AG433" s="76"/>
      <c r="AH433" s="76"/>
      <c r="AI433" s="76"/>
      <c r="AJ433" s="76"/>
      <c r="AK433" s="76"/>
      <c r="AL433" s="76"/>
      <c r="AM433" s="76"/>
      <c r="AN433" s="76"/>
      <c r="AO433" s="143"/>
      <c r="AP433" s="244" t="str">
        <f>IF(F433="","",IFERROR(VLOOKUP(SUBSTITUTE(SUBSTITUTE(Tabla1[[#This Row],[Uso Sistemas]],"T","P"),"N","F"),Parámetros!$M$2:$N$17,2,0),"Completar hasta 3ra sem. para evaluar a Probacionista"))</f>
        <v/>
      </c>
      <c r="AQ433" s="39"/>
      <c r="AR433" s="39"/>
      <c r="AS433" s="39"/>
      <c r="AT433" s="28"/>
      <c r="AU433" s="55"/>
      <c r="AV433" s="55"/>
      <c r="AW433" s="55"/>
      <c r="AX433" s="246" t="str">
        <f>IF(V433="","",EOMONTH(EDATE(Tabla1[[#This Row],[Fecha Finalización]],2),0))</f>
        <v/>
      </c>
      <c r="AY433" s="39"/>
      <c r="AZ433" s="247" t="str">
        <f>IF(V433="","",EOMONTH(EDATE(Tabla1[[#This Row],[Fecha Finalización]],3),0))</f>
        <v/>
      </c>
      <c r="BA433" s="39"/>
      <c r="BB433" s="39"/>
      <c r="BC433" s="233"/>
      <c r="BD433" s="231" t="str">
        <f>IF(F433="","",Tabla1[[#This Row],[sem 01]]&amp;Tabla1[[#This Row],[sem 02]]&amp;Tabla1[[#This Row],[sem 03]])</f>
        <v/>
      </c>
      <c r="BE433" s="232" t="str">
        <f>+IF(TRIM(F433)="","",$B$1&amp;"-"&amp;Tabla1[[#This Row],[Mes Inscrito]]&amp;"-"&amp;Tabla1[[#This Row],[Dia de clases Inscrito]]&amp;"-"&amp;Tabla1[[#This Row],[Horario Inscrito]]&amp;"-"&amp;Tabla1[[#This Row],[Fecha Inicio grupo]])</f>
        <v/>
      </c>
      <c r="BF433" s="249" t="str">
        <f>IF(F433="","",Tabla1[[#This Row],[Curso]])</f>
        <v/>
      </c>
      <c r="BG433" s="250" t="str">
        <f>+IF(TRIM(F433)="","",$B$1&amp;"-"&amp;TRIM(Tabla1[[#This Row],[Mes Inscrito]])&amp;"-"&amp;TRIM(Tabla1[[#This Row],[Dia de clases Inscrito]])&amp;"-"&amp;TRIM(Tabla1[[#This Row],[Horario Inscrito]])&amp;"-"&amp;TRIM(Tabla1[[#This Row],[Fecha Inicio grupo]])&amp;"-"&amp;TRIM(Tabla1[[#This Row],[Tipo Incrito]]))</f>
        <v/>
      </c>
      <c r="BH433" s="251" t="str">
        <f>IF(F433="","",OR(IFERROR(SEARCH("CG",Tabla1[[#This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3" s="305" t="str">
        <f>IF(F433&lt;&gt;"",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3" s="305" t="str">
        <f>IF(F433&lt;&gt;"",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3" s="305" t="str">
        <f>IF(Tabla1[[#This Row],[Fecha Inicio grupo]]="","",IFERROR(VLOOKUP(Tabla1[[#This Row],[Mes de Alta como miembro]],Parámetros!$AM$2:$AN$16,2,0),"01/01/1900"))</f>
        <v/>
      </c>
    </row>
    <row r="434" spans="1:63" ht="14.45" hidden="1">
      <c r="A434" s="68">
        <v>431</v>
      </c>
      <c r="B434" s="29"/>
      <c r="C434" s="34"/>
      <c r="D434" s="42"/>
      <c r="E434" s="64"/>
      <c r="F434" s="45"/>
      <c r="G434" s="45"/>
      <c r="H434" s="161"/>
      <c r="I434" s="42"/>
      <c r="J434" s="28"/>
      <c r="K434" s="69"/>
      <c r="L434" s="68"/>
      <c r="M434" s="46"/>
      <c r="N434" s="236" t="str">
        <f ca="1">IF(Tabla1[[#This Row],[Fecha de nac]]="","",IF(Tabla1[[#This Row],[Fecha Finalización]] &gt;=TODAY(), DATEDIF(Tabla1[[#This Row],[Fecha de nac]],TODAY(),"y"), ROUNDDOWN((Tabla1[[#This Row],[Fecha Finalización]] -Tabla1[[#This Row],[Fecha de nac]])/365,0)))</f>
        <v/>
      </c>
      <c r="O434" s="167"/>
      <c r="P434" s="34"/>
      <c r="Q434" s="67"/>
      <c r="R434" s="67"/>
      <c r="S434" s="67"/>
      <c r="T434" s="67"/>
      <c r="U434" s="241" t="str">
        <f>IF(F434="","",Tabla1[[#This Row],[Fecha Inicio grupo]]+3*7-7)</f>
        <v/>
      </c>
      <c r="V434" s="242" t="str">
        <f>IF(F434="","",EDATE(Tabla1[[#This Row],[Fecha Inicio grupo]],3))</f>
        <v/>
      </c>
      <c r="W434" s="29"/>
      <c r="X434" s="29"/>
      <c r="Y434" s="76"/>
      <c r="Z434" s="76"/>
      <c r="AA434" s="76"/>
      <c r="AB434" s="76"/>
      <c r="AC434" s="76"/>
      <c r="AD434" s="76"/>
      <c r="AE434" s="76"/>
      <c r="AF434" s="76"/>
      <c r="AG434" s="76"/>
      <c r="AH434" s="76"/>
      <c r="AI434" s="76"/>
      <c r="AJ434" s="76"/>
      <c r="AK434" s="76"/>
      <c r="AL434" s="76"/>
      <c r="AM434" s="76"/>
      <c r="AN434" s="76"/>
      <c r="AO434" s="143"/>
      <c r="AP434" s="244" t="str">
        <f>IF(F434="","",IFERROR(VLOOKUP(SUBSTITUTE(SUBSTITUTE(Tabla1[[#This Row],[Uso Sistemas]],"T","P"),"N","F"),Parámetros!$M$2:$N$17,2,0),"Completar hasta 3ra sem. para evaluar a Probacionista"))</f>
        <v/>
      </c>
      <c r="AQ434" s="39"/>
      <c r="AR434" s="39"/>
      <c r="AS434" s="39"/>
      <c r="AT434" s="28"/>
      <c r="AU434" s="55"/>
      <c r="AV434" s="55"/>
      <c r="AW434" s="55"/>
      <c r="AX434" s="246" t="str">
        <f>IF(V434="","",EOMONTH(EDATE(Tabla1[[#This Row],[Fecha Finalización]],2),0))</f>
        <v/>
      </c>
      <c r="AY434" s="39"/>
      <c r="AZ434" s="247" t="str">
        <f>IF(V434="","",EOMONTH(EDATE(Tabla1[[#This Row],[Fecha Finalización]],3),0))</f>
        <v/>
      </c>
      <c r="BA434" s="39"/>
      <c r="BB434" s="39"/>
      <c r="BC434" s="233"/>
      <c r="BD434" s="231" t="str">
        <f>IF(F434="","",Tabla1[[#This Row],[sem 01]]&amp;Tabla1[[#This Row],[sem 02]]&amp;Tabla1[[#This Row],[sem 03]])</f>
        <v/>
      </c>
      <c r="BE434" s="232" t="str">
        <f>+IF(TRIM(F434)="","",$B$1&amp;"-"&amp;Tabla1[[#This Row],[Mes Inscrito]]&amp;"-"&amp;Tabla1[[#This Row],[Dia de clases Inscrito]]&amp;"-"&amp;Tabla1[[#This Row],[Horario Inscrito]]&amp;"-"&amp;Tabla1[[#This Row],[Fecha Inicio grupo]])</f>
        <v/>
      </c>
      <c r="BF434" s="249" t="str">
        <f>IF(F434="","",Tabla1[[#This Row],[Curso]])</f>
        <v/>
      </c>
      <c r="BG434" s="250" t="str">
        <f>+IF(TRIM(F434)="","",$B$1&amp;"-"&amp;TRIM(Tabla1[[#This Row],[Mes Inscrito]])&amp;"-"&amp;TRIM(Tabla1[[#This Row],[Dia de clases Inscrito]])&amp;"-"&amp;TRIM(Tabla1[[#This Row],[Horario Inscrito]])&amp;"-"&amp;TRIM(Tabla1[[#This Row],[Fecha Inicio grupo]])&amp;"-"&amp;TRIM(Tabla1[[#This Row],[Tipo Incrito]]))</f>
        <v/>
      </c>
      <c r="BH434" s="251" t="str">
        <f>IF(F434="","",OR(IFERROR(SEARCH("CG",Tabla1[[#This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4" s="305" t="str">
        <f>IF(F434&lt;&gt;"",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4" s="305" t="str">
        <f>IF(F434&lt;&gt;"",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4" s="305" t="str">
        <f>IF(Tabla1[[#This Row],[Fecha Inicio grupo]]="","",IFERROR(VLOOKUP(Tabla1[[#This Row],[Mes de Alta como miembro]],Parámetros!$AM$2:$AN$16,2,0),"01/01/1900"))</f>
        <v/>
      </c>
    </row>
    <row r="435" spans="1:63" ht="14.45" hidden="1">
      <c r="A435" s="68">
        <v>432</v>
      </c>
      <c r="B435" s="29"/>
      <c r="C435" s="34"/>
      <c r="D435" s="42"/>
      <c r="E435" s="64"/>
      <c r="F435" s="45"/>
      <c r="G435" s="45"/>
      <c r="H435" s="161"/>
      <c r="I435" s="42"/>
      <c r="J435" s="28"/>
      <c r="K435" s="69"/>
      <c r="L435" s="68"/>
      <c r="M435" s="46"/>
      <c r="N435" s="236" t="str">
        <f ca="1">IF(Tabla1[[#This Row],[Fecha de nac]]="","",IF(Tabla1[[#This Row],[Fecha Finalización]] &gt;=TODAY(), DATEDIF(Tabla1[[#This Row],[Fecha de nac]],TODAY(),"y"), ROUNDDOWN((Tabla1[[#This Row],[Fecha Finalización]] -Tabla1[[#This Row],[Fecha de nac]])/365,0)))</f>
        <v/>
      </c>
      <c r="O435" s="167"/>
      <c r="P435" s="34"/>
      <c r="Q435" s="67"/>
      <c r="R435" s="67"/>
      <c r="S435" s="67"/>
      <c r="T435" s="67"/>
      <c r="U435" s="241" t="str">
        <f>IF(F435="","",Tabla1[[#This Row],[Fecha Inicio grupo]]+3*7-7)</f>
        <v/>
      </c>
      <c r="V435" s="242" t="str">
        <f>IF(F435="","",EDATE(Tabla1[[#This Row],[Fecha Inicio grupo]],3))</f>
        <v/>
      </c>
      <c r="W435" s="29"/>
      <c r="X435" s="29"/>
      <c r="Y435" s="76"/>
      <c r="Z435" s="76"/>
      <c r="AA435" s="76"/>
      <c r="AB435" s="76"/>
      <c r="AC435" s="76"/>
      <c r="AD435" s="76"/>
      <c r="AE435" s="76"/>
      <c r="AF435" s="76"/>
      <c r="AG435" s="76"/>
      <c r="AH435" s="76"/>
      <c r="AI435" s="76"/>
      <c r="AJ435" s="76"/>
      <c r="AK435" s="76"/>
      <c r="AL435" s="76"/>
      <c r="AM435" s="76"/>
      <c r="AN435" s="76"/>
      <c r="AO435" s="143"/>
      <c r="AP435" s="244" t="str">
        <f>IF(F435="","",IFERROR(VLOOKUP(SUBSTITUTE(SUBSTITUTE(Tabla1[[#This Row],[Uso Sistemas]],"T","P"),"N","F"),Parámetros!$M$2:$N$17,2,0),"Completar hasta 3ra sem. para evaluar a Probacionista"))</f>
        <v/>
      </c>
      <c r="AQ435" s="39"/>
      <c r="AR435" s="39"/>
      <c r="AS435" s="39"/>
      <c r="AT435" s="28"/>
      <c r="AU435" s="55"/>
      <c r="AV435" s="55"/>
      <c r="AW435" s="55"/>
      <c r="AX435" s="246" t="str">
        <f>IF(V435="","",EOMONTH(EDATE(Tabla1[[#This Row],[Fecha Finalización]],2),0))</f>
        <v/>
      </c>
      <c r="AY435" s="39"/>
      <c r="AZ435" s="247" t="str">
        <f>IF(V435="","",EOMONTH(EDATE(Tabla1[[#This Row],[Fecha Finalización]],3),0))</f>
        <v/>
      </c>
      <c r="BA435" s="39"/>
      <c r="BB435" s="39"/>
      <c r="BC435" s="233"/>
      <c r="BD435" s="231" t="str">
        <f>IF(F435="","",Tabla1[[#This Row],[sem 01]]&amp;Tabla1[[#This Row],[sem 02]]&amp;Tabla1[[#This Row],[sem 03]])</f>
        <v/>
      </c>
      <c r="BE435" s="232" t="str">
        <f>+IF(TRIM(F435)="","",$B$1&amp;"-"&amp;Tabla1[[#This Row],[Mes Inscrito]]&amp;"-"&amp;Tabla1[[#This Row],[Dia de clases Inscrito]]&amp;"-"&amp;Tabla1[[#This Row],[Horario Inscrito]]&amp;"-"&amp;Tabla1[[#This Row],[Fecha Inicio grupo]])</f>
        <v/>
      </c>
      <c r="BF435" s="249" t="str">
        <f>IF(F435="","",Tabla1[[#This Row],[Curso]])</f>
        <v/>
      </c>
      <c r="BG435" s="250" t="str">
        <f>+IF(TRIM(F435)="","",$B$1&amp;"-"&amp;TRIM(Tabla1[[#This Row],[Mes Inscrito]])&amp;"-"&amp;TRIM(Tabla1[[#This Row],[Dia de clases Inscrito]])&amp;"-"&amp;TRIM(Tabla1[[#This Row],[Horario Inscrito]])&amp;"-"&amp;TRIM(Tabla1[[#This Row],[Fecha Inicio grupo]])&amp;"-"&amp;TRIM(Tabla1[[#This Row],[Tipo Incrito]]))</f>
        <v/>
      </c>
      <c r="BH435" s="251" t="str">
        <f>IF(F435="","",OR(IFERROR(SEARCH("CG",Tabla1[[#This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5" s="305" t="str">
        <f>IF(F435&lt;&gt;"",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5" s="305" t="str">
        <f>IF(F435&lt;&gt;"",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5" s="305" t="str">
        <f>IF(Tabla1[[#This Row],[Fecha Inicio grupo]]="","",IFERROR(VLOOKUP(Tabla1[[#This Row],[Mes de Alta como miembro]],Parámetros!$AM$2:$AN$16,2,0),"01/01/1900"))</f>
        <v/>
      </c>
    </row>
    <row r="436" spans="1:63" ht="14.45" hidden="1">
      <c r="A436" s="68">
        <v>433</v>
      </c>
      <c r="B436" s="29"/>
      <c r="C436" s="34"/>
      <c r="D436" s="42"/>
      <c r="E436" s="64"/>
      <c r="F436" s="45"/>
      <c r="G436" s="45"/>
      <c r="H436" s="161"/>
      <c r="I436" s="42"/>
      <c r="J436" s="28"/>
      <c r="K436" s="69"/>
      <c r="L436" s="68"/>
      <c r="M436" s="46"/>
      <c r="N436" s="236" t="str">
        <f ca="1">IF(Tabla1[[#This Row],[Fecha de nac]]="","",IF(Tabla1[[#This Row],[Fecha Finalización]] &gt;=TODAY(), DATEDIF(Tabla1[[#This Row],[Fecha de nac]],TODAY(),"y"), ROUNDDOWN((Tabla1[[#This Row],[Fecha Finalización]] -Tabla1[[#This Row],[Fecha de nac]])/365,0)))</f>
        <v/>
      </c>
      <c r="O436" s="167"/>
      <c r="P436" s="34"/>
      <c r="Q436" s="67"/>
      <c r="R436" s="67"/>
      <c r="S436" s="67"/>
      <c r="T436" s="67"/>
      <c r="U436" s="241" t="str">
        <f>IF(F436="","",Tabla1[[#This Row],[Fecha Inicio grupo]]+3*7-7)</f>
        <v/>
      </c>
      <c r="V436" s="242" t="str">
        <f>IF(F436="","",EDATE(Tabla1[[#This Row],[Fecha Inicio grupo]],3))</f>
        <v/>
      </c>
      <c r="W436" s="29"/>
      <c r="X436" s="29"/>
      <c r="Y436" s="76"/>
      <c r="Z436" s="76"/>
      <c r="AA436" s="76"/>
      <c r="AB436" s="76"/>
      <c r="AC436" s="76"/>
      <c r="AD436" s="76"/>
      <c r="AE436" s="76"/>
      <c r="AF436" s="76"/>
      <c r="AG436" s="76"/>
      <c r="AH436" s="76"/>
      <c r="AI436" s="76"/>
      <c r="AJ436" s="76"/>
      <c r="AK436" s="76"/>
      <c r="AL436" s="76"/>
      <c r="AM436" s="76"/>
      <c r="AN436" s="76"/>
      <c r="AO436" s="143"/>
      <c r="AP436" s="244" t="str">
        <f>IF(F436="","",IFERROR(VLOOKUP(SUBSTITUTE(SUBSTITUTE(Tabla1[[#This Row],[Uso Sistemas]],"T","P"),"N","F"),Parámetros!$M$2:$N$17,2,0),"Completar hasta 3ra sem. para evaluar a Probacionista"))</f>
        <v/>
      </c>
      <c r="AQ436" s="39"/>
      <c r="AR436" s="39"/>
      <c r="AS436" s="39"/>
      <c r="AT436" s="28"/>
      <c r="AU436" s="55"/>
      <c r="AV436" s="55"/>
      <c r="AW436" s="55"/>
      <c r="AX436" s="246" t="str">
        <f>IF(V436="","",EOMONTH(EDATE(Tabla1[[#This Row],[Fecha Finalización]],2),0))</f>
        <v/>
      </c>
      <c r="AY436" s="39"/>
      <c r="AZ436" s="247" t="str">
        <f>IF(V436="","",EOMONTH(EDATE(Tabla1[[#This Row],[Fecha Finalización]],3),0))</f>
        <v/>
      </c>
      <c r="BA436" s="39"/>
      <c r="BB436" s="39"/>
      <c r="BC436" s="233"/>
      <c r="BD436" s="231" t="str">
        <f>IF(F436="","",Tabla1[[#This Row],[sem 01]]&amp;Tabla1[[#This Row],[sem 02]]&amp;Tabla1[[#This Row],[sem 03]])</f>
        <v/>
      </c>
      <c r="BE436" s="232" t="str">
        <f>+IF(TRIM(F436)="","",$B$1&amp;"-"&amp;Tabla1[[#This Row],[Mes Inscrito]]&amp;"-"&amp;Tabla1[[#This Row],[Dia de clases Inscrito]]&amp;"-"&amp;Tabla1[[#This Row],[Horario Inscrito]]&amp;"-"&amp;Tabla1[[#This Row],[Fecha Inicio grupo]])</f>
        <v/>
      </c>
      <c r="BF436" s="249" t="str">
        <f>IF(F436="","",Tabla1[[#This Row],[Curso]])</f>
        <v/>
      </c>
      <c r="BG436" s="250" t="str">
        <f>+IF(TRIM(F436)="","",$B$1&amp;"-"&amp;TRIM(Tabla1[[#This Row],[Mes Inscrito]])&amp;"-"&amp;TRIM(Tabla1[[#This Row],[Dia de clases Inscrito]])&amp;"-"&amp;TRIM(Tabla1[[#This Row],[Horario Inscrito]])&amp;"-"&amp;TRIM(Tabla1[[#This Row],[Fecha Inicio grupo]])&amp;"-"&amp;TRIM(Tabla1[[#This Row],[Tipo Incrito]]))</f>
        <v/>
      </c>
      <c r="BH436" s="251" t="str">
        <f>IF(F436="","",OR(IFERROR(SEARCH("CG",Tabla1[[#This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6" s="305" t="str">
        <f>IF(F436&lt;&gt;"",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6" s="305" t="str">
        <f>IF(F436&lt;&gt;"",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6" s="305" t="str">
        <f>IF(Tabla1[[#This Row],[Fecha Inicio grupo]]="","",IFERROR(VLOOKUP(Tabla1[[#This Row],[Mes de Alta como miembro]],Parámetros!$AM$2:$AN$16,2,0),"01/01/1900"))</f>
        <v/>
      </c>
    </row>
    <row r="437" spans="1:63" ht="14.45" hidden="1">
      <c r="A437" s="68">
        <v>434</v>
      </c>
      <c r="B437" s="29"/>
      <c r="C437" s="34"/>
      <c r="D437" s="42"/>
      <c r="E437" s="64"/>
      <c r="F437" s="45"/>
      <c r="G437" s="45"/>
      <c r="H437" s="161"/>
      <c r="I437" s="42"/>
      <c r="J437" s="28"/>
      <c r="K437" s="69"/>
      <c r="L437" s="68"/>
      <c r="M437" s="46"/>
      <c r="N437" s="236" t="str">
        <f ca="1">IF(Tabla1[[#This Row],[Fecha de nac]]="","",IF(Tabla1[[#This Row],[Fecha Finalización]] &gt;=TODAY(), DATEDIF(Tabla1[[#This Row],[Fecha de nac]],TODAY(),"y"), ROUNDDOWN((Tabla1[[#This Row],[Fecha Finalización]] -Tabla1[[#This Row],[Fecha de nac]])/365,0)))</f>
        <v/>
      </c>
      <c r="O437" s="167"/>
      <c r="P437" s="34"/>
      <c r="Q437" s="67"/>
      <c r="R437" s="67"/>
      <c r="S437" s="67"/>
      <c r="T437" s="67"/>
      <c r="U437" s="241" t="str">
        <f>IF(F437="","",Tabla1[[#This Row],[Fecha Inicio grupo]]+3*7-7)</f>
        <v/>
      </c>
      <c r="V437" s="242" t="str">
        <f>IF(F437="","",EDATE(Tabla1[[#This Row],[Fecha Inicio grupo]],3))</f>
        <v/>
      </c>
      <c r="W437" s="29"/>
      <c r="X437" s="29"/>
      <c r="Y437" s="76"/>
      <c r="Z437" s="76"/>
      <c r="AA437" s="76"/>
      <c r="AB437" s="76"/>
      <c r="AC437" s="76"/>
      <c r="AD437" s="76"/>
      <c r="AE437" s="76"/>
      <c r="AF437" s="76"/>
      <c r="AG437" s="76"/>
      <c r="AH437" s="76"/>
      <c r="AI437" s="76"/>
      <c r="AJ437" s="76"/>
      <c r="AK437" s="76"/>
      <c r="AL437" s="76"/>
      <c r="AM437" s="76"/>
      <c r="AN437" s="76"/>
      <c r="AO437" s="143"/>
      <c r="AP437" s="244" t="str">
        <f>IF(F437="","",IFERROR(VLOOKUP(SUBSTITUTE(SUBSTITUTE(Tabla1[[#This Row],[Uso Sistemas]],"T","P"),"N","F"),Parámetros!$M$2:$N$17,2,0),"Completar hasta 3ra sem. para evaluar a Probacionista"))</f>
        <v/>
      </c>
      <c r="AQ437" s="39"/>
      <c r="AR437" s="39"/>
      <c r="AS437" s="39"/>
      <c r="AT437" s="28"/>
      <c r="AU437" s="55"/>
      <c r="AV437" s="55"/>
      <c r="AW437" s="55"/>
      <c r="AX437" s="246" t="str">
        <f>IF(V437="","",EOMONTH(EDATE(Tabla1[[#This Row],[Fecha Finalización]],2),0))</f>
        <v/>
      </c>
      <c r="AY437" s="39"/>
      <c r="AZ437" s="247" t="str">
        <f>IF(V437="","",EOMONTH(EDATE(Tabla1[[#This Row],[Fecha Finalización]],3),0))</f>
        <v/>
      </c>
      <c r="BA437" s="39"/>
      <c r="BB437" s="39"/>
      <c r="BC437" s="233"/>
      <c r="BD437" s="231" t="str">
        <f>IF(F437="","",Tabla1[[#This Row],[sem 01]]&amp;Tabla1[[#This Row],[sem 02]]&amp;Tabla1[[#This Row],[sem 03]])</f>
        <v/>
      </c>
      <c r="BE437" s="232" t="str">
        <f>+IF(TRIM(F437)="","",$B$1&amp;"-"&amp;Tabla1[[#This Row],[Mes Inscrito]]&amp;"-"&amp;Tabla1[[#This Row],[Dia de clases Inscrito]]&amp;"-"&amp;Tabla1[[#This Row],[Horario Inscrito]]&amp;"-"&amp;Tabla1[[#This Row],[Fecha Inicio grupo]])</f>
        <v/>
      </c>
      <c r="BF437" s="249" t="str">
        <f>IF(F437="","",Tabla1[[#This Row],[Curso]])</f>
        <v/>
      </c>
      <c r="BG437" s="250" t="str">
        <f>+IF(TRIM(F437)="","",$B$1&amp;"-"&amp;TRIM(Tabla1[[#This Row],[Mes Inscrito]])&amp;"-"&amp;TRIM(Tabla1[[#This Row],[Dia de clases Inscrito]])&amp;"-"&amp;TRIM(Tabla1[[#This Row],[Horario Inscrito]])&amp;"-"&amp;TRIM(Tabla1[[#This Row],[Fecha Inicio grupo]])&amp;"-"&amp;TRIM(Tabla1[[#This Row],[Tipo Incrito]]))</f>
        <v/>
      </c>
      <c r="BH437" s="251" t="str">
        <f>IF(F437="","",OR(IFERROR(SEARCH("CG",Tabla1[[#This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7" s="305" t="str">
        <f>IF(F437&lt;&gt;"",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7" s="305" t="str">
        <f>IF(F437&lt;&gt;"",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7" s="305" t="str">
        <f>IF(Tabla1[[#This Row],[Fecha Inicio grupo]]="","",IFERROR(VLOOKUP(Tabla1[[#This Row],[Mes de Alta como miembro]],Parámetros!$AM$2:$AN$16,2,0),"01/01/1900"))</f>
        <v/>
      </c>
    </row>
    <row r="438" spans="1:63" ht="14.45" hidden="1">
      <c r="A438" s="68">
        <v>435</v>
      </c>
      <c r="B438" s="29"/>
      <c r="C438" s="34"/>
      <c r="D438" s="42"/>
      <c r="E438" s="64"/>
      <c r="F438" s="45"/>
      <c r="G438" s="45"/>
      <c r="H438" s="161"/>
      <c r="I438" s="42"/>
      <c r="J438" s="28"/>
      <c r="K438" s="69"/>
      <c r="L438" s="68"/>
      <c r="M438" s="46"/>
      <c r="N438" s="236" t="str">
        <f ca="1">IF(Tabla1[[#This Row],[Fecha de nac]]="","",IF(Tabla1[[#This Row],[Fecha Finalización]] &gt;=TODAY(), DATEDIF(Tabla1[[#This Row],[Fecha de nac]],TODAY(),"y"), ROUNDDOWN((Tabla1[[#This Row],[Fecha Finalización]] -Tabla1[[#This Row],[Fecha de nac]])/365,0)))</f>
        <v/>
      </c>
      <c r="O438" s="167"/>
      <c r="P438" s="34"/>
      <c r="Q438" s="67"/>
      <c r="R438" s="67"/>
      <c r="S438" s="67"/>
      <c r="T438" s="67"/>
      <c r="U438" s="241" t="str">
        <f>IF(F438="","",Tabla1[[#This Row],[Fecha Inicio grupo]]+3*7-7)</f>
        <v/>
      </c>
      <c r="V438" s="242" t="str">
        <f>IF(F438="","",EDATE(Tabla1[[#This Row],[Fecha Inicio grupo]],3))</f>
        <v/>
      </c>
      <c r="W438" s="29"/>
      <c r="X438" s="29"/>
      <c r="Y438" s="76"/>
      <c r="Z438" s="76"/>
      <c r="AA438" s="76"/>
      <c r="AB438" s="76"/>
      <c r="AC438" s="76"/>
      <c r="AD438" s="76"/>
      <c r="AE438" s="76"/>
      <c r="AF438" s="76"/>
      <c r="AG438" s="76"/>
      <c r="AH438" s="76"/>
      <c r="AI438" s="76"/>
      <c r="AJ438" s="76"/>
      <c r="AK438" s="76"/>
      <c r="AL438" s="76"/>
      <c r="AM438" s="76"/>
      <c r="AN438" s="76"/>
      <c r="AO438" s="143"/>
      <c r="AP438" s="244" t="str">
        <f>IF(F438="","",IFERROR(VLOOKUP(SUBSTITUTE(SUBSTITUTE(Tabla1[[#This Row],[Uso Sistemas]],"T","P"),"N","F"),Parámetros!$M$2:$N$17,2,0),"Completar hasta 3ra sem. para evaluar a Probacionista"))</f>
        <v/>
      </c>
      <c r="AQ438" s="39"/>
      <c r="AR438" s="39"/>
      <c r="AS438" s="39"/>
      <c r="AT438" s="28"/>
      <c r="AU438" s="55"/>
      <c r="AV438" s="55"/>
      <c r="AW438" s="55"/>
      <c r="AX438" s="246" t="str">
        <f>IF(V438="","",EOMONTH(EDATE(Tabla1[[#This Row],[Fecha Finalización]],2),0))</f>
        <v/>
      </c>
      <c r="AY438" s="39"/>
      <c r="AZ438" s="247" t="str">
        <f>IF(V438="","",EOMONTH(EDATE(Tabla1[[#This Row],[Fecha Finalización]],3),0))</f>
        <v/>
      </c>
      <c r="BA438" s="39"/>
      <c r="BB438" s="39"/>
      <c r="BC438" s="233"/>
      <c r="BD438" s="231" t="str">
        <f>IF(F438="","",Tabla1[[#This Row],[sem 01]]&amp;Tabla1[[#This Row],[sem 02]]&amp;Tabla1[[#This Row],[sem 03]])</f>
        <v/>
      </c>
      <c r="BE438" s="232" t="str">
        <f>+IF(TRIM(F438)="","",$B$1&amp;"-"&amp;Tabla1[[#This Row],[Mes Inscrito]]&amp;"-"&amp;Tabla1[[#This Row],[Dia de clases Inscrito]]&amp;"-"&amp;Tabla1[[#This Row],[Horario Inscrito]]&amp;"-"&amp;Tabla1[[#This Row],[Fecha Inicio grupo]])</f>
        <v/>
      </c>
      <c r="BF438" s="249" t="str">
        <f>IF(F438="","",Tabla1[[#This Row],[Curso]])</f>
        <v/>
      </c>
      <c r="BG438" s="250" t="str">
        <f>+IF(TRIM(F438)="","",$B$1&amp;"-"&amp;TRIM(Tabla1[[#This Row],[Mes Inscrito]])&amp;"-"&amp;TRIM(Tabla1[[#This Row],[Dia de clases Inscrito]])&amp;"-"&amp;TRIM(Tabla1[[#This Row],[Horario Inscrito]])&amp;"-"&amp;TRIM(Tabla1[[#This Row],[Fecha Inicio grupo]])&amp;"-"&amp;TRIM(Tabla1[[#This Row],[Tipo Incrito]]))</f>
        <v/>
      </c>
      <c r="BH438" s="251" t="str">
        <f>IF(F438="","",OR(IFERROR(SEARCH("CG",Tabla1[[#This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8" s="305" t="str">
        <f>IF(F438&lt;&gt;"",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8" s="305" t="str">
        <f>IF(F438&lt;&gt;"",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8" s="305" t="str">
        <f>IF(Tabla1[[#This Row],[Fecha Inicio grupo]]="","",IFERROR(VLOOKUP(Tabla1[[#This Row],[Mes de Alta como miembro]],Parámetros!$AM$2:$AN$16,2,0),"01/01/1900"))</f>
        <v/>
      </c>
    </row>
    <row r="439" spans="1:63" ht="14.45" hidden="1">
      <c r="A439" s="68">
        <v>436</v>
      </c>
      <c r="B439" s="29"/>
      <c r="C439" s="34"/>
      <c r="D439" s="42"/>
      <c r="E439" s="64"/>
      <c r="F439" s="45"/>
      <c r="G439" s="45"/>
      <c r="H439" s="161"/>
      <c r="I439" s="42"/>
      <c r="J439" s="28"/>
      <c r="K439" s="69"/>
      <c r="L439" s="68"/>
      <c r="M439" s="46"/>
      <c r="N439" s="236" t="str">
        <f ca="1">IF(Tabla1[[#This Row],[Fecha de nac]]="","",IF(Tabla1[[#This Row],[Fecha Finalización]] &gt;=TODAY(), DATEDIF(Tabla1[[#This Row],[Fecha de nac]],TODAY(),"y"), ROUNDDOWN((Tabla1[[#This Row],[Fecha Finalización]] -Tabla1[[#This Row],[Fecha de nac]])/365,0)))</f>
        <v/>
      </c>
      <c r="O439" s="167"/>
      <c r="P439" s="34"/>
      <c r="Q439" s="67"/>
      <c r="R439" s="67"/>
      <c r="S439" s="67"/>
      <c r="T439" s="67"/>
      <c r="U439" s="241" t="str">
        <f>IF(F439="","",Tabla1[[#This Row],[Fecha Inicio grupo]]+3*7-7)</f>
        <v/>
      </c>
      <c r="V439" s="242" t="str">
        <f>IF(F439="","",EDATE(Tabla1[[#This Row],[Fecha Inicio grupo]],3))</f>
        <v/>
      </c>
      <c r="W439" s="29"/>
      <c r="X439" s="29"/>
      <c r="Y439" s="76"/>
      <c r="Z439" s="76"/>
      <c r="AA439" s="76"/>
      <c r="AB439" s="76"/>
      <c r="AC439" s="76"/>
      <c r="AD439" s="76"/>
      <c r="AE439" s="76"/>
      <c r="AF439" s="76"/>
      <c r="AG439" s="76"/>
      <c r="AH439" s="76"/>
      <c r="AI439" s="76"/>
      <c r="AJ439" s="76"/>
      <c r="AK439" s="76"/>
      <c r="AL439" s="76"/>
      <c r="AM439" s="76"/>
      <c r="AN439" s="76"/>
      <c r="AO439" s="143"/>
      <c r="AP439" s="244" t="str">
        <f>IF(F439="","",IFERROR(VLOOKUP(SUBSTITUTE(SUBSTITUTE(Tabla1[[#This Row],[Uso Sistemas]],"T","P"),"N","F"),Parámetros!$M$2:$N$17,2,0),"Completar hasta 3ra sem. para evaluar a Probacionista"))</f>
        <v/>
      </c>
      <c r="AQ439" s="39"/>
      <c r="AR439" s="39"/>
      <c r="AS439" s="39"/>
      <c r="AT439" s="28"/>
      <c r="AU439" s="55"/>
      <c r="AV439" s="55"/>
      <c r="AW439" s="55"/>
      <c r="AX439" s="246" t="str">
        <f>IF(V439="","",EOMONTH(EDATE(Tabla1[[#This Row],[Fecha Finalización]],2),0))</f>
        <v/>
      </c>
      <c r="AY439" s="39"/>
      <c r="AZ439" s="247" t="str">
        <f>IF(V439="","",EOMONTH(EDATE(Tabla1[[#This Row],[Fecha Finalización]],3),0))</f>
        <v/>
      </c>
      <c r="BA439" s="39"/>
      <c r="BB439" s="39"/>
      <c r="BC439" s="233"/>
      <c r="BD439" s="231" t="str">
        <f>IF(F439="","",Tabla1[[#This Row],[sem 01]]&amp;Tabla1[[#This Row],[sem 02]]&amp;Tabla1[[#This Row],[sem 03]])</f>
        <v/>
      </c>
      <c r="BE439" s="232" t="str">
        <f>+IF(TRIM(F439)="","",$B$1&amp;"-"&amp;Tabla1[[#This Row],[Mes Inscrito]]&amp;"-"&amp;Tabla1[[#This Row],[Dia de clases Inscrito]]&amp;"-"&amp;Tabla1[[#This Row],[Horario Inscrito]]&amp;"-"&amp;Tabla1[[#This Row],[Fecha Inicio grupo]])</f>
        <v/>
      </c>
      <c r="BF439" s="249" t="str">
        <f>IF(F439="","",Tabla1[[#This Row],[Curso]])</f>
        <v/>
      </c>
      <c r="BG439" s="250" t="str">
        <f>+IF(TRIM(F439)="","",$B$1&amp;"-"&amp;TRIM(Tabla1[[#This Row],[Mes Inscrito]])&amp;"-"&amp;TRIM(Tabla1[[#This Row],[Dia de clases Inscrito]])&amp;"-"&amp;TRIM(Tabla1[[#This Row],[Horario Inscrito]])&amp;"-"&amp;TRIM(Tabla1[[#This Row],[Fecha Inicio grupo]])&amp;"-"&amp;TRIM(Tabla1[[#This Row],[Tipo Incrito]]))</f>
        <v/>
      </c>
      <c r="BH439" s="251" t="str">
        <f>IF(F439="","",OR(IFERROR(SEARCH("CG",Tabla1[[#This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9" s="305" t="str">
        <f>IF(F439&lt;&gt;"",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9" s="305" t="str">
        <f>IF(F439&lt;&gt;"",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9" s="305" t="str">
        <f>IF(Tabla1[[#This Row],[Fecha Inicio grupo]]="","",IFERROR(VLOOKUP(Tabla1[[#This Row],[Mes de Alta como miembro]],Parámetros!$AM$2:$AN$16,2,0),"01/01/1900"))</f>
        <v/>
      </c>
    </row>
    <row r="440" spans="1:63" ht="14.45" hidden="1">
      <c r="A440" s="68">
        <v>437</v>
      </c>
      <c r="B440" s="29"/>
      <c r="C440" s="34"/>
      <c r="D440" s="42"/>
      <c r="E440" s="64"/>
      <c r="F440" s="45"/>
      <c r="G440" s="45"/>
      <c r="H440" s="161"/>
      <c r="I440" s="42"/>
      <c r="J440" s="28"/>
      <c r="K440" s="69"/>
      <c r="L440" s="68"/>
      <c r="M440" s="46"/>
      <c r="N440" s="236" t="str">
        <f ca="1">IF(Tabla1[[#This Row],[Fecha de nac]]="","",IF(Tabla1[[#This Row],[Fecha Finalización]] &gt;=TODAY(), DATEDIF(Tabla1[[#This Row],[Fecha de nac]],TODAY(),"y"), ROUNDDOWN((Tabla1[[#This Row],[Fecha Finalización]] -Tabla1[[#This Row],[Fecha de nac]])/365,0)))</f>
        <v/>
      </c>
      <c r="O440" s="167"/>
      <c r="P440" s="34"/>
      <c r="Q440" s="67"/>
      <c r="R440" s="67"/>
      <c r="S440" s="67"/>
      <c r="T440" s="67"/>
      <c r="U440" s="241" t="str">
        <f>IF(F440="","",Tabla1[[#This Row],[Fecha Inicio grupo]]+3*7-7)</f>
        <v/>
      </c>
      <c r="V440" s="242" t="str">
        <f>IF(F440="","",EDATE(Tabla1[[#This Row],[Fecha Inicio grupo]],3))</f>
        <v/>
      </c>
      <c r="W440" s="29"/>
      <c r="X440" s="29"/>
      <c r="Y440" s="76"/>
      <c r="Z440" s="76"/>
      <c r="AA440" s="76"/>
      <c r="AB440" s="76"/>
      <c r="AC440" s="76"/>
      <c r="AD440" s="76"/>
      <c r="AE440" s="76"/>
      <c r="AF440" s="76"/>
      <c r="AG440" s="76"/>
      <c r="AH440" s="76"/>
      <c r="AI440" s="76"/>
      <c r="AJ440" s="76"/>
      <c r="AK440" s="76"/>
      <c r="AL440" s="76"/>
      <c r="AM440" s="76"/>
      <c r="AN440" s="76"/>
      <c r="AO440" s="143"/>
      <c r="AP440" s="244" t="str">
        <f>IF(F440="","",IFERROR(VLOOKUP(SUBSTITUTE(SUBSTITUTE(Tabla1[[#This Row],[Uso Sistemas]],"T","P"),"N","F"),Parámetros!$M$2:$N$17,2,0),"Completar hasta 3ra sem. para evaluar a Probacionista"))</f>
        <v/>
      </c>
      <c r="AQ440" s="39"/>
      <c r="AR440" s="39"/>
      <c r="AS440" s="39"/>
      <c r="AT440" s="28"/>
      <c r="AU440" s="55"/>
      <c r="AV440" s="55"/>
      <c r="AW440" s="55"/>
      <c r="AX440" s="246" t="str">
        <f>IF(V440="","",EOMONTH(EDATE(Tabla1[[#This Row],[Fecha Finalización]],2),0))</f>
        <v/>
      </c>
      <c r="AY440" s="39"/>
      <c r="AZ440" s="247" t="str">
        <f>IF(V440="","",EOMONTH(EDATE(Tabla1[[#This Row],[Fecha Finalización]],3),0))</f>
        <v/>
      </c>
      <c r="BA440" s="39"/>
      <c r="BB440" s="39"/>
      <c r="BC440" s="233"/>
      <c r="BD440" s="231" t="str">
        <f>IF(F440="","",Tabla1[[#This Row],[sem 01]]&amp;Tabla1[[#This Row],[sem 02]]&amp;Tabla1[[#This Row],[sem 03]])</f>
        <v/>
      </c>
      <c r="BE440" s="232" t="str">
        <f>+IF(TRIM(F440)="","",$B$1&amp;"-"&amp;Tabla1[[#This Row],[Mes Inscrito]]&amp;"-"&amp;Tabla1[[#This Row],[Dia de clases Inscrito]]&amp;"-"&amp;Tabla1[[#This Row],[Horario Inscrito]]&amp;"-"&amp;Tabla1[[#This Row],[Fecha Inicio grupo]])</f>
        <v/>
      </c>
      <c r="BF440" s="249" t="str">
        <f>IF(F440="","",Tabla1[[#This Row],[Curso]])</f>
        <v/>
      </c>
      <c r="BG440" s="250" t="str">
        <f>+IF(TRIM(F440)="","",$B$1&amp;"-"&amp;TRIM(Tabla1[[#This Row],[Mes Inscrito]])&amp;"-"&amp;TRIM(Tabla1[[#This Row],[Dia de clases Inscrito]])&amp;"-"&amp;TRIM(Tabla1[[#This Row],[Horario Inscrito]])&amp;"-"&amp;TRIM(Tabla1[[#This Row],[Fecha Inicio grupo]])&amp;"-"&amp;TRIM(Tabla1[[#This Row],[Tipo Incrito]]))</f>
        <v/>
      </c>
      <c r="BH440" s="251" t="str">
        <f>IF(F440="","",OR(IFERROR(SEARCH("CG",Tabla1[[#This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0" s="305" t="str">
        <f>IF(F440&lt;&gt;"",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0" s="305" t="str">
        <f>IF(F440&lt;&gt;"",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0" s="305" t="str">
        <f>IF(Tabla1[[#This Row],[Fecha Inicio grupo]]="","",IFERROR(VLOOKUP(Tabla1[[#This Row],[Mes de Alta como miembro]],Parámetros!$AM$2:$AN$16,2,0),"01/01/1900"))</f>
        <v/>
      </c>
    </row>
    <row r="441" spans="1:63" ht="14.45" hidden="1">
      <c r="A441" s="68">
        <v>438</v>
      </c>
      <c r="B441" s="29"/>
      <c r="C441" s="34"/>
      <c r="D441" s="42"/>
      <c r="E441" s="64"/>
      <c r="F441" s="45"/>
      <c r="G441" s="45"/>
      <c r="H441" s="161"/>
      <c r="I441" s="42"/>
      <c r="J441" s="28"/>
      <c r="K441" s="69"/>
      <c r="L441" s="68"/>
      <c r="M441" s="46"/>
      <c r="N441" s="236" t="str">
        <f ca="1">IF(Tabla1[[#This Row],[Fecha de nac]]="","",IF(Tabla1[[#This Row],[Fecha Finalización]] &gt;=TODAY(), DATEDIF(Tabla1[[#This Row],[Fecha de nac]],TODAY(),"y"), ROUNDDOWN((Tabla1[[#This Row],[Fecha Finalización]] -Tabla1[[#This Row],[Fecha de nac]])/365,0)))</f>
        <v/>
      </c>
      <c r="O441" s="167"/>
      <c r="P441" s="34"/>
      <c r="Q441" s="67"/>
      <c r="R441" s="67"/>
      <c r="S441" s="67"/>
      <c r="T441" s="67"/>
      <c r="U441" s="241" t="str">
        <f>IF(F441="","",Tabla1[[#This Row],[Fecha Inicio grupo]]+3*7-7)</f>
        <v/>
      </c>
      <c r="V441" s="242" t="str">
        <f>IF(F441="","",EDATE(Tabla1[[#This Row],[Fecha Inicio grupo]],3))</f>
        <v/>
      </c>
      <c r="W441" s="29"/>
      <c r="X441" s="29"/>
      <c r="Y441" s="76"/>
      <c r="Z441" s="76"/>
      <c r="AA441" s="76"/>
      <c r="AB441" s="76"/>
      <c r="AC441" s="76"/>
      <c r="AD441" s="76"/>
      <c r="AE441" s="76"/>
      <c r="AF441" s="76"/>
      <c r="AG441" s="76"/>
      <c r="AH441" s="76"/>
      <c r="AI441" s="76"/>
      <c r="AJ441" s="76"/>
      <c r="AK441" s="76"/>
      <c r="AL441" s="76"/>
      <c r="AM441" s="76"/>
      <c r="AN441" s="76"/>
      <c r="AO441" s="143"/>
      <c r="AP441" s="244" t="str">
        <f>IF(F441="","",IFERROR(VLOOKUP(SUBSTITUTE(SUBSTITUTE(Tabla1[[#This Row],[Uso Sistemas]],"T","P"),"N","F"),Parámetros!$M$2:$N$17,2,0),"Completar hasta 3ra sem. para evaluar a Probacionista"))</f>
        <v/>
      </c>
      <c r="AQ441" s="39"/>
      <c r="AR441" s="39"/>
      <c r="AS441" s="39"/>
      <c r="AT441" s="28"/>
      <c r="AU441" s="55"/>
      <c r="AV441" s="55"/>
      <c r="AW441" s="55"/>
      <c r="AX441" s="246" t="str">
        <f>IF(V441="","",EOMONTH(EDATE(Tabla1[[#This Row],[Fecha Finalización]],2),0))</f>
        <v/>
      </c>
      <c r="AY441" s="39"/>
      <c r="AZ441" s="247" t="str">
        <f>IF(V441="","",EOMONTH(EDATE(Tabla1[[#This Row],[Fecha Finalización]],3),0))</f>
        <v/>
      </c>
      <c r="BA441" s="39"/>
      <c r="BB441" s="39"/>
      <c r="BC441" s="233"/>
      <c r="BD441" s="231" t="str">
        <f>IF(F441="","",Tabla1[[#This Row],[sem 01]]&amp;Tabla1[[#This Row],[sem 02]]&amp;Tabla1[[#This Row],[sem 03]])</f>
        <v/>
      </c>
      <c r="BE441" s="232" t="str">
        <f>+IF(TRIM(F441)="","",$B$1&amp;"-"&amp;Tabla1[[#This Row],[Mes Inscrito]]&amp;"-"&amp;Tabla1[[#This Row],[Dia de clases Inscrito]]&amp;"-"&amp;Tabla1[[#This Row],[Horario Inscrito]]&amp;"-"&amp;Tabla1[[#This Row],[Fecha Inicio grupo]])</f>
        <v/>
      </c>
      <c r="BF441" s="249" t="str">
        <f>IF(F441="","",Tabla1[[#This Row],[Curso]])</f>
        <v/>
      </c>
      <c r="BG441" s="250" t="str">
        <f>+IF(TRIM(F441)="","",$B$1&amp;"-"&amp;TRIM(Tabla1[[#This Row],[Mes Inscrito]])&amp;"-"&amp;TRIM(Tabla1[[#This Row],[Dia de clases Inscrito]])&amp;"-"&amp;TRIM(Tabla1[[#This Row],[Horario Inscrito]])&amp;"-"&amp;TRIM(Tabla1[[#This Row],[Fecha Inicio grupo]])&amp;"-"&amp;TRIM(Tabla1[[#This Row],[Tipo Incrito]]))</f>
        <v/>
      </c>
      <c r="BH441" s="251" t="str">
        <f>IF(F441="","",OR(IFERROR(SEARCH("CG",Tabla1[[#This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1" s="305" t="str">
        <f>IF(F441&lt;&gt;"",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1" s="305" t="str">
        <f>IF(F441&lt;&gt;"",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1" s="305" t="str">
        <f>IF(Tabla1[[#This Row],[Fecha Inicio grupo]]="","",IFERROR(VLOOKUP(Tabla1[[#This Row],[Mes de Alta como miembro]],Parámetros!$AM$2:$AN$16,2,0),"01/01/1900"))</f>
        <v/>
      </c>
    </row>
    <row r="442" spans="1:63" ht="14.45" hidden="1">
      <c r="A442" s="68">
        <v>439</v>
      </c>
      <c r="B442" s="29"/>
      <c r="C442" s="34"/>
      <c r="D442" s="42"/>
      <c r="E442" s="64"/>
      <c r="F442" s="45"/>
      <c r="G442" s="45"/>
      <c r="H442" s="161"/>
      <c r="I442" s="42"/>
      <c r="J442" s="28"/>
      <c r="K442" s="69"/>
      <c r="L442" s="68"/>
      <c r="M442" s="46"/>
      <c r="N442" s="236" t="str">
        <f ca="1">IF(Tabla1[[#This Row],[Fecha de nac]]="","",IF(Tabla1[[#This Row],[Fecha Finalización]] &gt;=TODAY(), DATEDIF(Tabla1[[#This Row],[Fecha de nac]],TODAY(),"y"), ROUNDDOWN((Tabla1[[#This Row],[Fecha Finalización]] -Tabla1[[#This Row],[Fecha de nac]])/365,0)))</f>
        <v/>
      </c>
      <c r="O442" s="167"/>
      <c r="P442" s="34"/>
      <c r="Q442" s="67"/>
      <c r="R442" s="67"/>
      <c r="S442" s="67"/>
      <c r="T442" s="67"/>
      <c r="U442" s="241" t="str">
        <f>IF(F442="","",Tabla1[[#This Row],[Fecha Inicio grupo]]+3*7-7)</f>
        <v/>
      </c>
      <c r="V442" s="242" t="str">
        <f>IF(F442="","",EDATE(Tabla1[[#This Row],[Fecha Inicio grupo]],3))</f>
        <v/>
      </c>
      <c r="W442" s="29"/>
      <c r="X442" s="29"/>
      <c r="Y442" s="76"/>
      <c r="Z442" s="76"/>
      <c r="AA442" s="76"/>
      <c r="AB442" s="76"/>
      <c r="AC442" s="76"/>
      <c r="AD442" s="76"/>
      <c r="AE442" s="76"/>
      <c r="AF442" s="76"/>
      <c r="AG442" s="76"/>
      <c r="AH442" s="76"/>
      <c r="AI442" s="76"/>
      <c r="AJ442" s="76"/>
      <c r="AK442" s="76"/>
      <c r="AL442" s="76"/>
      <c r="AM442" s="76"/>
      <c r="AN442" s="76"/>
      <c r="AO442" s="143"/>
      <c r="AP442" s="244" t="str">
        <f>IF(F442="","",IFERROR(VLOOKUP(SUBSTITUTE(SUBSTITUTE(Tabla1[[#This Row],[Uso Sistemas]],"T","P"),"N","F"),Parámetros!$M$2:$N$17,2,0),"Completar hasta 3ra sem. para evaluar a Probacionista"))</f>
        <v/>
      </c>
      <c r="AQ442" s="39"/>
      <c r="AR442" s="39"/>
      <c r="AS442" s="39"/>
      <c r="AT442" s="28"/>
      <c r="AU442" s="55"/>
      <c r="AV442" s="55"/>
      <c r="AW442" s="55"/>
      <c r="AX442" s="246" t="str">
        <f>IF(V442="","",EOMONTH(EDATE(Tabla1[[#This Row],[Fecha Finalización]],2),0))</f>
        <v/>
      </c>
      <c r="AY442" s="39"/>
      <c r="AZ442" s="247" t="str">
        <f>IF(V442="","",EOMONTH(EDATE(Tabla1[[#This Row],[Fecha Finalización]],3),0))</f>
        <v/>
      </c>
      <c r="BA442" s="39"/>
      <c r="BB442" s="39"/>
      <c r="BC442" s="233"/>
      <c r="BD442" s="231" t="str">
        <f>IF(F442="","",Tabla1[[#This Row],[sem 01]]&amp;Tabla1[[#This Row],[sem 02]]&amp;Tabla1[[#This Row],[sem 03]])</f>
        <v/>
      </c>
      <c r="BE442" s="232" t="str">
        <f>+IF(TRIM(F442)="","",$B$1&amp;"-"&amp;Tabla1[[#This Row],[Mes Inscrito]]&amp;"-"&amp;Tabla1[[#This Row],[Dia de clases Inscrito]]&amp;"-"&amp;Tabla1[[#This Row],[Horario Inscrito]]&amp;"-"&amp;Tabla1[[#This Row],[Fecha Inicio grupo]])</f>
        <v/>
      </c>
      <c r="BF442" s="249" t="str">
        <f>IF(F442="","",Tabla1[[#This Row],[Curso]])</f>
        <v/>
      </c>
      <c r="BG442" s="250" t="str">
        <f>+IF(TRIM(F442)="","",$B$1&amp;"-"&amp;TRIM(Tabla1[[#This Row],[Mes Inscrito]])&amp;"-"&amp;TRIM(Tabla1[[#This Row],[Dia de clases Inscrito]])&amp;"-"&amp;TRIM(Tabla1[[#This Row],[Horario Inscrito]])&amp;"-"&amp;TRIM(Tabla1[[#This Row],[Fecha Inicio grupo]])&amp;"-"&amp;TRIM(Tabla1[[#This Row],[Tipo Incrito]]))</f>
        <v/>
      </c>
      <c r="BH442" s="251" t="str">
        <f>IF(F442="","",OR(IFERROR(SEARCH("CG",Tabla1[[#This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2" s="305" t="str">
        <f>IF(F442&lt;&gt;"",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2" s="305" t="str">
        <f>IF(F442&lt;&gt;"",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2" s="305" t="str">
        <f>IF(Tabla1[[#This Row],[Fecha Inicio grupo]]="","",IFERROR(VLOOKUP(Tabla1[[#This Row],[Mes de Alta como miembro]],Parámetros!$AM$2:$AN$16,2,0),"01/01/1900"))</f>
        <v/>
      </c>
    </row>
    <row r="443" spans="1:63" ht="14.45" hidden="1">
      <c r="A443" s="68">
        <v>440</v>
      </c>
      <c r="B443" s="29"/>
      <c r="C443" s="34"/>
      <c r="D443" s="42"/>
      <c r="E443" s="64"/>
      <c r="F443" s="45"/>
      <c r="G443" s="45"/>
      <c r="H443" s="161"/>
      <c r="I443" s="42"/>
      <c r="J443" s="28"/>
      <c r="K443" s="69"/>
      <c r="L443" s="68"/>
      <c r="M443" s="46"/>
      <c r="N443" s="236" t="str">
        <f ca="1">IF(Tabla1[[#This Row],[Fecha de nac]]="","",IF(Tabla1[[#This Row],[Fecha Finalización]] &gt;=TODAY(), DATEDIF(Tabla1[[#This Row],[Fecha de nac]],TODAY(),"y"), ROUNDDOWN((Tabla1[[#This Row],[Fecha Finalización]] -Tabla1[[#This Row],[Fecha de nac]])/365,0)))</f>
        <v/>
      </c>
      <c r="O443" s="167"/>
      <c r="P443" s="34"/>
      <c r="Q443" s="67"/>
      <c r="R443" s="67"/>
      <c r="S443" s="67"/>
      <c r="T443" s="67"/>
      <c r="U443" s="241" t="str">
        <f>IF(F443="","",Tabla1[[#This Row],[Fecha Inicio grupo]]+3*7-7)</f>
        <v/>
      </c>
      <c r="V443" s="242" t="str">
        <f>IF(F443="","",EDATE(Tabla1[[#This Row],[Fecha Inicio grupo]],3))</f>
        <v/>
      </c>
      <c r="W443" s="29"/>
      <c r="X443" s="29"/>
      <c r="Y443" s="76"/>
      <c r="Z443" s="76"/>
      <c r="AA443" s="76"/>
      <c r="AB443" s="76"/>
      <c r="AC443" s="76"/>
      <c r="AD443" s="76"/>
      <c r="AE443" s="76"/>
      <c r="AF443" s="76"/>
      <c r="AG443" s="76"/>
      <c r="AH443" s="76"/>
      <c r="AI443" s="76"/>
      <c r="AJ443" s="76"/>
      <c r="AK443" s="76"/>
      <c r="AL443" s="76"/>
      <c r="AM443" s="76"/>
      <c r="AN443" s="76"/>
      <c r="AO443" s="143"/>
      <c r="AP443" s="244" t="str">
        <f>IF(F443="","",IFERROR(VLOOKUP(SUBSTITUTE(SUBSTITUTE(Tabla1[[#This Row],[Uso Sistemas]],"T","P"),"N","F"),Parámetros!$M$2:$N$17,2,0),"Completar hasta 3ra sem. para evaluar a Probacionista"))</f>
        <v/>
      </c>
      <c r="AQ443" s="39"/>
      <c r="AR443" s="39"/>
      <c r="AS443" s="39"/>
      <c r="AT443" s="28"/>
      <c r="AU443" s="55"/>
      <c r="AV443" s="55"/>
      <c r="AW443" s="55"/>
      <c r="AX443" s="246" t="str">
        <f>IF(V443="","",EOMONTH(EDATE(Tabla1[[#This Row],[Fecha Finalización]],2),0))</f>
        <v/>
      </c>
      <c r="AY443" s="39"/>
      <c r="AZ443" s="247" t="str">
        <f>IF(V443="","",EOMONTH(EDATE(Tabla1[[#This Row],[Fecha Finalización]],3),0))</f>
        <v/>
      </c>
      <c r="BA443" s="39"/>
      <c r="BB443" s="39"/>
      <c r="BC443" s="233"/>
      <c r="BD443" s="231" t="str">
        <f>IF(F443="","",Tabla1[[#This Row],[sem 01]]&amp;Tabla1[[#This Row],[sem 02]]&amp;Tabla1[[#This Row],[sem 03]])</f>
        <v/>
      </c>
      <c r="BE443" s="232" t="str">
        <f>+IF(TRIM(F443)="","",$B$1&amp;"-"&amp;Tabla1[[#This Row],[Mes Inscrito]]&amp;"-"&amp;Tabla1[[#This Row],[Dia de clases Inscrito]]&amp;"-"&amp;Tabla1[[#This Row],[Horario Inscrito]]&amp;"-"&amp;Tabla1[[#This Row],[Fecha Inicio grupo]])</f>
        <v/>
      </c>
      <c r="BF443" s="249" t="str">
        <f>IF(F443="","",Tabla1[[#This Row],[Curso]])</f>
        <v/>
      </c>
      <c r="BG443" s="250" t="str">
        <f>+IF(TRIM(F443)="","",$B$1&amp;"-"&amp;TRIM(Tabla1[[#This Row],[Mes Inscrito]])&amp;"-"&amp;TRIM(Tabla1[[#This Row],[Dia de clases Inscrito]])&amp;"-"&amp;TRIM(Tabla1[[#This Row],[Horario Inscrito]])&amp;"-"&amp;TRIM(Tabla1[[#This Row],[Fecha Inicio grupo]])&amp;"-"&amp;TRIM(Tabla1[[#This Row],[Tipo Incrito]]))</f>
        <v/>
      </c>
      <c r="BH443" s="251" t="str">
        <f>IF(F443="","",OR(IFERROR(SEARCH("CG",Tabla1[[#This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3" s="305" t="str">
        <f>IF(F443&lt;&gt;"",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3" s="305" t="str">
        <f>IF(F443&lt;&gt;"",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3" s="305" t="str">
        <f>IF(Tabla1[[#This Row],[Fecha Inicio grupo]]="","",IFERROR(VLOOKUP(Tabla1[[#This Row],[Mes de Alta como miembro]],Parámetros!$AM$2:$AN$16,2,0),"01/01/1900"))</f>
        <v/>
      </c>
    </row>
    <row r="444" spans="1:63" ht="14.45" hidden="1">
      <c r="A444" s="68">
        <v>441</v>
      </c>
      <c r="B444" s="29"/>
      <c r="C444" s="34"/>
      <c r="D444" s="42"/>
      <c r="E444" s="64"/>
      <c r="F444" s="45"/>
      <c r="G444" s="45"/>
      <c r="H444" s="161"/>
      <c r="I444" s="42"/>
      <c r="J444" s="28"/>
      <c r="K444" s="69"/>
      <c r="L444" s="68"/>
      <c r="M444" s="46"/>
      <c r="N444" s="236" t="str">
        <f ca="1">IF(Tabla1[[#This Row],[Fecha de nac]]="","",IF(Tabla1[[#This Row],[Fecha Finalización]] &gt;=TODAY(), DATEDIF(Tabla1[[#This Row],[Fecha de nac]],TODAY(),"y"), ROUNDDOWN((Tabla1[[#This Row],[Fecha Finalización]] -Tabla1[[#This Row],[Fecha de nac]])/365,0)))</f>
        <v/>
      </c>
      <c r="O444" s="167"/>
      <c r="P444" s="34"/>
      <c r="Q444" s="67"/>
      <c r="R444" s="67"/>
      <c r="S444" s="67"/>
      <c r="T444" s="67"/>
      <c r="U444" s="241" t="str">
        <f>IF(F444="","",Tabla1[[#This Row],[Fecha Inicio grupo]]+3*7-7)</f>
        <v/>
      </c>
      <c r="V444" s="242" t="str">
        <f>IF(F444="","",EDATE(Tabla1[[#This Row],[Fecha Inicio grupo]],3))</f>
        <v/>
      </c>
      <c r="W444" s="29"/>
      <c r="X444" s="29"/>
      <c r="Y444" s="76"/>
      <c r="Z444" s="76"/>
      <c r="AA444" s="76"/>
      <c r="AB444" s="76"/>
      <c r="AC444" s="76"/>
      <c r="AD444" s="76"/>
      <c r="AE444" s="76"/>
      <c r="AF444" s="76"/>
      <c r="AG444" s="76"/>
      <c r="AH444" s="76"/>
      <c r="AI444" s="76"/>
      <c r="AJ444" s="76"/>
      <c r="AK444" s="76"/>
      <c r="AL444" s="76"/>
      <c r="AM444" s="76"/>
      <c r="AN444" s="76"/>
      <c r="AO444" s="143"/>
      <c r="AP444" s="244" t="str">
        <f>IF(F444="","",IFERROR(VLOOKUP(SUBSTITUTE(SUBSTITUTE(Tabla1[[#This Row],[Uso Sistemas]],"T","P"),"N","F"),Parámetros!$M$2:$N$17,2,0),"Completar hasta 3ra sem. para evaluar a Probacionista"))</f>
        <v/>
      </c>
      <c r="AQ444" s="39"/>
      <c r="AR444" s="39"/>
      <c r="AS444" s="39"/>
      <c r="AT444" s="28"/>
      <c r="AU444" s="55"/>
      <c r="AV444" s="55"/>
      <c r="AW444" s="55"/>
      <c r="AX444" s="246" t="str">
        <f>IF(V444="","",EOMONTH(EDATE(Tabla1[[#This Row],[Fecha Finalización]],2),0))</f>
        <v/>
      </c>
      <c r="AY444" s="39"/>
      <c r="AZ444" s="247" t="str">
        <f>IF(V444="","",EOMONTH(EDATE(Tabla1[[#This Row],[Fecha Finalización]],3),0))</f>
        <v/>
      </c>
      <c r="BA444" s="39"/>
      <c r="BB444" s="39"/>
      <c r="BC444" s="233"/>
      <c r="BD444" s="231" t="str">
        <f>IF(F444="","",Tabla1[[#This Row],[sem 01]]&amp;Tabla1[[#This Row],[sem 02]]&amp;Tabla1[[#This Row],[sem 03]])</f>
        <v/>
      </c>
      <c r="BE444" s="232" t="str">
        <f>+IF(TRIM(F444)="","",$B$1&amp;"-"&amp;Tabla1[[#This Row],[Mes Inscrito]]&amp;"-"&amp;Tabla1[[#This Row],[Dia de clases Inscrito]]&amp;"-"&amp;Tabla1[[#This Row],[Horario Inscrito]]&amp;"-"&amp;Tabla1[[#This Row],[Fecha Inicio grupo]])</f>
        <v/>
      </c>
      <c r="BF444" s="249" t="str">
        <f>IF(F444="","",Tabla1[[#This Row],[Curso]])</f>
        <v/>
      </c>
      <c r="BG444" s="250" t="str">
        <f>+IF(TRIM(F444)="","",$B$1&amp;"-"&amp;TRIM(Tabla1[[#This Row],[Mes Inscrito]])&amp;"-"&amp;TRIM(Tabla1[[#This Row],[Dia de clases Inscrito]])&amp;"-"&amp;TRIM(Tabla1[[#This Row],[Horario Inscrito]])&amp;"-"&amp;TRIM(Tabla1[[#This Row],[Fecha Inicio grupo]])&amp;"-"&amp;TRIM(Tabla1[[#This Row],[Tipo Incrito]]))</f>
        <v/>
      </c>
      <c r="BH444" s="251" t="str">
        <f>IF(F444="","",OR(IFERROR(SEARCH("CG",Tabla1[[#This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4" s="305" t="str">
        <f>IF(F444&lt;&gt;"",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4" s="305" t="str">
        <f>IF(F444&lt;&gt;"",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4" s="305" t="str">
        <f>IF(Tabla1[[#This Row],[Fecha Inicio grupo]]="","",IFERROR(VLOOKUP(Tabla1[[#This Row],[Mes de Alta como miembro]],Parámetros!$AM$2:$AN$16,2,0),"01/01/1900"))</f>
        <v/>
      </c>
    </row>
    <row r="445" spans="1:63" ht="14.45" hidden="1">
      <c r="A445" s="68">
        <v>442</v>
      </c>
      <c r="B445" s="29"/>
      <c r="C445" s="34"/>
      <c r="D445" s="42"/>
      <c r="E445" s="64"/>
      <c r="F445" s="45"/>
      <c r="G445" s="45"/>
      <c r="H445" s="161"/>
      <c r="I445" s="42"/>
      <c r="J445" s="28"/>
      <c r="K445" s="69"/>
      <c r="L445" s="68"/>
      <c r="M445" s="46"/>
      <c r="N445" s="236" t="str">
        <f ca="1">IF(Tabla1[[#This Row],[Fecha de nac]]="","",IF(Tabla1[[#This Row],[Fecha Finalización]] &gt;=TODAY(), DATEDIF(Tabla1[[#This Row],[Fecha de nac]],TODAY(),"y"), ROUNDDOWN((Tabla1[[#This Row],[Fecha Finalización]] -Tabla1[[#This Row],[Fecha de nac]])/365,0)))</f>
        <v/>
      </c>
      <c r="O445" s="167"/>
      <c r="P445" s="34"/>
      <c r="Q445" s="67"/>
      <c r="R445" s="67"/>
      <c r="S445" s="67"/>
      <c r="T445" s="67"/>
      <c r="U445" s="241" t="str">
        <f>IF(F445="","",Tabla1[[#This Row],[Fecha Inicio grupo]]+3*7-7)</f>
        <v/>
      </c>
      <c r="V445" s="242" t="str">
        <f>IF(F445="","",EDATE(Tabla1[[#This Row],[Fecha Inicio grupo]],3))</f>
        <v/>
      </c>
      <c r="W445" s="29"/>
      <c r="X445" s="29"/>
      <c r="Y445" s="76"/>
      <c r="Z445" s="76"/>
      <c r="AA445" s="76"/>
      <c r="AB445" s="76"/>
      <c r="AC445" s="76"/>
      <c r="AD445" s="76"/>
      <c r="AE445" s="76"/>
      <c r="AF445" s="76"/>
      <c r="AG445" s="76"/>
      <c r="AH445" s="76"/>
      <c r="AI445" s="76"/>
      <c r="AJ445" s="76"/>
      <c r="AK445" s="76"/>
      <c r="AL445" s="76"/>
      <c r="AM445" s="76"/>
      <c r="AN445" s="76"/>
      <c r="AO445" s="143"/>
      <c r="AP445" s="244" t="str">
        <f>IF(F445="","",IFERROR(VLOOKUP(SUBSTITUTE(SUBSTITUTE(Tabla1[[#This Row],[Uso Sistemas]],"T","P"),"N","F"),Parámetros!$M$2:$N$17,2,0),"Completar hasta 3ra sem. para evaluar a Probacionista"))</f>
        <v/>
      </c>
      <c r="AQ445" s="39"/>
      <c r="AR445" s="39"/>
      <c r="AS445" s="39"/>
      <c r="AT445" s="28"/>
      <c r="AU445" s="55"/>
      <c r="AV445" s="55"/>
      <c r="AW445" s="55"/>
      <c r="AX445" s="246" t="str">
        <f>IF(V445="","",EOMONTH(EDATE(Tabla1[[#This Row],[Fecha Finalización]],2),0))</f>
        <v/>
      </c>
      <c r="AY445" s="39"/>
      <c r="AZ445" s="247" t="str">
        <f>IF(V445="","",EOMONTH(EDATE(Tabla1[[#This Row],[Fecha Finalización]],3),0))</f>
        <v/>
      </c>
      <c r="BA445" s="39"/>
      <c r="BB445" s="39"/>
      <c r="BC445" s="233"/>
      <c r="BD445" s="231" t="str">
        <f>IF(F445="","",Tabla1[[#This Row],[sem 01]]&amp;Tabla1[[#This Row],[sem 02]]&amp;Tabla1[[#This Row],[sem 03]])</f>
        <v/>
      </c>
      <c r="BE445" s="232" t="str">
        <f>+IF(TRIM(F445)="","",$B$1&amp;"-"&amp;Tabla1[[#This Row],[Mes Inscrito]]&amp;"-"&amp;Tabla1[[#This Row],[Dia de clases Inscrito]]&amp;"-"&amp;Tabla1[[#This Row],[Horario Inscrito]]&amp;"-"&amp;Tabla1[[#This Row],[Fecha Inicio grupo]])</f>
        <v/>
      </c>
      <c r="BF445" s="249" t="str">
        <f>IF(F445="","",Tabla1[[#This Row],[Curso]])</f>
        <v/>
      </c>
      <c r="BG445" s="250" t="str">
        <f>+IF(TRIM(F445)="","",$B$1&amp;"-"&amp;TRIM(Tabla1[[#This Row],[Mes Inscrito]])&amp;"-"&amp;TRIM(Tabla1[[#This Row],[Dia de clases Inscrito]])&amp;"-"&amp;TRIM(Tabla1[[#This Row],[Horario Inscrito]])&amp;"-"&amp;TRIM(Tabla1[[#This Row],[Fecha Inicio grupo]])&amp;"-"&amp;TRIM(Tabla1[[#This Row],[Tipo Incrito]]))</f>
        <v/>
      </c>
      <c r="BH445" s="251" t="str">
        <f>IF(F445="","",OR(IFERROR(SEARCH("CG",Tabla1[[#This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5" s="305" t="str">
        <f>IF(F445&lt;&gt;"",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5" s="305" t="str">
        <f>IF(F445&lt;&gt;"",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5" s="305" t="str">
        <f>IF(Tabla1[[#This Row],[Fecha Inicio grupo]]="","",IFERROR(VLOOKUP(Tabla1[[#This Row],[Mes de Alta como miembro]],Parámetros!$AM$2:$AN$16,2,0),"01/01/1900"))</f>
        <v/>
      </c>
    </row>
    <row r="446" spans="1:63" ht="14.45" hidden="1">
      <c r="A446" s="68">
        <v>443</v>
      </c>
      <c r="B446" s="29"/>
      <c r="C446" s="34"/>
      <c r="D446" s="42"/>
      <c r="E446" s="64"/>
      <c r="F446" s="45"/>
      <c r="G446" s="45"/>
      <c r="H446" s="161"/>
      <c r="I446" s="42"/>
      <c r="J446" s="28"/>
      <c r="K446" s="69"/>
      <c r="L446" s="68"/>
      <c r="M446" s="46"/>
      <c r="N446" s="236" t="str">
        <f ca="1">IF(Tabla1[[#This Row],[Fecha de nac]]="","",IF(Tabla1[[#This Row],[Fecha Finalización]] &gt;=TODAY(), DATEDIF(Tabla1[[#This Row],[Fecha de nac]],TODAY(),"y"), ROUNDDOWN((Tabla1[[#This Row],[Fecha Finalización]] -Tabla1[[#This Row],[Fecha de nac]])/365,0)))</f>
        <v/>
      </c>
      <c r="O446" s="167"/>
      <c r="P446" s="34"/>
      <c r="Q446" s="67"/>
      <c r="R446" s="67"/>
      <c r="S446" s="67"/>
      <c r="T446" s="67"/>
      <c r="U446" s="241" t="str">
        <f>IF(F446="","",Tabla1[[#This Row],[Fecha Inicio grupo]]+3*7-7)</f>
        <v/>
      </c>
      <c r="V446" s="242" t="str">
        <f>IF(F446="","",EDATE(Tabla1[[#This Row],[Fecha Inicio grupo]],3))</f>
        <v/>
      </c>
      <c r="W446" s="29"/>
      <c r="X446" s="29"/>
      <c r="Y446" s="76"/>
      <c r="Z446" s="76"/>
      <c r="AA446" s="76"/>
      <c r="AB446" s="76"/>
      <c r="AC446" s="76"/>
      <c r="AD446" s="76"/>
      <c r="AE446" s="76"/>
      <c r="AF446" s="76"/>
      <c r="AG446" s="76"/>
      <c r="AH446" s="76"/>
      <c r="AI446" s="76"/>
      <c r="AJ446" s="76"/>
      <c r="AK446" s="76"/>
      <c r="AL446" s="76"/>
      <c r="AM446" s="76"/>
      <c r="AN446" s="76"/>
      <c r="AO446" s="143"/>
      <c r="AP446" s="244" t="str">
        <f>IF(F446="","",IFERROR(VLOOKUP(SUBSTITUTE(SUBSTITUTE(Tabla1[[#This Row],[Uso Sistemas]],"T","P"),"N","F"),Parámetros!$M$2:$N$17,2,0),"Completar hasta 3ra sem. para evaluar a Probacionista"))</f>
        <v/>
      </c>
      <c r="AQ446" s="39"/>
      <c r="AR446" s="39"/>
      <c r="AS446" s="39"/>
      <c r="AT446" s="28"/>
      <c r="AU446" s="55"/>
      <c r="AV446" s="55"/>
      <c r="AW446" s="55"/>
      <c r="AX446" s="246" t="str">
        <f>IF(V446="","",EOMONTH(EDATE(Tabla1[[#This Row],[Fecha Finalización]],2),0))</f>
        <v/>
      </c>
      <c r="AY446" s="39"/>
      <c r="AZ446" s="247" t="str">
        <f>IF(V446="","",EOMONTH(EDATE(Tabla1[[#This Row],[Fecha Finalización]],3),0))</f>
        <v/>
      </c>
      <c r="BA446" s="39"/>
      <c r="BB446" s="39"/>
      <c r="BC446" s="233"/>
      <c r="BD446" s="231" t="str">
        <f>IF(F446="","",Tabla1[[#This Row],[sem 01]]&amp;Tabla1[[#This Row],[sem 02]]&amp;Tabla1[[#This Row],[sem 03]])</f>
        <v/>
      </c>
      <c r="BE446" s="232" t="str">
        <f>+IF(TRIM(F446)="","",$B$1&amp;"-"&amp;Tabla1[[#This Row],[Mes Inscrito]]&amp;"-"&amp;Tabla1[[#This Row],[Dia de clases Inscrito]]&amp;"-"&amp;Tabla1[[#This Row],[Horario Inscrito]]&amp;"-"&amp;Tabla1[[#This Row],[Fecha Inicio grupo]])</f>
        <v/>
      </c>
      <c r="BF446" s="249" t="str">
        <f>IF(F446="","",Tabla1[[#This Row],[Curso]])</f>
        <v/>
      </c>
      <c r="BG446" s="250" t="str">
        <f>+IF(TRIM(F446)="","",$B$1&amp;"-"&amp;TRIM(Tabla1[[#This Row],[Mes Inscrito]])&amp;"-"&amp;TRIM(Tabla1[[#This Row],[Dia de clases Inscrito]])&amp;"-"&amp;TRIM(Tabla1[[#This Row],[Horario Inscrito]])&amp;"-"&amp;TRIM(Tabla1[[#This Row],[Fecha Inicio grupo]])&amp;"-"&amp;TRIM(Tabla1[[#This Row],[Tipo Incrito]]))</f>
        <v/>
      </c>
      <c r="BH446" s="251" t="str">
        <f>IF(F446="","",OR(IFERROR(SEARCH("CG",Tabla1[[#This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6" s="305" t="str">
        <f>IF(F446&lt;&gt;"",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6" s="305" t="str">
        <f>IF(F446&lt;&gt;"",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6" s="305" t="str">
        <f>IF(Tabla1[[#This Row],[Fecha Inicio grupo]]="","",IFERROR(VLOOKUP(Tabla1[[#This Row],[Mes de Alta como miembro]],Parámetros!$AM$2:$AN$16,2,0),"01/01/1900"))</f>
        <v/>
      </c>
    </row>
    <row r="447" spans="1:63" ht="14.45" hidden="1">
      <c r="A447" s="68">
        <v>444</v>
      </c>
      <c r="B447" s="29"/>
      <c r="C447" s="34"/>
      <c r="D447" s="42"/>
      <c r="E447" s="64"/>
      <c r="F447" s="45"/>
      <c r="G447" s="45"/>
      <c r="H447" s="161"/>
      <c r="I447" s="42"/>
      <c r="J447" s="28"/>
      <c r="K447" s="69"/>
      <c r="L447" s="68"/>
      <c r="M447" s="46"/>
      <c r="N447" s="236" t="str">
        <f ca="1">IF(Tabla1[[#This Row],[Fecha de nac]]="","",IF(Tabla1[[#This Row],[Fecha Finalización]] &gt;=TODAY(), DATEDIF(Tabla1[[#This Row],[Fecha de nac]],TODAY(),"y"), ROUNDDOWN((Tabla1[[#This Row],[Fecha Finalización]] -Tabla1[[#This Row],[Fecha de nac]])/365,0)))</f>
        <v/>
      </c>
      <c r="O447" s="167"/>
      <c r="P447" s="34"/>
      <c r="Q447" s="67"/>
      <c r="R447" s="67"/>
      <c r="S447" s="67"/>
      <c r="T447" s="67"/>
      <c r="U447" s="241" t="str">
        <f>IF(F447="","",Tabla1[[#This Row],[Fecha Inicio grupo]]+3*7-7)</f>
        <v/>
      </c>
      <c r="V447" s="242" t="str">
        <f>IF(F447="","",EDATE(Tabla1[[#This Row],[Fecha Inicio grupo]],3))</f>
        <v/>
      </c>
      <c r="W447" s="29"/>
      <c r="X447" s="29"/>
      <c r="Y447" s="76"/>
      <c r="Z447" s="76"/>
      <c r="AA447" s="76"/>
      <c r="AB447" s="76"/>
      <c r="AC447" s="76"/>
      <c r="AD447" s="76"/>
      <c r="AE447" s="76"/>
      <c r="AF447" s="76"/>
      <c r="AG447" s="76"/>
      <c r="AH447" s="76"/>
      <c r="AI447" s="76"/>
      <c r="AJ447" s="76"/>
      <c r="AK447" s="76"/>
      <c r="AL447" s="76"/>
      <c r="AM447" s="76"/>
      <c r="AN447" s="76"/>
      <c r="AO447" s="143"/>
      <c r="AP447" s="244" t="str">
        <f>IF(F447="","",IFERROR(VLOOKUP(SUBSTITUTE(SUBSTITUTE(Tabla1[[#This Row],[Uso Sistemas]],"T","P"),"N","F"),Parámetros!$M$2:$N$17,2,0),"Completar hasta 3ra sem. para evaluar a Probacionista"))</f>
        <v/>
      </c>
      <c r="AQ447" s="39"/>
      <c r="AR447" s="39"/>
      <c r="AS447" s="39"/>
      <c r="AT447" s="28"/>
      <c r="AU447" s="55"/>
      <c r="AV447" s="55"/>
      <c r="AW447" s="55"/>
      <c r="AX447" s="246" t="str">
        <f>IF(V447="","",EOMONTH(EDATE(Tabla1[[#This Row],[Fecha Finalización]],2),0))</f>
        <v/>
      </c>
      <c r="AY447" s="39"/>
      <c r="AZ447" s="247" t="str">
        <f>IF(V447="","",EOMONTH(EDATE(Tabla1[[#This Row],[Fecha Finalización]],3),0))</f>
        <v/>
      </c>
      <c r="BA447" s="39"/>
      <c r="BB447" s="39"/>
      <c r="BC447" s="233"/>
      <c r="BD447" s="231" t="str">
        <f>IF(F447="","",Tabla1[[#This Row],[sem 01]]&amp;Tabla1[[#This Row],[sem 02]]&amp;Tabla1[[#This Row],[sem 03]])</f>
        <v/>
      </c>
      <c r="BE447" s="232" t="str">
        <f>+IF(TRIM(F447)="","",$B$1&amp;"-"&amp;Tabla1[[#This Row],[Mes Inscrito]]&amp;"-"&amp;Tabla1[[#This Row],[Dia de clases Inscrito]]&amp;"-"&amp;Tabla1[[#This Row],[Horario Inscrito]]&amp;"-"&amp;Tabla1[[#This Row],[Fecha Inicio grupo]])</f>
        <v/>
      </c>
      <c r="BF447" s="249" t="str">
        <f>IF(F447="","",Tabla1[[#This Row],[Curso]])</f>
        <v/>
      </c>
      <c r="BG447" s="250" t="str">
        <f>+IF(TRIM(F447)="","",$B$1&amp;"-"&amp;TRIM(Tabla1[[#This Row],[Mes Inscrito]])&amp;"-"&amp;TRIM(Tabla1[[#This Row],[Dia de clases Inscrito]])&amp;"-"&amp;TRIM(Tabla1[[#This Row],[Horario Inscrito]])&amp;"-"&amp;TRIM(Tabla1[[#This Row],[Fecha Inicio grupo]])&amp;"-"&amp;TRIM(Tabla1[[#This Row],[Tipo Incrito]]))</f>
        <v/>
      </c>
      <c r="BH447" s="251" t="str">
        <f>IF(F447="","",OR(IFERROR(SEARCH("CG",Tabla1[[#This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7" s="305" t="str">
        <f>IF(F447&lt;&gt;"",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7" s="305" t="str">
        <f>IF(F447&lt;&gt;"",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7" s="305" t="str">
        <f>IF(Tabla1[[#This Row],[Fecha Inicio grupo]]="","",IFERROR(VLOOKUP(Tabla1[[#This Row],[Mes de Alta como miembro]],Parámetros!$AM$2:$AN$16,2,0),"01/01/1900"))</f>
        <v/>
      </c>
    </row>
    <row r="448" spans="1:63" ht="14.45" hidden="1">
      <c r="A448" s="68">
        <v>445</v>
      </c>
      <c r="B448" s="29"/>
      <c r="C448" s="34"/>
      <c r="D448" s="42"/>
      <c r="E448" s="64"/>
      <c r="F448" s="45"/>
      <c r="G448" s="45"/>
      <c r="H448" s="161"/>
      <c r="I448" s="42"/>
      <c r="J448" s="28"/>
      <c r="K448" s="69"/>
      <c r="L448" s="68"/>
      <c r="M448" s="46"/>
      <c r="N448" s="236" t="str">
        <f ca="1">IF(Tabla1[[#This Row],[Fecha de nac]]="","",IF(Tabla1[[#This Row],[Fecha Finalización]] &gt;=TODAY(), DATEDIF(Tabla1[[#This Row],[Fecha de nac]],TODAY(),"y"), ROUNDDOWN((Tabla1[[#This Row],[Fecha Finalización]] -Tabla1[[#This Row],[Fecha de nac]])/365,0)))</f>
        <v/>
      </c>
      <c r="O448" s="167"/>
      <c r="P448" s="34"/>
      <c r="Q448" s="67"/>
      <c r="R448" s="67"/>
      <c r="S448" s="67"/>
      <c r="T448" s="67"/>
      <c r="U448" s="241" t="str">
        <f>IF(F448="","",Tabla1[[#This Row],[Fecha Inicio grupo]]+3*7-7)</f>
        <v/>
      </c>
      <c r="V448" s="242" t="str">
        <f>IF(F448="","",EDATE(Tabla1[[#This Row],[Fecha Inicio grupo]],3))</f>
        <v/>
      </c>
      <c r="W448" s="29"/>
      <c r="X448" s="29"/>
      <c r="Y448" s="76"/>
      <c r="Z448" s="76"/>
      <c r="AA448" s="76"/>
      <c r="AB448" s="76"/>
      <c r="AC448" s="76"/>
      <c r="AD448" s="76"/>
      <c r="AE448" s="76"/>
      <c r="AF448" s="76"/>
      <c r="AG448" s="76"/>
      <c r="AH448" s="76"/>
      <c r="AI448" s="76"/>
      <c r="AJ448" s="76"/>
      <c r="AK448" s="76"/>
      <c r="AL448" s="76"/>
      <c r="AM448" s="76"/>
      <c r="AN448" s="76"/>
      <c r="AO448" s="143"/>
      <c r="AP448" s="244" t="str">
        <f>IF(F448="","",IFERROR(VLOOKUP(SUBSTITUTE(SUBSTITUTE(Tabla1[[#This Row],[Uso Sistemas]],"T","P"),"N","F"),Parámetros!$M$2:$N$17,2,0),"Completar hasta 3ra sem. para evaluar a Probacionista"))</f>
        <v/>
      </c>
      <c r="AQ448" s="39"/>
      <c r="AR448" s="39"/>
      <c r="AS448" s="39"/>
      <c r="AT448" s="28"/>
      <c r="AU448" s="55"/>
      <c r="AV448" s="55"/>
      <c r="AW448" s="55"/>
      <c r="AX448" s="246" t="str">
        <f>IF(V448="","",EOMONTH(EDATE(Tabla1[[#This Row],[Fecha Finalización]],2),0))</f>
        <v/>
      </c>
      <c r="AY448" s="39"/>
      <c r="AZ448" s="247" t="str">
        <f>IF(V448="","",EOMONTH(EDATE(Tabla1[[#This Row],[Fecha Finalización]],3),0))</f>
        <v/>
      </c>
      <c r="BA448" s="39"/>
      <c r="BB448" s="39"/>
      <c r="BC448" s="233"/>
      <c r="BD448" s="231" t="str">
        <f>IF(F448="","",Tabla1[[#This Row],[sem 01]]&amp;Tabla1[[#This Row],[sem 02]]&amp;Tabla1[[#This Row],[sem 03]])</f>
        <v/>
      </c>
      <c r="BE448" s="232" t="str">
        <f>+IF(TRIM(F448)="","",$B$1&amp;"-"&amp;Tabla1[[#This Row],[Mes Inscrito]]&amp;"-"&amp;Tabla1[[#This Row],[Dia de clases Inscrito]]&amp;"-"&amp;Tabla1[[#This Row],[Horario Inscrito]]&amp;"-"&amp;Tabla1[[#This Row],[Fecha Inicio grupo]])</f>
        <v/>
      </c>
      <c r="BF448" s="249" t="str">
        <f>IF(F448="","",Tabla1[[#This Row],[Curso]])</f>
        <v/>
      </c>
      <c r="BG448" s="250" t="str">
        <f>+IF(TRIM(F448)="","",$B$1&amp;"-"&amp;TRIM(Tabla1[[#This Row],[Mes Inscrito]])&amp;"-"&amp;TRIM(Tabla1[[#This Row],[Dia de clases Inscrito]])&amp;"-"&amp;TRIM(Tabla1[[#This Row],[Horario Inscrito]])&amp;"-"&amp;TRIM(Tabla1[[#This Row],[Fecha Inicio grupo]])&amp;"-"&amp;TRIM(Tabla1[[#This Row],[Tipo Incrito]]))</f>
        <v/>
      </c>
      <c r="BH448" s="251" t="str">
        <f>IF(F448="","",OR(IFERROR(SEARCH("CG",Tabla1[[#This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8" s="305" t="str">
        <f>IF(F448&lt;&gt;"",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8" s="305" t="str">
        <f>IF(F448&lt;&gt;"",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8" s="305" t="str">
        <f>IF(Tabla1[[#This Row],[Fecha Inicio grupo]]="","",IFERROR(VLOOKUP(Tabla1[[#This Row],[Mes de Alta como miembro]],Parámetros!$AM$2:$AN$16,2,0),"01/01/1900"))</f>
        <v/>
      </c>
    </row>
    <row r="449" spans="1:63" ht="14.45" hidden="1">
      <c r="A449" s="68">
        <v>446</v>
      </c>
      <c r="B449" s="29"/>
      <c r="C449" s="34"/>
      <c r="D449" s="42"/>
      <c r="E449" s="64"/>
      <c r="F449" s="45"/>
      <c r="G449" s="45"/>
      <c r="H449" s="161"/>
      <c r="I449" s="42"/>
      <c r="J449" s="28"/>
      <c r="K449" s="69"/>
      <c r="L449" s="68"/>
      <c r="M449" s="46"/>
      <c r="N449" s="236" t="str">
        <f ca="1">IF(Tabla1[[#This Row],[Fecha de nac]]="","",IF(Tabla1[[#This Row],[Fecha Finalización]] &gt;=TODAY(), DATEDIF(Tabla1[[#This Row],[Fecha de nac]],TODAY(),"y"), ROUNDDOWN((Tabla1[[#This Row],[Fecha Finalización]] -Tabla1[[#This Row],[Fecha de nac]])/365,0)))</f>
        <v/>
      </c>
      <c r="O449" s="167"/>
      <c r="P449" s="34"/>
      <c r="Q449" s="67"/>
      <c r="R449" s="67"/>
      <c r="S449" s="67"/>
      <c r="T449" s="67"/>
      <c r="U449" s="241" t="str">
        <f>IF(F449="","",Tabla1[[#This Row],[Fecha Inicio grupo]]+3*7-7)</f>
        <v/>
      </c>
      <c r="V449" s="242" t="str">
        <f>IF(F449="","",EDATE(Tabla1[[#This Row],[Fecha Inicio grupo]],3))</f>
        <v/>
      </c>
      <c r="W449" s="29"/>
      <c r="X449" s="29"/>
      <c r="Y449" s="76"/>
      <c r="Z449" s="76"/>
      <c r="AA449" s="76"/>
      <c r="AB449" s="76"/>
      <c r="AC449" s="76"/>
      <c r="AD449" s="76"/>
      <c r="AE449" s="76"/>
      <c r="AF449" s="76"/>
      <c r="AG449" s="76"/>
      <c r="AH449" s="76"/>
      <c r="AI449" s="76"/>
      <c r="AJ449" s="76"/>
      <c r="AK449" s="76"/>
      <c r="AL449" s="76"/>
      <c r="AM449" s="76"/>
      <c r="AN449" s="76"/>
      <c r="AO449" s="143"/>
      <c r="AP449" s="244" t="str">
        <f>IF(F449="","",IFERROR(VLOOKUP(SUBSTITUTE(SUBSTITUTE(Tabla1[[#This Row],[Uso Sistemas]],"T","P"),"N","F"),Parámetros!$M$2:$N$17,2,0),"Completar hasta 3ra sem. para evaluar a Probacionista"))</f>
        <v/>
      </c>
      <c r="AQ449" s="39"/>
      <c r="AR449" s="39"/>
      <c r="AS449" s="39"/>
      <c r="AT449" s="28"/>
      <c r="AU449" s="55"/>
      <c r="AV449" s="55"/>
      <c r="AW449" s="55"/>
      <c r="AX449" s="246" t="str">
        <f>IF(V449="","",EOMONTH(EDATE(Tabla1[[#This Row],[Fecha Finalización]],2),0))</f>
        <v/>
      </c>
      <c r="AY449" s="39"/>
      <c r="AZ449" s="247" t="str">
        <f>IF(V449="","",EOMONTH(EDATE(Tabla1[[#This Row],[Fecha Finalización]],3),0))</f>
        <v/>
      </c>
      <c r="BA449" s="39"/>
      <c r="BB449" s="39"/>
      <c r="BC449" s="233"/>
      <c r="BD449" s="231" t="str">
        <f>IF(F449="","",Tabla1[[#This Row],[sem 01]]&amp;Tabla1[[#This Row],[sem 02]]&amp;Tabla1[[#This Row],[sem 03]])</f>
        <v/>
      </c>
      <c r="BE449" s="232" t="str">
        <f>+IF(TRIM(F449)="","",$B$1&amp;"-"&amp;Tabla1[[#This Row],[Mes Inscrito]]&amp;"-"&amp;Tabla1[[#This Row],[Dia de clases Inscrito]]&amp;"-"&amp;Tabla1[[#This Row],[Horario Inscrito]]&amp;"-"&amp;Tabla1[[#This Row],[Fecha Inicio grupo]])</f>
        <v/>
      </c>
      <c r="BF449" s="249" t="str">
        <f>IF(F449="","",Tabla1[[#This Row],[Curso]])</f>
        <v/>
      </c>
      <c r="BG449" s="250" t="str">
        <f>+IF(TRIM(F449)="","",$B$1&amp;"-"&amp;TRIM(Tabla1[[#This Row],[Mes Inscrito]])&amp;"-"&amp;TRIM(Tabla1[[#This Row],[Dia de clases Inscrito]])&amp;"-"&amp;TRIM(Tabla1[[#This Row],[Horario Inscrito]])&amp;"-"&amp;TRIM(Tabla1[[#This Row],[Fecha Inicio grupo]])&amp;"-"&amp;TRIM(Tabla1[[#This Row],[Tipo Incrito]]))</f>
        <v/>
      </c>
      <c r="BH449" s="251" t="str">
        <f>IF(F449="","",OR(IFERROR(SEARCH("CG",Tabla1[[#This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9" s="305" t="str">
        <f>IF(F449&lt;&gt;"",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9" s="305" t="str">
        <f>IF(F449&lt;&gt;"",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9" s="305" t="str">
        <f>IF(Tabla1[[#This Row],[Fecha Inicio grupo]]="","",IFERROR(VLOOKUP(Tabla1[[#This Row],[Mes de Alta como miembro]],Parámetros!$AM$2:$AN$16,2,0),"01/01/1900"))</f>
        <v/>
      </c>
    </row>
    <row r="450" spans="1:63" ht="14.45" hidden="1">
      <c r="A450" s="68">
        <v>447</v>
      </c>
      <c r="B450" s="29"/>
      <c r="C450" s="34"/>
      <c r="D450" s="42"/>
      <c r="E450" s="64"/>
      <c r="F450" s="45"/>
      <c r="G450" s="45"/>
      <c r="H450" s="161"/>
      <c r="I450" s="42"/>
      <c r="J450" s="28"/>
      <c r="K450" s="69"/>
      <c r="L450" s="68"/>
      <c r="M450" s="46"/>
      <c r="N450" s="236" t="str">
        <f ca="1">IF(Tabla1[[#This Row],[Fecha de nac]]="","",IF(Tabla1[[#This Row],[Fecha Finalización]] &gt;=TODAY(), DATEDIF(Tabla1[[#This Row],[Fecha de nac]],TODAY(),"y"), ROUNDDOWN((Tabla1[[#This Row],[Fecha Finalización]] -Tabla1[[#This Row],[Fecha de nac]])/365,0)))</f>
        <v/>
      </c>
      <c r="O450" s="167"/>
      <c r="P450" s="34"/>
      <c r="Q450" s="67"/>
      <c r="R450" s="67"/>
      <c r="S450" s="67"/>
      <c r="T450" s="67"/>
      <c r="U450" s="241" t="str">
        <f>IF(F450="","",Tabla1[[#This Row],[Fecha Inicio grupo]]+3*7-7)</f>
        <v/>
      </c>
      <c r="V450" s="242" t="str">
        <f>IF(F450="","",EDATE(Tabla1[[#This Row],[Fecha Inicio grupo]],3))</f>
        <v/>
      </c>
      <c r="W450" s="29"/>
      <c r="X450" s="29"/>
      <c r="Y450" s="76"/>
      <c r="Z450" s="76"/>
      <c r="AA450" s="76"/>
      <c r="AB450" s="76"/>
      <c r="AC450" s="76"/>
      <c r="AD450" s="76"/>
      <c r="AE450" s="76"/>
      <c r="AF450" s="76"/>
      <c r="AG450" s="76"/>
      <c r="AH450" s="76"/>
      <c r="AI450" s="76"/>
      <c r="AJ450" s="76"/>
      <c r="AK450" s="76"/>
      <c r="AL450" s="76"/>
      <c r="AM450" s="76"/>
      <c r="AN450" s="76"/>
      <c r="AO450" s="143"/>
      <c r="AP450" s="244" t="str">
        <f>IF(F450="","",IFERROR(VLOOKUP(SUBSTITUTE(SUBSTITUTE(Tabla1[[#This Row],[Uso Sistemas]],"T","P"),"N","F"),Parámetros!$M$2:$N$17,2,0),"Completar hasta 3ra sem. para evaluar a Probacionista"))</f>
        <v/>
      </c>
      <c r="AQ450" s="39"/>
      <c r="AR450" s="39"/>
      <c r="AS450" s="39"/>
      <c r="AT450" s="28"/>
      <c r="AU450" s="55"/>
      <c r="AV450" s="55"/>
      <c r="AW450" s="55"/>
      <c r="AX450" s="246" t="str">
        <f>IF(V450="","",EOMONTH(EDATE(Tabla1[[#This Row],[Fecha Finalización]],2),0))</f>
        <v/>
      </c>
      <c r="AY450" s="39"/>
      <c r="AZ450" s="247" t="str">
        <f>IF(V450="","",EOMONTH(EDATE(Tabla1[[#This Row],[Fecha Finalización]],3),0))</f>
        <v/>
      </c>
      <c r="BA450" s="39"/>
      <c r="BB450" s="39"/>
      <c r="BC450" s="233"/>
      <c r="BD450" s="231" t="str">
        <f>IF(F450="","",Tabla1[[#This Row],[sem 01]]&amp;Tabla1[[#This Row],[sem 02]]&amp;Tabla1[[#This Row],[sem 03]])</f>
        <v/>
      </c>
      <c r="BE450" s="232" t="str">
        <f>+IF(TRIM(F450)="","",$B$1&amp;"-"&amp;Tabla1[[#This Row],[Mes Inscrito]]&amp;"-"&amp;Tabla1[[#This Row],[Dia de clases Inscrito]]&amp;"-"&amp;Tabla1[[#This Row],[Horario Inscrito]]&amp;"-"&amp;Tabla1[[#This Row],[Fecha Inicio grupo]])</f>
        <v/>
      </c>
      <c r="BF450" s="249" t="str">
        <f>IF(F450="","",Tabla1[[#This Row],[Curso]])</f>
        <v/>
      </c>
      <c r="BG450" s="250" t="str">
        <f>+IF(TRIM(F450)="","",$B$1&amp;"-"&amp;TRIM(Tabla1[[#This Row],[Mes Inscrito]])&amp;"-"&amp;TRIM(Tabla1[[#This Row],[Dia de clases Inscrito]])&amp;"-"&amp;TRIM(Tabla1[[#This Row],[Horario Inscrito]])&amp;"-"&amp;TRIM(Tabla1[[#This Row],[Fecha Inicio grupo]])&amp;"-"&amp;TRIM(Tabla1[[#This Row],[Tipo Incrito]]))</f>
        <v/>
      </c>
      <c r="BH450" s="251" t="str">
        <f>IF(F450="","",OR(IFERROR(SEARCH("CG",Tabla1[[#This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0" s="305" t="str">
        <f>IF(F450&lt;&gt;"",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0" s="305" t="str">
        <f>IF(F450&lt;&gt;"",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0" s="305" t="str">
        <f>IF(Tabla1[[#This Row],[Fecha Inicio grupo]]="","",IFERROR(VLOOKUP(Tabla1[[#This Row],[Mes de Alta como miembro]],Parámetros!$AM$2:$AN$16,2,0),"01/01/1900"))</f>
        <v/>
      </c>
    </row>
    <row r="451" spans="1:63" ht="14.45" hidden="1">
      <c r="A451" s="68">
        <v>448</v>
      </c>
      <c r="B451" s="29"/>
      <c r="C451" s="34"/>
      <c r="D451" s="42"/>
      <c r="E451" s="64"/>
      <c r="F451" s="45"/>
      <c r="G451" s="45"/>
      <c r="H451" s="161"/>
      <c r="I451" s="42"/>
      <c r="J451" s="28"/>
      <c r="K451" s="69"/>
      <c r="L451" s="68"/>
      <c r="M451" s="46"/>
      <c r="N451" s="236" t="str">
        <f ca="1">IF(Tabla1[[#This Row],[Fecha de nac]]="","",IF(Tabla1[[#This Row],[Fecha Finalización]] &gt;=TODAY(), DATEDIF(Tabla1[[#This Row],[Fecha de nac]],TODAY(),"y"), ROUNDDOWN((Tabla1[[#This Row],[Fecha Finalización]] -Tabla1[[#This Row],[Fecha de nac]])/365,0)))</f>
        <v/>
      </c>
      <c r="O451" s="167"/>
      <c r="P451" s="34"/>
      <c r="Q451" s="67"/>
      <c r="R451" s="67"/>
      <c r="S451" s="67"/>
      <c r="T451" s="67"/>
      <c r="U451" s="241" t="str">
        <f>IF(F451="","",Tabla1[[#This Row],[Fecha Inicio grupo]]+3*7-7)</f>
        <v/>
      </c>
      <c r="V451" s="242" t="str">
        <f>IF(F451="","",EDATE(Tabla1[[#This Row],[Fecha Inicio grupo]],3))</f>
        <v/>
      </c>
      <c r="W451" s="29"/>
      <c r="X451" s="29"/>
      <c r="Y451" s="76"/>
      <c r="Z451" s="76"/>
      <c r="AA451" s="76"/>
      <c r="AB451" s="76"/>
      <c r="AC451" s="76"/>
      <c r="AD451" s="76"/>
      <c r="AE451" s="76"/>
      <c r="AF451" s="76"/>
      <c r="AG451" s="76"/>
      <c r="AH451" s="76"/>
      <c r="AI451" s="76"/>
      <c r="AJ451" s="76"/>
      <c r="AK451" s="76"/>
      <c r="AL451" s="76"/>
      <c r="AM451" s="76"/>
      <c r="AN451" s="76"/>
      <c r="AO451" s="143"/>
      <c r="AP451" s="244" t="str">
        <f>IF(F451="","",IFERROR(VLOOKUP(SUBSTITUTE(SUBSTITUTE(Tabla1[[#This Row],[Uso Sistemas]],"T","P"),"N","F"),Parámetros!$M$2:$N$17,2,0),"Completar hasta 3ra sem. para evaluar a Probacionista"))</f>
        <v/>
      </c>
      <c r="AQ451" s="39"/>
      <c r="AR451" s="39"/>
      <c r="AS451" s="39"/>
      <c r="AT451" s="28"/>
      <c r="AU451" s="55"/>
      <c r="AV451" s="55"/>
      <c r="AW451" s="55"/>
      <c r="AX451" s="246" t="str">
        <f>IF(V451="","",EOMONTH(EDATE(Tabla1[[#This Row],[Fecha Finalización]],2),0))</f>
        <v/>
      </c>
      <c r="AY451" s="39"/>
      <c r="AZ451" s="247" t="str">
        <f>IF(V451="","",EOMONTH(EDATE(Tabla1[[#This Row],[Fecha Finalización]],3),0))</f>
        <v/>
      </c>
      <c r="BA451" s="39"/>
      <c r="BB451" s="39"/>
      <c r="BC451" s="233"/>
      <c r="BD451" s="231" t="str">
        <f>IF(F451="","",Tabla1[[#This Row],[sem 01]]&amp;Tabla1[[#This Row],[sem 02]]&amp;Tabla1[[#This Row],[sem 03]])</f>
        <v/>
      </c>
      <c r="BE451" s="232" t="str">
        <f>+IF(TRIM(F451)="","",$B$1&amp;"-"&amp;Tabla1[[#This Row],[Mes Inscrito]]&amp;"-"&amp;Tabla1[[#This Row],[Dia de clases Inscrito]]&amp;"-"&amp;Tabla1[[#This Row],[Horario Inscrito]]&amp;"-"&amp;Tabla1[[#This Row],[Fecha Inicio grupo]])</f>
        <v/>
      </c>
      <c r="BF451" s="249" t="str">
        <f>IF(F451="","",Tabla1[[#This Row],[Curso]])</f>
        <v/>
      </c>
      <c r="BG451" s="250" t="str">
        <f>+IF(TRIM(F451)="","",$B$1&amp;"-"&amp;TRIM(Tabla1[[#This Row],[Mes Inscrito]])&amp;"-"&amp;TRIM(Tabla1[[#This Row],[Dia de clases Inscrito]])&amp;"-"&amp;TRIM(Tabla1[[#This Row],[Horario Inscrito]])&amp;"-"&amp;TRIM(Tabla1[[#This Row],[Fecha Inicio grupo]])&amp;"-"&amp;TRIM(Tabla1[[#This Row],[Tipo Incrito]]))</f>
        <v/>
      </c>
      <c r="BH451" s="251" t="str">
        <f>IF(F451="","",OR(IFERROR(SEARCH("CG",Tabla1[[#This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1" s="305" t="str">
        <f>IF(F451&lt;&gt;"",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1" s="305" t="str">
        <f>IF(F451&lt;&gt;"",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1" s="305" t="str">
        <f>IF(Tabla1[[#This Row],[Fecha Inicio grupo]]="","",IFERROR(VLOOKUP(Tabla1[[#This Row],[Mes de Alta como miembro]],Parámetros!$AM$2:$AN$16,2,0),"01/01/1900"))</f>
        <v/>
      </c>
    </row>
    <row r="452" spans="1:63" ht="14.45" hidden="1">
      <c r="A452" s="68">
        <v>449</v>
      </c>
      <c r="B452" s="29"/>
      <c r="C452" s="34"/>
      <c r="D452" s="42"/>
      <c r="E452" s="64"/>
      <c r="F452" s="45"/>
      <c r="G452" s="45"/>
      <c r="H452" s="161"/>
      <c r="I452" s="42"/>
      <c r="J452" s="28"/>
      <c r="K452" s="69"/>
      <c r="L452" s="68"/>
      <c r="M452" s="46"/>
      <c r="N452" s="236" t="str">
        <f ca="1">IF(Tabla1[[#This Row],[Fecha de nac]]="","",IF(Tabla1[[#This Row],[Fecha Finalización]] &gt;=TODAY(), DATEDIF(Tabla1[[#This Row],[Fecha de nac]],TODAY(),"y"), ROUNDDOWN((Tabla1[[#This Row],[Fecha Finalización]] -Tabla1[[#This Row],[Fecha de nac]])/365,0)))</f>
        <v/>
      </c>
      <c r="O452" s="167"/>
      <c r="P452" s="34"/>
      <c r="Q452" s="67"/>
      <c r="R452" s="67"/>
      <c r="S452" s="67"/>
      <c r="T452" s="67"/>
      <c r="U452" s="241" t="str">
        <f>IF(F452="","",Tabla1[[#This Row],[Fecha Inicio grupo]]+3*7-7)</f>
        <v/>
      </c>
      <c r="V452" s="242" t="str">
        <f>IF(F452="","",EDATE(Tabla1[[#This Row],[Fecha Inicio grupo]],3))</f>
        <v/>
      </c>
      <c r="W452" s="29"/>
      <c r="X452" s="29"/>
      <c r="Y452" s="76"/>
      <c r="Z452" s="76"/>
      <c r="AA452" s="76"/>
      <c r="AB452" s="76"/>
      <c r="AC452" s="76"/>
      <c r="AD452" s="76"/>
      <c r="AE452" s="76"/>
      <c r="AF452" s="76"/>
      <c r="AG452" s="76"/>
      <c r="AH452" s="76"/>
      <c r="AI452" s="76"/>
      <c r="AJ452" s="76"/>
      <c r="AK452" s="76"/>
      <c r="AL452" s="76"/>
      <c r="AM452" s="76"/>
      <c r="AN452" s="76"/>
      <c r="AO452" s="143"/>
      <c r="AP452" s="244" t="str">
        <f>IF(F452="","",IFERROR(VLOOKUP(SUBSTITUTE(SUBSTITUTE(Tabla1[[#This Row],[Uso Sistemas]],"T","P"),"N","F"),Parámetros!$M$2:$N$17,2,0),"Completar hasta 3ra sem. para evaluar a Probacionista"))</f>
        <v/>
      </c>
      <c r="AQ452" s="39"/>
      <c r="AR452" s="39"/>
      <c r="AS452" s="39"/>
      <c r="AT452" s="28"/>
      <c r="AU452" s="55"/>
      <c r="AV452" s="55"/>
      <c r="AW452" s="55"/>
      <c r="AX452" s="246" t="str">
        <f>IF(V452="","",EOMONTH(EDATE(Tabla1[[#This Row],[Fecha Finalización]],2),0))</f>
        <v/>
      </c>
      <c r="AY452" s="39"/>
      <c r="AZ452" s="247" t="str">
        <f>IF(V452="","",EOMONTH(EDATE(Tabla1[[#This Row],[Fecha Finalización]],3),0))</f>
        <v/>
      </c>
      <c r="BA452" s="39"/>
      <c r="BB452" s="39"/>
      <c r="BC452" s="233"/>
      <c r="BD452" s="231" t="str">
        <f>IF(F452="","",Tabla1[[#This Row],[sem 01]]&amp;Tabla1[[#This Row],[sem 02]]&amp;Tabla1[[#This Row],[sem 03]])</f>
        <v/>
      </c>
      <c r="BE452" s="232" t="str">
        <f>+IF(TRIM(F452)="","",$B$1&amp;"-"&amp;Tabla1[[#This Row],[Mes Inscrito]]&amp;"-"&amp;Tabla1[[#This Row],[Dia de clases Inscrito]]&amp;"-"&amp;Tabla1[[#This Row],[Horario Inscrito]]&amp;"-"&amp;Tabla1[[#This Row],[Fecha Inicio grupo]])</f>
        <v/>
      </c>
      <c r="BF452" s="249" t="str">
        <f>IF(F452="","",Tabla1[[#This Row],[Curso]])</f>
        <v/>
      </c>
      <c r="BG452" s="250" t="str">
        <f>+IF(TRIM(F452)="","",$B$1&amp;"-"&amp;TRIM(Tabla1[[#This Row],[Mes Inscrito]])&amp;"-"&amp;TRIM(Tabla1[[#This Row],[Dia de clases Inscrito]])&amp;"-"&amp;TRIM(Tabla1[[#This Row],[Horario Inscrito]])&amp;"-"&amp;TRIM(Tabla1[[#This Row],[Fecha Inicio grupo]])&amp;"-"&amp;TRIM(Tabla1[[#This Row],[Tipo Incrito]]))</f>
        <v/>
      </c>
      <c r="BH452" s="251" t="str">
        <f>IF(F452="","",OR(IFERROR(SEARCH("CG",Tabla1[[#This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2" s="305" t="str">
        <f>IF(F452&lt;&gt;"",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2" s="305" t="str">
        <f>IF(F452&lt;&gt;"",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2" s="305" t="str">
        <f>IF(Tabla1[[#This Row],[Fecha Inicio grupo]]="","",IFERROR(VLOOKUP(Tabla1[[#This Row],[Mes de Alta como miembro]],Parámetros!$AM$2:$AN$16,2,0),"01/01/1900"))</f>
        <v/>
      </c>
    </row>
    <row r="453" spans="1:63" ht="14.45" hidden="1">
      <c r="A453" s="68">
        <v>450</v>
      </c>
      <c r="B453" s="29"/>
      <c r="C453" s="34"/>
      <c r="D453" s="42"/>
      <c r="E453" s="64"/>
      <c r="F453" s="45"/>
      <c r="G453" s="45"/>
      <c r="H453" s="161"/>
      <c r="I453" s="42"/>
      <c r="J453" s="28"/>
      <c r="K453" s="69"/>
      <c r="L453" s="68"/>
      <c r="M453" s="46"/>
      <c r="N453" s="236" t="str">
        <f ca="1">IF(Tabla1[[#This Row],[Fecha de nac]]="","",IF(Tabla1[[#This Row],[Fecha Finalización]] &gt;=TODAY(), DATEDIF(Tabla1[[#This Row],[Fecha de nac]],TODAY(),"y"), ROUNDDOWN((Tabla1[[#This Row],[Fecha Finalización]] -Tabla1[[#This Row],[Fecha de nac]])/365,0)))</f>
        <v/>
      </c>
      <c r="O453" s="167"/>
      <c r="P453" s="34"/>
      <c r="Q453" s="67"/>
      <c r="R453" s="67"/>
      <c r="S453" s="67"/>
      <c r="T453" s="67"/>
      <c r="U453" s="241" t="str">
        <f>IF(F453="","",Tabla1[[#This Row],[Fecha Inicio grupo]]+3*7-7)</f>
        <v/>
      </c>
      <c r="V453" s="242" t="str">
        <f>IF(F453="","",EDATE(Tabla1[[#This Row],[Fecha Inicio grupo]],3))</f>
        <v/>
      </c>
      <c r="W453" s="29"/>
      <c r="X453" s="29"/>
      <c r="Y453" s="76"/>
      <c r="Z453" s="76"/>
      <c r="AA453" s="76"/>
      <c r="AB453" s="76"/>
      <c r="AC453" s="76"/>
      <c r="AD453" s="76"/>
      <c r="AE453" s="76"/>
      <c r="AF453" s="76"/>
      <c r="AG453" s="76"/>
      <c r="AH453" s="76"/>
      <c r="AI453" s="76"/>
      <c r="AJ453" s="76"/>
      <c r="AK453" s="76"/>
      <c r="AL453" s="76"/>
      <c r="AM453" s="76"/>
      <c r="AN453" s="76"/>
      <c r="AO453" s="143"/>
      <c r="AP453" s="244" t="str">
        <f>IF(F453="","",IFERROR(VLOOKUP(SUBSTITUTE(SUBSTITUTE(Tabla1[[#This Row],[Uso Sistemas]],"T","P"),"N","F"),Parámetros!$M$2:$N$17,2,0),"Completar hasta 3ra sem. para evaluar a Probacionista"))</f>
        <v/>
      </c>
      <c r="AQ453" s="39"/>
      <c r="AR453" s="39"/>
      <c r="AS453" s="39"/>
      <c r="AT453" s="28"/>
      <c r="AU453" s="55"/>
      <c r="AV453" s="55"/>
      <c r="AW453" s="55"/>
      <c r="AX453" s="246" t="str">
        <f>IF(V453="","",EOMONTH(EDATE(Tabla1[[#This Row],[Fecha Finalización]],2),0))</f>
        <v/>
      </c>
      <c r="AY453" s="39"/>
      <c r="AZ453" s="247" t="str">
        <f>IF(V453="","",EOMONTH(EDATE(Tabla1[[#This Row],[Fecha Finalización]],3),0))</f>
        <v/>
      </c>
      <c r="BA453" s="39"/>
      <c r="BB453" s="39"/>
      <c r="BC453" s="233"/>
      <c r="BD453" s="231" t="str">
        <f>IF(F453="","",Tabla1[[#This Row],[sem 01]]&amp;Tabla1[[#This Row],[sem 02]]&amp;Tabla1[[#This Row],[sem 03]])</f>
        <v/>
      </c>
      <c r="BE453" s="232" t="str">
        <f>+IF(TRIM(F453)="","",$B$1&amp;"-"&amp;Tabla1[[#This Row],[Mes Inscrito]]&amp;"-"&amp;Tabla1[[#This Row],[Dia de clases Inscrito]]&amp;"-"&amp;Tabla1[[#This Row],[Horario Inscrito]]&amp;"-"&amp;Tabla1[[#This Row],[Fecha Inicio grupo]])</f>
        <v/>
      </c>
      <c r="BF453" s="249" t="str">
        <f>IF(F453="","",Tabla1[[#This Row],[Curso]])</f>
        <v/>
      </c>
      <c r="BG453" s="250" t="str">
        <f>+IF(TRIM(F453)="","",$B$1&amp;"-"&amp;TRIM(Tabla1[[#This Row],[Mes Inscrito]])&amp;"-"&amp;TRIM(Tabla1[[#This Row],[Dia de clases Inscrito]])&amp;"-"&amp;TRIM(Tabla1[[#This Row],[Horario Inscrito]])&amp;"-"&amp;TRIM(Tabla1[[#This Row],[Fecha Inicio grupo]])&amp;"-"&amp;TRIM(Tabla1[[#This Row],[Tipo Incrito]]))</f>
        <v/>
      </c>
      <c r="BH453" s="251" t="str">
        <f>IF(F453="","",OR(IFERROR(SEARCH("CG",Tabla1[[#This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3" s="305" t="str">
        <f>IF(F453&lt;&gt;"",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3" s="305" t="str">
        <f>IF(F453&lt;&gt;"",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3" s="305" t="str">
        <f>IF(Tabla1[[#This Row],[Fecha Inicio grupo]]="","",IFERROR(VLOOKUP(Tabla1[[#This Row],[Mes de Alta como miembro]],Parámetros!$AM$2:$AN$16,2,0),"01/01/1900"))</f>
        <v/>
      </c>
    </row>
    <row r="454" spans="1:63" ht="14.45" hidden="1">
      <c r="A454" s="68">
        <v>451</v>
      </c>
      <c r="B454" s="29"/>
      <c r="C454" s="34"/>
      <c r="D454" s="42"/>
      <c r="E454" s="64"/>
      <c r="F454" s="45"/>
      <c r="G454" s="45"/>
      <c r="H454" s="161"/>
      <c r="I454" s="42"/>
      <c r="J454" s="28"/>
      <c r="K454" s="69"/>
      <c r="L454" s="68"/>
      <c r="M454" s="46"/>
      <c r="N454" s="236" t="str">
        <f ca="1">IF(Tabla1[[#This Row],[Fecha de nac]]="","",IF(Tabla1[[#This Row],[Fecha Finalización]] &gt;=TODAY(), DATEDIF(Tabla1[[#This Row],[Fecha de nac]],TODAY(),"y"), ROUNDDOWN((Tabla1[[#This Row],[Fecha Finalización]] -Tabla1[[#This Row],[Fecha de nac]])/365,0)))</f>
        <v/>
      </c>
      <c r="O454" s="167"/>
      <c r="P454" s="34"/>
      <c r="Q454" s="67"/>
      <c r="R454" s="67"/>
      <c r="S454" s="67"/>
      <c r="T454" s="67"/>
      <c r="U454" s="241" t="str">
        <f>IF(F454="","",Tabla1[[#This Row],[Fecha Inicio grupo]]+3*7-7)</f>
        <v/>
      </c>
      <c r="V454" s="242" t="str">
        <f>IF(F454="","",EDATE(Tabla1[[#This Row],[Fecha Inicio grupo]],3))</f>
        <v/>
      </c>
      <c r="W454" s="29"/>
      <c r="X454" s="29"/>
      <c r="Y454" s="76"/>
      <c r="Z454" s="76"/>
      <c r="AA454" s="76"/>
      <c r="AB454" s="76"/>
      <c r="AC454" s="76"/>
      <c r="AD454" s="76"/>
      <c r="AE454" s="76"/>
      <c r="AF454" s="76"/>
      <c r="AG454" s="76"/>
      <c r="AH454" s="76"/>
      <c r="AI454" s="76"/>
      <c r="AJ454" s="76"/>
      <c r="AK454" s="76"/>
      <c r="AL454" s="76"/>
      <c r="AM454" s="76"/>
      <c r="AN454" s="76"/>
      <c r="AO454" s="143"/>
      <c r="AP454" s="244" t="str">
        <f>IF(F454="","",IFERROR(VLOOKUP(SUBSTITUTE(SUBSTITUTE(Tabla1[[#This Row],[Uso Sistemas]],"T","P"),"N","F"),Parámetros!$M$2:$N$17,2,0),"Completar hasta 3ra sem. para evaluar a Probacionista"))</f>
        <v/>
      </c>
      <c r="AQ454" s="39"/>
      <c r="AR454" s="39"/>
      <c r="AS454" s="39"/>
      <c r="AT454" s="28"/>
      <c r="AU454" s="55"/>
      <c r="AV454" s="55"/>
      <c r="AW454" s="55"/>
      <c r="AX454" s="246" t="str">
        <f>IF(V454="","",EOMONTH(EDATE(Tabla1[[#This Row],[Fecha Finalización]],2),0))</f>
        <v/>
      </c>
      <c r="AY454" s="39"/>
      <c r="AZ454" s="247" t="str">
        <f>IF(V454="","",EOMONTH(EDATE(Tabla1[[#This Row],[Fecha Finalización]],3),0))</f>
        <v/>
      </c>
      <c r="BA454" s="39"/>
      <c r="BB454" s="39"/>
      <c r="BC454" s="233"/>
      <c r="BD454" s="231" t="str">
        <f>IF(F454="","",Tabla1[[#This Row],[sem 01]]&amp;Tabla1[[#This Row],[sem 02]]&amp;Tabla1[[#This Row],[sem 03]])</f>
        <v/>
      </c>
      <c r="BE454" s="232" t="str">
        <f>+IF(TRIM(F454)="","",$B$1&amp;"-"&amp;Tabla1[[#This Row],[Mes Inscrito]]&amp;"-"&amp;Tabla1[[#This Row],[Dia de clases Inscrito]]&amp;"-"&amp;Tabla1[[#This Row],[Horario Inscrito]]&amp;"-"&amp;Tabla1[[#This Row],[Fecha Inicio grupo]])</f>
        <v/>
      </c>
      <c r="BF454" s="249" t="str">
        <f>IF(F454="","",Tabla1[[#This Row],[Curso]])</f>
        <v/>
      </c>
      <c r="BG454" s="250" t="str">
        <f>+IF(TRIM(F454)="","",$B$1&amp;"-"&amp;TRIM(Tabla1[[#This Row],[Mes Inscrito]])&amp;"-"&amp;TRIM(Tabla1[[#This Row],[Dia de clases Inscrito]])&amp;"-"&amp;TRIM(Tabla1[[#This Row],[Horario Inscrito]])&amp;"-"&amp;TRIM(Tabla1[[#This Row],[Fecha Inicio grupo]])&amp;"-"&amp;TRIM(Tabla1[[#This Row],[Tipo Incrito]]))</f>
        <v/>
      </c>
      <c r="BH454" s="251" t="str">
        <f>IF(F454="","",OR(IFERROR(SEARCH("CG",Tabla1[[#This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4" s="305" t="str">
        <f>IF(F454&lt;&gt;"",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4" s="305" t="str">
        <f>IF(F454&lt;&gt;"",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4" s="305" t="str">
        <f>IF(Tabla1[[#This Row],[Fecha Inicio grupo]]="","",IFERROR(VLOOKUP(Tabla1[[#This Row],[Mes de Alta como miembro]],Parámetros!$AM$2:$AN$16,2,0),"01/01/1900"))</f>
        <v/>
      </c>
    </row>
    <row r="455" spans="1:63" ht="14.45" hidden="1">
      <c r="A455" s="68">
        <v>452</v>
      </c>
      <c r="B455" s="29"/>
      <c r="C455" s="34"/>
      <c r="D455" s="42"/>
      <c r="E455" s="64"/>
      <c r="F455" s="45"/>
      <c r="G455" s="45"/>
      <c r="H455" s="161"/>
      <c r="I455" s="42"/>
      <c r="J455" s="28"/>
      <c r="K455" s="69"/>
      <c r="L455" s="68"/>
      <c r="M455" s="46"/>
      <c r="N455" s="236" t="str">
        <f ca="1">IF(Tabla1[[#This Row],[Fecha de nac]]="","",IF(Tabla1[[#This Row],[Fecha Finalización]] &gt;=TODAY(), DATEDIF(Tabla1[[#This Row],[Fecha de nac]],TODAY(),"y"), ROUNDDOWN((Tabla1[[#This Row],[Fecha Finalización]] -Tabla1[[#This Row],[Fecha de nac]])/365,0)))</f>
        <v/>
      </c>
      <c r="O455" s="167"/>
      <c r="P455" s="34"/>
      <c r="Q455" s="67"/>
      <c r="R455" s="67"/>
      <c r="S455" s="67"/>
      <c r="T455" s="67"/>
      <c r="U455" s="241" t="str">
        <f>IF(F455="","",Tabla1[[#This Row],[Fecha Inicio grupo]]+3*7-7)</f>
        <v/>
      </c>
      <c r="V455" s="242" t="str">
        <f>IF(F455="","",EDATE(Tabla1[[#This Row],[Fecha Inicio grupo]],3))</f>
        <v/>
      </c>
      <c r="W455" s="29"/>
      <c r="X455" s="29"/>
      <c r="Y455" s="76"/>
      <c r="Z455" s="76"/>
      <c r="AA455" s="76"/>
      <c r="AB455" s="76"/>
      <c r="AC455" s="76"/>
      <c r="AD455" s="76"/>
      <c r="AE455" s="76"/>
      <c r="AF455" s="76"/>
      <c r="AG455" s="76"/>
      <c r="AH455" s="76"/>
      <c r="AI455" s="76"/>
      <c r="AJ455" s="76"/>
      <c r="AK455" s="76"/>
      <c r="AL455" s="76"/>
      <c r="AM455" s="76"/>
      <c r="AN455" s="76"/>
      <c r="AO455" s="143"/>
      <c r="AP455" s="244" t="str">
        <f>IF(F455="","",IFERROR(VLOOKUP(SUBSTITUTE(SUBSTITUTE(Tabla1[[#This Row],[Uso Sistemas]],"T","P"),"N","F"),Parámetros!$M$2:$N$17,2,0),"Completar hasta 3ra sem. para evaluar a Probacionista"))</f>
        <v/>
      </c>
      <c r="AQ455" s="39"/>
      <c r="AR455" s="39"/>
      <c r="AS455" s="39"/>
      <c r="AT455" s="28"/>
      <c r="AU455" s="55"/>
      <c r="AV455" s="55"/>
      <c r="AW455" s="55"/>
      <c r="AX455" s="246" t="str">
        <f>IF(V455="","",EOMONTH(EDATE(Tabla1[[#This Row],[Fecha Finalización]],2),0))</f>
        <v/>
      </c>
      <c r="AY455" s="39"/>
      <c r="AZ455" s="247" t="str">
        <f>IF(V455="","",EOMONTH(EDATE(Tabla1[[#This Row],[Fecha Finalización]],3),0))</f>
        <v/>
      </c>
      <c r="BA455" s="39"/>
      <c r="BB455" s="39"/>
      <c r="BC455" s="233"/>
      <c r="BD455" s="231" t="str">
        <f>IF(F455="","",Tabla1[[#This Row],[sem 01]]&amp;Tabla1[[#This Row],[sem 02]]&amp;Tabla1[[#This Row],[sem 03]])</f>
        <v/>
      </c>
      <c r="BE455" s="232" t="str">
        <f>+IF(TRIM(F455)="","",$B$1&amp;"-"&amp;Tabla1[[#This Row],[Mes Inscrito]]&amp;"-"&amp;Tabla1[[#This Row],[Dia de clases Inscrito]]&amp;"-"&amp;Tabla1[[#This Row],[Horario Inscrito]]&amp;"-"&amp;Tabla1[[#This Row],[Fecha Inicio grupo]])</f>
        <v/>
      </c>
      <c r="BF455" s="249" t="str">
        <f>IF(F455="","",Tabla1[[#This Row],[Curso]])</f>
        <v/>
      </c>
      <c r="BG455" s="250" t="str">
        <f>+IF(TRIM(F455)="","",$B$1&amp;"-"&amp;TRIM(Tabla1[[#This Row],[Mes Inscrito]])&amp;"-"&amp;TRIM(Tabla1[[#This Row],[Dia de clases Inscrito]])&amp;"-"&amp;TRIM(Tabla1[[#This Row],[Horario Inscrito]])&amp;"-"&amp;TRIM(Tabla1[[#This Row],[Fecha Inicio grupo]])&amp;"-"&amp;TRIM(Tabla1[[#This Row],[Tipo Incrito]]))</f>
        <v/>
      </c>
      <c r="BH455" s="251" t="str">
        <f>IF(F455="","",OR(IFERROR(SEARCH("CG",Tabla1[[#This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5" s="305" t="str">
        <f>IF(F455&lt;&gt;"",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5" s="305" t="str">
        <f>IF(F455&lt;&gt;"",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5" s="305" t="str">
        <f>IF(Tabla1[[#This Row],[Fecha Inicio grupo]]="","",IFERROR(VLOOKUP(Tabla1[[#This Row],[Mes de Alta como miembro]],Parámetros!$AM$2:$AN$16,2,0),"01/01/1900"))</f>
        <v/>
      </c>
    </row>
    <row r="456" spans="1:63" ht="14.45" hidden="1">
      <c r="A456" s="68">
        <v>453</v>
      </c>
      <c r="B456" s="29"/>
      <c r="C456" s="34"/>
      <c r="D456" s="42"/>
      <c r="E456" s="64"/>
      <c r="F456" s="45"/>
      <c r="G456" s="45"/>
      <c r="H456" s="161"/>
      <c r="I456" s="42"/>
      <c r="J456" s="28"/>
      <c r="K456" s="69"/>
      <c r="L456" s="68"/>
      <c r="M456" s="46"/>
      <c r="N456" s="236" t="str">
        <f ca="1">IF(Tabla1[[#This Row],[Fecha de nac]]="","",IF(Tabla1[[#This Row],[Fecha Finalización]] &gt;=TODAY(), DATEDIF(Tabla1[[#This Row],[Fecha de nac]],TODAY(),"y"), ROUNDDOWN((Tabla1[[#This Row],[Fecha Finalización]] -Tabla1[[#This Row],[Fecha de nac]])/365,0)))</f>
        <v/>
      </c>
      <c r="O456" s="167"/>
      <c r="P456" s="34"/>
      <c r="Q456" s="67"/>
      <c r="R456" s="67"/>
      <c r="S456" s="67"/>
      <c r="T456" s="67"/>
      <c r="U456" s="241" t="str">
        <f>IF(F456="","",Tabla1[[#This Row],[Fecha Inicio grupo]]+3*7-7)</f>
        <v/>
      </c>
      <c r="V456" s="242" t="str">
        <f>IF(F456="","",EDATE(Tabla1[[#This Row],[Fecha Inicio grupo]],3))</f>
        <v/>
      </c>
      <c r="W456" s="29"/>
      <c r="X456" s="29"/>
      <c r="Y456" s="76"/>
      <c r="Z456" s="76"/>
      <c r="AA456" s="76"/>
      <c r="AB456" s="76"/>
      <c r="AC456" s="76"/>
      <c r="AD456" s="76"/>
      <c r="AE456" s="76"/>
      <c r="AF456" s="76"/>
      <c r="AG456" s="76"/>
      <c r="AH456" s="76"/>
      <c r="AI456" s="76"/>
      <c r="AJ456" s="76"/>
      <c r="AK456" s="76"/>
      <c r="AL456" s="76"/>
      <c r="AM456" s="76"/>
      <c r="AN456" s="76"/>
      <c r="AO456" s="143"/>
      <c r="AP456" s="244" t="str">
        <f>IF(F456="","",IFERROR(VLOOKUP(SUBSTITUTE(SUBSTITUTE(Tabla1[[#This Row],[Uso Sistemas]],"T","P"),"N","F"),Parámetros!$M$2:$N$17,2,0),"Completar hasta 3ra sem. para evaluar a Probacionista"))</f>
        <v/>
      </c>
      <c r="AQ456" s="39"/>
      <c r="AR456" s="39"/>
      <c r="AS456" s="39"/>
      <c r="AT456" s="28"/>
      <c r="AU456" s="55"/>
      <c r="AV456" s="55"/>
      <c r="AW456" s="55"/>
      <c r="AX456" s="246" t="str">
        <f>IF(V456="","",EOMONTH(EDATE(Tabla1[[#This Row],[Fecha Finalización]],2),0))</f>
        <v/>
      </c>
      <c r="AY456" s="39"/>
      <c r="AZ456" s="247" t="str">
        <f>IF(V456="","",EOMONTH(EDATE(Tabla1[[#This Row],[Fecha Finalización]],3),0))</f>
        <v/>
      </c>
      <c r="BA456" s="39"/>
      <c r="BB456" s="39"/>
      <c r="BC456" s="233"/>
      <c r="BD456" s="231" t="str">
        <f>IF(F456="","",Tabla1[[#This Row],[sem 01]]&amp;Tabla1[[#This Row],[sem 02]]&amp;Tabla1[[#This Row],[sem 03]])</f>
        <v/>
      </c>
      <c r="BE456" s="232" t="str">
        <f>+IF(TRIM(F456)="","",$B$1&amp;"-"&amp;Tabla1[[#This Row],[Mes Inscrito]]&amp;"-"&amp;Tabla1[[#This Row],[Dia de clases Inscrito]]&amp;"-"&amp;Tabla1[[#This Row],[Horario Inscrito]]&amp;"-"&amp;Tabla1[[#This Row],[Fecha Inicio grupo]])</f>
        <v/>
      </c>
      <c r="BF456" s="249" t="str">
        <f>IF(F456="","",Tabla1[[#This Row],[Curso]])</f>
        <v/>
      </c>
      <c r="BG456" s="250" t="str">
        <f>+IF(TRIM(F456)="","",$B$1&amp;"-"&amp;TRIM(Tabla1[[#This Row],[Mes Inscrito]])&amp;"-"&amp;TRIM(Tabla1[[#This Row],[Dia de clases Inscrito]])&amp;"-"&amp;TRIM(Tabla1[[#This Row],[Horario Inscrito]])&amp;"-"&amp;TRIM(Tabla1[[#This Row],[Fecha Inicio grupo]])&amp;"-"&amp;TRIM(Tabla1[[#This Row],[Tipo Incrito]]))</f>
        <v/>
      </c>
      <c r="BH456" s="251" t="str">
        <f>IF(F456="","",OR(IFERROR(SEARCH("CG",Tabla1[[#This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6" s="305" t="str">
        <f>IF(F456&lt;&gt;"",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6" s="305" t="str">
        <f>IF(F456&lt;&gt;"",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6" s="305" t="str">
        <f>IF(Tabla1[[#This Row],[Fecha Inicio grupo]]="","",IFERROR(VLOOKUP(Tabla1[[#This Row],[Mes de Alta como miembro]],Parámetros!$AM$2:$AN$16,2,0),"01/01/1900"))</f>
        <v/>
      </c>
    </row>
    <row r="457" spans="1:63" ht="14.45" hidden="1">
      <c r="A457" s="68">
        <v>454</v>
      </c>
      <c r="B457" s="29"/>
      <c r="C457" s="34"/>
      <c r="D457" s="42"/>
      <c r="E457" s="64"/>
      <c r="F457" s="45"/>
      <c r="G457" s="45"/>
      <c r="H457" s="161"/>
      <c r="I457" s="42"/>
      <c r="J457" s="28"/>
      <c r="K457" s="69"/>
      <c r="L457" s="68"/>
      <c r="M457" s="46"/>
      <c r="N457" s="236" t="str">
        <f ca="1">IF(Tabla1[[#This Row],[Fecha de nac]]="","",IF(Tabla1[[#This Row],[Fecha Finalización]] &gt;=TODAY(), DATEDIF(Tabla1[[#This Row],[Fecha de nac]],TODAY(),"y"), ROUNDDOWN((Tabla1[[#This Row],[Fecha Finalización]] -Tabla1[[#This Row],[Fecha de nac]])/365,0)))</f>
        <v/>
      </c>
      <c r="O457" s="167"/>
      <c r="P457" s="34"/>
      <c r="Q457" s="67"/>
      <c r="R457" s="67"/>
      <c r="S457" s="67"/>
      <c r="T457" s="67"/>
      <c r="U457" s="241" t="str">
        <f>IF(F457="","",Tabla1[[#This Row],[Fecha Inicio grupo]]+3*7-7)</f>
        <v/>
      </c>
      <c r="V457" s="242" t="str">
        <f>IF(F457="","",EDATE(Tabla1[[#This Row],[Fecha Inicio grupo]],3))</f>
        <v/>
      </c>
      <c r="W457" s="29"/>
      <c r="X457" s="29"/>
      <c r="Y457" s="76"/>
      <c r="Z457" s="76"/>
      <c r="AA457" s="76"/>
      <c r="AB457" s="76"/>
      <c r="AC457" s="76"/>
      <c r="AD457" s="76"/>
      <c r="AE457" s="76"/>
      <c r="AF457" s="76"/>
      <c r="AG457" s="76"/>
      <c r="AH457" s="76"/>
      <c r="AI457" s="76"/>
      <c r="AJ457" s="76"/>
      <c r="AK457" s="76"/>
      <c r="AL457" s="76"/>
      <c r="AM457" s="76"/>
      <c r="AN457" s="76"/>
      <c r="AO457" s="143"/>
      <c r="AP457" s="244" t="str">
        <f>IF(F457="","",IFERROR(VLOOKUP(SUBSTITUTE(SUBSTITUTE(Tabla1[[#This Row],[Uso Sistemas]],"T","P"),"N","F"),Parámetros!$M$2:$N$17,2,0),"Completar hasta 3ra sem. para evaluar a Probacionista"))</f>
        <v/>
      </c>
      <c r="AQ457" s="39"/>
      <c r="AR457" s="39"/>
      <c r="AS457" s="39"/>
      <c r="AT457" s="28"/>
      <c r="AU457" s="55"/>
      <c r="AV457" s="55"/>
      <c r="AW457" s="55"/>
      <c r="AX457" s="246" t="str">
        <f>IF(V457="","",EOMONTH(EDATE(Tabla1[[#This Row],[Fecha Finalización]],2),0))</f>
        <v/>
      </c>
      <c r="AY457" s="39"/>
      <c r="AZ457" s="247" t="str">
        <f>IF(V457="","",EOMONTH(EDATE(Tabla1[[#This Row],[Fecha Finalización]],3),0))</f>
        <v/>
      </c>
      <c r="BA457" s="39"/>
      <c r="BB457" s="39"/>
      <c r="BC457" s="233"/>
      <c r="BD457" s="231" t="str">
        <f>IF(F457="","",Tabla1[[#This Row],[sem 01]]&amp;Tabla1[[#This Row],[sem 02]]&amp;Tabla1[[#This Row],[sem 03]])</f>
        <v/>
      </c>
      <c r="BE457" s="232" t="str">
        <f>+IF(TRIM(F457)="","",$B$1&amp;"-"&amp;Tabla1[[#This Row],[Mes Inscrito]]&amp;"-"&amp;Tabla1[[#This Row],[Dia de clases Inscrito]]&amp;"-"&amp;Tabla1[[#This Row],[Horario Inscrito]]&amp;"-"&amp;Tabla1[[#This Row],[Fecha Inicio grupo]])</f>
        <v/>
      </c>
      <c r="BF457" s="249" t="str">
        <f>IF(F457="","",Tabla1[[#This Row],[Curso]])</f>
        <v/>
      </c>
      <c r="BG457" s="250" t="str">
        <f>+IF(TRIM(F457)="","",$B$1&amp;"-"&amp;TRIM(Tabla1[[#This Row],[Mes Inscrito]])&amp;"-"&amp;TRIM(Tabla1[[#This Row],[Dia de clases Inscrito]])&amp;"-"&amp;TRIM(Tabla1[[#This Row],[Horario Inscrito]])&amp;"-"&amp;TRIM(Tabla1[[#This Row],[Fecha Inicio grupo]])&amp;"-"&amp;TRIM(Tabla1[[#This Row],[Tipo Incrito]]))</f>
        <v/>
      </c>
      <c r="BH457" s="251" t="str">
        <f>IF(F457="","",OR(IFERROR(SEARCH("CG",Tabla1[[#This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7" s="305" t="str">
        <f>IF(F457&lt;&gt;"",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7" s="305" t="str">
        <f>IF(F457&lt;&gt;"",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7" s="305" t="str">
        <f>IF(Tabla1[[#This Row],[Fecha Inicio grupo]]="","",IFERROR(VLOOKUP(Tabla1[[#This Row],[Mes de Alta como miembro]],Parámetros!$AM$2:$AN$16,2,0),"01/01/1900"))</f>
        <v/>
      </c>
    </row>
    <row r="458" spans="1:63" ht="14.45" hidden="1">
      <c r="A458" s="68">
        <v>455</v>
      </c>
      <c r="B458" s="29"/>
      <c r="C458" s="34"/>
      <c r="D458" s="42"/>
      <c r="E458" s="64"/>
      <c r="F458" s="45"/>
      <c r="G458" s="45"/>
      <c r="H458" s="161"/>
      <c r="I458" s="42"/>
      <c r="J458" s="28"/>
      <c r="K458" s="69"/>
      <c r="L458" s="68"/>
      <c r="M458" s="46"/>
      <c r="N458" s="236" t="str">
        <f ca="1">IF(Tabla1[[#This Row],[Fecha de nac]]="","",IF(Tabla1[[#This Row],[Fecha Finalización]] &gt;=TODAY(), DATEDIF(Tabla1[[#This Row],[Fecha de nac]],TODAY(),"y"), ROUNDDOWN((Tabla1[[#This Row],[Fecha Finalización]] -Tabla1[[#This Row],[Fecha de nac]])/365,0)))</f>
        <v/>
      </c>
      <c r="O458" s="167"/>
      <c r="P458" s="34"/>
      <c r="Q458" s="67"/>
      <c r="R458" s="67"/>
      <c r="S458" s="67"/>
      <c r="T458" s="67"/>
      <c r="U458" s="241" t="str">
        <f>IF(F458="","",Tabla1[[#This Row],[Fecha Inicio grupo]]+3*7-7)</f>
        <v/>
      </c>
      <c r="V458" s="242" t="str">
        <f>IF(F458="","",EDATE(Tabla1[[#This Row],[Fecha Inicio grupo]],3))</f>
        <v/>
      </c>
      <c r="W458" s="29"/>
      <c r="X458" s="29"/>
      <c r="Y458" s="76"/>
      <c r="Z458" s="76"/>
      <c r="AA458" s="76"/>
      <c r="AB458" s="76"/>
      <c r="AC458" s="76"/>
      <c r="AD458" s="76"/>
      <c r="AE458" s="76"/>
      <c r="AF458" s="76"/>
      <c r="AG458" s="76"/>
      <c r="AH458" s="76"/>
      <c r="AI458" s="76"/>
      <c r="AJ458" s="76"/>
      <c r="AK458" s="76"/>
      <c r="AL458" s="76"/>
      <c r="AM458" s="76"/>
      <c r="AN458" s="76"/>
      <c r="AO458" s="143"/>
      <c r="AP458" s="244" t="str">
        <f>IF(F458="","",IFERROR(VLOOKUP(SUBSTITUTE(SUBSTITUTE(Tabla1[[#This Row],[Uso Sistemas]],"T","P"),"N","F"),Parámetros!$M$2:$N$17,2,0),"Completar hasta 3ra sem. para evaluar a Probacionista"))</f>
        <v/>
      </c>
      <c r="AQ458" s="39"/>
      <c r="AR458" s="39"/>
      <c r="AS458" s="39"/>
      <c r="AT458" s="28"/>
      <c r="AU458" s="55"/>
      <c r="AV458" s="55"/>
      <c r="AW458" s="55"/>
      <c r="AX458" s="246" t="str">
        <f>IF(V458="","",EOMONTH(EDATE(Tabla1[[#This Row],[Fecha Finalización]],2),0))</f>
        <v/>
      </c>
      <c r="AY458" s="39"/>
      <c r="AZ458" s="247" t="str">
        <f>IF(V458="","",EOMONTH(EDATE(Tabla1[[#This Row],[Fecha Finalización]],3),0))</f>
        <v/>
      </c>
      <c r="BA458" s="39"/>
      <c r="BB458" s="39"/>
      <c r="BC458" s="233"/>
      <c r="BD458" s="231" t="str">
        <f>IF(F458="","",Tabla1[[#This Row],[sem 01]]&amp;Tabla1[[#This Row],[sem 02]]&amp;Tabla1[[#This Row],[sem 03]])</f>
        <v/>
      </c>
      <c r="BE458" s="232" t="str">
        <f>+IF(TRIM(F458)="","",$B$1&amp;"-"&amp;Tabla1[[#This Row],[Mes Inscrito]]&amp;"-"&amp;Tabla1[[#This Row],[Dia de clases Inscrito]]&amp;"-"&amp;Tabla1[[#This Row],[Horario Inscrito]]&amp;"-"&amp;Tabla1[[#This Row],[Fecha Inicio grupo]])</f>
        <v/>
      </c>
      <c r="BF458" s="249" t="str">
        <f>IF(F458="","",Tabla1[[#This Row],[Curso]])</f>
        <v/>
      </c>
      <c r="BG458" s="250" t="str">
        <f>+IF(TRIM(F458)="","",$B$1&amp;"-"&amp;TRIM(Tabla1[[#This Row],[Mes Inscrito]])&amp;"-"&amp;TRIM(Tabla1[[#This Row],[Dia de clases Inscrito]])&amp;"-"&amp;TRIM(Tabla1[[#This Row],[Horario Inscrito]])&amp;"-"&amp;TRIM(Tabla1[[#This Row],[Fecha Inicio grupo]])&amp;"-"&amp;TRIM(Tabla1[[#This Row],[Tipo Incrito]]))</f>
        <v/>
      </c>
      <c r="BH458" s="251" t="str">
        <f>IF(F458="","",OR(IFERROR(SEARCH("CG",Tabla1[[#This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8" s="305" t="str">
        <f>IF(F458&lt;&gt;"",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8" s="305" t="str">
        <f>IF(F458&lt;&gt;"",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8" s="305" t="str">
        <f>IF(Tabla1[[#This Row],[Fecha Inicio grupo]]="","",IFERROR(VLOOKUP(Tabla1[[#This Row],[Mes de Alta como miembro]],Parámetros!$AM$2:$AN$16,2,0),"01/01/1900"))</f>
        <v/>
      </c>
    </row>
    <row r="459" spans="1:63" ht="14.45" hidden="1">
      <c r="A459" s="68">
        <v>456</v>
      </c>
      <c r="B459" s="29"/>
      <c r="C459" s="34"/>
      <c r="D459" s="42"/>
      <c r="E459" s="64"/>
      <c r="F459" s="45"/>
      <c r="G459" s="45"/>
      <c r="H459" s="161"/>
      <c r="I459" s="42"/>
      <c r="J459" s="28"/>
      <c r="K459" s="69"/>
      <c r="L459" s="68"/>
      <c r="M459" s="46"/>
      <c r="N459" s="236" t="str">
        <f ca="1">IF(Tabla1[[#This Row],[Fecha de nac]]="","",IF(Tabla1[[#This Row],[Fecha Finalización]] &gt;=TODAY(), DATEDIF(Tabla1[[#This Row],[Fecha de nac]],TODAY(),"y"), ROUNDDOWN((Tabla1[[#This Row],[Fecha Finalización]] -Tabla1[[#This Row],[Fecha de nac]])/365,0)))</f>
        <v/>
      </c>
      <c r="O459" s="167"/>
      <c r="P459" s="34"/>
      <c r="Q459" s="67"/>
      <c r="R459" s="67"/>
      <c r="S459" s="67"/>
      <c r="T459" s="67"/>
      <c r="U459" s="241" t="str">
        <f>IF(F459="","",Tabla1[[#This Row],[Fecha Inicio grupo]]+3*7-7)</f>
        <v/>
      </c>
      <c r="V459" s="242" t="str">
        <f>IF(F459="","",EDATE(Tabla1[[#This Row],[Fecha Inicio grupo]],3))</f>
        <v/>
      </c>
      <c r="W459" s="29"/>
      <c r="X459" s="29"/>
      <c r="Y459" s="76"/>
      <c r="Z459" s="76"/>
      <c r="AA459" s="76"/>
      <c r="AB459" s="76"/>
      <c r="AC459" s="76"/>
      <c r="AD459" s="76"/>
      <c r="AE459" s="76"/>
      <c r="AF459" s="76"/>
      <c r="AG459" s="76"/>
      <c r="AH459" s="76"/>
      <c r="AI459" s="76"/>
      <c r="AJ459" s="76"/>
      <c r="AK459" s="76"/>
      <c r="AL459" s="76"/>
      <c r="AM459" s="76"/>
      <c r="AN459" s="76"/>
      <c r="AO459" s="143"/>
      <c r="AP459" s="244" t="str">
        <f>IF(F459="","",IFERROR(VLOOKUP(SUBSTITUTE(SUBSTITUTE(Tabla1[[#This Row],[Uso Sistemas]],"T","P"),"N","F"),Parámetros!$M$2:$N$17,2,0),"Completar hasta 3ra sem. para evaluar a Probacionista"))</f>
        <v/>
      </c>
      <c r="AQ459" s="39"/>
      <c r="AR459" s="39"/>
      <c r="AS459" s="39"/>
      <c r="AT459" s="28"/>
      <c r="AU459" s="55"/>
      <c r="AV459" s="55"/>
      <c r="AW459" s="55"/>
      <c r="AX459" s="246" t="str">
        <f>IF(V459="","",EOMONTH(EDATE(Tabla1[[#This Row],[Fecha Finalización]],2),0))</f>
        <v/>
      </c>
      <c r="AY459" s="39"/>
      <c r="AZ459" s="247" t="str">
        <f>IF(V459="","",EOMONTH(EDATE(Tabla1[[#This Row],[Fecha Finalización]],3),0))</f>
        <v/>
      </c>
      <c r="BA459" s="39"/>
      <c r="BB459" s="39"/>
      <c r="BC459" s="233"/>
      <c r="BD459" s="231" t="str">
        <f>IF(F459="","",Tabla1[[#This Row],[sem 01]]&amp;Tabla1[[#This Row],[sem 02]]&amp;Tabla1[[#This Row],[sem 03]])</f>
        <v/>
      </c>
      <c r="BE459" s="232" t="str">
        <f>+IF(TRIM(F459)="","",$B$1&amp;"-"&amp;Tabla1[[#This Row],[Mes Inscrito]]&amp;"-"&amp;Tabla1[[#This Row],[Dia de clases Inscrito]]&amp;"-"&amp;Tabla1[[#This Row],[Horario Inscrito]]&amp;"-"&amp;Tabla1[[#This Row],[Fecha Inicio grupo]])</f>
        <v/>
      </c>
      <c r="BF459" s="249" t="str">
        <f>IF(F459="","",Tabla1[[#This Row],[Curso]])</f>
        <v/>
      </c>
      <c r="BG459" s="250" t="str">
        <f>+IF(TRIM(F459)="","",$B$1&amp;"-"&amp;TRIM(Tabla1[[#This Row],[Mes Inscrito]])&amp;"-"&amp;TRIM(Tabla1[[#This Row],[Dia de clases Inscrito]])&amp;"-"&amp;TRIM(Tabla1[[#This Row],[Horario Inscrito]])&amp;"-"&amp;TRIM(Tabla1[[#This Row],[Fecha Inicio grupo]])&amp;"-"&amp;TRIM(Tabla1[[#This Row],[Tipo Incrito]]))</f>
        <v/>
      </c>
      <c r="BH459" s="251" t="str">
        <f>IF(F459="","",OR(IFERROR(SEARCH("CG",Tabla1[[#This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9" s="305" t="str">
        <f>IF(F459&lt;&gt;"",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9" s="305" t="str">
        <f>IF(F459&lt;&gt;"",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9" s="305" t="str">
        <f>IF(Tabla1[[#This Row],[Fecha Inicio grupo]]="","",IFERROR(VLOOKUP(Tabla1[[#This Row],[Mes de Alta como miembro]],Parámetros!$AM$2:$AN$16,2,0),"01/01/1900"))</f>
        <v/>
      </c>
    </row>
    <row r="460" spans="1:63" ht="14.45" hidden="1">
      <c r="A460" s="68">
        <v>457</v>
      </c>
      <c r="B460" s="29"/>
      <c r="C460" s="34"/>
      <c r="D460" s="42"/>
      <c r="E460" s="64"/>
      <c r="F460" s="45"/>
      <c r="G460" s="45"/>
      <c r="H460" s="161"/>
      <c r="I460" s="42"/>
      <c r="J460" s="28"/>
      <c r="K460" s="69"/>
      <c r="L460" s="68"/>
      <c r="M460" s="46"/>
      <c r="N460" s="236" t="str">
        <f ca="1">IF(Tabla1[[#This Row],[Fecha de nac]]="","",IF(Tabla1[[#This Row],[Fecha Finalización]] &gt;=TODAY(), DATEDIF(Tabla1[[#This Row],[Fecha de nac]],TODAY(),"y"), ROUNDDOWN((Tabla1[[#This Row],[Fecha Finalización]] -Tabla1[[#This Row],[Fecha de nac]])/365,0)))</f>
        <v/>
      </c>
      <c r="O460" s="167"/>
      <c r="P460" s="34"/>
      <c r="Q460" s="67"/>
      <c r="R460" s="67"/>
      <c r="S460" s="67"/>
      <c r="T460" s="67"/>
      <c r="U460" s="241" t="str">
        <f>IF(F460="","",Tabla1[[#This Row],[Fecha Inicio grupo]]+3*7-7)</f>
        <v/>
      </c>
      <c r="V460" s="242" t="str">
        <f>IF(F460="","",EDATE(Tabla1[[#This Row],[Fecha Inicio grupo]],3))</f>
        <v/>
      </c>
      <c r="W460" s="29"/>
      <c r="X460" s="29"/>
      <c r="Y460" s="76"/>
      <c r="Z460" s="76"/>
      <c r="AA460" s="76"/>
      <c r="AB460" s="76"/>
      <c r="AC460" s="76"/>
      <c r="AD460" s="76"/>
      <c r="AE460" s="76"/>
      <c r="AF460" s="76"/>
      <c r="AG460" s="76"/>
      <c r="AH460" s="76"/>
      <c r="AI460" s="76"/>
      <c r="AJ460" s="76"/>
      <c r="AK460" s="76"/>
      <c r="AL460" s="76"/>
      <c r="AM460" s="76"/>
      <c r="AN460" s="76"/>
      <c r="AO460" s="143"/>
      <c r="AP460" s="244" t="str">
        <f>IF(F460="","",IFERROR(VLOOKUP(SUBSTITUTE(SUBSTITUTE(Tabla1[[#This Row],[Uso Sistemas]],"T","P"),"N","F"),Parámetros!$M$2:$N$17,2,0),"Completar hasta 3ra sem. para evaluar a Probacionista"))</f>
        <v/>
      </c>
      <c r="AQ460" s="39"/>
      <c r="AR460" s="39"/>
      <c r="AS460" s="39"/>
      <c r="AT460" s="28"/>
      <c r="AU460" s="55"/>
      <c r="AV460" s="55"/>
      <c r="AW460" s="55"/>
      <c r="AX460" s="246" t="str">
        <f>IF(V460="","",EOMONTH(EDATE(Tabla1[[#This Row],[Fecha Finalización]],2),0))</f>
        <v/>
      </c>
      <c r="AY460" s="39"/>
      <c r="AZ460" s="247" t="str">
        <f>IF(V460="","",EOMONTH(EDATE(Tabla1[[#This Row],[Fecha Finalización]],3),0))</f>
        <v/>
      </c>
      <c r="BA460" s="39"/>
      <c r="BB460" s="39"/>
      <c r="BC460" s="233"/>
      <c r="BD460" s="231" t="str">
        <f>IF(F460="","",Tabla1[[#This Row],[sem 01]]&amp;Tabla1[[#This Row],[sem 02]]&amp;Tabla1[[#This Row],[sem 03]])</f>
        <v/>
      </c>
      <c r="BE460" s="232" t="str">
        <f>+IF(TRIM(F460)="","",$B$1&amp;"-"&amp;Tabla1[[#This Row],[Mes Inscrito]]&amp;"-"&amp;Tabla1[[#This Row],[Dia de clases Inscrito]]&amp;"-"&amp;Tabla1[[#This Row],[Horario Inscrito]]&amp;"-"&amp;Tabla1[[#This Row],[Fecha Inicio grupo]])</f>
        <v/>
      </c>
      <c r="BF460" s="249" t="str">
        <f>IF(F460="","",Tabla1[[#This Row],[Curso]])</f>
        <v/>
      </c>
      <c r="BG460" s="250" t="str">
        <f>+IF(TRIM(F460)="","",$B$1&amp;"-"&amp;TRIM(Tabla1[[#This Row],[Mes Inscrito]])&amp;"-"&amp;TRIM(Tabla1[[#This Row],[Dia de clases Inscrito]])&amp;"-"&amp;TRIM(Tabla1[[#This Row],[Horario Inscrito]])&amp;"-"&amp;TRIM(Tabla1[[#This Row],[Fecha Inicio grupo]])&amp;"-"&amp;TRIM(Tabla1[[#This Row],[Tipo Incrito]]))</f>
        <v/>
      </c>
      <c r="BH460" s="251" t="str">
        <f>IF(F460="","",OR(IFERROR(SEARCH("CG",Tabla1[[#This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0" s="305" t="str">
        <f>IF(F460&lt;&gt;"",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0" s="305" t="str">
        <f>IF(F460&lt;&gt;"",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0" s="305" t="str">
        <f>IF(Tabla1[[#This Row],[Fecha Inicio grupo]]="","",IFERROR(VLOOKUP(Tabla1[[#This Row],[Mes de Alta como miembro]],Parámetros!$AM$2:$AN$16,2,0),"01/01/1900"))</f>
        <v/>
      </c>
    </row>
    <row r="461" spans="1:63" ht="14.45" hidden="1">
      <c r="A461" s="68">
        <v>458</v>
      </c>
      <c r="B461" s="29"/>
      <c r="C461" s="34"/>
      <c r="D461" s="42"/>
      <c r="E461" s="64"/>
      <c r="F461" s="45"/>
      <c r="G461" s="45"/>
      <c r="H461" s="161"/>
      <c r="I461" s="42"/>
      <c r="J461" s="28"/>
      <c r="K461" s="69"/>
      <c r="L461" s="68"/>
      <c r="M461" s="46"/>
      <c r="N461" s="236" t="str">
        <f ca="1">IF(Tabla1[[#This Row],[Fecha de nac]]="","",IF(Tabla1[[#This Row],[Fecha Finalización]] &gt;=TODAY(), DATEDIF(Tabla1[[#This Row],[Fecha de nac]],TODAY(),"y"), ROUNDDOWN((Tabla1[[#This Row],[Fecha Finalización]] -Tabla1[[#This Row],[Fecha de nac]])/365,0)))</f>
        <v/>
      </c>
      <c r="O461" s="167"/>
      <c r="P461" s="34"/>
      <c r="Q461" s="67"/>
      <c r="R461" s="67"/>
      <c r="S461" s="67"/>
      <c r="T461" s="67"/>
      <c r="U461" s="241" t="str">
        <f>IF(F461="","",Tabla1[[#This Row],[Fecha Inicio grupo]]+3*7-7)</f>
        <v/>
      </c>
      <c r="V461" s="242" t="str">
        <f>IF(F461="","",EDATE(Tabla1[[#This Row],[Fecha Inicio grupo]],3))</f>
        <v/>
      </c>
      <c r="W461" s="29"/>
      <c r="X461" s="29"/>
      <c r="Y461" s="76"/>
      <c r="Z461" s="76"/>
      <c r="AA461" s="76"/>
      <c r="AB461" s="76"/>
      <c r="AC461" s="76"/>
      <c r="AD461" s="76"/>
      <c r="AE461" s="76"/>
      <c r="AF461" s="76"/>
      <c r="AG461" s="76"/>
      <c r="AH461" s="76"/>
      <c r="AI461" s="76"/>
      <c r="AJ461" s="76"/>
      <c r="AK461" s="76"/>
      <c r="AL461" s="76"/>
      <c r="AM461" s="76"/>
      <c r="AN461" s="76"/>
      <c r="AO461" s="143"/>
      <c r="AP461" s="244" t="str">
        <f>IF(F461="","",IFERROR(VLOOKUP(SUBSTITUTE(SUBSTITUTE(Tabla1[[#This Row],[Uso Sistemas]],"T","P"),"N","F"),Parámetros!$M$2:$N$17,2,0),"Completar hasta 3ra sem. para evaluar a Probacionista"))</f>
        <v/>
      </c>
      <c r="AQ461" s="39"/>
      <c r="AR461" s="39"/>
      <c r="AS461" s="39"/>
      <c r="AT461" s="28"/>
      <c r="AU461" s="55"/>
      <c r="AV461" s="55"/>
      <c r="AW461" s="55"/>
      <c r="AX461" s="246" t="str">
        <f>IF(V461="","",EOMONTH(EDATE(Tabla1[[#This Row],[Fecha Finalización]],2),0))</f>
        <v/>
      </c>
      <c r="AY461" s="39"/>
      <c r="AZ461" s="247" t="str">
        <f>IF(V461="","",EOMONTH(EDATE(Tabla1[[#This Row],[Fecha Finalización]],3),0))</f>
        <v/>
      </c>
      <c r="BA461" s="39"/>
      <c r="BB461" s="39"/>
      <c r="BC461" s="233"/>
      <c r="BD461" s="231" t="str">
        <f>IF(F461="","",Tabla1[[#This Row],[sem 01]]&amp;Tabla1[[#This Row],[sem 02]]&amp;Tabla1[[#This Row],[sem 03]])</f>
        <v/>
      </c>
      <c r="BE461" s="232" t="str">
        <f>+IF(TRIM(F461)="","",$B$1&amp;"-"&amp;Tabla1[[#This Row],[Mes Inscrito]]&amp;"-"&amp;Tabla1[[#This Row],[Dia de clases Inscrito]]&amp;"-"&amp;Tabla1[[#This Row],[Horario Inscrito]]&amp;"-"&amp;Tabla1[[#This Row],[Fecha Inicio grupo]])</f>
        <v/>
      </c>
      <c r="BF461" s="249" t="str">
        <f>IF(F461="","",Tabla1[[#This Row],[Curso]])</f>
        <v/>
      </c>
      <c r="BG461" s="250" t="str">
        <f>+IF(TRIM(F461)="","",$B$1&amp;"-"&amp;TRIM(Tabla1[[#This Row],[Mes Inscrito]])&amp;"-"&amp;TRIM(Tabla1[[#This Row],[Dia de clases Inscrito]])&amp;"-"&amp;TRIM(Tabla1[[#This Row],[Horario Inscrito]])&amp;"-"&amp;TRIM(Tabla1[[#This Row],[Fecha Inicio grupo]])&amp;"-"&amp;TRIM(Tabla1[[#This Row],[Tipo Incrito]]))</f>
        <v/>
      </c>
      <c r="BH461" s="251" t="str">
        <f>IF(F461="","",OR(IFERROR(SEARCH("CG",Tabla1[[#This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1" s="305" t="str">
        <f>IF(F461&lt;&gt;"",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1" s="305" t="str">
        <f>IF(F461&lt;&gt;"",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1" s="305" t="str">
        <f>IF(Tabla1[[#This Row],[Fecha Inicio grupo]]="","",IFERROR(VLOOKUP(Tabla1[[#This Row],[Mes de Alta como miembro]],Parámetros!$AM$2:$AN$16,2,0),"01/01/1900"))</f>
        <v/>
      </c>
    </row>
    <row r="462" spans="1:63" ht="14.45" hidden="1">
      <c r="A462" s="68">
        <v>459</v>
      </c>
      <c r="B462" s="29"/>
      <c r="C462" s="34"/>
      <c r="D462" s="42"/>
      <c r="E462" s="64"/>
      <c r="F462" s="45"/>
      <c r="G462" s="45"/>
      <c r="H462" s="161"/>
      <c r="I462" s="42"/>
      <c r="J462" s="28"/>
      <c r="K462" s="69"/>
      <c r="L462" s="68"/>
      <c r="M462" s="46"/>
      <c r="N462" s="236" t="str">
        <f ca="1">IF(Tabla1[[#This Row],[Fecha de nac]]="","",IF(Tabla1[[#This Row],[Fecha Finalización]] &gt;=TODAY(), DATEDIF(Tabla1[[#This Row],[Fecha de nac]],TODAY(),"y"), ROUNDDOWN((Tabla1[[#This Row],[Fecha Finalización]] -Tabla1[[#This Row],[Fecha de nac]])/365,0)))</f>
        <v/>
      </c>
      <c r="O462" s="167"/>
      <c r="P462" s="34"/>
      <c r="Q462" s="67"/>
      <c r="R462" s="67"/>
      <c r="S462" s="67"/>
      <c r="T462" s="67"/>
      <c r="U462" s="241" t="str">
        <f>IF(F462="","",Tabla1[[#This Row],[Fecha Inicio grupo]]+3*7-7)</f>
        <v/>
      </c>
      <c r="V462" s="242" t="str">
        <f>IF(F462="","",EDATE(Tabla1[[#This Row],[Fecha Inicio grupo]],3))</f>
        <v/>
      </c>
      <c r="W462" s="29"/>
      <c r="X462" s="29"/>
      <c r="Y462" s="76"/>
      <c r="Z462" s="76"/>
      <c r="AA462" s="76"/>
      <c r="AB462" s="76"/>
      <c r="AC462" s="76"/>
      <c r="AD462" s="76"/>
      <c r="AE462" s="76"/>
      <c r="AF462" s="76"/>
      <c r="AG462" s="76"/>
      <c r="AH462" s="76"/>
      <c r="AI462" s="76"/>
      <c r="AJ462" s="76"/>
      <c r="AK462" s="76"/>
      <c r="AL462" s="76"/>
      <c r="AM462" s="76"/>
      <c r="AN462" s="76"/>
      <c r="AO462" s="143"/>
      <c r="AP462" s="244" t="str">
        <f>IF(F462="","",IFERROR(VLOOKUP(SUBSTITUTE(SUBSTITUTE(Tabla1[[#This Row],[Uso Sistemas]],"T","P"),"N","F"),Parámetros!$M$2:$N$17,2,0),"Completar hasta 3ra sem. para evaluar a Probacionista"))</f>
        <v/>
      </c>
      <c r="AQ462" s="39"/>
      <c r="AR462" s="39"/>
      <c r="AS462" s="39"/>
      <c r="AT462" s="28"/>
      <c r="AU462" s="55"/>
      <c r="AV462" s="55"/>
      <c r="AW462" s="55"/>
      <c r="AX462" s="246" t="str">
        <f>IF(V462="","",EOMONTH(EDATE(Tabla1[[#This Row],[Fecha Finalización]],2),0))</f>
        <v/>
      </c>
      <c r="AY462" s="39"/>
      <c r="AZ462" s="247" t="str">
        <f>IF(V462="","",EOMONTH(EDATE(Tabla1[[#This Row],[Fecha Finalización]],3),0))</f>
        <v/>
      </c>
      <c r="BA462" s="39"/>
      <c r="BB462" s="39"/>
      <c r="BC462" s="233"/>
      <c r="BD462" s="231" t="str">
        <f>IF(F462="","",Tabla1[[#This Row],[sem 01]]&amp;Tabla1[[#This Row],[sem 02]]&amp;Tabla1[[#This Row],[sem 03]])</f>
        <v/>
      </c>
      <c r="BE462" s="232" t="str">
        <f>+IF(TRIM(F462)="","",$B$1&amp;"-"&amp;Tabla1[[#This Row],[Mes Inscrito]]&amp;"-"&amp;Tabla1[[#This Row],[Dia de clases Inscrito]]&amp;"-"&amp;Tabla1[[#This Row],[Horario Inscrito]]&amp;"-"&amp;Tabla1[[#This Row],[Fecha Inicio grupo]])</f>
        <v/>
      </c>
      <c r="BF462" s="249" t="str">
        <f>IF(F462="","",Tabla1[[#This Row],[Curso]])</f>
        <v/>
      </c>
      <c r="BG462" s="250" t="str">
        <f>+IF(TRIM(F462)="","",$B$1&amp;"-"&amp;TRIM(Tabla1[[#This Row],[Mes Inscrito]])&amp;"-"&amp;TRIM(Tabla1[[#This Row],[Dia de clases Inscrito]])&amp;"-"&amp;TRIM(Tabla1[[#This Row],[Horario Inscrito]])&amp;"-"&amp;TRIM(Tabla1[[#This Row],[Fecha Inicio grupo]])&amp;"-"&amp;TRIM(Tabla1[[#This Row],[Tipo Incrito]]))</f>
        <v/>
      </c>
      <c r="BH462" s="251" t="str">
        <f>IF(F462="","",OR(IFERROR(SEARCH("CG",Tabla1[[#This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2" s="305" t="str">
        <f>IF(F462&lt;&gt;"",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2" s="305" t="str">
        <f>IF(F462&lt;&gt;"",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2" s="305" t="str">
        <f>IF(Tabla1[[#This Row],[Fecha Inicio grupo]]="","",IFERROR(VLOOKUP(Tabla1[[#This Row],[Mes de Alta como miembro]],Parámetros!$AM$2:$AN$16,2,0),"01/01/1900"))</f>
        <v/>
      </c>
    </row>
    <row r="463" spans="1:63" ht="14.45" hidden="1">
      <c r="A463" s="68">
        <v>460</v>
      </c>
      <c r="B463" s="29"/>
      <c r="C463" s="34"/>
      <c r="D463" s="42"/>
      <c r="E463" s="64"/>
      <c r="F463" s="45"/>
      <c r="G463" s="45"/>
      <c r="H463" s="161"/>
      <c r="I463" s="42"/>
      <c r="J463" s="28"/>
      <c r="K463" s="69"/>
      <c r="L463" s="68"/>
      <c r="M463" s="46"/>
      <c r="N463" s="236" t="str">
        <f ca="1">IF(Tabla1[[#This Row],[Fecha de nac]]="","",IF(Tabla1[[#This Row],[Fecha Finalización]] &gt;=TODAY(), DATEDIF(Tabla1[[#This Row],[Fecha de nac]],TODAY(),"y"), ROUNDDOWN((Tabla1[[#This Row],[Fecha Finalización]] -Tabla1[[#This Row],[Fecha de nac]])/365,0)))</f>
        <v/>
      </c>
      <c r="O463" s="167"/>
      <c r="P463" s="34"/>
      <c r="Q463" s="67"/>
      <c r="R463" s="67"/>
      <c r="S463" s="67"/>
      <c r="T463" s="67"/>
      <c r="U463" s="241" t="str">
        <f>IF(F463="","",Tabla1[[#This Row],[Fecha Inicio grupo]]+3*7-7)</f>
        <v/>
      </c>
      <c r="V463" s="242" t="str">
        <f>IF(F463="","",EDATE(Tabla1[[#This Row],[Fecha Inicio grupo]],3))</f>
        <v/>
      </c>
      <c r="W463" s="29"/>
      <c r="X463" s="29"/>
      <c r="Y463" s="76"/>
      <c r="Z463" s="76"/>
      <c r="AA463" s="76"/>
      <c r="AB463" s="76"/>
      <c r="AC463" s="76"/>
      <c r="AD463" s="76"/>
      <c r="AE463" s="76"/>
      <c r="AF463" s="76"/>
      <c r="AG463" s="76"/>
      <c r="AH463" s="76"/>
      <c r="AI463" s="76"/>
      <c r="AJ463" s="76"/>
      <c r="AK463" s="76"/>
      <c r="AL463" s="76"/>
      <c r="AM463" s="76"/>
      <c r="AN463" s="76"/>
      <c r="AO463" s="143"/>
      <c r="AP463" s="244" t="str">
        <f>IF(F463="","",IFERROR(VLOOKUP(SUBSTITUTE(SUBSTITUTE(Tabla1[[#This Row],[Uso Sistemas]],"T","P"),"N","F"),Parámetros!$M$2:$N$17,2,0),"Completar hasta 3ra sem. para evaluar a Probacionista"))</f>
        <v/>
      </c>
      <c r="AQ463" s="39"/>
      <c r="AR463" s="39"/>
      <c r="AS463" s="39"/>
      <c r="AT463" s="28"/>
      <c r="AU463" s="55"/>
      <c r="AV463" s="55"/>
      <c r="AW463" s="55"/>
      <c r="AX463" s="246" t="str">
        <f>IF(V463="","",EOMONTH(EDATE(Tabla1[[#This Row],[Fecha Finalización]],2),0))</f>
        <v/>
      </c>
      <c r="AY463" s="39"/>
      <c r="AZ463" s="247" t="str">
        <f>IF(V463="","",EOMONTH(EDATE(Tabla1[[#This Row],[Fecha Finalización]],3),0))</f>
        <v/>
      </c>
      <c r="BA463" s="39"/>
      <c r="BB463" s="39"/>
      <c r="BC463" s="233"/>
      <c r="BD463" s="231" t="str">
        <f>IF(F463="","",Tabla1[[#This Row],[sem 01]]&amp;Tabla1[[#This Row],[sem 02]]&amp;Tabla1[[#This Row],[sem 03]])</f>
        <v/>
      </c>
      <c r="BE463" s="232" t="str">
        <f>+IF(TRIM(F463)="","",$B$1&amp;"-"&amp;Tabla1[[#This Row],[Mes Inscrito]]&amp;"-"&amp;Tabla1[[#This Row],[Dia de clases Inscrito]]&amp;"-"&amp;Tabla1[[#This Row],[Horario Inscrito]]&amp;"-"&amp;Tabla1[[#This Row],[Fecha Inicio grupo]])</f>
        <v/>
      </c>
      <c r="BF463" s="249" t="str">
        <f>IF(F463="","",Tabla1[[#This Row],[Curso]])</f>
        <v/>
      </c>
      <c r="BG463" s="250" t="str">
        <f>+IF(TRIM(F463)="","",$B$1&amp;"-"&amp;TRIM(Tabla1[[#This Row],[Mes Inscrito]])&amp;"-"&amp;TRIM(Tabla1[[#This Row],[Dia de clases Inscrito]])&amp;"-"&amp;TRIM(Tabla1[[#This Row],[Horario Inscrito]])&amp;"-"&amp;TRIM(Tabla1[[#This Row],[Fecha Inicio grupo]])&amp;"-"&amp;TRIM(Tabla1[[#This Row],[Tipo Incrito]]))</f>
        <v/>
      </c>
      <c r="BH463" s="251" t="str">
        <f>IF(F463="","",OR(IFERROR(SEARCH("CG",Tabla1[[#This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3" s="305" t="str">
        <f>IF(F463&lt;&gt;"",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3" s="305" t="str">
        <f>IF(F463&lt;&gt;"",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3" s="305" t="str">
        <f>IF(Tabla1[[#This Row],[Fecha Inicio grupo]]="","",IFERROR(VLOOKUP(Tabla1[[#This Row],[Mes de Alta como miembro]],Parámetros!$AM$2:$AN$16,2,0),"01/01/1900"))</f>
        <v/>
      </c>
    </row>
    <row r="464" spans="1:63" ht="14.45" hidden="1">
      <c r="A464" s="68">
        <v>461</v>
      </c>
      <c r="B464" s="29"/>
      <c r="C464" s="34"/>
      <c r="D464" s="42"/>
      <c r="E464" s="64"/>
      <c r="F464" s="45"/>
      <c r="G464" s="45"/>
      <c r="H464" s="161"/>
      <c r="I464" s="42"/>
      <c r="J464" s="28"/>
      <c r="K464" s="69"/>
      <c r="L464" s="68"/>
      <c r="M464" s="46"/>
      <c r="N464" s="236" t="str">
        <f ca="1">IF(Tabla1[[#This Row],[Fecha de nac]]="","",IF(Tabla1[[#This Row],[Fecha Finalización]] &gt;=TODAY(), DATEDIF(Tabla1[[#This Row],[Fecha de nac]],TODAY(),"y"), ROUNDDOWN((Tabla1[[#This Row],[Fecha Finalización]] -Tabla1[[#This Row],[Fecha de nac]])/365,0)))</f>
        <v/>
      </c>
      <c r="O464" s="167"/>
      <c r="P464" s="34"/>
      <c r="Q464" s="67"/>
      <c r="R464" s="67"/>
      <c r="S464" s="67"/>
      <c r="T464" s="67"/>
      <c r="U464" s="241" t="str">
        <f>IF(F464="","",Tabla1[[#This Row],[Fecha Inicio grupo]]+3*7-7)</f>
        <v/>
      </c>
      <c r="V464" s="242" t="str">
        <f>IF(F464="","",EDATE(Tabla1[[#This Row],[Fecha Inicio grupo]],3))</f>
        <v/>
      </c>
      <c r="W464" s="29"/>
      <c r="X464" s="29"/>
      <c r="Y464" s="76"/>
      <c r="Z464" s="76"/>
      <c r="AA464" s="76"/>
      <c r="AB464" s="76"/>
      <c r="AC464" s="76"/>
      <c r="AD464" s="76"/>
      <c r="AE464" s="76"/>
      <c r="AF464" s="76"/>
      <c r="AG464" s="76"/>
      <c r="AH464" s="76"/>
      <c r="AI464" s="76"/>
      <c r="AJ464" s="76"/>
      <c r="AK464" s="76"/>
      <c r="AL464" s="76"/>
      <c r="AM464" s="76"/>
      <c r="AN464" s="76"/>
      <c r="AO464" s="143"/>
      <c r="AP464" s="244" t="str">
        <f>IF(F464="","",IFERROR(VLOOKUP(SUBSTITUTE(SUBSTITUTE(Tabla1[[#This Row],[Uso Sistemas]],"T","P"),"N","F"),Parámetros!$M$2:$N$17,2,0),"Completar hasta 3ra sem. para evaluar a Probacionista"))</f>
        <v/>
      </c>
      <c r="AQ464" s="39"/>
      <c r="AR464" s="39"/>
      <c r="AS464" s="39"/>
      <c r="AT464" s="28"/>
      <c r="AU464" s="55"/>
      <c r="AV464" s="55"/>
      <c r="AW464" s="55"/>
      <c r="AX464" s="246" t="str">
        <f>IF(V464="","",EOMONTH(EDATE(Tabla1[[#This Row],[Fecha Finalización]],2),0))</f>
        <v/>
      </c>
      <c r="AY464" s="39"/>
      <c r="AZ464" s="247" t="str">
        <f>IF(V464="","",EOMONTH(EDATE(Tabla1[[#This Row],[Fecha Finalización]],3),0))</f>
        <v/>
      </c>
      <c r="BA464" s="39"/>
      <c r="BB464" s="39"/>
      <c r="BC464" s="233"/>
      <c r="BD464" s="231" t="str">
        <f>IF(F464="","",Tabla1[[#This Row],[sem 01]]&amp;Tabla1[[#This Row],[sem 02]]&amp;Tabla1[[#This Row],[sem 03]])</f>
        <v/>
      </c>
      <c r="BE464" s="232" t="str">
        <f>+IF(TRIM(F464)="","",$B$1&amp;"-"&amp;Tabla1[[#This Row],[Mes Inscrito]]&amp;"-"&amp;Tabla1[[#This Row],[Dia de clases Inscrito]]&amp;"-"&amp;Tabla1[[#This Row],[Horario Inscrito]]&amp;"-"&amp;Tabla1[[#This Row],[Fecha Inicio grupo]])</f>
        <v/>
      </c>
      <c r="BF464" s="249" t="str">
        <f>IF(F464="","",Tabla1[[#This Row],[Curso]])</f>
        <v/>
      </c>
      <c r="BG464" s="250" t="str">
        <f>+IF(TRIM(F464)="","",$B$1&amp;"-"&amp;TRIM(Tabla1[[#This Row],[Mes Inscrito]])&amp;"-"&amp;TRIM(Tabla1[[#This Row],[Dia de clases Inscrito]])&amp;"-"&amp;TRIM(Tabla1[[#This Row],[Horario Inscrito]])&amp;"-"&amp;TRIM(Tabla1[[#This Row],[Fecha Inicio grupo]])&amp;"-"&amp;TRIM(Tabla1[[#This Row],[Tipo Incrito]]))</f>
        <v/>
      </c>
      <c r="BH464" s="251" t="str">
        <f>IF(F464="","",OR(IFERROR(SEARCH("CG",Tabla1[[#This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4" s="305" t="str">
        <f>IF(F464&lt;&gt;"",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4" s="305" t="str">
        <f>IF(F464&lt;&gt;"",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4" s="305" t="str">
        <f>IF(Tabla1[[#This Row],[Fecha Inicio grupo]]="","",IFERROR(VLOOKUP(Tabla1[[#This Row],[Mes de Alta como miembro]],Parámetros!$AM$2:$AN$16,2,0),"01/01/1900"))</f>
        <v/>
      </c>
    </row>
    <row r="465" spans="1:63" ht="14.45" hidden="1">
      <c r="A465" s="68">
        <v>462</v>
      </c>
      <c r="B465" s="29"/>
      <c r="C465" s="34"/>
      <c r="D465" s="42"/>
      <c r="E465" s="64"/>
      <c r="F465" s="45"/>
      <c r="G465" s="45"/>
      <c r="H465" s="161"/>
      <c r="I465" s="42"/>
      <c r="J465" s="28"/>
      <c r="K465" s="69"/>
      <c r="L465" s="68"/>
      <c r="M465" s="46"/>
      <c r="N465" s="236" t="str">
        <f ca="1">IF(Tabla1[[#This Row],[Fecha de nac]]="","",IF(Tabla1[[#This Row],[Fecha Finalización]] &gt;=TODAY(), DATEDIF(Tabla1[[#This Row],[Fecha de nac]],TODAY(),"y"), ROUNDDOWN((Tabla1[[#This Row],[Fecha Finalización]] -Tabla1[[#This Row],[Fecha de nac]])/365,0)))</f>
        <v/>
      </c>
      <c r="O465" s="167"/>
      <c r="P465" s="34"/>
      <c r="Q465" s="67"/>
      <c r="R465" s="67"/>
      <c r="S465" s="67"/>
      <c r="T465" s="67"/>
      <c r="U465" s="241" t="str">
        <f>IF(F465="","",Tabla1[[#This Row],[Fecha Inicio grupo]]+3*7-7)</f>
        <v/>
      </c>
      <c r="V465" s="242" t="str">
        <f>IF(F465="","",EDATE(Tabla1[[#This Row],[Fecha Inicio grupo]],3))</f>
        <v/>
      </c>
      <c r="W465" s="29"/>
      <c r="X465" s="29"/>
      <c r="Y465" s="76"/>
      <c r="Z465" s="76"/>
      <c r="AA465" s="76"/>
      <c r="AB465" s="76"/>
      <c r="AC465" s="76"/>
      <c r="AD465" s="76"/>
      <c r="AE465" s="76"/>
      <c r="AF465" s="76"/>
      <c r="AG465" s="76"/>
      <c r="AH465" s="76"/>
      <c r="AI465" s="76"/>
      <c r="AJ465" s="76"/>
      <c r="AK465" s="76"/>
      <c r="AL465" s="76"/>
      <c r="AM465" s="76"/>
      <c r="AN465" s="76"/>
      <c r="AO465" s="143"/>
      <c r="AP465" s="244" t="str">
        <f>IF(F465="","",IFERROR(VLOOKUP(SUBSTITUTE(SUBSTITUTE(Tabla1[[#This Row],[Uso Sistemas]],"T","P"),"N","F"),Parámetros!$M$2:$N$17,2,0),"Completar hasta 3ra sem. para evaluar a Probacionista"))</f>
        <v/>
      </c>
      <c r="AQ465" s="39"/>
      <c r="AR465" s="39"/>
      <c r="AS465" s="39"/>
      <c r="AT465" s="28"/>
      <c r="AU465" s="55"/>
      <c r="AV465" s="55"/>
      <c r="AW465" s="55"/>
      <c r="AX465" s="246" t="str">
        <f>IF(V465="","",EOMONTH(EDATE(Tabla1[[#This Row],[Fecha Finalización]],2),0))</f>
        <v/>
      </c>
      <c r="AY465" s="39"/>
      <c r="AZ465" s="247" t="str">
        <f>IF(V465="","",EOMONTH(EDATE(Tabla1[[#This Row],[Fecha Finalización]],3),0))</f>
        <v/>
      </c>
      <c r="BA465" s="39"/>
      <c r="BB465" s="39"/>
      <c r="BC465" s="233"/>
      <c r="BD465" s="231" t="str">
        <f>IF(F465="","",Tabla1[[#This Row],[sem 01]]&amp;Tabla1[[#This Row],[sem 02]]&amp;Tabla1[[#This Row],[sem 03]])</f>
        <v/>
      </c>
      <c r="BE465" s="232" t="str">
        <f>+IF(TRIM(F465)="","",$B$1&amp;"-"&amp;Tabla1[[#This Row],[Mes Inscrito]]&amp;"-"&amp;Tabla1[[#This Row],[Dia de clases Inscrito]]&amp;"-"&amp;Tabla1[[#This Row],[Horario Inscrito]]&amp;"-"&amp;Tabla1[[#This Row],[Fecha Inicio grupo]])</f>
        <v/>
      </c>
      <c r="BF465" s="249" t="str">
        <f>IF(F465="","",Tabla1[[#This Row],[Curso]])</f>
        <v/>
      </c>
      <c r="BG465" s="250" t="str">
        <f>+IF(TRIM(F465)="","",$B$1&amp;"-"&amp;TRIM(Tabla1[[#This Row],[Mes Inscrito]])&amp;"-"&amp;TRIM(Tabla1[[#This Row],[Dia de clases Inscrito]])&amp;"-"&amp;TRIM(Tabla1[[#This Row],[Horario Inscrito]])&amp;"-"&amp;TRIM(Tabla1[[#This Row],[Fecha Inicio grupo]])&amp;"-"&amp;TRIM(Tabla1[[#This Row],[Tipo Incrito]]))</f>
        <v/>
      </c>
      <c r="BH465" s="251" t="str">
        <f>IF(F465="","",OR(IFERROR(SEARCH("CG",Tabla1[[#This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5" s="305" t="str">
        <f>IF(F465&lt;&gt;"",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5" s="305" t="str">
        <f>IF(F465&lt;&gt;"",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5" s="305" t="str">
        <f>IF(Tabla1[[#This Row],[Fecha Inicio grupo]]="","",IFERROR(VLOOKUP(Tabla1[[#This Row],[Mes de Alta como miembro]],Parámetros!$AM$2:$AN$16,2,0),"01/01/1900"))</f>
        <v/>
      </c>
    </row>
    <row r="466" spans="1:63" ht="14.45" hidden="1">
      <c r="A466" s="68">
        <v>463</v>
      </c>
      <c r="B466" s="29"/>
      <c r="C466" s="34"/>
      <c r="D466" s="42"/>
      <c r="E466" s="64"/>
      <c r="F466" s="45"/>
      <c r="G466" s="45"/>
      <c r="H466" s="161"/>
      <c r="I466" s="42"/>
      <c r="J466" s="28"/>
      <c r="K466" s="69"/>
      <c r="L466" s="68"/>
      <c r="M466" s="46"/>
      <c r="N466" s="236" t="str">
        <f ca="1">IF(Tabla1[[#This Row],[Fecha de nac]]="","",IF(Tabla1[[#This Row],[Fecha Finalización]] &gt;=TODAY(), DATEDIF(Tabla1[[#This Row],[Fecha de nac]],TODAY(),"y"), ROUNDDOWN((Tabla1[[#This Row],[Fecha Finalización]] -Tabla1[[#This Row],[Fecha de nac]])/365,0)))</f>
        <v/>
      </c>
      <c r="O466" s="167"/>
      <c r="P466" s="34"/>
      <c r="Q466" s="67"/>
      <c r="R466" s="67"/>
      <c r="S466" s="67"/>
      <c r="T466" s="67"/>
      <c r="U466" s="241" t="str">
        <f>IF(F466="","",Tabla1[[#This Row],[Fecha Inicio grupo]]+3*7-7)</f>
        <v/>
      </c>
      <c r="V466" s="242" t="str">
        <f>IF(F466="","",EDATE(Tabla1[[#This Row],[Fecha Inicio grupo]],3))</f>
        <v/>
      </c>
      <c r="W466" s="29"/>
      <c r="X466" s="29"/>
      <c r="Y466" s="76"/>
      <c r="Z466" s="76"/>
      <c r="AA466" s="76"/>
      <c r="AB466" s="76"/>
      <c r="AC466" s="76"/>
      <c r="AD466" s="76"/>
      <c r="AE466" s="76"/>
      <c r="AF466" s="76"/>
      <c r="AG466" s="76"/>
      <c r="AH466" s="76"/>
      <c r="AI466" s="76"/>
      <c r="AJ466" s="76"/>
      <c r="AK466" s="76"/>
      <c r="AL466" s="76"/>
      <c r="AM466" s="76"/>
      <c r="AN466" s="76"/>
      <c r="AO466" s="143"/>
      <c r="AP466" s="244" t="str">
        <f>IF(F466="","",IFERROR(VLOOKUP(SUBSTITUTE(SUBSTITUTE(Tabla1[[#This Row],[Uso Sistemas]],"T","P"),"N","F"),Parámetros!$M$2:$N$17,2,0),"Completar hasta 3ra sem. para evaluar a Probacionista"))</f>
        <v/>
      </c>
      <c r="AQ466" s="39"/>
      <c r="AR466" s="39"/>
      <c r="AS466" s="39"/>
      <c r="AT466" s="28"/>
      <c r="AU466" s="55"/>
      <c r="AV466" s="55"/>
      <c r="AW466" s="55"/>
      <c r="AX466" s="246" t="str">
        <f>IF(V466="","",EOMONTH(EDATE(Tabla1[[#This Row],[Fecha Finalización]],2),0))</f>
        <v/>
      </c>
      <c r="AY466" s="39"/>
      <c r="AZ466" s="247" t="str">
        <f>IF(V466="","",EOMONTH(EDATE(Tabla1[[#This Row],[Fecha Finalización]],3),0))</f>
        <v/>
      </c>
      <c r="BA466" s="39"/>
      <c r="BB466" s="39"/>
      <c r="BC466" s="233"/>
      <c r="BD466" s="231" t="str">
        <f>IF(F466="","",Tabla1[[#This Row],[sem 01]]&amp;Tabla1[[#This Row],[sem 02]]&amp;Tabla1[[#This Row],[sem 03]])</f>
        <v/>
      </c>
      <c r="BE466" s="232" t="str">
        <f>+IF(TRIM(F466)="","",$B$1&amp;"-"&amp;Tabla1[[#This Row],[Mes Inscrito]]&amp;"-"&amp;Tabla1[[#This Row],[Dia de clases Inscrito]]&amp;"-"&amp;Tabla1[[#This Row],[Horario Inscrito]]&amp;"-"&amp;Tabla1[[#This Row],[Fecha Inicio grupo]])</f>
        <v/>
      </c>
      <c r="BF466" s="249" t="str">
        <f>IF(F466="","",Tabla1[[#This Row],[Curso]])</f>
        <v/>
      </c>
      <c r="BG466" s="250" t="str">
        <f>+IF(TRIM(F466)="","",$B$1&amp;"-"&amp;TRIM(Tabla1[[#This Row],[Mes Inscrito]])&amp;"-"&amp;TRIM(Tabla1[[#This Row],[Dia de clases Inscrito]])&amp;"-"&amp;TRIM(Tabla1[[#This Row],[Horario Inscrito]])&amp;"-"&amp;TRIM(Tabla1[[#This Row],[Fecha Inicio grupo]])&amp;"-"&amp;TRIM(Tabla1[[#This Row],[Tipo Incrito]]))</f>
        <v/>
      </c>
      <c r="BH466" s="251" t="str">
        <f>IF(F466="","",OR(IFERROR(SEARCH("CG",Tabla1[[#This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6" s="305" t="str">
        <f>IF(F466&lt;&gt;"",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6" s="305" t="str">
        <f>IF(F466&lt;&gt;"",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6" s="305" t="str">
        <f>IF(Tabla1[[#This Row],[Fecha Inicio grupo]]="","",IFERROR(VLOOKUP(Tabla1[[#This Row],[Mes de Alta como miembro]],Parámetros!$AM$2:$AN$16,2,0),"01/01/1900"))</f>
        <v/>
      </c>
    </row>
    <row r="467" spans="1:63" ht="14.45" hidden="1">
      <c r="A467" s="68">
        <v>464</v>
      </c>
      <c r="B467" s="29"/>
      <c r="C467" s="34"/>
      <c r="D467" s="42"/>
      <c r="E467" s="64"/>
      <c r="F467" s="45"/>
      <c r="G467" s="45"/>
      <c r="H467" s="161"/>
      <c r="I467" s="42"/>
      <c r="J467" s="28"/>
      <c r="K467" s="69"/>
      <c r="L467" s="68"/>
      <c r="M467" s="46"/>
      <c r="N467" s="236" t="str">
        <f ca="1">IF(Tabla1[[#This Row],[Fecha de nac]]="","",IF(Tabla1[[#This Row],[Fecha Finalización]] &gt;=TODAY(), DATEDIF(Tabla1[[#This Row],[Fecha de nac]],TODAY(),"y"), ROUNDDOWN((Tabla1[[#This Row],[Fecha Finalización]] -Tabla1[[#This Row],[Fecha de nac]])/365,0)))</f>
        <v/>
      </c>
      <c r="O467" s="167"/>
      <c r="P467" s="34"/>
      <c r="Q467" s="67"/>
      <c r="R467" s="67"/>
      <c r="S467" s="67"/>
      <c r="T467" s="67"/>
      <c r="U467" s="241" t="str">
        <f>IF(F467="","",Tabla1[[#This Row],[Fecha Inicio grupo]]+3*7-7)</f>
        <v/>
      </c>
      <c r="V467" s="242" t="str">
        <f>IF(F467="","",EDATE(Tabla1[[#This Row],[Fecha Inicio grupo]],3))</f>
        <v/>
      </c>
      <c r="W467" s="29"/>
      <c r="X467" s="29"/>
      <c r="Y467" s="76"/>
      <c r="Z467" s="76"/>
      <c r="AA467" s="76"/>
      <c r="AB467" s="76"/>
      <c r="AC467" s="76"/>
      <c r="AD467" s="76"/>
      <c r="AE467" s="76"/>
      <c r="AF467" s="76"/>
      <c r="AG467" s="76"/>
      <c r="AH467" s="76"/>
      <c r="AI467" s="76"/>
      <c r="AJ467" s="76"/>
      <c r="AK467" s="76"/>
      <c r="AL467" s="76"/>
      <c r="AM467" s="76"/>
      <c r="AN467" s="76"/>
      <c r="AO467" s="143"/>
      <c r="AP467" s="244" t="str">
        <f>IF(F467="","",IFERROR(VLOOKUP(SUBSTITUTE(SUBSTITUTE(Tabla1[[#This Row],[Uso Sistemas]],"T","P"),"N","F"),Parámetros!$M$2:$N$17,2,0),"Completar hasta 3ra sem. para evaluar a Probacionista"))</f>
        <v/>
      </c>
      <c r="AQ467" s="39"/>
      <c r="AR467" s="39"/>
      <c r="AS467" s="39"/>
      <c r="AT467" s="28"/>
      <c r="AU467" s="55"/>
      <c r="AV467" s="55"/>
      <c r="AW467" s="55"/>
      <c r="AX467" s="246" t="str">
        <f>IF(V467="","",EOMONTH(EDATE(Tabla1[[#This Row],[Fecha Finalización]],2),0))</f>
        <v/>
      </c>
      <c r="AY467" s="39"/>
      <c r="AZ467" s="247" t="str">
        <f>IF(V467="","",EOMONTH(EDATE(Tabla1[[#This Row],[Fecha Finalización]],3),0))</f>
        <v/>
      </c>
      <c r="BA467" s="39"/>
      <c r="BB467" s="39"/>
      <c r="BC467" s="233"/>
      <c r="BD467" s="231" t="str">
        <f>IF(F467="","",Tabla1[[#This Row],[sem 01]]&amp;Tabla1[[#This Row],[sem 02]]&amp;Tabla1[[#This Row],[sem 03]])</f>
        <v/>
      </c>
      <c r="BE467" s="232" t="str">
        <f>+IF(TRIM(F467)="","",$B$1&amp;"-"&amp;Tabla1[[#This Row],[Mes Inscrito]]&amp;"-"&amp;Tabla1[[#This Row],[Dia de clases Inscrito]]&amp;"-"&amp;Tabla1[[#This Row],[Horario Inscrito]]&amp;"-"&amp;Tabla1[[#This Row],[Fecha Inicio grupo]])</f>
        <v/>
      </c>
      <c r="BF467" s="249" t="str">
        <f>IF(F467="","",Tabla1[[#This Row],[Curso]])</f>
        <v/>
      </c>
      <c r="BG467" s="250" t="str">
        <f>+IF(TRIM(F467)="","",$B$1&amp;"-"&amp;TRIM(Tabla1[[#This Row],[Mes Inscrito]])&amp;"-"&amp;TRIM(Tabla1[[#This Row],[Dia de clases Inscrito]])&amp;"-"&amp;TRIM(Tabla1[[#This Row],[Horario Inscrito]])&amp;"-"&amp;TRIM(Tabla1[[#This Row],[Fecha Inicio grupo]])&amp;"-"&amp;TRIM(Tabla1[[#This Row],[Tipo Incrito]]))</f>
        <v/>
      </c>
      <c r="BH467" s="251" t="str">
        <f>IF(F467="","",OR(IFERROR(SEARCH("CG",Tabla1[[#This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7" s="305" t="str">
        <f>IF(F467&lt;&gt;"",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7" s="305" t="str">
        <f>IF(F467&lt;&gt;"",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7" s="305" t="str">
        <f>IF(Tabla1[[#This Row],[Fecha Inicio grupo]]="","",IFERROR(VLOOKUP(Tabla1[[#This Row],[Mes de Alta como miembro]],Parámetros!$AM$2:$AN$16,2,0),"01/01/1900"))</f>
        <v/>
      </c>
    </row>
    <row r="468" spans="1:63" ht="14.45" hidden="1">
      <c r="A468" s="68">
        <v>465</v>
      </c>
      <c r="B468" s="29"/>
      <c r="C468" s="34"/>
      <c r="D468" s="42"/>
      <c r="E468" s="64"/>
      <c r="F468" s="45"/>
      <c r="G468" s="45"/>
      <c r="H468" s="161"/>
      <c r="I468" s="42"/>
      <c r="J468" s="28"/>
      <c r="K468" s="69"/>
      <c r="L468" s="68"/>
      <c r="M468" s="46"/>
      <c r="N468" s="236" t="str">
        <f ca="1">IF(Tabla1[[#This Row],[Fecha de nac]]="","",IF(Tabla1[[#This Row],[Fecha Finalización]] &gt;=TODAY(), DATEDIF(Tabla1[[#This Row],[Fecha de nac]],TODAY(),"y"), ROUNDDOWN((Tabla1[[#This Row],[Fecha Finalización]] -Tabla1[[#This Row],[Fecha de nac]])/365,0)))</f>
        <v/>
      </c>
      <c r="O468" s="167"/>
      <c r="P468" s="34"/>
      <c r="Q468" s="67"/>
      <c r="R468" s="67"/>
      <c r="S468" s="67"/>
      <c r="T468" s="67"/>
      <c r="U468" s="241" t="str">
        <f>IF(F468="","",Tabla1[[#This Row],[Fecha Inicio grupo]]+3*7-7)</f>
        <v/>
      </c>
      <c r="V468" s="242" t="str">
        <f>IF(F468="","",EDATE(Tabla1[[#This Row],[Fecha Inicio grupo]],3))</f>
        <v/>
      </c>
      <c r="W468" s="29"/>
      <c r="X468" s="29"/>
      <c r="Y468" s="76"/>
      <c r="Z468" s="76"/>
      <c r="AA468" s="76"/>
      <c r="AB468" s="76"/>
      <c r="AC468" s="76"/>
      <c r="AD468" s="76"/>
      <c r="AE468" s="76"/>
      <c r="AF468" s="76"/>
      <c r="AG468" s="76"/>
      <c r="AH468" s="76"/>
      <c r="AI468" s="76"/>
      <c r="AJ468" s="76"/>
      <c r="AK468" s="76"/>
      <c r="AL468" s="76"/>
      <c r="AM468" s="76"/>
      <c r="AN468" s="76"/>
      <c r="AO468" s="143"/>
      <c r="AP468" s="244" t="str">
        <f>IF(F468="","",IFERROR(VLOOKUP(SUBSTITUTE(SUBSTITUTE(Tabla1[[#This Row],[Uso Sistemas]],"T","P"),"N","F"),Parámetros!$M$2:$N$17,2,0),"Completar hasta 3ra sem. para evaluar a Probacionista"))</f>
        <v/>
      </c>
      <c r="AQ468" s="39"/>
      <c r="AR468" s="39"/>
      <c r="AS468" s="39"/>
      <c r="AT468" s="28"/>
      <c r="AU468" s="55"/>
      <c r="AV468" s="55"/>
      <c r="AW468" s="55"/>
      <c r="AX468" s="246" t="str">
        <f>IF(V468="","",EOMONTH(EDATE(Tabla1[[#This Row],[Fecha Finalización]],2),0))</f>
        <v/>
      </c>
      <c r="AY468" s="39"/>
      <c r="AZ468" s="247" t="str">
        <f>IF(V468="","",EOMONTH(EDATE(Tabla1[[#This Row],[Fecha Finalización]],3),0))</f>
        <v/>
      </c>
      <c r="BA468" s="39"/>
      <c r="BB468" s="39"/>
      <c r="BC468" s="233"/>
      <c r="BD468" s="231" t="str">
        <f>IF(F468="","",Tabla1[[#This Row],[sem 01]]&amp;Tabla1[[#This Row],[sem 02]]&amp;Tabla1[[#This Row],[sem 03]])</f>
        <v/>
      </c>
      <c r="BE468" s="232" t="str">
        <f>+IF(TRIM(F468)="","",$B$1&amp;"-"&amp;Tabla1[[#This Row],[Mes Inscrito]]&amp;"-"&amp;Tabla1[[#This Row],[Dia de clases Inscrito]]&amp;"-"&amp;Tabla1[[#This Row],[Horario Inscrito]]&amp;"-"&amp;Tabla1[[#This Row],[Fecha Inicio grupo]])</f>
        <v/>
      </c>
      <c r="BF468" s="249" t="str">
        <f>IF(F468="","",Tabla1[[#This Row],[Curso]])</f>
        <v/>
      </c>
      <c r="BG468" s="250" t="str">
        <f>+IF(TRIM(F468)="","",$B$1&amp;"-"&amp;TRIM(Tabla1[[#This Row],[Mes Inscrito]])&amp;"-"&amp;TRIM(Tabla1[[#This Row],[Dia de clases Inscrito]])&amp;"-"&amp;TRIM(Tabla1[[#This Row],[Horario Inscrito]])&amp;"-"&amp;TRIM(Tabla1[[#This Row],[Fecha Inicio grupo]])&amp;"-"&amp;TRIM(Tabla1[[#This Row],[Tipo Incrito]]))</f>
        <v/>
      </c>
      <c r="BH468" s="251" t="str">
        <f>IF(F468="","",OR(IFERROR(SEARCH("CG",Tabla1[[#This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8" s="305" t="str">
        <f>IF(F468&lt;&gt;"",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8" s="305" t="str">
        <f>IF(F468&lt;&gt;"",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8" s="305" t="str">
        <f>IF(Tabla1[[#This Row],[Fecha Inicio grupo]]="","",IFERROR(VLOOKUP(Tabla1[[#This Row],[Mes de Alta como miembro]],Parámetros!$AM$2:$AN$16,2,0),"01/01/1900"))</f>
        <v/>
      </c>
    </row>
    <row r="469" spans="1:63" ht="14.45" hidden="1">
      <c r="A469" s="68">
        <v>466</v>
      </c>
      <c r="B469" s="29"/>
      <c r="C469" s="34"/>
      <c r="D469" s="42"/>
      <c r="E469" s="64"/>
      <c r="F469" s="45"/>
      <c r="G469" s="45"/>
      <c r="H469" s="161"/>
      <c r="I469" s="42"/>
      <c r="J469" s="28"/>
      <c r="K469" s="69"/>
      <c r="L469" s="68"/>
      <c r="M469" s="46"/>
      <c r="N469" s="236" t="str">
        <f ca="1">IF(Tabla1[[#This Row],[Fecha de nac]]="","",IF(Tabla1[[#This Row],[Fecha Finalización]] &gt;=TODAY(), DATEDIF(Tabla1[[#This Row],[Fecha de nac]],TODAY(),"y"), ROUNDDOWN((Tabla1[[#This Row],[Fecha Finalización]] -Tabla1[[#This Row],[Fecha de nac]])/365,0)))</f>
        <v/>
      </c>
      <c r="O469" s="167"/>
      <c r="P469" s="34"/>
      <c r="Q469" s="67"/>
      <c r="R469" s="67"/>
      <c r="S469" s="67"/>
      <c r="T469" s="67"/>
      <c r="U469" s="241" t="str">
        <f>IF(F469="","",Tabla1[[#This Row],[Fecha Inicio grupo]]+3*7-7)</f>
        <v/>
      </c>
      <c r="V469" s="242" t="str">
        <f>IF(F469="","",EDATE(Tabla1[[#This Row],[Fecha Inicio grupo]],3))</f>
        <v/>
      </c>
      <c r="W469" s="29"/>
      <c r="X469" s="29"/>
      <c r="Y469" s="76"/>
      <c r="Z469" s="76"/>
      <c r="AA469" s="76"/>
      <c r="AB469" s="76"/>
      <c r="AC469" s="76"/>
      <c r="AD469" s="76"/>
      <c r="AE469" s="76"/>
      <c r="AF469" s="76"/>
      <c r="AG469" s="76"/>
      <c r="AH469" s="76"/>
      <c r="AI469" s="76"/>
      <c r="AJ469" s="76"/>
      <c r="AK469" s="76"/>
      <c r="AL469" s="76"/>
      <c r="AM469" s="76"/>
      <c r="AN469" s="76"/>
      <c r="AO469" s="143"/>
      <c r="AP469" s="244" t="str">
        <f>IF(F469="","",IFERROR(VLOOKUP(SUBSTITUTE(SUBSTITUTE(Tabla1[[#This Row],[Uso Sistemas]],"T","P"),"N","F"),Parámetros!$M$2:$N$17,2,0),"Completar hasta 3ra sem. para evaluar a Probacionista"))</f>
        <v/>
      </c>
      <c r="AQ469" s="39"/>
      <c r="AR469" s="39"/>
      <c r="AS469" s="39"/>
      <c r="AT469" s="28"/>
      <c r="AU469" s="55"/>
      <c r="AV469" s="55"/>
      <c r="AW469" s="55"/>
      <c r="AX469" s="246" t="str">
        <f>IF(V469="","",EOMONTH(EDATE(Tabla1[[#This Row],[Fecha Finalización]],2),0))</f>
        <v/>
      </c>
      <c r="AY469" s="39"/>
      <c r="AZ469" s="247" t="str">
        <f>IF(V469="","",EOMONTH(EDATE(Tabla1[[#This Row],[Fecha Finalización]],3),0))</f>
        <v/>
      </c>
      <c r="BA469" s="39"/>
      <c r="BB469" s="39"/>
      <c r="BC469" s="233"/>
      <c r="BD469" s="231" t="str">
        <f>IF(F469="","",Tabla1[[#This Row],[sem 01]]&amp;Tabla1[[#This Row],[sem 02]]&amp;Tabla1[[#This Row],[sem 03]])</f>
        <v/>
      </c>
      <c r="BE469" s="232" t="str">
        <f>+IF(TRIM(F469)="","",$B$1&amp;"-"&amp;Tabla1[[#This Row],[Mes Inscrito]]&amp;"-"&amp;Tabla1[[#This Row],[Dia de clases Inscrito]]&amp;"-"&amp;Tabla1[[#This Row],[Horario Inscrito]]&amp;"-"&amp;Tabla1[[#This Row],[Fecha Inicio grupo]])</f>
        <v/>
      </c>
      <c r="BF469" s="249" t="str">
        <f>IF(F469="","",Tabla1[[#This Row],[Curso]])</f>
        <v/>
      </c>
      <c r="BG469" s="250" t="str">
        <f>+IF(TRIM(F469)="","",$B$1&amp;"-"&amp;TRIM(Tabla1[[#This Row],[Mes Inscrito]])&amp;"-"&amp;TRIM(Tabla1[[#This Row],[Dia de clases Inscrito]])&amp;"-"&amp;TRIM(Tabla1[[#This Row],[Horario Inscrito]])&amp;"-"&amp;TRIM(Tabla1[[#This Row],[Fecha Inicio grupo]])&amp;"-"&amp;TRIM(Tabla1[[#This Row],[Tipo Incrito]]))</f>
        <v/>
      </c>
      <c r="BH469" s="251" t="str">
        <f>IF(F469="","",OR(IFERROR(SEARCH("CG",Tabla1[[#This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9" s="305" t="str">
        <f>IF(F469&lt;&gt;"",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9" s="305" t="str">
        <f>IF(F469&lt;&gt;"",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9" s="305" t="str">
        <f>IF(Tabla1[[#This Row],[Fecha Inicio grupo]]="","",IFERROR(VLOOKUP(Tabla1[[#This Row],[Mes de Alta como miembro]],Parámetros!$AM$2:$AN$16,2,0),"01/01/1900"))</f>
        <v/>
      </c>
    </row>
    <row r="470" spans="1:63" ht="14.45" hidden="1">
      <c r="A470" s="68">
        <v>467</v>
      </c>
      <c r="B470" s="29"/>
      <c r="C470" s="34"/>
      <c r="D470" s="42"/>
      <c r="E470" s="64"/>
      <c r="F470" s="45"/>
      <c r="G470" s="45"/>
      <c r="H470" s="161"/>
      <c r="I470" s="42"/>
      <c r="J470" s="28"/>
      <c r="K470" s="69"/>
      <c r="L470" s="68"/>
      <c r="M470" s="46"/>
      <c r="N470" s="236" t="str">
        <f ca="1">IF(Tabla1[[#This Row],[Fecha de nac]]="","",IF(Tabla1[[#This Row],[Fecha Finalización]] &gt;=TODAY(), DATEDIF(Tabla1[[#This Row],[Fecha de nac]],TODAY(),"y"), ROUNDDOWN((Tabla1[[#This Row],[Fecha Finalización]] -Tabla1[[#This Row],[Fecha de nac]])/365,0)))</f>
        <v/>
      </c>
      <c r="O470" s="167"/>
      <c r="P470" s="34"/>
      <c r="Q470" s="67"/>
      <c r="R470" s="67"/>
      <c r="S470" s="67"/>
      <c r="T470" s="67"/>
      <c r="U470" s="241" t="str">
        <f>IF(F470="","",Tabla1[[#This Row],[Fecha Inicio grupo]]+3*7-7)</f>
        <v/>
      </c>
      <c r="V470" s="242" t="str">
        <f>IF(F470="","",EDATE(Tabla1[[#This Row],[Fecha Inicio grupo]],3))</f>
        <v/>
      </c>
      <c r="W470" s="29"/>
      <c r="X470" s="29"/>
      <c r="Y470" s="76"/>
      <c r="Z470" s="76"/>
      <c r="AA470" s="76"/>
      <c r="AB470" s="76"/>
      <c r="AC470" s="76"/>
      <c r="AD470" s="76"/>
      <c r="AE470" s="76"/>
      <c r="AF470" s="76"/>
      <c r="AG470" s="76"/>
      <c r="AH470" s="76"/>
      <c r="AI470" s="76"/>
      <c r="AJ470" s="76"/>
      <c r="AK470" s="76"/>
      <c r="AL470" s="76"/>
      <c r="AM470" s="76"/>
      <c r="AN470" s="76"/>
      <c r="AO470" s="143"/>
      <c r="AP470" s="244" t="str">
        <f>IF(F470="","",IFERROR(VLOOKUP(SUBSTITUTE(SUBSTITUTE(Tabla1[[#This Row],[Uso Sistemas]],"T","P"),"N","F"),Parámetros!$M$2:$N$17,2,0),"Completar hasta 3ra sem. para evaluar a Probacionista"))</f>
        <v/>
      </c>
      <c r="AQ470" s="39"/>
      <c r="AR470" s="39"/>
      <c r="AS470" s="39"/>
      <c r="AT470" s="28"/>
      <c r="AU470" s="55"/>
      <c r="AV470" s="55"/>
      <c r="AW470" s="55"/>
      <c r="AX470" s="246" t="str">
        <f>IF(V470="","",EOMONTH(EDATE(Tabla1[[#This Row],[Fecha Finalización]],2),0))</f>
        <v/>
      </c>
      <c r="AY470" s="39"/>
      <c r="AZ470" s="247" t="str">
        <f>IF(V470="","",EOMONTH(EDATE(Tabla1[[#This Row],[Fecha Finalización]],3),0))</f>
        <v/>
      </c>
      <c r="BA470" s="39"/>
      <c r="BB470" s="39"/>
      <c r="BC470" s="233"/>
      <c r="BD470" s="231" t="str">
        <f>IF(F470="","",Tabla1[[#This Row],[sem 01]]&amp;Tabla1[[#This Row],[sem 02]]&amp;Tabla1[[#This Row],[sem 03]])</f>
        <v/>
      </c>
      <c r="BE470" s="232" t="str">
        <f>+IF(TRIM(F470)="","",$B$1&amp;"-"&amp;Tabla1[[#This Row],[Mes Inscrito]]&amp;"-"&amp;Tabla1[[#This Row],[Dia de clases Inscrito]]&amp;"-"&amp;Tabla1[[#This Row],[Horario Inscrito]]&amp;"-"&amp;Tabla1[[#This Row],[Fecha Inicio grupo]])</f>
        <v/>
      </c>
      <c r="BF470" s="249" t="str">
        <f>IF(F470="","",Tabla1[[#This Row],[Curso]])</f>
        <v/>
      </c>
      <c r="BG470" s="250" t="str">
        <f>+IF(TRIM(F470)="","",$B$1&amp;"-"&amp;TRIM(Tabla1[[#This Row],[Mes Inscrito]])&amp;"-"&amp;TRIM(Tabla1[[#This Row],[Dia de clases Inscrito]])&amp;"-"&amp;TRIM(Tabla1[[#This Row],[Horario Inscrito]])&amp;"-"&amp;TRIM(Tabla1[[#This Row],[Fecha Inicio grupo]])&amp;"-"&amp;TRIM(Tabla1[[#This Row],[Tipo Incrito]]))</f>
        <v/>
      </c>
      <c r="BH470" s="251" t="str">
        <f>IF(F470="","",OR(IFERROR(SEARCH("CG",Tabla1[[#This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0" s="305" t="str">
        <f>IF(F470&lt;&gt;"",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0" s="305" t="str">
        <f>IF(F470&lt;&gt;"",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0" s="305" t="str">
        <f>IF(Tabla1[[#This Row],[Fecha Inicio grupo]]="","",IFERROR(VLOOKUP(Tabla1[[#This Row],[Mes de Alta como miembro]],Parámetros!$AM$2:$AN$16,2,0),"01/01/1900"))</f>
        <v/>
      </c>
    </row>
    <row r="471" spans="1:63" ht="14.45" hidden="1">
      <c r="A471" s="68">
        <v>468</v>
      </c>
      <c r="B471" s="29"/>
      <c r="C471" s="34"/>
      <c r="D471" s="42"/>
      <c r="E471" s="64"/>
      <c r="F471" s="45"/>
      <c r="G471" s="45"/>
      <c r="H471" s="161"/>
      <c r="I471" s="42"/>
      <c r="J471" s="28"/>
      <c r="K471" s="69"/>
      <c r="L471" s="68"/>
      <c r="M471" s="46"/>
      <c r="N471" s="236" t="str">
        <f ca="1">IF(Tabla1[[#This Row],[Fecha de nac]]="","",IF(Tabla1[[#This Row],[Fecha Finalización]] &gt;=TODAY(), DATEDIF(Tabla1[[#This Row],[Fecha de nac]],TODAY(),"y"), ROUNDDOWN((Tabla1[[#This Row],[Fecha Finalización]] -Tabla1[[#This Row],[Fecha de nac]])/365,0)))</f>
        <v/>
      </c>
      <c r="O471" s="167"/>
      <c r="P471" s="34"/>
      <c r="Q471" s="67"/>
      <c r="R471" s="67"/>
      <c r="S471" s="67"/>
      <c r="T471" s="67"/>
      <c r="U471" s="241" t="str">
        <f>IF(F471="","",Tabla1[[#This Row],[Fecha Inicio grupo]]+3*7-7)</f>
        <v/>
      </c>
      <c r="V471" s="242" t="str">
        <f>IF(F471="","",EDATE(Tabla1[[#This Row],[Fecha Inicio grupo]],3))</f>
        <v/>
      </c>
      <c r="W471" s="29"/>
      <c r="X471" s="29"/>
      <c r="Y471" s="76"/>
      <c r="Z471" s="76"/>
      <c r="AA471" s="76"/>
      <c r="AB471" s="76"/>
      <c r="AC471" s="76"/>
      <c r="AD471" s="76"/>
      <c r="AE471" s="76"/>
      <c r="AF471" s="76"/>
      <c r="AG471" s="76"/>
      <c r="AH471" s="76"/>
      <c r="AI471" s="76"/>
      <c r="AJ471" s="76"/>
      <c r="AK471" s="76"/>
      <c r="AL471" s="76"/>
      <c r="AM471" s="76"/>
      <c r="AN471" s="76"/>
      <c r="AO471" s="143"/>
      <c r="AP471" s="244" t="str">
        <f>IF(F471="","",IFERROR(VLOOKUP(SUBSTITUTE(SUBSTITUTE(Tabla1[[#This Row],[Uso Sistemas]],"T","P"),"N","F"),Parámetros!$M$2:$N$17,2,0),"Completar hasta 3ra sem. para evaluar a Probacionista"))</f>
        <v/>
      </c>
      <c r="AQ471" s="39"/>
      <c r="AR471" s="39"/>
      <c r="AS471" s="39"/>
      <c r="AT471" s="28"/>
      <c r="AU471" s="55"/>
      <c r="AV471" s="55"/>
      <c r="AW471" s="55"/>
      <c r="AX471" s="246" t="str">
        <f>IF(V471="","",EOMONTH(EDATE(Tabla1[[#This Row],[Fecha Finalización]],2),0))</f>
        <v/>
      </c>
      <c r="AY471" s="39"/>
      <c r="AZ471" s="247" t="str">
        <f>IF(V471="","",EOMONTH(EDATE(Tabla1[[#This Row],[Fecha Finalización]],3),0))</f>
        <v/>
      </c>
      <c r="BA471" s="39"/>
      <c r="BB471" s="39"/>
      <c r="BC471" s="233"/>
      <c r="BD471" s="231" t="str">
        <f>IF(F471="","",Tabla1[[#This Row],[sem 01]]&amp;Tabla1[[#This Row],[sem 02]]&amp;Tabla1[[#This Row],[sem 03]])</f>
        <v/>
      </c>
      <c r="BE471" s="232" t="str">
        <f>+IF(TRIM(F471)="","",$B$1&amp;"-"&amp;Tabla1[[#This Row],[Mes Inscrito]]&amp;"-"&amp;Tabla1[[#This Row],[Dia de clases Inscrito]]&amp;"-"&amp;Tabla1[[#This Row],[Horario Inscrito]]&amp;"-"&amp;Tabla1[[#This Row],[Fecha Inicio grupo]])</f>
        <v/>
      </c>
      <c r="BF471" s="249" t="str">
        <f>IF(F471="","",Tabla1[[#This Row],[Curso]])</f>
        <v/>
      </c>
      <c r="BG471" s="250" t="str">
        <f>+IF(TRIM(F471)="","",$B$1&amp;"-"&amp;TRIM(Tabla1[[#This Row],[Mes Inscrito]])&amp;"-"&amp;TRIM(Tabla1[[#This Row],[Dia de clases Inscrito]])&amp;"-"&amp;TRIM(Tabla1[[#This Row],[Horario Inscrito]])&amp;"-"&amp;TRIM(Tabla1[[#This Row],[Fecha Inicio grupo]])&amp;"-"&amp;TRIM(Tabla1[[#This Row],[Tipo Incrito]]))</f>
        <v/>
      </c>
      <c r="BH471" s="251" t="str">
        <f>IF(F471="","",OR(IFERROR(SEARCH("CG",Tabla1[[#This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1" s="305" t="str">
        <f>IF(F471&lt;&gt;"",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1" s="305" t="str">
        <f>IF(F471&lt;&gt;"",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1" s="305" t="str">
        <f>IF(Tabla1[[#This Row],[Fecha Inicio grupo]]="","",IFERROR(VLOOKUP(Tabla1[[#This Row],[Mes de Alta como miembro]],Parámetros!$AM$2:$AN$16,2,0),"01/01/1900"))</f>
        <v/>
      </c>
    </row>
    <row r="472" spans="1:63" ht="14.45" hidden="1">
      <c r="A472" s="68">
        <v>469</v>
      </c>
      <c r="B472" s="29"/>
      <c r="C472" s="34"/>
      <c r="D472" s="42"/>
      <c r="E472" s="64"/>
      <c r="F472" s="45"/>
      <c r="G472" s="45"/>
      <c r="H472" s="161"/>
      <c r="I472" s="42"/>
      <c r="J472" s="28"/>
      <c r="K472" s="69"/>
      <c r="L472" s="68"/>
      <c r="M472" s="46"/>
      <c r="N472" s="236" t="str">
        <f ca="1">IF(Tabla1[[#This Row],[Fecha de nac]]="","",IF(Tabla1[[#This Row],[Fecha Finalización]] &gt;=TODAY(), DATEDIF(Tabla1[[#This Row],[Fecha de nac]],TODAY(),"y"), ROUNDDOWN((Tabla1[[#This Row],[Fecha Finalización]] -Tabla1[[#This Row],[Fecha de nac]])/365,0)))</f>
        <v/>
      </c>
      <c r="O472" s="167"/>
      <c r="P472" s="34"/>
      <c r="Q472" s="67"/>
      <c r="R472" s="67"/>
      <c r="S472" s="67"/>
      <c r="T472" s="67"/>
      <c r="U472" s="241" t="str">
        <f>IF(F472="","",Tabla1[[#This Row],[Fecha Inicio grupo]]+3*7-7)</f>
        <v/>
      </c>
      <c r="V472" s="242" t="str">
        <f>IF(F472="","",EDATE(Tabla1[[#This Row],[Fecha Inicio grupo]],3))</f>
        <v/>
      </c>
      <c r="W472" s="29"/>
      <c r="X472" s="29"/>
      <c r="Y472" s="76"/>
      <c r="Z472" s="76"/>
      <c r="AA472" s="76"/>
      <c r="AB472" s="76"/>
      <c r="AC472" s="76"/>
      <c r="AD472" s="76"/>
      <c r="AE472" s="76"/>
      <c r="AF472" s="76"/>
      <c r="AG472" s="76"/>
      <c r="AH472" s="76"/>
      <c r="AI472" s="76"/>
      <c r="AJ472" s="76"/>
      <c r="AK472" s="76"/>
      <c r="AL472" s="76"/>
      <c r="AM472" s="76"/>
      <c r="AN472" s="76"/>
      <c r="AO472" s="143"/>
      <c r="AP472" s="244" t="str">
        <f>IF(F472="","",IFERROR(VLOOKUP(SUBSTITUTE(SUBSTITUTE(Tabla1[[#This Row],[Uso Sistemas]],"T","P"),"N","F"),Parámetros!$M$2:$N$17,2,0),"Completar hasta 3ra sem. para evaluar a Probacionista"))</f>
        <v/>
      </c>
      <c r="AQ472" s="39"/>
      <c r="AR472" s="39"/>
      <c r="AS472" s="39"/>
      <c r="AT472" s="28"/>
      <c r="AU472" s="55"/>
      <c r="AV472" s="55"/>
      <c r="AW472" s="55"/>
      <c r="AX472" s="246" t="str">
        <f>IF(V472="","",EOMONTH(EDATE(Tabla1[[#This Row],[Fecha Finalización]],2),0))</f>
        <v/>
      </c>
      <c r="AY472" s="39"/>
      <c r="AZ472" s="247" t="str">
        <f>IF(V472="","",EOMONTH(EDATE(Tabla1[[#This Row],[Fecha Finalización]],3),0))</f>
        <v/>
      </c>
      <c r="BA472" s="39"/>
      <c r="BB472" s="39"/>
      <c r="BC472" s="233"/>
      <c r="BD472" s="231" t="str">
        <f>IF(F472="","",Tabla1[[#This Row],[sem 01]]&amp;Tabla1[[#This Row],[sem 02]]&amp;Tabla1[[#This Row],[sem 03]])</f>
        <v/>
      </c>
      <c r="BE472" s="232" t="str">
        <f>+IF(TRIM(F472)="","",$B$1&amp;"-"&amp;Tabla1[[#This Row],[Mes Inscrito]]&amp;"-"&amp;Tabla1[[#This Row],[Dia de clases Inscrito]]&amp;"-"&amp;Tabla1[[#This Row],[Horario Inscrito]]&amp;"-"&amp;Tabla1[[#This Row],[Fecha Inicio grupo]])</f>
        <v/>
      </c>
      <c r="BF472" s="249" t="str">
        <f>IF(F472="","",Tabla1[[#This Row],[Curso]])</f>
        <v/>
      </c>
      <c r="BG472" s="250" t="str">
        <f>+IF(TRIM(F472)="","",$B$1&amp;"-"&amp;TRIM(Tabla1[[#This Row],[Mes Inscrito]])&amp;"-"&amp;TRIM(Tabla1[[#This Row],[Dia de clases Inscrito]])&amp;"-"&amp;TRIM(Tabla1[[#This Row],[Horario Inscrito]])&amp;"-"&amp;TRIM(Tabla1[[#This Row],[Fecha Inicio grupo]])&amp;"-"&amp;TRIM(Tabla1[[#This Row],[Tipo Incrito]]))</f>
        <v/>
      </c>
      <c r="BH472" s="251" t="str">
        <f>IF(F472="","",OR(IFERROR(SEARCH("CG",Tabla1[[#This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2" s="305" t="str">
        <f>IF(F472&lt;&gt;"",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2" s="305" t="str">
        <f>IF(F472&lt;&gt;"",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2" s="305" t="str">
        <f>IF(Tabla1[[#This Row],[Fecha Inicio grupo]]="","",IFERROR(VLOOKUP(Tabla1[[#This Row],[Mes de Alta como miembro]],Parámetros!$AM$2:$AN$16,2,0),"01/01/1900"))</f>
        <v/>
      </c>
    </row>
    <row r="473" spans="1:63" ht="14.45" hidden="1">
      <c r="A473" s="68">
        <v>470</v>
      </c>
      <c r="B473" s="29"/>
      <c r="C473" s="34"/>
      <c r="D473" s="42"/>
      <c r="E473" s="64"/>
      <c r="F473" s="45"/>
      <c r="G473" s="45"/>
      <c r="H473" s="161"/>
      <c r="I473" s="42"/>
      <c r="J473" s="28"/>
      <c r="K473" s="69"/>
      <c r="L473" s="68"/>
      <c r="M473" s="46"/>
      <c r="N473" s="236" t="str">
        <f ca="1">IF(Tabla1[[#This Row],[Fecha de nac]]="","",IF(Tabla1[[#This Row],[Fecha Finalización]] &gt;=TODAY(), DATEDIF(Tabla1[[#This Row],[Fecha de nac]],TODAY(),"y"), ROUNDDOWN((Tabla1[[#This Row],[Fecha Finalización]] -Tabla1[[#This Row],[Fecha de nac]])/365,0)))</f>
        <v/>
      </c>
      <c r="O473" s="167"/>
      <c r="P473" s="34"/>
      <c r="Q473" s="67"/>
      <c r="R473" s="67"/>
      <c r="S473" s="67"/>
      <c r="T473" s="67"/>
      <c r="U473" s="241" t="str">
        <f>IF(F473="","",Tabla1[[#This Row],[Fecha Inicio grupo]]+3*7-7)</f>
        <v/>
      </c>
      <c r="V473" s="242" t="str">
        <f>IF(F473="","",EDATE(Tabla1[[#This Row],[Fecha Inicio grupo]],3))</f>
        <v/>
      </c>
      <c r="W473" s="29"/>
      <c r="X473" s="29"/>
      <c r="Y473" s="76"/>
      <c r="Z473" s="76"/>
      <c r="AA473" s="76"/>
      <c r="AB473" s="76"/>
      <c r="AC473" s="76"/>
      <c r="AD473" s="76"/>
      <c r="AE473" s="76"/>
      <c r="AF473" s="76"/>
      <c r="AG473" s="76"/>
      <c r="AH473" s="76"/>
      <c r="AI473" s="76"/>
      <c r="AJ473" s="76"/>
      <c r="AK473" s="76"/>
      <c r="AL473" s="76"/>
      <c r="AM473" s="76"/>
      <c r="AN473" s="76"/>
      <c r="AO473" s="143"/>
      <c r="AP473" s="244" t="str">
        <f>IF(F473="","",IFERROR(VLOOKUP(SUBSTITUTE(SUBSTITUTE(Tabla1[[#This Row],[Uso Sistemas]],"T","P"),"N","F"),Parámetros!$M$2:$N$17,2,0),"Completar hasta 3ra sem. para evaluar a Probacionista"))</f>
        <v/>
      </c>
      <c r="AQ473" s="39"/>
      <c r="AR473" s="39"/>
      <c r="AS473" s="39"/>
      <c r="AT473" s="28"/>
      <c r="AU473" s="55"/>
      <c r="AV473" s="55"/>
      <c r="AW473" s="55"/>
      <c r="AX473" s="246" t="str">
        <f>IF(V473="","",EOMONTH(EDATE(Tabla1[[#This Row],[Fecha Finalización]],2),0))</f>
        <v/>
      </c>
      <c r="AY473" s="39"/>
      <c r="AZ473" s="247" t="str">
        <f>IF(V473="","",EOMONTH(EDATE(Tabla1[[#This Row],[Fecha Finalización]],3),0))</f>
        <v/>
      </c>
      <c r="BA473" s="39"/>
      <c r="BB473" s="39"/>
      <c r="BC473" s="233"/>
      <c r="BD473" s="231" t="str">
        <f>IF(F473="","",Tabla1[[#This Row],[sem 01]]&amp;Tabla1[[#This Row],[sem 02]]&amp;Tabla1[[#This Row],[sem 03]])</f>
        <v/>
      </c>
      <c r="BE473" s="232" t="str">
        <f>+IF(TRIM(F473)="","",$B$1&amp;"-"&amp;Tabla1[[#This Row],[Mes Inscrito]]&amp;"-"&amp;Tabla1[[#This Row],[Dia de clases Inscrito]]&amp;"-"&amp;Tabla1[[#This Row],[Horario Inscrito]]&amp;"-"&amp;Tabla1[[#This Row],[Fecha Inicio grupo]])</f>
        <v/>
      </c>
      <c r="BF473" s="249" t="str">
        <f>IF(F473="","",Tabla1[[#This Row],[Curso]])</f>
        <v/>
      </c>
      <c r="BG473" s="250" t="str">
        <f>+IF(TRIM(F473)="","",$B$1&amp;"-"&amp;TRIM(Tabla1[[#This Row],[Mes Inscrito]])&amp;"-"&amp;TRIM(Tabla1[[#This Row],[Dia de clases Inscrito]])&amp;"-"&amp;TRIM(Tabla1[[#This Row],[Horario Inscrito]])&amp;"-"&amp;TRIM(Tabla1[[#This Row],[Fecha Inicio grupo]])&amp;"-"&amp;TRIM(Tabla1[[#This Row],[Tipo Incrito]]))</f>
        <v/>
      </c>
      <c r="BH473" s="251" t="str">
        <f>IF(F473="","",OR(IFERROR(SEARCH("CG",Tabla1[[#This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3" s="305" t="str">
        <f>IF(F473&lt;&gt;"",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3" s="305" t="str">
        <f>IF(F473&lt;&gt;"",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3" s="305" t="str">
        <f>IF(Tabla1[[#This Row],[Fecha Inicio grupo]]="","",IFERROR(VLOOKUP(Tabla1[[#This Row],[Mes de Alta como miembro]],Parámetros!$AM$2:$AN$16,2,0),"01/01/1900"))</f>
        <v/>
      </c>
    </row>
    <row r="474" spans="1:63" ht="14.45" hidden="1">
      <c r="A474" s="68">
        <v>471</v>
      </c>
      <c r="B474" s="29"/>
      <c r="C474" s="34"/>
      <c r="D474" s="42"/>
      <c r="E474" s="64"/>
      <c r="F474" s="45"/>
      <c r="G474" s="45"/>
      <c r="H474" s="161"/>
      <c r="I474" s="42"/>
      <c r="J474" s="28"/>
      <c r="K474" s="69"/>
      <c r="L474" s="68"/>
      <c r="M474" s="46"/>
      <c r="N474" s="236" t="str">
        <f ca="1">IF(Tabla1[[#This Row],[Fecha de nac]]="","",IF(Tabla1[[#This Row],[Fecha Finalización]] &gt;=TODAY(), DATEDIF(Tabla1[[#This Row],[Fecha de nac]],TODAY(),"y"), ROUNDDOWN((Tabla1[[#This Row],[Fecha Finalización]] -Tabla1[[#This Row],[Fecha de nac]])/365,0)))</f>
        <v/>
      </c>
      <c r="O474" s="167"/>
      <c r="P474" s="34"/>
      <c r="Q474" s="67"/>
      <c r="R474" s="67"/>
      <c r="S474" s="67"/>
      <c r="T474" s="67"/>
      <c r="U474" s="241" t="str">
        <f>IF(F474="","",Tabla1[[#This Row],[Fecha Inicio grupo]]+3*7-7)</f>
        <v/>
      </c>
      <c r="V474" s="242" t="str">
        <f>IF(F474="","",EDATE(Tabla1[[#This Row],[Fecha Inicio grupo]],3))</f>
        <v/>
      </c>
      <c r="W474" s="29"/>
      <c r="X474" s="29"/>
      <c r="Y474" s="76"/>
      <c r="Z474" s="76"/>
      <c r="AA474" s="76"/>
      <c r="AB474" s="76"/>
      <c r="AC474" s="76"/>
      <c r="AD474" s="76"/>
      <c r="AE474" s="76"/>
      <c r="AF474" s="76"/>
      <c r="AG474" s="76"/>
      <c r="AH474" s="76"/>
      <c r="AI474" s="76"/>
      <c r="AJ474" s="76"/>
      <c r="AK474" s="76"/>
      <c r="AL474" s="76"/>
      <c r="AM474" s="76"/>
      <c r="AN474" s="76"/>
      <c r="AO474" s="143"/>
      <c r="AP474" s="244" t="str">
        <f>IF(F474="","",IFERROR(VLOOKUP(SUBSTITUTE(SUBSTITUTE(Tabla1[[#This Row],[Uso Sistemas]],"T","P"),"N","F"),Parámetros!$M$2:$N$17,2,0),"Completar hasta 3ra sem. para evaluar a Probacionista"))</f>
        <v/>
      </c>
      <c r="AQ474" s="39"/>
      <c r="AR474" s="39"/>
      <c r="AS474" s="39"/>
      <c r="AT474" s="28"/>
      <c r="AU474" s="55"/>
      <c r="AV474" s="55"/>
      <c r="AW474" s="55"/>
      <c r="AX474" s="246" t="str">
        <f>IF(V474="","",EOMONTH(EDATE(Tabla1[[#This Row],[Fecha Finalización]],2),0))</f>
        <v/>
      </c>
      <c r="AY474" s="39"/>
      <c r="AZ474" s="247" t="str">
        <f>IF(V474="","",EOMONTH(EDATE(Tabla1[[#This Row],[Fecha Finalización]],3),0))</f>
        <v/>
      </c>
      <c r="BA474" s="39"/>
      <c r="BB474" s="39"/>
      <c r="BC474" s="233"/>
      <c r="BD474" s="231" t="str">
        <f>IF(F474="","",Tabla1[[#This Row],[sem 01]]&amp;Tabla1[[#This Row],[sem 02]]&amp;Tabla1[[#This Row],[sem 03]])</f>
        <v/>
      </c>
      <c r="BE474" s="232" t="str">
        <f>+IF(TRIM(F474)="","",$B$1&amp;"-"&amp;Tabla1[[#This Row],[Mes Inscrito]]&amp;"-"&amp;Tabla1[[#This Row],[Dia de clases Inscrito]]&amp;"-"&amp;Tabla1[[#This Row],[Horario Inscrito]]&amp;"-"&amp;Tabla1[[#This Row],[Fecha Inicio grupo]])</f>
        <v/>
      </c>
      <c r="BF474" s="249" t="str">
        <f>IF(F474="","",Tabla1[[#This Row],[Curso]])</f>
        <v/>
      </c>
      <c r="BG474" s="250" t="str">
        <f>+IF(TRIM(F474)="","",$B$1&amp;"-"&amp;TRIM(Tabla1[[#This Row],[Mes Inscrito]])&amp;"-"&amp;TRIM(Tabla1[[#This Row],[Dia de clases Inscrito]])&amp;"-"&amp;TRIM(Tabla1[[#This Row],[Horario Inscrito]])&amp;"-"&amp;TRIM(Tabla1[[#This Row],[Fecha Inicio grupo]])&amp;"-"&amp;TRIM(Tabla1[[#This Row],[Tipo Incrito]]))</f>
        <v/>
      </c>
      <c r="BH474" s="251" t="str">
        <f>IF(F474="","",OR(IFERROR(SEARCH("CG",Tabla1[[#This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4" s="305" t="str">
        <f>IF(F474&lt;&gt;"",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4" s="305" t="str">
        <f>IF(F474&lt;&gt;"",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4" s="305" t="str">
        <f>IF(Tabla1[[#This Row],[Fecha Inicio grupo]]="","",IFERROR(VLOOKUP(Tabla1[[#This Row],[Mes de Alta como miembro]],Parámetros!$AM$2:$AN$16,2,0),"01/01/1900"))</f>
        <v/>
      </c>
    </row>
    <row r="475" spans="1:63" ht="14.45" hidden="1">
      <c r="A475" s="68">
        <v>472</v>
      </c>
      <c r="B475" s="29"/>
      <c r="C475" s="34"/>
      <c r="D475" s="42"/>
      <c r="E475" s="64"/>
      <c r="F475" s="45"/>
      <c r="G475" s="45"/>
      <c r="H475" s="161"/>
      <c r="I475" s="42"/>
      <c r="J475" s="28"/>
      <c r="K475" s="69"/>
      <c r="L475" s="68"/>
      <c r="M475" s="46"/>
      <c r="N475" s="236" t="str">
        <f ca="1">IF(Tabla1[[#This Row],[Fecha de nac]]="","",IF(Tabla1[[#This Row],[Fecha Finalización]] &gt;=TODAY(), DATEDIF(Tabla1[[#This Row],[Fecha de nac]],TODAY(),"y"), ROUNDDOWN((Tabla1[[#This Row],[Fecha Finalización]] -Tabla1[[#This Row],[Fecha de nac]])/365,0)))</f>
        <v/>
      </c>
      <c r="O475" s="167"/>
      <c r="P475" s="34"/>
      <c r="Q475" s="67"/>
      <c r="R475" s="67"/>
      <c r="S475" s="67"/>
      <c r="T475" s="67"/>
      <c r="U475" s="241" t="str">
        <f>IF(F475="","",Tabla1[[#This Row],[Fecha Inicio grupo]]+3*7-7)</f>
        <v/>
      </c>
      <c r="V475" s="242" t="str">
        <f>IF(F475="","",EDATE(Tabla1[[#This Row],[Fecha Inicio grupo]],3))</f>
        <v/>
      </c>
      <c r="W475" s="29"/>
      <c r="X475" s="29"/>
      <c r="Y475" s="76"/>
      <c r="Z475" s="76"/>
      <c r="AA475" s="76"/>
      <c r="AB475" s="76"/>
      <c r="AC475" s="76"/>
      <c r="AD475" s="76"/>
      <c r="AE475" s="76"/>
      <c r="AF475" s="76"/>
      <c r="AG475" s="76"/>
      <c r="AH475" s="76"/>
      <c r="AI475" s="76"/>
      <c r="AJ475" s="76"/>
      <c r="AK475" s="76"/>
      <c r="AL475" s="76"/>
      <c r="AM475" s="76"/>
      <c r="AN475" s="76"/>
      <c r="AO475" s="143"/>
      <c r="AP475" s="244" t="str">
        <f>IF(F475="","",IFERROR(VLOOKUP(SUBSTITUTE(SUBSTITUTE(Tabla1[[#This Row],[Uso Sistemas]],"T","P"),"N","F"),Parámetros!$M$2:$N$17,2,0),"Completar hasta 3ra sem. para evaluar a Probacionista"))</f>
        <v/>
      </c>
      <c r="AQ475" s="39"/>
      <c r="AR475" s="39"/>
      <c r="AS475" s="39"/>
      <c r="AT475" s="28"/>
      <c r="AU475" s="55"/>
      <c r="AV475" s="55"/>
      <c r="AW475" s="55"/>
      <c r="AX475" s="246" t="str">
        <f>IF(V475="","",EOMONTH(EDATE(Tabla1[[#This Row],[Fecha Finalización]],2),0))</f>
        <v/>
      </c>
      <c r="AY475" s="39"/>
      <c r="AZ475" s="247" t="str">
        <f>IF(V475="","",EOMONTH(EDATE(Tabla1[[#This Row],[Fecha Finalización]],3),0))</f>
        <v/>
      </c>
      <c r="BA475" s="39"/>
      <c r="BB475" s="39"/>
      <c r="BC475" s="233"/>
      <c r="BD475" s="231" t="str">
        <f>IF(F475="","",Tabla1[[#This Row],[sem 01]]&amp;Tabla1[[#This Row],[sem 02]]&amp;Tabla1[[#This Row],[sem 03]])</f>
        <v/>
      </c>
      <c r="BE475" s="232" t="str">
        <f>+IF(TRIM(F475)="","",$B$1&amp;"-"&amp;Tabla1[[#This Row],[Mes Inscrito]]&amp;"-"&amp;Tabla1[[#This Row],[Dia de clases Inscrito]]&amp;"-"&amp;Tabla1[[#This Row],[Horario Inscrito]]&amp;"-"&amp;Tabla1[[#This Row],[Fecha Inicio grupo]])</f>
        <v/>
      </c>
      <c r="BF475" s="249" t="str">
        <f>IF(F475="","",Tabla1[[#This Row],[Curso]])</f>
        <v/>
      </c>
      <c r="BG475" s="250" t="str">
        <f>+IF(TRIM(F475)="","",$B$1&amp;"-"&amp;TRIM(Tabla1[[#This Row],[Mes Inscrito]])&amp;"-"&amp;TRIM(Tabla1[[#This Row],[Dia de clases Inscrito]])&amp;"-"&amp;TRIM(Tabla1[[#This Row],[Horario Inscrito]])&amp;"-"&amp;TRIM(Tabla1[[#This Row],[Fecha Inicio grupo]])&amp;"-"&amp;TRIM(Tabla1[[#This Row],[Tipo Incrito]]))</f>
        <v/>
      </c>
      <c r="BH475" s="251" t="str">
        <f>IF(F475="","",OR(IFERROR(SEARCH("CG",Tabla1[[#This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5" s="305" t="str">
        <f>IF(F475&lt;&gt;"",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5" s="305" t="str">
        <f>IF(F475&lt;&gt;"",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5" s="305" t="str">
        <f>IF(Tabla1[[#This Row],[Fecha Inicio grupo]]="","",IFERROR(VLOOKUP(Tabla1[[#This Row],[Mes de Alta como miembro]],Parámetros!$AM$2:$AN$16,2,0),"01/01/1900"))</f>
        <v/>
      </c>
    </row>
    <row r="476" spans="1:63" ht="14.45" hidden="1">
      <c r="A476" s="68">
        <v>473</v>
      </c>
      <c r="B476" s="29"/>
      <c r="C476" s="34"/>
      <c r="D476" s="42"/>
      <c r="E476" s="64"/>
      <c r="F476" s="45"/>
      <c r="G476" s="45"/>
      <c r="H476" s="161"/>
      <c r="I476" s="42"/>
      <c r="J476" s="28"/>
      <c r="K476" s="69"/>
      <c r="L476" s="68"/>
      <c r="M476" s="46"/>
      <c r="N476" s="236" t="str">
        <f ca="1">IF(Tabla1[[#This Row],[Fecha de nac]]="","",IF(Tabla1[[#This Row],[Fecha Finalización]] &gt;=TODAY(), DATEDIF(Tabla1[[#This Row],[Fecha de nac]],TODAY(),"y"), ROUNDDOWN((Tabla1[[#This Row],[Fecha Finalización]] -Tabla1[[#This Row],[Fecha de nac]])/365,0)))</f>
        <v/>
      </c>
      <c r="O476" s="167"/>
      <c r="P476" s="34"/>
      <c r="Q476" s="67"/>
      <c r="R476" s="67"/>
      <c r="S476" s="67"/>
      <c r="T476" s="67"/>
      <c r="U476" s="241" t="str">
        <f>IF(F476="","",Tabla1[[#This Row],[Fecha Inicio grupo]]+3*7-7)</f>
        <v/>
      </c>
      <c r="V476" s="242" t="str">
        <f>IF(F476="","",EDATE(Tabla1[[#This Row],[Fecha Inicio grupo]],3))</f>
        <v/>
      </c>
      <c r="W476" s="29"/>
      <c r="X476" s="29"/>
      <c r="Y476" s="76"/>
      <c r="Z476" s="76"/>
      <c r="AA476" s="76"/>
      <c r="AB476" s="76"/>
      <c r="AC476" s="76"/>
      <c r="AD476" s="76"/>
      <c r="AE476" s="76"/>
      <c r="AF476" s="76"/>
      <c r="AG476" s="76"/>
      <c r="AH476" s="76"/>
      <c r="AI476" s="76"/>
      <c r="AJ476" s="76"/>
      <c r="AK476" s="76"/>
      <c r="AL476" s="76"/>
      <c r="AM476" s="76"/>
      <c r="AN476" s="76"/>
      <c r="AO476" s="143"/>
      <c r="AP476" s="244" t="str">
        <f>IF(F476="","",IFERROR(VLOOKUP(SUBSTITUTE(SUBSTITUTE(Tabla1[[#This Row],[Uso Sistemas]],"T","P"),"N","F"),Parámetros!$M$2:$N$17,2,0),"Completar hasta 3ra sem. para evaluar a Probacionista"))</f>
        <v/>
      </c>
      <c r="AQ476" s="39"/>
      <c r="AR476" s="39"/>
      <c r="AS476" s="39"/>
      <c r="AT476" s="28"/>
      <c r="AU476" s="55"/>
      <c r="AV476" s="55"/>
      <c r="AW476" s="55"/>
      <c r="AX476" s="246" t="str">
        <f>IF(V476="","",EOMONTH(EDATE(Tabla1[[#This Row],[Fecha Finalización]],2),0))</f>
        <v/>
      </c>
      <c r="AY476" s="39"/>
      <c r="AZ476" s="247" t="str">
        <f>IF(V476="","",EOMONTH(EDATE(Tabla1[[#This Row],[Fecha Finalización]],3),0))</f>
        <v/>
      </c>
      <c r="BA476" s="39"/>
      <c r="BB476" s="39"/>
      <c r="BC476" s="233"/>
      <c r="BD476" s="231" t="str">
        <f>IF(F476="","",Tabla1[[#This Row],[sem 01]]&amp;Tabla1[[#This Row],[sem 02]]&amp;Tabla1[[#This Row],[sem 03]])</f>
        <v/>
      </c>
      <c r="BE476" s="232" t="str">
        <f>+IF(TRIM(F476)="","",$B$1&amp;"-"&amp;Tabla1[[#This Row],[Mes Inscrito]]&amp;"-"&amp;Tabla1[[#This Row],[Dia de clases Inscrito]]&amp;"-"&amp;Tabla1[[#This Row],[Horario Inscrito]]&amp;"-"&amp;Tabla1[[#This Row],[Fecha Inicio grupo]])</f>
        <v/>
      </c>
      <c r="BF476" s="249" t="str">
        <f>IF(F476="","",Tabla1[[#This Row],[Curso]])</f>
        <v/>
      </c>
      <c r="BG476" s="250" t="str">
        <f>+IF(TRIM(F476)="","",$B$1&amp;"-"&amp;TRIM(Tabla1[[#This Row],[Mes Inscrito]])&amp;"-"&amp;TRIM(Tabla1[[#This Row],[Dia de clases Inscrito]])&amp;"-"&amp;TRIM(Tabla1[[#This Row],[Horario Inscrito]])&amp;"-"&amp;TRIM(Tabla1[[#This Row],[Fecha Inicio grupo]])&amp;"-"&amp;TRIM(Tabla1[[#This Row],[Tipo Incrito]]))</f>
        <v/>
      </c>
      <c r="BH476" s="251" t="str">
        <f>IF(F476="","",OR(IFERROR(SEARCH("CG",Tabla1[[#This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6" s="305" t="str">
        <f>IF(F476&lt;&gt;"",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6" s="305" t="str">
        <f>IF(F476&lt;&gt;"",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6" s="305" t="str">
        <f>IF(Tabla1[[#This Row],[Fecha Inicio grupo]]="","",IFERROR(VLOOKUP(Tabla1[[#This Row],[Mes de Alta como miembro]],Parámetros!$AM$2:$AN$16,2,0),"01/01/1900"))</f>
        <v/>
      </c>
    </row>
    <row r="477" spans="1:63" ht="14.45" hidden="1">
      <c r="A477" s="68">
        <v>474</v>
      </c>
      <c r="B477" s="29"/>
      <c r="C477" s="34"/>
      <c r="D477" s="42"/>
      <c r="E477" s="64"/>
      <c r="F477" s="45"/>
      <c r="G477" s="45"/>
      <c r="H477" s="161"/>
      <c r="I477" s="42"/>
      <c r="J477" s="28"/>
      <c r="K477" s="69"/>
      <c r="L477" s="68"/>
      <c r="M477" s="46"/>
      <c r="N477" s="236" t="str">
        <f ca="1">IF(Tabla1[[#This Row],[Fecha de nac]]="","",IF(Tabla1[[#This Row],[Fecha Finalización]] &gt;=TODAY(), DATEDIF(Tabla1[[#This Row],[Fecha de nac]],TODAY(),"y"), ROUNDDOWN((Tabla1[[#This Row],[Fecha Finalización]] -Tabla1[[#This Row],[Fecha de nac]])/365,0)))</f>
        <v/>
      </c>
      <c r="O477" s="167"/>
      <c r="P477" s="34"/>
      <c r="Q477" s="67"/>
      <c r="R477" s="67"/>
      <c r="S477" s="67"/>
      <c r="T477" s="67"/>
      <c r="U477" s="241" t="str">
        <f>IF(F477="","",Tabla1[[#This Row],[Fecha Inicio grupo]]+3*7-7)</f>
        <v/>
      </c>
      <c r="V477" s="242" t="str">
        <f>IF(F477="","",EDATE(Tabla1[[#This Row],[Fecha Inicio grupo]],3))</f>
        <v/>
      </c>
      <c r="W477" s="29"/>
      <c r="X477" s="29"/>
      <c r="Y477" s="76"/>
      <c r="Z477" s="76"/>
      <c r="AA477" s="76"/>
      <c r="AB477" s="76"/>
      <c r="AC477" s="76"/>
      <c r="AD477" s="76"/>
      <c r="AE477" s="76"/>
      <c r="AF477" s="76"/>
      <c r="AG477" s="76"/>
      <c r="AH477" s="76"/>
      <c r="AI477" s="76"/>
      <c r="AJ477" s="76"/>
      <c r="AK477" s="76"/>
      <c r="AL477" s="76"/>
      <c r="AM477" s="76"/>
      <c r="AN477" s="76"/>
      <c r="AO477" s="143"/>
      <c r="AP477" s="244" t="str">
        <f>IF(F477="","",IFERROR(VLOOKUP(SUBSTITUTE(SUBSTITUTE(Tabla1[[#This Row],[Uso Sistemas]],"T","P"),"N","F"),Parámetros!$M$2:$N$17,2,0),"Completar hasta 3ra sem. para evaluar a Probacionista"))</f>
        <v/>
      </c>
      <c r="AQ477" s="39"/>
      <c r="AR477" s="39"/>
      <c r="AS477" s="39"/>
      <c r="AT477" s="28"/>
      <c r="AU477" s="55"/>
      <c r="AV477" s="55"/>
      <c r="AW477" s="55"/>
      <c r="AX477" s="246" t="str">
        <f>IF(V477="","",EOMONTH(EDATE(Tabla1[[#This Row],[Fecha Finalización]],2),0))</f>
        <v/>
      </c>
      <c r="AY477" s="39"/>
      <c r="AZ477" s="247" t="str">
        <f>IF(V477="","",EOMONTH(EDATE(Tabla1[[#This Row],[Fecha Finalización]],3),0))</f>
        <v/>
      </c>
      <c r="BA477" s="39"/>
      <c r="BB477" s="39"/>
      <c r="BC477" s="233"/>
      <c r="BD477" s="231" t="str">
        <f>IF(F477="","",Tabla1[[#This Row],[sem 01]]&amp;Tabla1[[#This Row],[sem 02]]&amp;Tabla1[[#This Row],[sem 03]])</f>
        <v/>
      </c>
      <c r="BE477" s="232" t="str">
        <f>+IF(TRIM(F477)="","",$B$1&amp;"-"&amp;Tabla1[[#This Row],[Mes Inscrito]]&amp;"-"&amp;Tabla1[[#This Row],[Dia de clases Inscrito]]&amp;"-"&amp;Tabla1[[#This Row],[Horario Inscrito]]&amp;"-"&amp;Tabla1[[#This Row],[Fecha Inicio grupo]])</f>
        <v/>
      </c>
      <c r="BF477" s="249" t="str">
        <f>IF(F477="","",Tabla1[[#This Row],[Curso]])</f>
        <v/>
      </c>
      <c r="BG477" s="250" t="str">
        <f>+IF(TRIM(F477)="","",$B$1&amp;"-"&amp;TRIM(Tabla1[[#This Row],[Mes Inscrito]])&amp;"-"&amp;TRIM(Tabla1[[#This Row],[Dia de clases Inscrito]])&amp;"-"&amp;TRIM(Tabla1[[#This Row],[Horario Inscrito]])&amp;"-"&amp;TRIM(Tabla1[[#This Row],[Fecha Inicio grupo]])&amp;"-"&amp;TRIM(Tabla1[[#This Row],[Tipo Incrito]]))</f>
        <v/>
      </c>
      <c r="BH477" s="251" t="str">
        <f>IF(F477="","",OR(IFERROR(SEARCH("CG",Tabla1[[#This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7" s="305" t="str">
        <f>IF(F477&lt;&gt;"",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7" s="305" t="str">
        <f>IF(F477&lt;&gt;"",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7" s="305" t="str">
        <f>IF(Tabla1[[#This Row],[Fecha Inicio grupo]]="","",IFERROR(VLOOKUP(Tabla1[[#This Row],[Mes de Alta como miembro]],Parámetros!$AM$2:$AN$16,2,0),"01/01/1900"))</f>
        <v/>
      </c>
    </row>
    <row r="478" spans="1:63" ht="14.45" hidden="1">
      <c r="A478" s="68">
        <v>475</v>
      </c>
      <c r="B478" s="29"/>
      <c r="C478" s="34"/>
      <c r="D478" s="42"/>
      <c r="E478" s="64"/>
      <c r="F478" s="45"/>
      <c r="G478" s="45"/>
      <c r="H478" s="161"/>
      <c r="I478" s="42"/>
      <c r="J478" s="28"/>
      <c r="K478" s="69"/>
      <c r="L478" s="68"/>
      <c r="M478" s="46"/>
      <c r="N478" s="236" t="str">
        <f ca="1">IF(Tabla1[[#This Row],[Fecha de nac]]="","",IF(Tabla1[[#This Row],[Fecha Finalización]] &gt;=TODAY(), DATEDIF(Tabla1[[#This Row],[Fecha de nac]],TODAY(),"y"), ROUNDDOWN((Tabla1[[#This Row],[Fecha Finalización]] -Tabla1[[#This Row],[Fecha de nac]])/365,0)))</f>
        <v/>
      </c>
      <c r="O478" s="167"/>
      <c r="P478" s="34"/>
      <c r="Q478" s="67"/>
      <c r="R478" s="67"/>
      <c r="S478" s="67"/>
      <c r="T478" s="67"/>
      <c r="U478" s="241" t="str">
        <f>IF(F478="","",Tabla1[[#This Row],[Fecha Inicio grupo]]+3*7-7)</f>
        <v/>
      </c>
      <c r="V478" s="242" t="str">
        <f>IF(F478="","",EDATE(Tabla1[[#This Row],[Fecha Inicio grupo]],3))</f>
        <v/>
      </c>
      <c r="W478" s="29"/>
      <c r="X478" s="29"/>
      <c r="Y478" s="76"/>
      <c r="Z478" s="76"/>
      <c r="AA478" s="76"/>
      <c r="AB478" s="76"/>
      <c r="AC478" s="76"/>
      <c r="AD478" s="76"/>
      <c r="AE478" s="76"/>
      <c r="AF478" s="76"/>
      <c r="AG478" s="76"/>
      <c r="AH478" s="76"/>
      <c r="AI478" s="76"/>
      <c r="AJ478" s="76"/>
      <c r="AK478" s="76"/>
      <c r="AL478" s="76"/>
      <c r="AM478" s="76"/>
      <c r="AN478" s="76"/>
      <c r="AO478" s="143"/>
      <c r="AP478" s="244" t="str">
        <f>IF(F478="","",IFERROR(VLOOKUP(SUBSTITUTE(SUBSTITUTE(Tabla1[[#This Row],[Uso Sistemas]],"T","P"),"N","F"),Parámetros!$M$2:$N$17,2,0),"Completar hasta 3ra sem. para evaluar a Probacionista"))</f>
        <v/>
      </c>
      <c r="AQ478" s="39"/>
      <c r="AR478" s="39"/>
      <c r="AS478" s="39"/>
      <c r="AT478" s="28"/>
      <c r="AU478" s="55"/>
      <c r="AV478" s="55"/>
      <c r="AW478" s="55"/>
      <c r="AX478" s="246" t="str">
        <f>IF(V478="","",EOMONTH(EDATE(Tabla1[[#This Row],[Fecha Finalización]],2),0))</f>
        <v/>
      </c>
      <c r="AY478" s="39"/>
      <c r="AZ478" s="247" t="str">
        <f>IF(V478="","",EOMONTH(EDATE(Tabla1[[#This Row],[Fecha Finalización]],3),0))</f>
        <v/>
      </c>
      <c r="BA478" s="39"/>
      <c r="BB478" s="39"/>
      <c r="BC478" s="233"/>
      <c r="BD478" s="231" t="str">
        <f>IF(F478="","",Tabla1[[#This Row],[sem 01]]&amp;Tabla1[[#This Row],[sem 02]]&amp;Tabla1[[#This Row],[sem 03]])</f>
        <v/>
      </c>
      <c r="BE478" s="232" t="str">
        <f>+IF(TRIM(F478)="","",$B$1&amp;"-"&amp;Tabla1[[#This Row],[Mes Inscrito]]&amp;"-"&amp;Tabla1[[#This Row],[Dia de clases Inscrito]]&amp;"-"&amp;Tabla1[[#This Row],[Horario Inscrito]]&amp;"-"&amp;Tabla1[[#This Row],[Fecha Inicio grupo]])</f>
        <v/>
      </c>
      <c r="BF478" s="249" t="str">
        <f>IF(F478="","",Tabla1[[#This Row],[Curso]])</f>
        <v/>
      </c>
      <c r="BG478" s="250" t="str">
        <f>+IF(TRIM(F478)="","",$B$1&amp;"-"&amp;TRIM(Tabla1[[#This Row],[Mes Inscrito]])&amp;"-"&amp;TRIM(Tabla1[[#This Row],[Dia de clases Inscrito]])&amp;"-"&amp;TRIM(Tabla1[[#This Row],[Horario Inscrito]])&amp;"-"&amp;TRIM(Tabla1[[#This Row],[Fecha Inicio grupo]])&amp;"-"&amp;TRIM(Tabla1[[#This Row],[Tipo Incrito]]))</f>
        <v/>
      </c>
      <c r="BH478" s="251" t="str">
        <f>IF(F478="","",OR(IFERROR(SEARCH("CG",Tabla1[[#This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8" s="305" t="str">
        <f>IF(F478&lt;&gt;"",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8" s="305" t="str">
        <f>IF(F478&lt;&gt;"",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8" s="305" t="str">
        <f>IF(Tabla1[[#This Row],[Fecha Inicio grupo]]="","",IFERROR(VLOOKUP(Tabla1[[#This Row],[Mes de Alta como miembro]],Parámetros!$AM$2:$AN$16,2,0),"01/01/1900"))</f>
        <v/>
      </c>
    </row>
    <row r="479" spans="1:63" ht="14.45" hidden="1">
      <c r="A479" s="68">
        <v>476</v>
      </c>
      <c r="B479" s="29"/>
      <c r="C479" s="34"/>
      <c r="D479" s="42"/>
      <c r="E479" s="64"/>
      <c r="F479" s="45"/>
      <c r="G479" s="45"/>
      <c r="H479" s="161"/>
      <c r="I479" s="42"/>
      <c r="J479" s="28"/>
      <c r="K479" s="69"/>
      <c r="L479" s="68"/>
      <c r="M479" s="46"/>
      <c r="N479" s="236" t="str">
        <f ca="1">IF(Tabla1[[#This Row],[Fecha de nac]]="","",IF(Tabla1[[#This Row],[Fecha Finalización]] &gt;=TODAY(), DATEDIF(Tabla1[[#This Row],[Fecha de nac]],TODAY(),"y"), ROUNDDOWN((Tabla1[[#This Row],[Fecha Finalización]] -Tabla1[[#This Row],[Fecha de nac]])/365,0)))</f>
        <v/>
      </c>
      <c r="O479" s="167"/>
      <c r="P479" s="34"/>
      <c r="Q479" s="67"/>
      <c r="R479" s="67"/>
      <c r="S479" s="67"/>
      <c r="T479" s="67"/>
      <c r="U479" s="241" t="str">
        <f>IF(F479="","",Tabla1[[#This Row],[Fecha Inicio grupo]]+3*7-7)</f>
        <v/>
      </c>
      <c r="V479" s="242" t="str">
        <f>IF(F479="","",EDATE(Tabla1[[#This Row],[Fecha Inicio grupo]],3))</f>
        <v/>
      </c>
      <c r="W479" s="29"/>
      <c r="X479" s="29"/>
      <c r="Y479" s="76"/>
      <c r="Z479" s="76"/>
      <c r="AA479" s="76"/>
      <c r="AB479" s="76"/>
      <c r="AC479" s="76"/>
      <c r="AD479" s="76"/>
      <c r="AE479" s="76"/>
      <c r="AF479" s="76"/>
      <c r="AG479" s="76"/>
      <c r="AH479" s="76"/>
      <c r="AI479" s="76"/>
      <c r="AJ479" s="76"/>
      <c r="AK479" s="76"/>
      <c r="AL479" s="76"/>
      <c r="AM479" s="76"/>
      <c r="AN479" s="76"/>
      <c r="AO479" s="143"/>
      <c r="AP479" s="244" t="str">
        <f>IF(F479="","",IFERROR(VLOOKUP(SUBSTITUTE(SUBSTITUTE(Tabla1[[#This Row],[Uso Sistemas]],"T","P"),"N","F"),Parámetros!$M$2:$N$17,2,0),"Completar hasta 3ra sem. para evaluar a Probacionista"))</f>
        <v/>
      </c>
      <c r="AQ479" s="39"/>
      <c r="AR479" s="39"/>
      <c r="AS479" s="39"/>
      <c r="AT479" s="28"/>
      <c r="AU479" s="55"/>
      <c r="AV479" s="55"/>
      <c r="AW479" s="55"/>
      <c r="AX479" s="246" t="str">
        <f>IF(V479="","",EOMONTH(EDATE(Tabla1[[#This Row],[Fecha Finalización]],2),0))</f>
        <v/>
      </c>
      <c r="AY479" s="39"/>
      <c r="AZ479" s="247" t="str">
        <f>IF(V479="","",EOMONTH(EDATE(Tabla1[[#This Row],[Fecha Finalización]],3),0))</f>
        <v/>
      </c>
      <c r="BA479" s="39"/>
      <c r="BB479" s="39"/>
      <c r="BC479" s="233"/>
      <c r="BD479" s="231" t="str">
        <f>IF(F479="","",Tabla1[[#This Row],[sem 01]]&amp;Tabla1[[#This Row],[sem 02]]&amp;Tabla1[[#This Row],[sem 03]])</f>
        <v/>
      </c>
      <c r="BE479" s="232" t="str">
        <f>+IF(TRIM(F479)="","",$B$1&amp;"-"&amp;Tabla1[[#This Row],[Mes Inscrito]]&amp;"-"&amp;Tabla1[[#This Row],[Dia de clases Inscrito]]&amp;"-"&amp;Tabla1[[#This Row],[Horario Inscrito]]&amp;"-"&amp;Tabla1[[#This Row],[Fecha Inicio grupo]])</f>
        <v/>
      </c>
      <c r="BF479" s="249" t="str">
        <f>IF(F479="","",Tabla1[[#This Row],[Curso]])</f>
        <v/>
      </c>
      <c r="BG479" s="250" t="str">
        <f>+IF(TRIM(F479)="","",$B$1&amp;"-"&amp;TRIM(Tabla1[[#This Row],[Mes Inscrito]])&amp;"-"&amp;TRIM(Tabla1[[#This Row],[Dia de clases Inscrito]])&amp;"-"&amp;TRIM(Tabla1[[#This Row],[Horario Inscrito]])&amp;"-"&amp;TRIM(Tabla1[[#This Row],[Fecha Inicio grupo]])&amp;"-"&amp;TRIM(Tabla1[[#This Row],[Tipo Incrito]]))</f>
        <v/>
      </c>
      <c r="BH479" s="251" t="str">
        <f>IF(F479="","",OR(IFERROR(SEARCH("CG",Tabla1[[#This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9" s="305" t="str">
        <f>IF(F479&lt;&gt;"",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9" s="305" t="str">
        <f>IF(F479&lt;&gt;"",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9" s="305" t="str">
        <f>IF(Tabla1[[#This Row],[Fecha Inicio grupo]]="","",IFERROR(VLOOKUP(Tabla1[[#This Row],[Mes de Alta como miembro]],Parámetros!$AM$2:$AN$16,2,0),"01/01/1900"))</f>
        <v/>
      </c>
    </row>
    <row r="480" spans="1:63" ht="14.45" hidden="1">
      <c r="A480" s="68">
        <v>477</v>
      </c>
      <c r="B480" s="29"/>
      <c r="C480" s="34"/>
      <c r="D480" s="42"/>
      <c r="E480" s="64"/>
      <c r="F480" s="45"/>
      <c r="G480" s="45"/>
      <c r="H480" s="161"/>
      <c r="I480" s="42"/>
      <c r="J480" s="28"/>
      <c r="K480" s="69"/>
      <c r="L480" s="68"/>
      <c r="M480" s="46"/>
      <c r="N480" s="236" t="str">
        <f ca="1">IF(Tabla1[[#This Row],[Fecha de nac]]="","",IF(Tabla1[[#This Row],[Fecha Finalización]] &gt;=TODAY(), DATEDIF(Tabla1[[#This Row],[Fecha de nac]],TODAY(),"y"), ROUNDDOWN((Tabla1[[#This Row],[Fecha Finalización]] -Tabla1[[#This Row],[Fecha de nac]])/365,0)))</f>
        <v/>
      </c>
      <c r="O480" s="167"/>
      <c r="P480" s="34"/>
      <c r="Q480" s="67"/>
      <c r="R480" s="67"/>
      <c r="S480" s="67"/>
      <c r="T480" s="67"/>
      <c r="U480" s="241" t="str">
        <f>IF(F480="","",Tabla1[[#This Row],[Fecha Inicio grupo]]+3*7-7)</f>
        <v/>
      </c>
      <c r="V480" s="242" t="str">
        <f>IF(F480="","",EDATE(Tabla1[[#This Row],[Fecha Inicio grupo]],3))</f>
        <v/>
      </c>
      <c r="W480" s="29"/>
      <c r="X480" s="29"/>
      <c r="Y480" s="76"/>
      <c r="Z480" s="76"/>
      <c r="AA480" s="76"/>
      <c r="AB480" s="76"/>
      <c r="AC480" s="76"/>
      <c r="AD480" s="76"/>
      <c r="AE480" s="76"/>
      <c r="AF480" s="76"/>
      <c r="AG480" s="76"/>
      <c r="AH480" s="76"/>
      <c r="AI480" s="76"/>
      <c r="AJ480" s="76"/>
      <c r="AK480" s="76"/>
      <c r="AL480" s="76"/>
      <c r="AM480" s="76"/>
      <c r="AN480" s="76"/>
      <c r="AO480" s="143"/>
      <c r="AP480" s="244" t="str">
        <f>IF(F480="","",IFERROR(VLOOKUP(SUBSTITUTE(SUBSTITUTE(Tabla1[[#This Row],[Uso Sistemas]],"T","P"),"N","F"),Parámetros!$M$2:$N$17,2,0),"Completar hasta 3ra sem. para evaluar a Probacionista"))</f>
        <v/>
      </c>
      <c r="AQ480" s="39"/>
      <c r="AR480" s="39"/>
      <c r="AS480" s="39"/>
      <c r="AT480" s="28"/>
      <c r="AU480" s="55"/>
      <c r="AV480" s="55"/>
      <c r="AW480" s="55"/>
      <c r="AX480" s="246" t="str">
        <f>IF(V480="","",EOMONTH(EDATE(Tabla1[[#This Row],[Fecha Finalización]],2),0))</f>
        <v/>
      </c>
      <c r="AY480" s="39"/>
      <c r="AZ480" s="247" t="str">
        <f>IF(V480="","",EOMONTH(EDATE(Tabla1[[#This Row],[Fecha Finalización]],3),0))</f>
        <v/>
      </c>
      <c r="BA480" s="39"/>
      <c r="BB480" s="39"/>
      <c r="BC480" s="233"/>
      <c r="BD480" s="231" t="str">
        <f>IF(F480="","",Tabla1[[#This Row],[sem 01]]&amp;Tabla1[[#This Row],[sem 02]]&amp;Tabla1[[#This Row],[sem 03]])</f>
        <v/>
      </c>
      <c r="BE480" s="232" t="str">
        <f>+IF(TRIM(F480)="","",$B$1&amp;"-"&amp;Tabla1[[#This Row],[Mes Inscrito]]&amp;"-"&amp;Tabla1[[#This Row],[Dia de clases Inscrito]]&amp;"-"&amp;Tabla1[[#This Row],[Horario Inscrito]]&amp;"-"&amp;Tabla1[[#This Row],[Fecha Inicio grupo]])</f>
        <v/>
      </c>
      <c r="BF480" s="249" t="str">
        <f>IF(F480="","",Tabla1[[#This Row],[Curso]])</f>
        <v/>
      </c>
      <c r="BG480" s="250" t="str">
        <f>+IF(TRIM(F480)="","",$B$1&amp;"-"&amp;TRIM(Tabla1[[#This Row],[Mes Inscrito]])&amp;"-"&amp;TRIM(Tabla1[[#This Row],[Dia de clases Inscrito]])&amp;"-"&amp;TRIM(Tabla1[[#This Row],[Horario Inscrito]])&amp;"-"&amp;TRIM(Tabla1[[#This Row],[Fecha Inicio grupo]])&amp;"-"&amp;TRIM(Tabla1[[#This Row],[Tipo Incrito]]))</f>
        <v/>
      </c>
      <c r="BH480" s="251" t="str">
        <f>IF(F480="","",OR(IFERROR(SEARCH("CG",Tabla1[[#This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0" s="305" t="str">
        <f>IF(F480&lt;&gt;"",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0" s="305" t="str">
        <f>IF(F480&lt;&gt;"",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0" s="305" t="str">
        <f>IF(Tabla1[[#This Row],[Fecha Inicio grupo]]="","",IFERROR(VLOOKUP(Tabla1[[#This Row],[Mes de Alta como miembro]],Parámetros!$AM$2:$AN$16,2,0),"01/01/1900"))</f>
        <v/>
      </c>
    </row>
    <row r="481" spans="1:63" ht="14.45" hidden="1">
      <c r="A481" s="68">
        <v>478</v>
      </c>
      <c r="B481" s="29"/>
      <c r="C481" s="34"/>
      <c r="D481" s="42"/>
      <c r="E481" s="64"/>
      <c r="F481" s="45"/>
      <c r="G481" s="45"/>
      <c r="H481" s="161"/>
      <c r="I481" s="42"/>
      <c r="J481" s="28"/>
      <c r="K481" s="69"/>
      <c r="L481" s="68"/>
      <c r="M481" s="46"/>
      <c r="N481" s="236" t="str">
        <f ca="1">IF(Tabla1[[#This Row],[Fecha de nac]]="","",IF(Tabla1[[#This Row],[Fecha Finalización]] &gt;=TODAY(), DATEDIF(Tabla1[[#This Row],[Fecha de nac]],TODAY(),"y"), ROUNDDOWN((Tabla1[[#This Row],[Fecha Finalización]] -Tabla1[[#This Row],[Fecha de nac]])/365,0)))</f>
        <v/>
      </c>
      <c r="O481" s="167"/>
      <c r="P481" s="34"/>
      <c r="Q481" s="67"/>
      <c r="R481" s="67"/>
      <c r="S481" s="67"/>
      <c r="T481" s="67"/>
      <c r="U481" s="241" t="str">
        <f>IF(F481="","",Tabla1[[#This Row],[Fecha Inicio grupo]]+3*7-7)</f>
        <v/>
      </c>
      <c r="V481" s="242" t="str">
        <f>IF(F481="","",EDATE(Tabla1[[#This Row],[Fecha Inicio grupo]],3))</f>
        <v/>
      </c>
      <c r="W481" s="29"/>
      <c r="X481" s="29"/>
      <c r="Y481" s="76"/>
      <c r="Z481" s="76"/>
      <c r="AA481" s="76"/>
      <c r="AB481" s="76"/>
      <c r="AC481" s="76"/>
      <c r="AD481" s="76"/>
      <c r="AE481" s="76"/>
      <c r="AF481" s="76"/>
      <c r="AG481" s="76"/>
      <c r="AH481" s="76"/>
      <c r="AI481" s="76"/>
      <c r="AJ481" s="76"/>
      <c r="AK481" s="76"/>
      <c r="AL481" s="76"/>
      <c r="AM481" s="76"/>
      <c r="AN481" s="76"/>
      <c r="AO481" s="143"/>
      <c r="AP481" s="244" t="str">
        <f>IF(F481="","",IFERROR(VLOOKUP(SUBSTITUTE(SUBSTITUTE(Tabla1[[#This Row],[Uso Sistemas]],"T","P"),"N","F"),Parámetros!$M$2:$N$17,2,0),"Completar hasta 3ra sem. para evaluar a Probacionista"))</f>
        <v/>
      </c>
      <c r="AQ481" s="39"/>
      <c r="AR481" s="39"/>
      <c r="AS481" s="39"/>
      <c r="AT481" s="28"/>
      <c r="AU481" s="55"/>
      <c r="AV481" s="55"/>
      <c r="AW481" s="55"/>
      <c r="AX481" s="246" t="str">
        <f>IF(V481="","",EOMONTH(EDATE(Tabla1[[#This Row],[Fecha Finalización]],2),0))</f>
        <v/>
      </c>
      <c r="AY481" s="39"/>
      <c r="AZ481" s="247" t="str">
        <f>IF(V481="","",EOMONTH(EDATE(Tabla1[[#This Row],[Fecha Finalización]],3),0))</f>
        <v/>
      </c>
      <c r="BA481" s="39"/>
      <c r="BB481" s="39"/>
      <c r="BC481" s="233"/>
      <c r="BD481" s="231" t="str">
        <f>IF(F481="","",Tabla1[[#This Row],[sem 01]]&amp;Tabla1[[#This Row],[sem 02]]&amp;Tabla1[[#This Row],[sem 03]])</f>
        <v/>
      </c>
      <c r="BE481" s="232" t="str">
        <f>+IF(TRIM(F481)="","",$B$1&amp;"-"&amp;Tabla1[[#This Row],[Mes Inscrito]]&amp;"-"&amp;Tabla1[[#This Row],[Dia de clases Inscrito]]&amp;"-"&amp;Tabla1[[#This Row],[Horario Inscrito]]&amp;"-"&amp;Tabla1[[#This Row],[Fecha Inicio grupo]])</f>
        <v/>
      </c>
      <c r="BF481" s="249" t="str">
        <f>IF(F481="","",Tabla1[[#This Row],[Curso]])</f>
        <v/>
      </c>
      <c r="BG481" s="250" t="str">
        <f>+IF(TRIM(F481)="","",$B$1&amp;"-"&amp;TRIM(Tabla1[[#This Row],[Mes Inscrito]])&amp;"-"&amp;TRIM(Tabla1[[#This Row],[Dia de clases Inscrito]])&amp;"-"&amp;TRIM(Tabla1[[#This Row],[Horario Inscrito]])&amp;"-"&amp;TRIM(Tabla1[[#This Row],[Fecha Inicio grupo]])&amp;"-"&amp;TRIM(Tabla1[[#This Row],[Tipo Incrito]]))</f>
        <v/>
      </c>
      <c r="BH481" s="251" t="str">
        <f>IF(F481="","",OR(IFERROR(SEARCH("CG",Tabla1[[#This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1" s="305" t="str">
        <f>IF(F481&lt;&gt;"",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1" s="305" t="str">
        <f>IF(F481&lt;&gt;"",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1" s="305" t="str">
        <f>IF(Tabla1[[#This Row],[Fecha Inicio grupo]]="","",IFERROR(VLOOKUP(Tabla1[[#This Row],[Mes de Alta como miembro]],Parámetros!$AM$2:$AN$16,2,0),"01/01/1900"))</f>
        <v/>
      </c>
    </row>
    <row r="482" spans="1:63" ht="14.45" hidden="1">
      <c r="A482" s="68">
        <v>479</v>
      </c>
      <c r="B482" s="29"/>
      <c r="C482" s="34"/>
      <c r="D482" s="42"/>
      <c r="E482" s="64"/>
      <c r="F482" s="45"/>
      <c r="G482" s="45"/>
      <c r="H482" s="161"/>
      <c r="I482" s="42"/>
      <c r="J482" s="28"/>
      <c r="K482" s="69"/>
      <c r="L482" s="68"/>
      <c r="M482" s="46"/>
      <c r="N482" s="236" t="str">
        <f ca="1">IF(Tabla1[[#This Row],[Fecha de nac]]="","",IF(Tabla1[[#This Row],[Fecha Finalización]] &gt;=TODAY(), DATEDIF(Tabla1[[#This Row],[Fecha de nac]],TODAY(),"y"), ROUNDDOWN((Tabla1[[#This Row],[Fecha Finalización]] -Tabla1[[#This Row],[Fecha de nac]])/365,0)))</f>
        <v/>
      </c>
      <c r="O482" s="167"/>
      <c r="P482" s="34"/>
      <c r="Q482" s="67"/>
      <c r="R482" s="67"/>
      <c r="S482" s="67"/>
      <c r="T482" s="67"/>
      <c r="U482" s="241" t="str">
        <f>IF(F482="","",Tabla1[[#This Row],[Fecha Inicio grupo]]+3*7-7)</f>
        <v/>
      </c>
      <c r="V482" s="242" t="str">
        <f>IF(F482="","",EDATE(Tabla1[[#This Row],[Fecha Inicio grupo]],3))</f>
        <v/>
      </c>
      <c r="W482" s="29"/>
      <c r="X482" s="29"/>
      <c r="Y482" s="76"/>
      <c r="Z482" s="76"/>
      <c r="AA482" s="76"/>
      <c r="AB482" s="76"/>
      <c r="AC482" s="76"/>
      <c r="AD482" s="76"/>
      <c r="AE482" s="76"/>
      <c r="AF482" s="76"/>
      <c r="AG482" s="76"/>
      <c r="AH482" s="76"/>
      <c r="AI482" s="76"/>
      <c r="AJ482" s="76"/>
      <c r="AK482" s="76"/>
      <c r="AL482" s="76"/>
      <c r="AM482" s="76"/>
      <c r="AN482" s="76"/>
      <c r="AO482" s="143"/>
      <c r="AP482" s="244" t="str">
        <f>IF(F482="","",IFERROR(VLOOKUP(SUBSTITUTE(SUBSTITUTE(Tabla1[[#This Row],[Uso Sistemas]],"T","P"),"N","F"),Parámetros!$M$2:$N$17,2,0),"Completar hasta 3ra sem. para evaluar a Probacionista"))</f>
        <v/>
      </c>
      <c r="AQ482" s="39"/>
      <c r="AR482" s="39"/>
      <c r="AS482" s="39"/>
      <c r="AT482" s="28"/>
      <c r="AU482" s="55"/>
      <c r="AV482" s="55"/>
      <c r="AW482" s="55"/>
      <c r="AX482" s="246" t="str">
        <f>IF(V482="","",EOMONTH(EDATE(Tabla1[[#This Row],[Fecha Finalización]],2),0))</f>
        <v/>
      </c>
      <c r="AY482" s="39"/>
      <c r="AZ482" s="247" t="str">
        <f>IF(V482="","",EOMONTH(EDATE(Tabla1[[#This Row],[Fecha Finalización]],3),0))</f>
        <v/>
      </c>
      <c r="BA482" s="39"/>
      <c r="BB482" s="39"/>
      <c r="BC482" s="233"/>
      <c r="BD482" s="231" t="str">
        <f>IF(F482="","",Tabla1[[#This Row],[sem 01]]&amp;Tabla1[[#This Row],[sem 02]]&amp;Tabla1[[#This Row],[sem 03]])</f>
        <v/>
      </c>
      <c r="BE482" s="232" t="str">
        <f>+IF(TRIM(F482)="","",$B$1&amp;"-"&amp;Tabla1[[#This Row],[Mes Inscrito]]&amp;"-"&amp;Tabla1[[#This Row],[Dia de clases Inscrito]]&amp;"-"&amp;Tabla1[[#This Row],[Horario Inscrito]]&amp;"-"&amp;Tabla1[[#This Row],[Fecha Inicio grupo]])</f>
        <v/>
      </c>
      <c r="BF482" s="249" t="str">
        <f>IF(F482="","",Tabla1[[#This Row],[Curso]])</f>
        <v/>
      </c>
      <c r="BG482" s="250" t="str">
        <f>+IF(TRIM(F482)="","",$B$1&amp;"-"&amp;TRIM(Tabla1[[#This Row],[Mes Inscrito]])&amp;"-"&amp;TRIM(Tabla1[[#This Row],[Dia de clases Inscrito]])&amp;"-"&amp;TRIM(Tabla1[[#This Row],[Horario Inscrito]])&amp;"-"&amp;TRIM(Tabla1[[#This Row],[Fecha Inicio grupo]])&amp;"-"&amp;TRIM(Tabla1[[#This Row],[Tipo Incrito]]))</f>
        <v/>
      </c>
      <c r="BH482" s="251" t="str">
        <f>IF(F482="","",OR(IFERROR(SEARCH("CG",Tabla1[[#This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2" s="305" t="str">
        <f>IF(F482&lt;&gt;"",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2" s="305" t="str">
        <f>IF(F482&lt;&gt;"",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2" s="305" t="str">
        <f>IF(Tabla1[[#This Row],[Fecha Inicio grupo]]="","",IFERROR(VLOOKUP(Tabla1[[#This Row],[Mes de Alta como miembro]],Parámetros!$AM$2:$AN$16,2,0),"01/01/1900"))</f>
        <v/>
      </c>
    </row>
    <row r="483" spans="1:63" ht="14.45" hidden="1">
      <c r="A483" s="68">
        <v>480</v>
      </c>
      <c r="B483" s="29"/>
      <c r="C483" s="34"/>
      <c r="D483" s="42"/>
      <c r="E483" s="64"/>
      <c r="F483" s="45"/>
      <c r="G483" s="45"/>
      <c r="H483" s="161"/>
      <c r="I483" s="42"/>
      <c r="J483" s="28"/>
      <c r="K483" s="69"/>
      <c r="L483" s="68"/>
      <c r="M483" s="46"/>
      <c r="N483" s="236" t="str">
        <f ca="1">IF(Tabla1[[#This Row],[Fecha de nac]]="","",IF(Tabla1[[#This Row],[Fecha Finalización]] &gt;=TODAY(), DATEDIF(Tabla1[[#This Row],[Fecha de nac]],TODAY(),"y"), ROUNDDOWN((Tabla1[[#This Row],[Fecha Finalización]] -Tabla1[[#This Row],[Fecha de nac]])/365,0)))</f>
        <v/>
      </c>
      <c r="O483" s="167"/>
      <c r="P483" s="34"/>
      <c r="Q483" s="67"/>
      <c r="R483" s="67"/>
      <c r="S483" s="67"/>
      <c r="T483" s="67"/>
      <c r="U483" s="241" t="str">
        <f>IF(F483="","",Tabla1[[#This Row],[Fecha Inicio grupo]]+3*7-7)</f>
        <v/>
      </c>
      <c r="V483" s="242" t="str">
        <f>IF(F483="","",EDATE(Tabla1[[#This Row],[Fecha Inicio grupo]],3))</f>
        <v/>
      </c>
      <c r="W483" s="29"/>
      <c r="X483" s="29"/>
      <c r="Y483" s="76"/>
      <c r="Z483" s="76"/>
      <c r="AA483" s="76"/>
      <c r="AB483" s="76"/>
      <c r="AC483" s="76"/>
      <c r="AD483" s="76"/>
      <c r="AE483" s="76"/>
      <c r="AF483" s="76"/>
      <c r="AG483" s="76"/>
      <c r="AH483" s="76"/>
      <c r="AI483" s="76"/>
      <c r="AJ483" s="76"/>
      <c r="AK483" s="76"/>
      <c r="AL483" s="76"/>
      <c r="AM483" s="76"/>
      <c r="AN483" s="76"/>
      <c r="AO483" s="143"/>
      <c r="AP483" s="244" t="str">
        <f>IF(F483="","",IFERROR(VLOOKUP(SUBSTITUTE(SUBSTITUTE(Tabla1[[#This Row],[Uso Sistemas]],"T","P"),"N","F"),Parámetros!$M$2:$N$17,2,0),"Completar hasta 3ra sem. para evaluar a Probacionista"))</f>
        <v/>
      </c>
      <c r="AQ483" s="39"/>
      <c r="AR483" s="39"/>
      <c r="AS483" s="39"/>
      <c r="AT483" s="28"/>
      <c r="AU483" s="55"/>
      <c r="AV483" s="55"/>
      <c r="AW483" s="55"/>
      <c r="AX483" s="246" t="str">
        <f>IF(V483="","",EOMONTH(EDATE(Tabla1[[#This Row],[Fecha Finalización]],2),0))</f>
        <v/>
      </c>
      <c r="AY483" s="39"/>
      <c r="AZ483" s="247" t="str">
        <f>IF(V483="","",EOMONTH(EDATE(Tabla1[[#This Row],[Fecha Finalización]],3),0))</f>
        <v/>
      </c>
      <c r="BA483" s="39"/>
      <c r="BB483" s="39"/>
      <c r="BC483" s="233"/>
      <c r="BD483" s="231" t="str">
        <f>IF(F483="","",Tabla1[[#This Row],[sem 01]]&amp;Tabla1[[#This Row],[sem 02]]&amp;Tabla1[[#This Row],[sem 03]])</f>
        <v/>
      </c>
      <c r="BE483" s="232" t="str">
        <f>+IF(TRIM(F483)="","",$B$1&amp;"-"&amp;Tabla1[[#This Row],[Mes Inscrito]]&amp;"-"&amp;Tabla1[[#This Row],[Dia de clases Inscrito]]&amp;"-"&amp;Tabla1[[#This Row],[Horario Inscrito]]&amp;"-"&amp;Tabla1[[#This Row],[Fecha Inicio grupo]])</f>
        <v/>
      </c>
      <c r="BF483" s="249" t="str">
        <f>IF(F483="","",Tabla1[[#This Row],[Curso]])</f>
        <v/>
      </c>
      <c r="BG483" s="250" t="str">
        <f>+IF(TRIM(F483)="","",$B$1&amp;"-"&amp;TRIM(Tabla1[[#This Row],[Mes Inscrito]])&amp;"-"&amp;TRIM(Tabla1[[#This Row],[Dia de clases Inscrito]])&amp;"-"&amp;TRIM(Tabla1[[#This Row],[Horario Inscrito]])&amp;"-"&amp;TRIM(Tabla1[[#This Row],[Fecha Inicio grupo]])&amp;"-"&amp;TRIM(Tabla1[[#This Row],[Tipo Incrito]]))</f>
        <v/>
      </c>
      <c r="BH483" s="251" t="str">
        <f>IF(F483="","",OR(IFERROR(SEARCH("CG",Tabla1[[#This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3" s="305" t="str">
        <f>IF(F483&lt;&gt;"",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3" s="305" t="str">
        <f>IF(F483&lt;&gt;"",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3" s="305" t="str">
        <f>IF(Tabla1[[#This Row],[Fecha Inicio grupo]]="","",IFERROR(VLOOKUP(Tabla1[[#This Row],[Mes de Alta como miembro]],Parámetros!$AM$2:$AN$16,2,0),"01/01/1900"))</f>
        <v/>
      </c>
    </row>
    <row r="484" spans="1:63" ht="14.45" hidden="1">
      <c r="A484" s="68">
        <v>481</v>
      </c>
      <c r="B484" s="29"/>
      <c r="C484" s="34"/>
      <c r="D484" s="42"/>
      <c r="E484" s="64"/>
      <c r="F484" s="45"/>
      <c r="G484" s="45"/>
      <c r="H484" s="161"/>
      <c r="I484" s="42"/>
      <c r="J484" s="28"/>
      <c r="K484" s="69"/>
      <c r="L484" s="68"/>
      <c r="M484" s="46"/>
      <c r="N484" s="236" t="str">
        <f ca="1">IF(Tabla1[[#This Row],[Fecha de nac]]="","",IF(Tabla1[[#This Row],[Fecha Finalización]] &gt;=TODAY(), DATEDIF(Tabla1[[#This Row],[Fecha de nac]],TODAY(),"y"), ROUNDDOWN((Tabla1[[#This Row],[Fecha Finalización]] -Tabla1[[#This Row],[Fecha de nac]])/365,0)))</f>
        <v/>
      </c>
      <c r="O484" s="167"/>
      <c r="P484" s="34"/>
      <c r="Q484" s="67"/>
      <c r="R484" s="67"/>
      <c r="S484" s="67"/>
      <c r="T484" s="67"/>
      <c r="U484" s="241" t="str">
        <f>IF(F484="","",Tabla1[[#This Row],[Fecha Inicio grupo]]+3*7-7)</f>
        <v/>
      </c>
      <c r="V484" s="242" t="str">
        <f>IF(F484="","",EDATE(Tabla1[[#This Row],[Fecha Inicio grupo]],3))</f>
        <v/>
      </c>
      <c r="W484" s="29"/>
      <c r="X484" s="29"/>
      <c r="Y484" s="76"/>
      <c r="Z484" s="76"/>
      <c r="AA484" s="76"/>
      <c r="AB484" s="76"/>
      <c r="AC484" s="76"/>
      <c r="AD484" s="76"/>
      <c r="AE484" s="76"/>
      <c r="AF484" s="76"/>
      <c r="AG484" s="76"/>
      <c r="AH484" s="76"/>
      <c r="AI484" s="76"/>
      <c r="AJ484" s="76"/>
      <c r="AK484" s="76"/>
      <c r="AL484" s="76"/>
      <c r="AM484" s="76"/>
      <c r="AN484" s="76"/>
      <c r="AO484" s="143"/>
      <c r="AP484" s="244" t="str">
        <f>IF(F484="","",IFERROR(VLOOKUP(SUBSTITUTE(SUBSTITUTE(Tabla1[[#This Row],[Uso Sistemas]],"T","P"),"N","F"),Parámetros!$M$2:$N$17,2,0),"Completar hasta 3ra sem. para evaluar a Probacionista"))</f>
        <v/>
      </c>
      <c r="AQ484" s="39"/>
      <c r="AR484" s="39"/>
      <c r="AS484" s="39"/>
      <c r="AT484" s="28"/>
      <c r="AU484" s="55"/>
      <c r="AV484" s="55"/>
      <c r="AW484" s="55"/>
      <c r="AX484" s="246" t="str">
        <f>IF(V484="","",EOMONTH(EDATE(Tabla1[[#This Row],[Fecha Finalización]],2),0))</f>
        <v/>
      </c>
      <c r="AY484" s="39"/>
      <c r="AZ484" s="247" t="str">
        <f>IF(V484="","",EOMONTH(EDATE(Tabla1[[#This Row],[Fecha Finalización]],3),0))</f>
        <v/>
      </c>
      <c r="BA484" s="39"/>
      <c r="BB484" s="39"/>
      <c r="BC484" s="233"/>
      <c r="BD484" s="231" t="str">
        <f>IF(F484="","",Tabla1[[#This Row],[sem 01]]&amp;Tabla1[[#This Row],[sem 02]]&amp;Tabla1[[#This Row],[sem 03]])</f>
        <v/>
      </c>
      <c r="BE484" s="232" t="str">
        <f>+IF(TRIM(F484)="","",$B$1&amp;"-"&amp;Tabla1[[#This Row],[Mes Inscrito]]&amp;"-"&amp;Tabla1[[#This Row],[Dia de clases Inscrito]]&amp;"-"&amp;Tabla1[[#This Row],[Horario Inscrito]]&amp;"-"&amp;Tabla1[[#This Row],[Fecha Inicio grupo]])</f>
        <v/>
      </c>
      <c r="BF484" s="249" t="str">
        <f>IF(F484="","",Tabla1[[#This Row],[Curso]])</f>
        <v/>
      </c>
      <c r="BG484" s="250" t="str">
        <f>+IF(TRIM(F484)="","",$B$1&amp;"-"&amp;TRIM(Tabla1[[#This Row],[Mes Inscrito]])&amp;"-"&amp;TRIM(Tabla1[[#This Row],[Dia de clases Inscrito]])&amp;"-"&amp;TRIM(Tabla1[[#This Row],[Horario Inscrito]])&amp;"-"&amp;TRIM(Tabla1[[#This Row],[Fecha Inicio grupo]])&amp;"-"&amp;TRIM(Tabla1[[#This Row],[Tipo Incrito]]))</f>
        <v/>
      </c>
      <c r="BH484" s="251" t="str">
        <f>IF(F484="","",OR(IFERROR(SEARCH("CG",Tabla1[[#This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4" s="305" t="str">
        <f>IF(F484&lt;&gt;"",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4" s="305" t="str">
        <f>IF(F484&lt;&gt;"",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4" s="305" t="str">
        <f>IF(Tabla1[[#This Row],[Fecha Inicio grupo]]="","",IFERROR(VLOOKUP(Tabla1[[#This Row],[Mes de Alta como miembro]],Parámetros!$AM$2:$AN$16,2,0),"01/01/1900"))</f>
        <v/>
      </c>
    </row>
    <row r="485" spans="1:63" ht="14.45" hidden="1">
      <c r="A485" s="68">
        <v>482</v>
      </c>
      <c r="B485" s="29"/>
      <c r="C485" s="34"/>
      <c r="D485" s="42"/>
      <c r="E485" s="64"/>
      <c r="F485" s="45"/>
      <c r="G485" s="45"/>
      <c r="H485" s="161"/>
      <c r="I485" s="42"/>
      <c r="J485" s="28"/>
      <c r="K485" s="69"/>
      <c r="L485" s="68"/>
      <c r="M485" s="46"/>
      <c r="N485" s="236" t="str">
        <f ca="1">IF(Tabla1[[#This Row],[Fecha de nac]]="","",IF(Tabla1[[#This Row],[Fecha Finalización]] &gt;=TODAY(), DATEDIF(Tabla1[[#This Row],[Fecha de nac]],TODAY(),"y"), ROUNDDOWN((Tabla1[[#This Row],[Fecha Finalización]] -Tabla1[[#This Row],[Fecha de nac]])/365,0)))</f>
        <v/>
      </c>
      <c r="O485" s="167"/>
      <c r="P485" s="34"/>
      <c r="Q485" s="67"/>
      <c r="R485" s="67"/>
      <c r="S485" s="67"/>
      <c r="T485" s="67"/>
      <c r="U485" s="241" t="str">
        <f>IF(F485="","",Tabla1[[#This Row],[Fecha Inicio grupo]]+3*7-7)</f>
        <v/>
      </c>
      <c r="V485" s="242" t="str">
        <f>IF(F485="","",EDATE(Tabla1[[#This Row],[Fecha Inicio grupo]],3))</f>
        <v/>
      </c>
      <c r="W485" s="29"/>
      <c r="X485" s="29"/>
      <c r="Y485" s="76"/>
      <c r="Z485" s="76"/>
      <c r="AA485" s="76"/>
      <c r="AB485" s="76"/>
      <c r="AC485" s="76"/>
      <c r="AD485" s="76"/>
      <c r="AE485" s="76"/>
      <c r="AF485" s="76"/>
      <c r="AG485" s="76"/>
      <c r="AH485" s="76"/>
      <c r="AI485" s="76"/>
      <c r="AJ485" s="76"/>
      <c r="AK485" s="76"/>
      <c r="AL485" s="76"/>
      <c r="AM485" s="76"/>
      <c r="AN485" s="76"/>
      <c r="AO485" s="143"/>
      <c r="AP485" s="244" t="str">
        <f>IF(F485="","",IFERROR(VLOOKUP(SUBSTITUTE(SUBSTITUTE(Tabla1[[#This Row],[Uso Sistemas]],"T","P"),"N","F"),Parámetros!$M$2:$N$17,2,0),"Completar hasta 3ra sem. para evaluar a Probacionista"))</f>
        <v/>
      </c>
      <c r="AQ485" s="39"/>
      <c r="AR485" s="39"/>
      <c r="AS485" s="39"/>
      <c r="AT485" s="28"/>
      <c r="AU485" s="55"/>
      <c r="AV485" s="55"/>
      <c r="AW485" s="55"/>
      <c r="AX485" s="246" t="str">
        <f>IF(V485="","",EOMONTH(EDATE(Tabla1[[#This Row],[Fecha Finalización]],2),0))</f>
        <v/>
      </c>
      <c r="AY485" s="39"/>
      <c r="AZ485" s="247" t="str">
        <f>IF(V485="","",EOMONTH(EDATE(Tabla1[[#This Row],[Fecha Finalización]],3),0))</f>
        <v/>
      </c>
      <c r="BA485" s="39"/>
      <c r="BB485" s="39"/>
      <c r="BC485" s="233"/>
      <c r="BD485" s="231" t="str">
        <f>IF(F485="","",Tabla1[[#This Row],[sem 01]]&amp;Tabla1[[#This Row],[sem 02]]&amp;Tabla1[[#This Row],[sem 03]])</f>
        <v/>
      </c>
      <c r="BE485" s="232" t="str">
        <f>+IF(TRIM(F485)="","",$B$1&amp;"-"&amp;Tabla1[[#This Row],[Mes Inscrito]]&amp;"-"&amp;Tabla1[[#This Row],[Dia de clases Inscrito]]&amp;"-"&amp;Tabla1[[#This Row],[Horario Inscrito]]&amp;"-"&amp;Tabla1[[#This Row],[Fecha Inicio grupo]])</f>
        <v/>
      </c>
      <c r="BF485" s="249" t="str">
        <f>IF(F485="","",Tabla1[[#This Row],[Curso]])</f>
        <v/>
      </c>
      <c r="BG485" s="250" t="str">
        <f>+IF(TRIM(F485)="","",$B$1&amp;"-"&amp;TRIM(Tabla1[[#This Row],[Mes Inscrito]])&amp;"-"&amp;TRIM(Tabla1[[#This Row],[Dia de clases Inscrito]])&amp;"-"&amp;TRIM(Tabla1[[#This Row],[Horario Inscrito]])&amp;"-"&amp;TRIM(Tabla1[[#This Row],[Fecha Inicio grupo]])&amp;"-"&amp;TRIM(Tabla1[[#This Row],[Tipo Incrito]]))</f>
        <v/>
      </c>
      <c r="BH485" s="251" t="str">
        <f>IF(F485="","",OR(IFERROR(SEARCH("CG",Tabla1[[#This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5" s="305" t="str">
        <f>IF(F485&lt;&gt;"",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5" s="305" t="str">
        <f>IF(F485&lt;&gt;"",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5" s="305" t="str">
        <f>IF(Tabla1[[#This Row],[Fecha Inicio grupo]]="","",IFERROR(VLOOKUP(Tabla1[[#This Row],[Mes de Alta como miembro]],Parámetros!$AM$2:$AN$16,2,0),"01/01/1900"))</f>
        <v/>
      </c>
    </row>
    <row r="486" spans="1:63" ht="14.45" hidden="1">
      <c r="A486" s="68">
        <v>483</v>
      </c>
      <c r="B486" s="29"/>
      <c r="C486" s="34"/>
      <c r="D486" s="42"/>
      <c r="E486" s="64"/>
      <c r="F486" s="45"/>
      <c r="G486" s="45"/>
      <c r="H486" s="161"/>
      <c r="I486" s="42"/>
      <c r="J486" s="28"/>
      <c r="K486" s="69"/>
      <c r="L486" s="68"/>
      <c r="M486" s="46"/>
      <c r="N486" s="236" t="str">
        <f ca="1">IF(Tabla1[[#This Row],[Fecha de nac]]="","",IF(Tabla1[[#This Row],[Fecha Finalización]] &gt;=TODAY(), DATEDIF(Tabla1[[#This Row],[Fecha de nac]],TODAY(),"y"), ROUNDDOWN((Tabla1[[#This Row],[Fecha Finalización]] -Tabla1[[#This Row],[Fecha de nac]])/365,0)))</f>
        <v/>
      </c>
      <c r="O486" s="167"/>
      <c r="P486" s="34"/>
      <c r="Q486" s="67"/>
      <c r="R486" s="67"/>
      <c r="S486" s="67"/>
      <c r="T486" s="67"/>
      <c r="U486" s="241" t="str">
        <f>IF(F486="","",Tabla1[[#This Row],[Fecha Inicio grupo]]+3*7-7)</f>
        <v/>
      </c>
      <c r="V486" s="242" t="str">
        <f>IF(F486="","",EDATE(Tabla1[[#This Row],[Fecha Inicio grupo]],3))</f>
        <v/>
      </c>
      <c r="W486" s="29"/>
      <c r="X486" s="29"/>
      <c r="Y486" s="76"/>
      <c r="Z486" s="76"/>
      <c r="AA486" s="76"/>
      <c r="AB486" s="76"/>
      <c r="AC486" s="76"/>
      <c r="AD486" s="76"/>
      <c r="AE486" s="76"/>
      <c r="AF486" s="76"/>
      <c r="AG486" s="76"/>
      <c r="AH486" s="76"/>
      <c r="AI486" s="76"/>
      <c r="AJ486" s="76"/>
      <c r="AK486" s="76"/>
      <c r="AL486" s="76"/>
      <c r="AM486" s="76"/>
      <c r="AN486" s="76"/>
      <c r="AO486" s="143"/>
      <c r="AP486" s="244" t="str">
        <f>IF(F486="","",IFERROR(VLOOKUP(SUBSTITUTE(SUBSTITUTE(Tabla1[[#This Row],[Uso Sistemas]],"T","P"),"N","F"),Parámetros!$M$2:$N$17,2,0),"Completar hasta 3ra sem. para evaluar a Probacionista"))</f>
        <v/>
      </c>
      <c r="AQ486" s="39"/>
      <c r="AR486" s="39"/>
      <c r="AS486" s="39"/>
      <c r="AT486" s="28"/>
      <c r="AU486" s="55"/>
      <c r="AV486" s="55"/>
      <c r="AW486" s="55"/>
      <c r="AX486" s="246" t="str">
        <f>IF(V486="","",EOMONTH(EDATE(Tabla1[[#This Row],[Fecha Finalización]],2),0))</f>
        <v/>
      </c>
      <c r="AY486" s="39"/>
      <c r="AZ486" s="247" t="str">
        <f>IF(V486="","",EOMONTH(EDATE(Tabla1[[#This Row],[Fecha Finalización]],3),0))</f>
        <v/>
      </c>
      <c r="BA486" s="39"/>
      <c r="BB486" s="39"/>
      <c r="BC486" s="233"/>
      <c r="BD486" s="231" t="str">
        <f>IF(F486="","",Tabla1[[#This Row],[sem 01]]&amp;Tabla1[[#This Row],[sem 02]]&amp;Tabla1[[#This Row],[sem 03]])</f>
        <v/>
      </c>
      <c r="BE486" s="232" t="str">
        <f>+IF(TRIM(F486)="","",$B$1&amp;"-"&amp;Tabla1[[#This Row],[Mes Inscrito]]&amp;"-"&amp;Tabla1[[#This Row],[Dia de clases Inscrito]]&amp;"-"&amp;Tabla1[[#This Row],[Horario Inscrito]]&amp;"-"&amp;Tabla1[[#This Row],[Fecha Inicio grupo]])</f>
        <v/>
      </c>
      <c r="BF486" s="249" t="str">
        <f>IF(F486="","",Tabla1[[#This Row],[Curso]])</f>
        <v/>
      </c>
      <c r="BG486" s="250" t="str">
        <f>+IF(TRIM(F486)="","",$B$1&amp;"-"&amp;TRIM(Tabla1[[#This Row],[Mes Inscrito]])&amp;"-"&amp;TRIM(Tabla1[[#This Row],[Dia de clases Inscrito]])&amp;"-"&amp;TRIM(Tabla1[[#This Row],[Horario Inscrito]])&amp;"-"&amp;TRIM(Tabla1[[#This Row],[Fecha Inicio grupo]])&amp;"-"&amp;TRIM(Tabla1[[#This Row],[Tipo Incrito]]))</f>
        <v/>
      </c>
      <c r="BH486" s="251" t="str">
        <f>IF(F486="","",OR(IFERROR(SEARCH("CG",Tabla1[[#This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6" s="305" t="str">
        <f>IF(F486&lt;&gt;"",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6" s="305" t="str">
        <f>IF(F486&lt;&gt;"",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6" s="305" t="str">
        <f>IF(Tabla1[[#This Row],[Fecha Inicio grupo]]="","",IFERROR(VLOOKUP(Tabla1[[#This Row],[Mes de Alta como miembro]],Parámetros!$AM$2:$AN$16,2,0),"01/01/1900"))</f>
        <v/>
      </c>
    </row>
    <row r="487" spans="1:63" ht="14.45" hidden="1">
      <c r="A487" s="68">
        <v>484</v>
      </c>
      <c r="B487" s="29"/>
      <c r="C487" s="34"/>
      <c r="D487" s="42"/>
      <c r="E487" s="64"/>
      <c r="F487" s="45"/>
      <c r="G487" s="45"/>
      <c r="H487" s="161"/>
      <c r="I487" s="42"/>
      <c r="J487" s="28"/>
      <c r="K487" s="69"/>
      <c r="L487" s="68"/>
      <c r="M487" s="46"/>
      <c r="N487" s="236" t="str">
        <f ca="1">IF(Tabla1[[#This Row],[Fecha de nac]]="","",IF(Tabla1[[#This Row],[Fecha Finalización]] &gt;=TODAY(), DATEDIF(Tabla1[[#This Row],[Fecha de nac]],TODAY(),"y"), ROUNDDOWN((Tabla1[[#This Row],[Fecha Finalización]] -Tabla1[[#This Row],[Fecha de nac]])/365,0)))</f>
        <v/>
      </c>
      <c r="O487" s="167"/>
      <c r="P487" s="34"/>
      <c r="Q487" s="67"/>
      <c r="R487" s="67"/>
      <c r="S487" s="67"/>
      <c r="T487" s="67"/>
      <c r="U487" s="241" t="str">
        <f>IF(F487="","",Tabla1[[#This Row],[Fecha Inicio grupo]]+3*7-7)</f>
        <v/>
      </c>
      <c r="V487" s="242" t="str">
        <f>IF(F487="","",EDATE(Tabla1[[#This Row],[Fecha Inicio grupo]],3))</f>
        <v/>
      </c>
      <c r="W487" s="29"/>
      <c r="X487" s="29"/>
      <c r="Y487" s="76"/>
      <c r="Z487" s="76"/>
      <c r="AA487" s="76"/>
      <c r="AB487" s="76"/>
      <c r="AC487" s="76"/>
      <c r="AD487" s="76"/>
      <c r="AE487" s="76"/>
      <c r="AF487" s="76"/>
      <c r="AG487" s="76"/>
      <c r="AH487" s="76"/>
      <c r="AI487" s="76"/>
      <c r="AJ487" s="76"/>
      <c r="AK487" s="76"/>
      <c r="AL487" s="76"/>
      <c r="AM487" s="76"/>
      <c r="AN487" s="76"/>
      <c r="AO487" s="143"/>
      <c r="AP487" s="244" t="str">
        <f>IF(F487="","",IFERROR(VLOOKUP(SUBSTITUTE(SUBSTITUTE(Tabla1[[#This Row],[Uso Sistemas]],"T","P"),"N","F"),Parámetros!$M$2:$N$17,2,0),"Completar hasta 3ra sem. para evaluar a Probacionista"))</f>
        <v/>
      </c>
      <c r="AQ487" s="39"/>
      <c r="AR487" s="39"/>
      <c r="AS487" s="39"/>
      <c r="AT487" s="28"/>
      <c r="AU487" s="55"/>
      <c r="AV487" s="55"/>
      <c r="AW487" s="55"/>
      <c r="AX487" s="246" t="str">
        <f>IF(V487="","",EOMONTH(EDATE(Tabla1[[#This Row],[Fecha Finalización]],2),0))</f>
        <v/>
      </c>
      <c r="AY487" s="39"/>
      <c r="AZ487" s="247" t="str">
        <f>IF(V487="","",EOMONTH(EDATE(Tabla1[[#This Row],[Fecha Finalización]],3),0))</f>
        <v/>
      </c>
      <c r="BA487" s="39"/>
      <c r="BB487" s="39"/>
      <c r="BC487" s="233"/>
      <c r="BD487" s="231" t="str">
        <f>IF(F487="","",Tabla1[[#This Row],[sem 01]]&amp;Tabla1[[#This Row],[sem 02]]&amp;Tabla1[[#This Row],[sem 03]])</f>
        <v/>
      </c>
      <c r="BE487" s="232" t="str">
        <f>+IF(TRIM(F487)="","",$B$1&amp;"-"&amp;Tabla1[[#This Row],[Mes Inscrito]]&amp;"-"&amp;Tabla1[[#This Row],[Dia de clases Inscrito]]&amp;"-"&amp;Tabla1[[#This Row],[Horario Inscrito]]&amp;"-"&amp;Tabla1[[#This Row],[Fecha Inicio grupo]])</f>
        <v/>
      </c>
      <c r="BF487" s="249" t="str">
        <f>IF(F487="","",Tabla1[[#This Row],[Curso]])</f>
        <v/>
      </c>
      <c r="BG487" s="250" t="str">
        <f>+IF(TRIM(F487)="","",$B$1&amp;"-"&amp;TRIM(Tabla1[[#This Row],[Mes Inscrito]])&amp;"-"&amp;TRIM(Tabla1[[#This Row],[Dia de clases Inscrito]])&amp;"-"&amp;TRIM(Tabla1[[#This Row],[Horario Inscrito]])&amp;"-"&amp;TRIM(Tabla1[[#This Row],[Fecha Inicio grupo]])&amp;"-"&amp;TRIM(Tabla1[[#This Row],[Tipo Incrito]]))</f>
        <v/>
      </c>
      <c r="BH487" s="251" t="str">
        <f>IF(F487="","",OR(IFERROR(SEARCH("CG",Tabla1[[#This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7" s="305" t="str">
        <f>IF(F487&lt;&gt;"",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7" s="305" t="str">
        <f>IF(F487&lt;&gt;"",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7" s="305" t="str">
        <f>IF(Tabla1[[#This Row],[Fecha Inicio grupo]]="","",IFERROR(VLOOKUP(Tabla1[[#This Row],[Mes de Alta como miembro]],Parámetros!$AM$2:$AN$16,2,0),"01/01/1900"))</f>
        <v/>
      </c>
    </row>
    <row r="488" spans="1:63" ht="14.45" hidden="1">
      <c r="A488" s="68">
        <v>485</v>
      </c>
      <c r="B488" s="29"/>
      <c r="C488" s="34"/>
      <c r="D488" s="42"/>
      <c r="E488" s="64"/>
      <c r="F488" s="45"/>
      <c r="G488" s="45"/>
      <c r="H488" s="161"/>
      <c r="I488" s="42"/>
      <c r="J488" s="28"/>
      <c r="K488" s="69"/>
      <c r="L488" s="68"/>
      <c r="M488" s="46"/>
      <c r="N488" s="236" t="str">
        <f ca="1">IF(Tabla1[[#This Row],[Fecha de nac]]="","",IF(Tabla1[[#This Row],[Fecha Finalización]] &gt;=TODAY(), DATEDIF(Tabla1[[#This Row],[Fecha de nac]],TODAY(),"y"), ROUNDDOWN((Tabla1[[#This Row],[Fecha Finalización]] -Tabla1[[#This Row],[Fecha de nac]])/365,0)))</f>
        <v/>
      </c>
      <c r="O488" s="167"/>
      <c r="P488" s="34"/>
      <c r="Q488" s="67"/>
      <c r="R488" s="67"/>
      <c r="S488" s="67"/>
      <c r="T488" s="67"/>
      <c r="U488" s="241" t="str">
        <f>IF(F488="","",Tabla1[[#This Row],[Fecha Inicio grupo]]+3*7-7)</f>
        <v/>
      </c>
      <c r="V488" s="242" t="str">
        <f>IF(F488="","",EDATE(Tabla1[[#This Row],[Fecha Inicio grupo]],3))</f>
        <v/>
      </c>
      <c r="W488" s="29"/>
      <c r="X488" s="29"/>
      <c r="Y488" s="76"/>
      <c r="Z488" s="76"/>
      <c r="AA488" s="76"/>
      <c r="AB488" s="76"/>
      <c r="AC488" s="76"/>
      <c r="AD488" s="76"/>
      <c r="AE488" s="76"/>
      <c r="AF488" s="76"/>
      <c r="AG488" s="76"/>
      <c r="AH488" s="76"/>
      <c r="AI488" s="76"/>
      <c r="AJ488" s="76"/>
      <c r="AK488" s="76"/>
      <c r="AL488" s="76"/>
      <c r="AM488" s="76"/>
      <c r="AN488" s="76"/>
      <c r="AO488" s="143"/>
      <c r="AP488" s="244" t="str">
        <f>IF(F488="","",IFERROR(VLOOKUP(SUBSTITUTE(SUBSTITUTE(Tabla1[[#This Row],[Uso Sistemas]],"T","P"),"N","F"),Parámetros!$M$2:$N$17,2,0),"Completar hasta 3ra sem. para evaluar a Probacionista"))</f>
        <v/>
      </c>
      <c r="AQ488" s="39"/>
      <c r="AR488" s="39"/>
      <c r="AS488" s="39"/>
      <c r="AT488" s="28"/>
      <c r="AU488" s="55"/>
      <c r="AV488" s="55"/>
      <c r="AW488" s="55"/>
      <c r="AX488" s="246" t="str">
        <f>IF(V488="","",EOMONTH(EDATE(Tabla1[[#This Row],[Fecha Finalización]],2),0))</f>
        <v/>
      </c>
      <c r="AY488" s="39"/>
      <c r="AZ488" s="247" t="str">
        <f>IF(V488="","",EOMONTH(EDATE(Tabla1[[#This Row],[Fecha Finalización]],3),0))</f>
        <v/>
      </c>
      <c r="BA488" s="39"/>
      <c r="BB488" s="39"/>
      <c r="BC488" s="233"/>
      <c r="BD488" s="231" t="str">
        <f>IF(F488="","",Tabla1[[#This Row],[sem 01]]&amp;Tabla1[[#This Row],[sem 02]]&amp;Tabla1[[#This Row],[sem 03]])</f>
        <v/>
      </c>
      <c r="BE488" s="232" t="str">
        <f>+IF(TRIM(F488)="","",$B$1&amp;"-"&amp;Tabla1[[#This Row],[Mes Inscrito]]&amp;"-"&amp;Tabla1[[#This Row],[Dia de clases Inscrito]]&amp;"-"&amp;Tabla1[[#This Row],[Horario Inscrito]]&amp;"-"&amp;Tabla1[[#This Row],[Fecha Inicio grupo]])</f>
        <v/>
      </c>
      <c r="BF488" s="249" t="str">
        <f>IF(F488="","",Tabla1[[#This Row],[Curso]])</f>
        <v/>
      </c>
      <c r="BG488" s="250" t="str">
        <f>+IF(TRIM(F488)="","",$B$1&amp;"-"&amp;TRIM(Tabla1[[#This Row],[Mes Inscrito]])&amp;"-"&amp;TRIM(Tabla1[[#This Row],[Dia de clases Inscrito]])&amp;"-"&amp;TRIM(Tabla1[[#This Row],[Horario Inscrito]])&amp;"-"&amp;TRIM(Tabla1[[#This Row],[Fecha Inicio grupo]])&amp;"-"&amp;TRIM(Tabla1[[#This Row],[Tipo Incrito]]))</f>
        <v/>
      </c>
      <c r="BH488" s="251" t="str">
        <f>IF(F488="","",OR(IFERROR(SEARCH("CG",Tabla1[[#This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8" s="305" t="str">
        <f>IF(F488&lt;&gt;"",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8" s="305" t="str">
        <f>IF(F488&lt;&gt;"",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8" s="305" t="str">
        <f>IF(Tabla1[[#This Row],[Fecha Inicio grupo]]="","",IFERROR(VLOOKUP(Tabla1[[#This Row],[Mes de Alta como miembro]],Parámetros!$AM$2:$AN$16,2,0),"01/01/1900"))</f>
        <v/>
      </c>
    </row>
    <row r="489" spans="1:63" ht="14.45" hidden="1">
      <c r="A489" s="68">
        <v>486</v>
      </c>
      <c r="B489" s="29"/>
      <c r="C489" s="34"/>
      <c r="D489" s="42"/>
      <c r="E489" s="64"/>
      <c r="F489" s="45"/>
      <c r="G489" s="45"/>
      <c r="H489" s="161"/>
      <c r="I489" s="42"/>
      <c r="J489" s="28"/>
      <c r="K489" s="69"/>
      <c r="L489" s="68"/>
      <c r="M489" s="46"/>
      <c r="N489" s="236" t="str">
        <f ca="1">IF(Tabla1[[#This Row],[Fecha de nac]]="","",IF(Tabla1[[#This Row],[Fecha Finalización]] &gt;=TODAY(), DATEDIF(Tabla1[[#This Row],[Fecha de nac]],TODAY(),"y"), ROUNDDOWN((Tabla1[[#This Row],[Fecha Finalización]] -Tabla1[[#This Row],[Fecha de nac]])/365,0)))</f>
        <v/>
      </c>
      <c r="O489" s="167"/>
      <c r="P489" s="34"/>
      <c r="Q489" s="67"/>
      <c r="R489" s="67"/>
      <c r="S489" s="67"/>
      <c r="T489" s="67"/>
      <c r="U489" s="241" t="str">
        <f>IF(F489="","",Tabla1[[#This Row],[Fecha Inicio grupo]]+3*7-7)</f>
        <v/>
      </c>
      <c r="V489" s="242" t="str">
        <f>IF(F489="","",EDATE(Tabla1[[#This Row],[Fecha Inicio grupo]],3))</f>
        <v/>
      </c>
      <c r="W489" s="29"/>
      <c r="X489" s="29"/>
      <c r="Y489" s="76"/>
      <c r="Z489" s="76"/>
      <c r="AA489" s="76"/>
      <c r="AB489" s="76"/>
      <c r="AC489" s="76"/>
      <c r="AD489" s="76"/>
      <c r="AE489" s="76"/>
      <c r="AF489" s="76"/>
      <c r="AG489" s="76"/>
      <c r="AH489" s="76"/>
      <c r="AI489" s="76"/>
      <c r="AJ489" s="76"/>
      <c r="AK489" s="76"/>
      <c r="AL489" s="76"/>
      <c r="AM489" s="76"/>
      <c r="AN489" s="76"/>
      <c r="AO489" s="143"/>
      <c r="AP489" s="244" t="str">
        <f>IF(F489="","",IFERROR(VLOOKUP(SUBSTITUTE(SUBSTITUTE(Tabla1[[#This Row],[Uso Sistemas]],"T","P"),"N","F"),Parámetros!$M$2:$N$17,2,0),"Completar hasta 3ra sem. para evaluar a Probacionista"))</f>
        <v/>
      </c>
      <c r="AQ489" s="39"/>
      <c r="AR489" s="39"/>
      <c r="AS489" s="39"/>
      <c r="AT489" s="28"/>
      <c r="AU489" s="55"/>
      <c r="AV489" s="55"/>
      <c r="AW489" s="55"/>
      <c r="AX489" s="246" t="str">
        <f>IF(V489="","",EOMONTH(EDATE(Tabla1[[#This Row],[Fecha Finalización]],2),0))</f>
        <v/>
      </c>
      <c r="AY489" s="39"/>
      <c r="AZ489" s="247" t="str">
        <f>IF(V489="","",EOMONTH(EDATE(Tabla1[[#This Row],[Fecha Finalización]],3),0))</f>
        <v/>
      </c>
      <c r="BA489" s="39"/>
      <c r="BB489" s="39"/>
      <c r="BC489" s="233"/>
      <c r="BD489" s="231" t="str">
        <f>IF(F489="","",Tabla1[[#This Row],[sem 01]]&amp;Tabla1[[#This Row],[sem 02]]&amp;Tabla1[[#This Row],[sem 03]])</f>
        <v/>
      </c>
      <c r="BE489" s="232" t="str">
        <f>+IF(TRIM(F489)="","",$B$1&amp;"-"&amp;Tabla1[[#This Row],[Mes Inscrito]]&amp;"-"&amp;Tabla1[[#This Row],[Dia de clases Inscrito]]&amp;"-"&amp;Tabla1[[#This Row],[Horario Inscrito]]&amp;"-"&amp;Tabla1[[#This Row],[Fecha Inicio grupo]])</f>
        <v/>
      </c>
      <c r="BF489" s="249" t="str">
        <f>IF(F489="","",Tabla1[[#This Row],[Curso]])</f>
        <v/>
      </c>
      <c r="BG489" s="250" t="str">
        <f>+IF(TRIM(F489)="","",$B$1&amp;"-"&amp;TRIM(Tabla1[[#This Row],[Mes Inscrito]])&amp;"-"&amp;TRIM(Tabla1[[#This Row],[Dia de clases Inscrito]])&amp;"-"&amp;TRIM(Tabla1[[#This Row],[Horario Inscrito]])&amp;"-"&amp;TRIM(Tabla1[[#This Row],[Fecha Inicio grupo]])&amp;"-"&amp;TRIM(Tabla1[[#This Row],[Tipo Incrito]]))</f>
        <v/>
      </c>
      <c r="BH489" s="251" t="str">
        <f>IF(F489="","",OR(IFERROR(SEARCH("CG",Tabla1[[#This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9" s="305" t="str">
        <f>IF(F489&lt;&gt;"",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9" s="305" t="str">
        <f>IF(F489&lt;&gt;"",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9" s="305" t="str">
        <f>IF(Tabla1[[#This Row],[Fecha Inicio grupo]]="","",IFERROR(VLOOKUP(Tabla1[[#This Row],[Mes de Alta como miembro]],Parámetros!$AM$2:$AN$16,2,0),"01/01/1900"))</f>
        <v/>
      </c>
    </row>
    <row r="490" spans="1:63" ht="14.45" hidden="1">
      <c r="A490" s="68">
        <v>487</v>
      </c>
      <c r="B490" s="29"/>
      <c r="C490" s="34"/>
      <c r="D490" s="42"/>
      <c r="E490" s="64"/>
      <c r="F490" s="45"/>
      <c r="G490" s="45"/>
      <c r="H490" s="161"/>
      <c r="I490" s="42"/>
      <c r="J490" s="28"/>
      <c r="K490" s="69"/>
      <c r="L490" s="68"/>
      <c r="M490" s="46"/>
      <c r="N490" s="236" t="str">
        <f ca="1">IF(Tabla1[[#This Row],[Fecha de nac]]="","",IF(Tabla1[[#This Row],[Fecha Finalización]] &gt;=TODAY(), DATEDIF(Tabla1[[#This Row],[Fecha de nac]],TODAY(),"y"), ROUNDDOWN((Tabla1[[#This Row],[Fecha Finalización]] -Tabla1[[#This Row],[Fecha de nac]])/365,0)))</f>
        <v/>
      </c>
      <c r="O490" s="167"/>
      <c r="P490" s="34"/>
      <c r="Q490" s="67"/>
      <c r="R490" s="67"/>
      <c r="S490" s="67"/>
      <c r="T490" s="67"/>
      <c r="U490" s="241" t="str">
        <f>IF(F490="","",Tabla1[[#This Row],[Fecha Inicio grupo]]+3*7-7)</f>
        <v/>
      </c>
      <c r="V490" s="242" t="str">
        <f>IF(F490="","",EDATE(Tabla1[[#This Row],[Fecha Inicio grupo]],3))</f>
        <v/>
      </c>
      <c r="W490" s="29"/>
      <c r="X490" s="29"/>
      <c r="Y490" s="76"/>
      <c r="Z490" s="76"/>
      <c r="AA490" s="76"/>
      <c r="AB490" s="76"/>
      <c r="AC490" s="76"/>
      <c r="AD490" s="76"/>
      <c r="AE490" s="76"/>
      <c r="AF490" s="76"/>
      <c r="AG490" s="76"/>
      <c r="AH490" s="76"/>
      <c r="AI490" s="76"/>
      <c r="AJ490" s="76"/>
      <c r="AK490" s="76"/>
      <c r="AL490" s="76"/>
      <c r="AM490" s="76"/>
      <c r="AN490" s="76"/>
      <c r="AO490" s="143"/>
      <c r="AP490" s="244" t="str">
        <f>IF(F490="","",IFERROR(VLOOKUP(SUBSTITUTE(SUBSTITUTE(Tabla1[[#This Row],[Uso Sistemas]],"T","P"),"N","F"),Parámetros!$M$2:$N$17,2,0),"Completar hasta 3ra sem. para evaluar a Probacionista"))</f>
        <v/>
      </c>
      <c r="AQ490" s="39"/>
      <c r="AR490" s="39"/>
      <c r="AS490" s="39"/>
      <c r="AT490" s="28"/>
      <c r="AU490" s="55"/>
      <c r="AV490" s="55"/>
      <c r="AW490" s="55"/>
      <c r="AX490" s="246" t="str">
        <f>IF(V490="","",EOMONTH(EDATE(Tabla1[[#This Row],[Fecha Finalización]],2),0))</f>
        <v/>
      </c>
      <c r="AY490" s="39"/>
      <c r="AZ490" s="247" t="str">
        <f>IF(V490="","",EOMONTH(EDATE(Tabla1[[#This Row],[Fecha Finalización]],3),0))</f>
        <v/>
      </c>
      <c r="BA490" s="39"/>
      <c r="BB490" s="39"/>
      <c r="BC490" s="233"/>
      <c r="BD490" s="231" t="str">
        <f>IF(F490="","",Tabla1[[#This Row],[sem 01]]&amp;Tabla1[[#This Row],[sem 02]]&amp;Tabla1[[#This Row],[sem 03]])</f>
        <v/>
      </c>
      <c r="BE490" s="232" t="str">
        <f>+IF(TRIM(F490)="","",$B$1&amp;"-"&amp;Tabla1[[#This Row],[Mes Inscrito]]&amp;"-"&amp;Tabla1[[#This Row],[Dia de clases Inscrito]]&amp;"-"&amp;Tabla1[[#This Row],[Horario Inscrito]]&amp;"-"&amp;Tabla1[[#This Row],[Fecha Inicio grupo]])</f>
        <v/>
      </c>
      <c r="BF490" s="249" t="str">
        <f>IF(F490="","",Tabla1[[#This Row],[Curso]])</f>
        <v/>
      </c>
      <c r="BG490" s="250" t="str">
        <f>+IF(TRIM(F490)="","",$B$1&amp;"-"&amp;TRIM(Tabla1[[#This Row],[Mes Inscrito]])&amp;"-"&amp;TRIM(Tabla1[[#This Row],[Dia de clases Inscrito]])&amp;"-"&amp;TRIM(Tabla1[[#This Row],[Horario Inscrito]])&amp;"-"&amp;TRIM(Tabla1[[#This Row],[Fecha Inicio grupo]])&amp;"-"&amp;TRIM(Tabla1[[#This Row],[Tipo Incrito]]))</f>
        <v/>
      </c>
      <c r="BH490" s="251" t="str">
        <f>IF(F490="","",OR(IFERROR(SEARCH("CG",Tabla1[[#This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0" s="305" t="str">
        <f>IF(F490&lt;&gt;"",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0" s="305" t="str">
        <f>IF(F490&lt;&gt;"",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0" s="305" t="str">
        <f>IF(Tabla1[[#This Row],[Fecha Inicio grupo]]="","",IFERROR(VLOOKUP(Tabla1[[#This Row],[Mes de Alta como miembro]],Parámetros!$AM$2:$AN$16,2,0),"01/01/1900"))</f>
        <v/>
      </c>
    </row>
    <row r="491" spans="1:63" ht="14.45" hidden="1">
      <c r="A491" s="68">
        <v>488</v>
      </c>
      <c r="B491" s="29"/>
      <c r="C491" s="34"/>
      <c r="D491" s="42"/>
      <c r="E491" s="64"/>
      <c r="F491" s="45"/>
      <c r="G491" s="45"/>
      <c r="H491" s="161"/>
      <c r="I491" s="42"/>
      <c r="J491" s="28"/>
      <c r="K491" s="69"/>
      <c r="L491" s="68"/>
      <c r="M491" s="46"/>
      <c r="N491" s="236" t="str">
        <f ca="1">IF(Tabla1[[#This Row],[Fecha de nac]]="","",IF(Tabla1[[#This Row],[Fecha Finalización]] &gt;=TODAY(), DATEDIF(Tabla1[[#This Row],[Fecha de nac]],TODAY(),"y"), ROUNDDOWN((Tabla1[[#This Row],[Fecha Finalización]] -Tabla1[[#This Row],[Fecha de nac]])/365,0)))</f>
        <v/>
      </c>
      <c r="O491" s="167"/>
      <c r="P491" s="34"/>
      <c r="Q491" s="67"/>
      <c r="R491" s="67"/>
      <c r="S491" s="67"/>
      <c r="T491" s="67"/>
      <c r="U491" s="241" t="str">
        <f>IF(F491="","",Tabla1[[#This Row],[Fecha Inicio grupo]]+3*7-7)</f>
        <v/>
      </c>
      <c r="V491" s="242" t="str">
        <f>IF(F491="","",EDATE(Tabla1[[#This Row],[Fecha Inicio grupo]],3))</f>
        <v/>
      </c>
      <c r="W491" s="29"/>
      <c r="X491" s="29"/>
      <c r="Y491" s="76"/>
      <c r="Z491" s="76"/>
      <c r="AA491" s="76"/>
      <c r="AB491" s="76"/>
      <c r="AC491" s="76"/>
      <c r="AD491" s="76"/>
      <c r="AE491" s="76"/>
      <c r="AF491" s="76"/>
      <c r="AG491" s="76"/>
      <c r="AH491" s="76"/>
      <c r="AI491" s="76"/>
      <c r="AJ491" s="76"/>
      <c r="AK491" s="76"/>
      <c r="AL491" s="76"/>
      <c r="AM491" s="76"/>
      <c r="AN491" s="76"/>
      <c r="AO491" s="143"/>
      <c r="AP491" s="244" t="str">
        <f>IF(F491="","",IFERROR(VLOOKUP(SUBSTITUTE(SUBSTITUTE(Tabla1[[#This Row],[Uso Sistemas]],"T","P"),"N","F"),Parámetros!$M$2:$N$17,2,0),"Completar hasta 3ra sem. para evaluar a Probacionista"))</f>
        <v/>
      </c>
      <c r="AQ491" s="39"/>
      <c r="AR491" s="39"/>
      <c r="AS491" s="39"/>
      <c r="AT491" s="28"/>
      <c r="AU491" s="55"/>
      <c r="AV491" s="55"/>
      <c r="AW491" s="55"/>
      <c r="AX491" s="246" t="str">
        <f>IF(V491="","",EOMONTH(EDATE(Tabla1[[#This Row],[Fecha Finalización]],2),0))</f>
        <v/>
      </c>
      <c r="AY491" s="39"/>
      <c r="AZ491" s="247" t="str">
        <f>IF(V491="","",EOMONTH(EDATE(Tabla1[[#This Row],[Fecha Finalización]],3),0))</f>
        <v/>
      </c>
      <c r="BA491" s="39"/>
      <c r="BB491" s="39"/>
      <c r="BC491" s="233"/>
      <c r="BD491" s="231" t="str">
        <f>IF(F491="","",Tabla1[[#This Row],[sem 01]]&amp;Tabla1[[#This Row],[sem 02]]&amp;Tabla1[[#This Row],[sem 03]])</f>
        <v/>
      </c>
      <c r="BE491" s="232" t="str">
        <f>+IF(TRIM(F491)="","",$B$1&amp;"-"&amp;Tabla1[[#This Row],[Mes Inscrito]]&amp;"-"&amp;Tabla1[[#This Row],[Dia de clases Inscrito]]&amp;"-"&amp;Tabla1[[#This Row],[Horario Inscrito]]&amp;"-"&amp;Tabla1[[#This Row],[Fecha Inicio grupo]])</f>
        <v/>
      </c>
      <c r="BF491" s="249" t="str">
        <f>IF(F491="","",Tabla1[[#This Row],[Curso]])</f>
        <v/>
      </c>
      <c r="BG491" s="250" t="str">
        <f>+IF(TRIM(F491)="","",$B$1&amp;"-"&amp;TRIM(Tabla1[[#This Row],[Mes Inscrito]])&amp;"-"&amp;TRIM(Tabla1[[#This Row],[Dia de clases Inscrito]])&amp;"-"&amp;TRIM(Tabla1[[#This Row],[Horario Inscrito]])&amp;"-"&amp;TRIM(Tabla1[[#This Row],[Fecha Inicio grupo]])&amp;"-"&amp;TRIM(Tabla1[[#This Row],[Tipo Incrito]]))</f>
        <v/>
      </c>
      <c r="BH491" s="251" t="str">
        <f>IF(F491="","",OR(IFERROR(SEARCH("CG",Tabla1[[#This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1" s="305" t="str">
        <f>IF(F491&lt;&gt;"",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1" s="305" t="str">
        <f>IF(F491&lt;&gt;"",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1" s="305" t="str">
        <f>IF(Tabla1[[#This Row],[Fecha Inicio grupo]]="","",IFERROR(VLOOKUP(Tabla1[[#This Row],[Mes de Alta como miembro]],Parámetros!$AM$2:$AN$16,2,0),"01/01/1900"))</f>
        <v/>
      </c>
    </row>
    <row r="492" spans="1:63" ht="14.45" hidden="1">
      <c r="A492" s="68">
        <v>489</v>
      </c>
      <c r="B492" s="29"/>
      <c r="C492" s="34"/>
      <c r="D492" s="42"/>
      <c r="E492" s="64"/>
      <c r="F492" s="45"/>
      <c r="G492" s="45"/>
      <c r="H492" s="161"/>
      <c r="I492" s="42"/>
      <c r="J492" s="28"/>
      <c r="K492" s="69"/>
      <c r="L492" s="68"/>
      <c r="M492" s="46"/>
      <c r="N492" s="236" t="str">
        <f ca="1">IF(Tabla1[[#This Row],[Fecha de nac]]="","",IF(Tabla1[[#This Row],[Fecha Finalización]] &gt;=TODAY(), DATEDIF(Tabla1[[#This Row],[Fecha de nac]],TODAY(),"y"), ROUNDDOWN((Tabla1[[#This Row],[Fecha Finalización]] -Tabla1[[#This Row],[Fecha de nac]])/365,0)))</f>
        <v/>
      </c>
      <c r="O492" s="167"/>
      <c r="P492" s="34"/>
      <c r="Q492" s="67"/>
      <c r="R492" s="67"/>
      <c r="S492" s="67"/>
      <c r="T492" s="67"/>
      <c r="U492" s="241" t="str">
        <f>IF(F492="","",Tabla1[[#This Row],[Fecha Inicio grupo]]+3*7-7)</f>
        <v/>
      </c>
      <c r="V492" s="242" t="str">
        <f>IF(F492="","",EDATE(Tabla1[[#This Row],[Fecha Inicio grupo]],3))</f>
        <v/>
      </c>
      <c r="W492" s="29"/>
      <c r="X492" s="29"/>
      <c r="Y492" s="76"/>
      <c r="Z492" s="76"/>
      <c r="AA492" s="76"/>
      <c r="AB492" s="76"/>
      <c r="AC492" s="76"/>
      <c r="AD492" s="76"/>
      <c r="AE492" s="76"/>
      <c r="AF492" s="76"/>
      <c r="AG492" s="76"/>
      <c r="AH492" s="76"/>
      <c r="AI492" s="76"/>
      <c r="AJ492" s="76"/>
      <c r="AK492" s="76"/>
      <c r="AL492" s="76"/>
      <c r="AM492" s="76"/>
      <c r="AN492" s="76"/>
      <c r="AO492" s="143"/>
      <c r="AP492" s="244" t="str">
        <f>IF(F492="","",IFERROR(VLOOKUP(SUBSTITUTE(SUBSTITUTE(Tabla1[[#This Row],[Uso Sistemas]],"T","P"),"N","F"),Parámetros!$M$2:$N$17,2,0),"Completar hasta 3ra sem. para evaluar a Probacionista"))</f>
        <v/>
      </c>
      <c r="AQ492" s="39"/>
      <c r="AR492" s="39"/>
      <c r="AS492" s="39"/>
      <c r="AT492" s="28"/>
      <c r="AU492" s="55"/>
      <c r="AV492" s="55"/>
      <c r="AW492" s="55"/>
      <c r="AX492" s="246" t="str">
        <f>IF(V492="","",EOMONTH(EDATE(Tabla1[[#This Row],[Fecha Finalización]],2),0))</f>
        <v/>
      </c>
      <c r="AY492" s="39"/>
      <c r="AZ492" s="247" t="str">
        <f>IF(V492="","",EOMONTH(EDATE(Tabla1[[#This Row],[Fecha Finalización]],3),0))</f>
        <v/>
      </c>
      <c r="BA492" s="39"/>
      <c r="BB492" s="39"/>
      <c r="BC492" s="233"/>
      <c r="BD492" s="231" t="str">
        <f>IF(F492="","",Tabla1[[#This Row],[sem 01]]&amp;Tabla1[[#This Row],[sem 02]]&amp;Tabla1[[#This Row],[sem 03]])</f>
        <v/>
      </c>
      <c r="BE492" s="232" t="str">
        <f>+IF(TRIM(F492)="","",$B$1&amp;"-"&amp;Tabla1[[#This Row],[Mes Inscrito]]&amp;"-"&amp;Tabla1[[#This Row],[Dia de clases Inscrito]]&amp;"-"&amp;Tabla1[[#This Row],[Horario Inscrito]]&amp;"-"&amp;Tabla1[[#This Row],[Fecha Inicio grupo]])</f>
        <v/>
      </c>
      <c r="BF492" s="249" t="str">
        <f>IF(F492="","",Tabla1[[#This Row],[Curso]])</f>
        <v/>
      </c>
      <c r="BG492" s="250" t="str">
        <f>+IF(TRIM(F492)="","",$B$1&amp;"-"&amp;TRIM(Tabla1[[#This Row],[Mes Inscrito]])&amp;"-"&amp;TRIM(Tabla1[[#This Row],[Dia de clases Inscrito]])&amp;"-"&amp;TRIM(Tabla1[[#This Row],[Horario Inscrito]])&amp;"-"&amp;TRIM(Tabla1[[#This Row],[Fecha Inicio grupo]])&amp;"-"&amp;TRIM(Tabla1[[#This Row],[Tipo Incrito]]))</f>
        <v/>
      </c>
      <c r="BH492" s="251" t="str">
        <f>IF(F492="","",OR(IFERROR(SEARCH("CG",Tabla1[[#This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2" s="305" t="str">
        <f>IF(F492&lt;&gt;"",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2" s="305" t="str">
        <f>IF(F492&lt;&gt;"",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2" s="305" t="str">
        <f>IF(Tabla1[[#This Row],[Fecha Inicio grupo]]="","",IFERROR(VLOOKUP(Tabla1[[#This Row],[Mes de Alta como miembro]],Parámetros!$AM$2:$AN$16,2,0),"01/01/1900"))</f>
        <v/>
      </c>
    </row>
    <row r="493" spans="1:63" ht="14.45" hidden="1">
      <c r="A493" s="68">
        <v>490</v>
      </c>
      <c r="B493" s="29"/>
      <c r="C493" s="34"/>
      <c r="D493" s="42"/>
      <c r="E493" s="64"/>
      <c r="F493" s="45"/>
      <c r="G493" s="45"/>
      <c r="H493" s="161"/>
      <c r="I493" s="42"/>
      <c r="J493" s="28"/>
      <c r="K493" s="69"/>
      <c r="L493" s="68"/>
      <c r="M493" s="46"/>
      <c r="N493" s="236" t="str">
        <f ca="1">IF(Tabla1[[#This Row],[Fecha de nac]]="","",IF(Tabla1[[#This Row],[Fecha Finalización]] &gt;=TODAY(), DATEDIF(Tabla1[[#This Row],[Fecha de nac]],TODAY(),"y"), ROUNDDOWN((Tabla1[[#This Row],[Fecha Finalización]] -Tabla1[[#This Row],[Fecha de nac]])/365,0)))</f>
        <v/>
      </c>
      <c r="O493" s="167"/>
      <c r="P493" s="34"/>
      <c r="Q493" s="67"/>
      <c r="R493" s="67"/>
      <c r="S493" s="67"/>
      <c r="T493" s="67"/>
      <c r="U493" s="241" t="str">
        <f>IF(F493="","",Tabla1[[#This Row],[Fecha Inicio grupo]]+3*7-7)</f>
        <v/>
      </c>
      <c r="V493" s="242" t="str">
        <f>IF(F493="","",EDATE(Tabla1[[#This Row],[Fecha Inicio grupo]],3))</f>
        <v/>
      </c>
      <c r="W493" s="29"/>
      <c r="X493" s="29"/>
      <c r="Y493" s="76"/>
      <c r="Z493" s="76"/>
      <c r="AA493" s="76"/>
      <c r="AB493" s="76"/>
      <c r="AC493" s="76"/>
      <c r="AD493" s="76"/>
      <c r="AE493" s="76"/>
      <c r="AF493" s="76"/>
      <c r="AG493" s="76"/>
      <c r="AH493" s="76"/>
      <c r="AI493" s="76"/>
      <c r="AJ493" s="76"/>
      <c r="AK493" s="76"/>
      <c r="AL493" s="76"/>
      <c r="AM493" s="76"/>
      <c r="AN493" s="76"/>
      <c r="AO493" s="143"/>
      <c r="AP493" s="244" t="str">
        <f>IF(F493="","",IFERROR(VLOOKUP(SUBSTITUTE(SUBSTITUTE(Tabla1[[#This Row],[Uso Sistemas]],"T","P"),"N","F"),Parámetros!$M$2:$N$17,2,0),"Completar hasta 3ra sem. para evaluar a Probacionista"))</f>
        <v/>
      </c>
      <c r="AQ493" s="39"/>
      <c r="AR493" s="39"/>
      <c r="AS493" s="39"/>
      <c r="AT493" s="28"/>
      <c r="AU493" s="55"/>
      <c r="AV493" s="55"/>
      <c r="AW493" s="55"/>
      <c r="AX493" s="246" t="str">
        <f>IF(V493="","",EOMONTH(EDATE(Tabla1[[#This Row],[Fecha Finalización]],2),0))</f>
        <v/>
      </c>
      <c r="AY493" s="39"/>
      <c r="AZ493" s="247" t="str">
        <f>IF(V493="","",EOMONTH(EDATE(Tabla1[[#This Row],[Fecha Finalización]],3),0))</f>
        <v/>
      </c>
      <c r="BA493" s="39"/>
      <c r="BB493" s="39"/>
      <c r="BC493" s="233"/>
      <c r="BD493" s="231" t="str">
        <f>IF(F493="","",Tabla1[[#This Row],[sem 01]]&amp;Tabla1[[#This Row],[sem 02]]&amp;Tabla1[[#This Row],[sem 03]])</f>
        <v/>
      </c>
      <c r="BE493" s="232" t="str">
        <f>+IF(TRIM(F493)="","",$B$1&amp;"-"&amp;Tabla1[[#This Row],[Mes Inscrito]]&amp;"-"&amp;Tabla1[[#This Row],[Dia de clases Inscrito]]&amp;"-"&amp;Tabla1[[#This Row],[Horario Inscrito]]&amp;"-"&amp;Tabla1[[#This Row],[Fecha Inicio grupo]])</f>
        <v/>
      </c>
      <c r="BF493" s="249" t="str">
        <f>IF(F493="","",Tabla1[[#This Row],[Curso]])</f>
        <v/>
      </c>
      <c r="BG493" s="250" t="str">
        <f>+IF(TRIM(F493)="","",$B$1&amp;"-"&amp;TRIM(Tabla1[[#This Row],[Mes Inscrito]])&amp;"-"&amp;TRIM(Tabla1[[#This Row],[Dia de clases Inscrito]])&amp;"-"&amp;TRIM(Tabla1[[#This Row],[Horario Inscrito]])&amp;"-"&amp;TRIM(Tabla1[[#This Row],[Fecha Inicio grupo]])&amp;"-"&amp;TRIM(Tabla1[[#This Row],[Tipo Incrito]]))</f>
        <v/>
      </c>
      <c r="BH493" s="251" t="str">
        <f>IF(F493="","",OR(IFERROR(SEARCH("CG",Tabla1[[#This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3" s="305" t="str">
        <f>IF(F493&lt;&gt;"",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3" s="305" t="str">
        <f>IF(F493&lt;&gt;"",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3" s="305" t="str">
        <f>IF(Tabla1[[#This Row],[Fecha Inicio grupo]]="","",IFERROR(VLOOKUP(Tabla1[[#This Row],[Mes de Alta como miembro]],Parámetros!$AM$2:$AN$16,2,0),"01/01/1900"))</f>
        <v/>
      </c>
    </row>
    <row r="494" spans="1:63" ht="14.45" hidden="1">
      <c r="A494" s="68">
        <v>491</v>
      </c>
      <c r="B494" s="29"/>
      <c r="C494" s="34"/>
      <c r="D494" s="42"/>
      <c r="E494" s="64"/>
      <c r="F494" s="45"/>
      <c r="G494" s="45"/>
      <c r="H494" s="161"/>
      <c r="I494" s="42"/>
      <c r="J494" s="28"/>
      <c r="K494" s="69"/>
      <c r="L494" s="68"/>
      <c r="M494" s="46"/>
      <c r="N494" s="236" t="str">
        <f ca="1">IF(Tabla1[[#This Row],[Fecha de nac]]="","",IF(Tabla1[[#This Row],[Fecha Finalización]] &gt;=TODAY(), DATEDIF(Tabla1[[#This Row],[Fecha de nac]],TODAY(),"y"), ROUNDDOWN((Tabla1[[#This Row],[Fecha Finalización]] -Tabla1[[#This Row],[Fecha de nac]])/365,0)))</f>
        <v/>
      </c>
      <c r="O494" s="167"/>
      <c r="P494" s="34"/>
      <c r="Q494" s="67"/>
      <c r="R494" s="67"/>
      <c r="S494" s="67"/>
      <c r="T494" s="67"/>
      <c r="U494" s="241" t="str">
        <f>IF(F494="","",Tabla1[[#This Row],[Fecha Inicio grupo]]+3*7-7)</f>
        <v/>
      </c>
      <c r="V494" s="242" t="str">
        <f>IF(F494="","",EDATE(Tabla1[[#This Row],[Fecha Inicio grupo]],3))</f>
        <v/>
      </c>
      <c r="W494" s="29"/>
      <c r="X494" s="29"/>
      <c r="Y494" s="76"/>
      <c r="Z494" s="76"/>
      <c r="AA494" s="76"/>
      <c r="AB494" s="76"/>
      <c r="AC494" s="76"/>
      <c r="AD494" s="76"/>
      <c r="AE494" s="76"/>
      <c r="AF494" s="76"/>
      <c r="AG494" s="76"/>
      <c r="AH494" s="76"/>
      <c r="AI494" s="76"/>
      <c r="AJ494" s="76"/>
      <c r="AK494" s="76"/>
      <c r="AL494" s="76"/>
      <c r="AM494" s="76"/>
      <c r="AN494" s="76"/>
      <c r="AO494" s="143"/>
      <c r="AP494" s="244" t="str">
        <f>IF(F494="","",IFERROR(VLOOKUP(SUBSTITUTE(SUBSTITUTE(Tabla1[[#This Row],[Uso Sistemas]],"T","P"),"N","F"),Parámetros!$M$2:$N$17,2,0),"Completar hasta 3ra sem. para evaluar a Probacionista"))</f>
        <v/>
      </c>
      <c r="AQ494" s="39"/>
      <c r="AR494" s="39"/>
      <c r="AS494" s="39"/>
      <c r="AT494" s="28"/>
      <c r="AU494" s="55"/>
      <c r="AV494" s="55"/>
      <c r="AW494" s="55"/>
      <c r="AX494" s="246" t="str">
        <f>IF(V494="","",EOMONTH(EDATE(Tabla1[[#This Row],[Fecha Finalización]],2),0))</f>
        <v/>
      </c>
      <c r="AY494" s="39"/>
      <c r="AZ494" s="247" t="str">
        <f>IF(V494="","",EOMONTH(EDATE(Tabla1[[#This Row],[Fecha Finalización]],3),0))</f>
        <v/>
      </c>
      <c r="BA494" s="39"/>
      <c r="BB494" s="39"/>
      <c r="BC494" s="233"/>
      <c r="BD494" s="231" t="str">
        <f>IF(F494="","",Tabla1[[#This Row],[sem 01]]&amp;Tabla1[[#This Row],[sem 02]]&amp;Tabla1[[#This Row],[sem 03]])</f>
        <v/>
      </c>
      <c r="BE494" s="232" t="str">
        <f>+IF(TRIM(F494)="","",$B$1&amp;"-"&amp;Tabla1[[#This Row],[Mes Inscrito]]&amp;"-"&amp;Tabla1[[#This Row],[Dia de clases Inscrito]]&amp;"-"&amp;Tabla1[[#This Row],[Horario Inscrito]]&amp;"-"&amp;Tabla1[[#This Row],[Fecha Inicio grupo]])</f>
        <v/>
      </c>
      <c r="BF494" s="249" t="str">
        <f>IF(F494="","",Tabla1[[#This Row],[Curso]])</f>
        <v/>
      </c>
      <c r="BG494" s="250" t="str">
        <f>+IF(TRIM(F494)="","",$B$1&amp;"-"&amp;TRIM(Tabla1[[#This Row],[Mes Inscrito]])&amp;"-"&amp;TRIM(Tabla1[[#This Row],[Dia de clases Inscrito]])&amp;"-"&amp;TRIM(Tabla1[[#This Row],[Horario Inscrito]])&amp;"-"&amp;TRIM(Tabla1[[#This Row],[Fecha Inicio grupo]])&amp;"-"&amp;TRIM(Tabla1[[#This Row],[Tipo Incrito]]))</f>
        <v/>
      </c>
      <c r="BH494" s="251" t="str">
        <f>IF(F494="","",OR(IFERROR(SEARCH("CG",Tabla1[[#This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4" s="305" t="str">
        <f>IF(F494&lt;&gt;"",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4" s="305" t="str">
        <f>IF(F494&lt;&gt;"",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4" s="305" t="str">
        <f>IF(Tabla1[[#This Row],[Fecha Inicio grupo]]="","",IFERROR(VLOOKUP(Tabla1[[#This Row],[Mes de Alta como miembro]],Parámetros!$AM$2:$AN$16,2,0),"01/01/1900"))</f>
        <v/>
      </c>
    </row>
    <row r="495" spans="1:63" ht="14.45" hidden="1">
      <c r="A495" s="68">
        <v>492</v>
      </c>
      <c r="B495" s="29"/>
      <c r="C495" s="34"/>
      <c r="D495" s="42"/>
      <c r="E495" s="64"/>
      <c r="F495" s="45"/>
      <c r="G495" s="45"/>
      <c r="H495" s="161"/>
      <c r="I495" s="42"/>
      <c r="J495" s="28"/>
      <c r="K495" s="69"/>
      <c r="L495" s="68"/>
      <c r="M495" s="46"/>
      <c r="N495" s="236" t="str">
        <f ca="1">IF(Tabla1[[#This Row],[Fecha de nac]]="","",IF(Tabla1[[#This Row],[Fecha Finalización]] &gt;=TODAY(), DATEDIF(Tabla1[[#This Row],[Fecha de nac]],TODAY(),"y"), ROUNDDOWN((Tabla1[[#This Row],[Fecha Finalización]] -Tabla1[[#This Row],[Fecha de nac]])/365,0)))</f>
        <v/>
      </c>
      <c r="O495" s="167"/>
      <c r="P495" s="34"/>
      <c r="Q495" s="67"/>
      <c r="R495" s="67"/>
      <c r="S495" s="67"/>
      <c r="T495" s="67"/>
      <c r="U495" s="241" t="str">
        <f>IF(F495="","",Tabla1[[#This Row],[Fecha Inicio grupo]]+3*7-7)</f>
        <v/>
      </c>
      <c r="V495" s="242" t="str">
        <f>IF(F495="","",EDATE(Tabla1[[#This Row],[Fecha Inicio grupo]],3))</f>
        <v/>
      </c>
      <c r="W495" s="29"/>
      <c r="X495" s="29"/>
      <c r="Y495" s="76"/>
      <c r="Z495" s="76"/>
      <c r="AA495" s="76"/>
      <c r="AB495" s="76"/>
      <c r="AC495" s="76"/>
      <c r="AD495" s="76"/>
      <c r="AE495" s="76"/>
      <c r="AF495" s="76"/>
      <c r="AG495" s="76"/>
      <c r="AH495" s="76"/>
      <c r="AI495" s="76"/>
      <c r="AJ495" s="76"/>
      <c r="AK495" s="76"/>
      <c r="AL495" s="76"/>
      <c r="AM495" s="76"/>
      <c r="AN495" s="76"/>
      <c r="AO495" s="143"/>
      <c r="AP495" s="244" t="str">
        <f>IF(F495="","",IFERROR(VLOOKUP(SUBSTITUTE(SUBSTITUTE(Tabla1[[#This Row],[Uso Sistemas]],"T","P"),"N","F"),Parámetros!$M$2:$N$17,2,0),"Completar hasta 3ra sem. para evaluar a Probacionista"))</f>
        <v/>
      </c>
      <c r="AQ495" s="39"/>
      <c r="AR495" s="39"/>
      <c r="AS495" s="39"/>
      <c r="AT495" s="28"/>
      <c r="AU495" s="55"/>
      <c r="AV495" s="55"/>
      <c r="AW495" s="55"/>
      <c r="AX495" s="246" t="str">
        <f>IF(V495="","",EOMONTH(EDATE(Tabla1[[#This Row],[Fecha Finalización]],2),0))</f>
        <v/>
      </c>
      <c r="AY495" s="39"/>
      <c r="AZ495" s="247" t="str">
        <f>IF(V495="","",EOMONTH(EDATE(Tabla1[[#This Row],[Fecha Finalización]],3),0))</f>
        <v/>
      </c>
      <c r="BA495" s="39"/>
      <c r="BB495" s="39"/>
      <c r="BC495" s="233"/>
      <c r="BD495" s="231" t="str">
        <f>IF(F495="","",Tabla1[[#This Row],[sem 01]]&amp;Tabla1[[#This Row],[sem 02]]&amp;Tabla1[[#This Row],[sem 03]])</f>
        <v/>
      </c>
      <c r="BE495" s="232" t="str">
        <f>+IF(TRIM(F495)="","",$B$1&amp;"-"&amp;Tabla1[[#This Row],[Mes Inscrito]]&amp;"-"&amp;Tabla1[[#This Row],[Dia de clases Inscrito]]&amp;"-"&amp;Tabla1[[#This Row],[Horario Inscrito]]&amp;"-"&amp;Tabla1[[#This Row],[Fecha Inicio grupo]])</f>
        <v/>
      </c>
      <c r="BF495" s="249" t="str">
        <f>IF(F495="","",Tabla1[[#This Row],[Curso]])</f>
        <v/>
      </c>
      <c r="BG495" s="250" t="str">
        <f>+IF(TRIM(F495)="","",$B$1&amp;"-"&amp;TRIM(Tabla1[[#This Row],[Mes Inscrito]])&amp;"-"&amp;TRIM(Tabla1[[#This Row],[Dia de clases Inscrito]])&amp;"-"&amp;TRIM(Tabla1[[#This Row],[Horario Inscrito]])&amp;"-"&amp;TRIM(Tabla1[[#This Row],[Fecha Inicio grupo]])&amp;"-"&amp;TRIM(Tabla1[[#This Row],[Tipo Incrito]]))</f>
        <v/>
      </c>
      <c r="BH495" s="251" t="str">
        <f>IF(F495="","",OR(IFERROR(SEARCH("CG",Tabla1[[#This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5" s="305" t="str">
        <f>IF(F495&lt;&gt;"",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5" s="305" t="str">
        <f>IF(F495&lt;&gt;"",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5" s="305" t="str">
        <f>IF(Tabla1[[#This Row],[Fecha Inicio grupo]]="","",IFERROR(VLOOKUP(Tabla1[[#This Row],[Mes de Alta como miembro]],Parámetros!$AM$2:$AN$16,2,0),"01/01/1900"))</f>
        <v/>
      </c>
    </row>
    <row r="496" spans="1:63" ht="14.45" hidden="1">
      <c r="A496" s="68">
        <v>493</v>
      </c>
      <c r="B496" s="29"/>
      <c r="C496" s="34"/>
      <c r="D496" s="42"/>
      <c r="E496" s="64"/>
      <c r="F496" s="45"/>
      <c r="G496" s="45"/>
      <c r="H496" s="161"/>
      <c r="I496" s="42"/>
      <c r="J496" s="28"/>
      <c r="K496" s="69"/>
      <c r="L496" s="68"/>
      <c r="M496" s="46"/>
      <c r="N496" s="236" t="str">
        <f ca="1">IF(Tabla1[[#This Row],[Fecha de nac]]="","",IF(Tabla1[[#This Row],[Fecha Finalización]] &gt;=TODAY(), DATEDIF(Tabla1[[#This Row],[Fecha de nac]],TODAY(),"y"), ROUNDDOWN((Tabla1[[#This Row],[Fecha Finalización]] -Tabla1[[#This Row],[Fecha de nac]])/365,0)))</f>
        <v/>
      </c>
      <c r="O496" s="167"/>
      <c r="P496" s="34"/>
      <c r="Q496" s="67"/>
      <c r="R496" s="67"/>
      <c r="S496" s="67"/>
      <c r="T496" s="67"/>
      <c r="U496" s="241" t="str">
        <f>IF(F496="","",Tabla1[[#This Row],[Fecha Inicio grupo]]+3*7-7)</f>
        <v/>
      </c>
      <c r="V496" s="242" t="str">
        <f>IF(F496="","",EDATE(Tabla1[[#This Row],[Fecha Inicio grupo]],3))</f>
        <v/>
      </c>
      <c r="W496" s="29"/>
      <c r="X496" s="29"/>
      <c r="Y496" s="76"/>
      <c r="Z496" s="76"/>
      <c r="AA496" s="76"/>
      <c r="AB496" s="76"/>
      <c r="AC496" s="76"/>
      <c r="AD496" s="76"/>
      <c r="AE496" s="76"/>
      <c r="AF496" s="76"/>
      <c r="AG496" s="76"/>
      <c r="AH496" s="76"/>
      <c r="AI496" s="76"/>
      <c r="AJ496" s="76"/>
      <c r="AK496" s="76"/>
      <c r="AL496" s="76"/>
      <c r="AM496" s="76"/>
      <c r="AN496" s="76"/>
      <c r="AO496" s="143"/>
      <c r="AP496" s="244" t="str">
        <f>IF(F496="","",IFERROR(VLOOKUP(SUBSTITUTE(SUBSTITUTE(Tabla1[[#This Row],[Uso Sistemas]],"T","P"),"N","F"),Parámetros!$M$2:$N$17,2,0),"Completar hasta 3ra sem. para evaluar a Probacionista"))</f>
        <v/>
      </c>
      <c r="AQ496" s="39"/>
      <c r="AR496" s="39"/>
      <c r="AS496" s="39"/>
      <c r="AT496" s="28"/>
      <c r="AU496" s="55"/>
      <c r="AV496" s="55"/>
      <c r="AW496" s="55"/>
      <c r="AX496" s="246" t="str">
        <f>IF(V496="","",EOMONTH(EDATE(Tabla1[[#This Row],[Fecha Finalización]],2),0))</f>
        <v/>
      </c>
      <c r="AY496" s="39"/>
      <c r="AZ496" s="247" t="str">
        <f>IF(V496="","",EOMONTH(EDATE(Tabla1[[#This Row],[Fecha Finalización]],3),0))</f>
        <v/>
      </c>
      <c r="BA496" s="39"/>
      <c r="BB496" s="39"/>
      <c r="BC496" s="233"/>
      <c r="BD496" s="231" t="str">
        <f>IF(F496="","",Tabla1[[#This Row],[sem 01]]&amp;Tabla1[[#This Row],[sem 02]]&amp;Tabla1[[#This Row],[sem 03]])</f>
        <v/>
      </c>
      <c r="BE496" s="232" t="str">
        <f>+IF(TRIM(F496)="","",$B$1&amp;"-"&amp;Tabla1[[#This Row],[Mes Inscrito]]&amp;"-"&amp;Tabla1[[#This Row],[Dia de clases Inscrito]]&amp;"-"&amp;Tabla1[[#This Row],[Horario Inscrito]]&amp;"-"&amp;Tabla1[[#This Row],[Fecha Inicio grupo]])</f>
        <v/>
      </c>
      <c r="BF496" s="249" t="str">
        <f>IF(F496="","",Tabla1[[#This Row],[Curso]])</f>
        <v/>
      </c>
      <c r="BG496" s="250" t="str">
        <f>+IF(TRIM(F496)="","",$B$1&amp;"-"&amp;TRIM(Tabla1[[#This Row],[Mes Inscrito]])&amp;"-"&amp;TRIM(Tabla1[[#This Row],[Dia de clases Inscrito]])&amp;"-"&amp;TRIM(Tabla1[[#This Row],[Horario Inscrito]])&amp;"-"&amp;TRIM(Tabla1[[#This Row],[Fecha Inicio grupo]])&amp;"-"&amp;TRIM(Tabla1[[#This Row],[Tipo Incrito]]))</f>
        <v/>
      </c>
      <c r="BH496" s="251" t="str">
        <f>IF(F496="","",OR(IFERROR(SEARCH("CG",Tabla1[[#This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6" s="305" t="str">
        <f>IF(F496&lt;&gt;"",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6" s="305" t="str">
        <f>IF(F496&lt;&gt;"",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6" s="305" t="str">
        <f>IF(Tabla1[[#This Row],[Fecha Inicio grupo]]="","",IFERROR(VLOOKUP(Tabla1[[#This Row],[Mes de Alta como miembro]],Parámetros!$AM$2:$AN$16,2,0),"01/01/1900"))</f>
        <v/>
      </c>
    </row>
    <row r="497" spans="1:63" ht="14.45" hidden="1">
      <c r="A497" s="68">
        <v>494</v>
      </c>
      <c r="B497" s="29"/>
      <c r="C497" s="34"/>
      <c r="D497" s="42"/>
      <c r="E497" s="64"/>
      <c r="F497" s="45"/>
      <c r="G497" s="45"/>
      <c r="H497" s="161"/>
      <c r="I497" s="42"/>
      <c r="J497" s="28"/>
      <c r="K497" s="69"/>
      <c r="L497" s="68"/>
      <c r="M497" s="46"/>
      <c r="N497" s="236" t="str">
        <f ca="1">IF(Tabla1[[#This Row],[Fecha de nac]]="","",IF(Tabla1[[#This Row],[Fecha Finalización]] &gt;=TODAY(), DATEDIF(Tabla1[[#This Row],[Fecha de nac]],TODAY(),"y"), ROUNDDOWN((Tabla1[[#This Row],[Fecha Finalización]] -Tabla1[[#This Row],[Fecha de nac]])/365,0)))</f>
        <v/>
      </c>
      <c r="O497" s="167"/>
      <c r="P497" s="34"/>
      <c r="Q497" s="67"/>
      <c r="R497" s="67"/>
      <c r="S497" s="67"/>
      <c r="T497" s="67"/>
      <c r="U497" s="241" t="str">
        <f>IF(F497="","",Tabla1[[#This Row],[Fecha Inicio grupo]]+3*7-7)</f>
        <v/>
      </c>
      <c r="V497" s="242" t="str">
        <f>IF(F497="","",EDATE(Tabla1[[#This Row],[Fecha Inicio grupo]],3))</f>
        <v/>
      </c>
      <c r="W497" s="29"/>
      <c r="X497" s="29"/>
      <c r="Y497" s="76"/>
      <c r="Z497" s="76"/>
      <c r="AA497" s="76"/>
      <c r="AB497" s="76"/>
      <c r="AC497" s="76"/>
      <c r="AD497" s="76"/>
      <c r="AE497" s="76"/>
      <c r="AF497" s="76"/>
      <c r="AG497" s="76"/>
      <c r="AH497" s="76"/>
      <c r="AI497" s="76"/>
      <c r="AJ497" s="76"/>
      <c r="AK497" s="76"/>
      <c r="AL497" s="76"/>
      <c r="AM497" s="76"/>
      <c r="AN497" s="76"/>
      <c r="AO497" s="143"/>
      <c r="AP497" s="244" t="str">
        <f>IF(F497="","",IFERROR(VLOOKUP(SUBSTITUTE(SUBSTITUTE(Tabla1[[#This Row],[Uso Sistemas]],"T","P"),"N","F"),Parámetros!$M$2:$N$17,2,0),"Completar hasta 3ra sem. para evaluar a Probacionista"))</f>
        <v/>
      </c>
      <c r="AQ497" s="39"/>
      <c r="AR497" s="39"/>
      <c r="AS497" s="39"/>
      <c r="AT497" s="28"/>
      <c r="AU497" s="55"/>
      <c r="AV497" s="55"/>
      <c r="AW497" s="55"/>
      <c r="AX497" s="246" t="str">
        <f>IF(V497="","",EOMONTH(EDATE(Tabla1[[#This Row],[Fecha Finalización]],2),0))</f>
        <v/>
      </c>
      <c r="AY497" s="39"/>
      <c r="AZ497" s="247" t="str">
        <f>IF(V497="","",EOMONTH(EDATE(Tabla1[[#This Row],[Fecha Finalización]],3),0))</f>
        <v/>
      </c>
      <c r="BA497" s="39"/>
      <c r="BB497" s="39"/>
      <c r="BC497" s="233"/>
      <c r="BD497" s="231" t="str">
        <f>IF(F497="","",Tabla1[[#This Row],[sem 01]]&amp;Tabla1[[#This Row],[sem 02]]&amp;Tabla1[[#This Row],[sem 03]])</f>
        <v/>
      </c>
      <c r="BE497" s="232" t="str">
        <f>+IF(TRIM(F497)="","",$B$1&amp;"-"&amp;Tabla1[[#This Row],[Mes Inscrito]]&amp;"-"&amp;Tabla1[[#This Row],[Dia de clases Inscrito]]&amp;"-"&amp;Tabla1[[#This Row],[Horario Inscrito]]&amp;"-"&amp;Tabla1[[#This Row],[Fecha Inicio grupo]])</f>
        <v/>
      </c>
      <c r="BF497" s="249" t="str">
        <f>IF(F497="","",Tabla1[[#This Row],[Curso]])</f>
        <v/>
      </c>
      <c r="BG497" s="250" t="str">
        <f>+IF(TRIM(F497)="","",$B$1&amp;"-"&amp;TRIM(Tabla1[[#This Row],[Mes Inscrito]])&amp;"-"&amp;TRIM(Tabla1[[#This Row],[Dia de clases Inscrito]])&amp;"-"&amp;TRIM(Tabla1[[#This Row],[Horario Inscrito]])&amp;"-"&amp;TRIM(Tabla1[[#This Row],[Fecha Inicio grupo]])&amp;"-"&amp;TRIM(Tabla1[[#This Row],[Tipo Incrito]]))</f>
        <v/>
      </c>
      <c r="BH497" s="251" t="str">
        <f>IF(F497="","",OR(IFERROR(SEARCH("CG",Tabla1[[#This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7" s="305" t="str">
        <f>IF(F497&lt;&gt;"",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7" s="305" t="str">
        <f>IF(F497&lt;&gt;"",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7" s="305" t="str">
        <f>IF(Tabla1[[#This Row],[Fecha Inicio grupo]]="","",IFERROR(VLOOKUP(Tabla1[[#This Row],[Mes de Alta como miembro]],Parámetros!$AM$2:$AN$16,2,0),"01/01/1900"))</f>
        <v/>
      </c>
    </row>
    <row r="498" spans="1:63" ht="14.45" hidden="1">
      <c r="A498" s="68">
        <v>495</v>
      </c>
      <c r="B498" s="29"/>
      <c r="C498" s="34"/>
      <c r="D498" s="42"/>
      <c r="E498" s="64"/>
      <c r="F498" s="45"/>
      <c r="G498" s="45"/>
      <c r="H498" s="161"/>
      <c r="I498" s="42"/>
      <c r="J498" s="28"/>
      <c r="K498" s="69"/>
      <c r="L498" s="68"/>
      <c r="M498" s="46"/>
      <c r="N498" s="236" t="str">
        <f ca="1">IF(Tabla1[[#This Row],[Fecha de nac]]="","",IF(Tabla1[[#This Row],[Fecha Finalización]] &gt;=TODAY(), DATEDIF(Tabla1[[#This Row],[Fecha de nac]],TODAY(),"y"), ROUNDDOWN((Tabla1[[#This Row],[Fecha Finalización]] -Tabla1[[#This Row],[Fecha de nac]])/365,0)))</f>
        <v/>
      </c>
      <c r="O498" s="167"/>
      <c r="P498" s="34"/>
      <c r="Q498" s="67"/>
      <c r="R498" s="67"/>
      <c r="S498" s="67"/>
      <c r="T498" s="67"/>
      <c r="U498" s="241" t="str">
        <f>IF(F498="","",Tabla1[[#This Row],[Fecha Inicio grupo]]+3*7-7)</f>
        <v/>
      </c>
      <c r="V498" s="242" t="str">
        <f>IF(F498="","",EDATE(Tabla1[[#This Row],[Fecha Inicio grupo]],3))</f>
        <v/>
      </c>
      <c r="W498" s="29"/>
      <c r="X498" s="29"/>
      <c r="Y498" s="76"/>
      <c r="Z498" s="76"/>
      <c r="AA498" s="76"/>
      <c r="AB498" s="76"/>
      <c r="AC498" s="76"/>
      <c r="AD498" s="76"/>
      <c r="AE498" s="76"/>
      <c r="AF498" s="76"/>
      <c r="AG498" s="76"/>
      <c r="AH498" s="76"/>
      <c r="AI498" s="76"/>
      <c r="AJ498" s="76"/>
      <c r="AK498" s="76"/>
      <c r="AL498" s="76"/>
      <c r="AM498" s="76"/>
      <c r="AN498" s="76"/>
      <c r="AO498" s="143"/>
      <c r="AP498" s="244" t="str">
        <f>IF(F498="","",IFERROR(VLOOKUP(SUBSTITUTE(SUBSTITUTE(Tabla1[[#This Row],[Uso Sistemas]],"T","P"),"N","F"),Parámetros!$M$2:$N$17,2,0),"Completar hasta 3ra sem. para evaluar a Probacionista"))</f>
        <v/>
      </c>
      <c r="AQ498" s="39"/>
      <c r="AR498" s="39"/>
      <c r="AS498" s="39"/>
      <c r="AT498" s="28"/>
      <c r="AU498" s="55"/>
      <c r="AV498" s="55"/>
      <c r="AW498" s="55"/>
      <c r="AX498" s="246" t="str">
        <f>IF(V498="","",EOMONTH(EDATE(Tabla1[[#This Row],[Fecha Finalización]],2),0))</f>
        <v/>
      </c>
      <c r="AY498" s="39"/>
      <c r="AZ498" s="247" t="str">
        <f>IF(V498="","",EOMONTH(EDATE(Tabla1[[#This Row],[Fecha Finalización]],3),0))</f>
        <v/>
      </c>
      <c r="BA498" s="39"/>
      <c r="BB498" s="39"/>
      <c r="BC498" s="233"/>
      <c r="BD498" s="231" t="str">
        <f>IF(F498="","",Tabla1[[#This Row],[sem 01]]&amp;Tabla1[[#This Row],[sem 02]]&amp;Tabla1[[#This Row],[sem 03]])</f>
        <v/>
      </c>
      <c r="BE498" s="232" t="str">
        <f>+IF(TRIM(F498)="","",$B$1&amp;"-"&amp;Tabla1[[#This Row],[Mes Inscrito]]&amp;"-"&amp;Tabla1[[#This Row],[Dia de clases Inscrito]]&amp;"-"&amp;Tabla1[[#This Row],[Horario Inscrito]]&amp;"-"&amp;Tabla1[[#This Row],[Fecha Inicio grupo]])</f>
        <v/>
      </c>
      <c r="BF498" s="249" t="str">
        <f>IF(F498="","",Tabla1[[#This Row],[Curso]])</f>
        <v/>
      </c>
      <c r="BG498" s="250" t="str">
        <f>+IF(TRIM(F498)="","",$B$1&amp;"-"&amp;TRIM(Tabla1[[#This Row],[Mes Inscrito]])&amp;"-"&amp;TRIM(Tabla1[[#This Row],[Dia de clases Inscrito]])&amp;"-"&amp;TRIM(Tabla1[[#This Row],[Horario Inscrito]])&amp;"-"&amp;TRIM(Tabla1[[#This Row],[Fecha Inicio grupo]])&amp;"-"&amp;TRIM(Tabla1[[#This Row],[Tipo Incrito]]))</f>
        <v/>
      </c>
      <c r="BH498" s="251" t="str">
        <f>IF(F498="","",OR(IFERROR(SEARCH("CG",Tabla1[[#This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8" s="305" t="str">
        <f>IF(F498&lt;&gt;"",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8" s="305" t="str">
        <f>IF(F498&lt;&gt;"",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8" s="305" t="str">
        <f>IF(Tabla1[[#This Row],[Fecha Inicio grupo]]="","",IFERROR(VLOOKUP(Tabla1[[#This Row],[Mes de Alta como miembro]],Parámetros!$AM$2:$AN$16,2,0),"01/01/1900"))</f>
        <v/>
      </c>
    </row>
    <row r="499" spans="1:63" ht="14.45" hidden="1">
      <c r="A499" s="68">
        <v>496</v>
      </c>
      <c r="B499" s="29"/>
      <c r="C499" s="34"/>
      <c r="D499" s="42"/>
      <c r="E499" s="64"/>
      <c r="F499" s="45"/>
      <c r="G499" s="45"/>
      <c r="H499" s="161"/>
      <c r="I499" s="42"/>
      <c r="J499" s="28"/>
      <c r="K499" s="69"/>
      <c r="L499" s="68"/>
      <c r="M499" s="46"/>
      <c r="N499" s="236" t="str">
        <f ca="1">IF(Tabla1[[#This Row],[Fecha de nac]]="","",IF(Tabla1[[#This Row],[Fecha Finalización]] &gt;=TODAY(), DATEDIF(Tabla1[[#This Row],[Fecha de nac]],TODAY(),"y"), ROUNDDOWN((Tabla1[[#This Row],[Fecha Finalización]] -Tabla1[[#This Row],[Fecha de nac]])/365,0)))</f>
        <v/>
      </c>
      <c r="O499" s="167"/>
      <c r="P499" s="34"/>
      <c r="Q499" s="67"/>
      <c r="R499" s="67"/>
      <c r="S499" s="67"/>
      <c r="T499" s="67"/>
      <c r="U499" s="241" t="str">
        <f>IF(F499="","",Tabla1[[#This Row],[Fecha Inicio grupo]]+3*7-7)</f>
        <v/>
      </c>
      <c r="V499" s="242" t="str">
        <f>IF(F499="","",EDATE(Tabla1[[#This Row],[Fecha Inicio grupo]],3))</f>
        <v/>
      </c>
      <c r="W499" s="29"/>
      <c r="X499" s="29"/>
      <c r="Y499" s="76"/>
      <c r="Z499" s="76"/>
      <c r="AA499" s="76"/>
      <c r="AB499" s="76"/>
      <c r="AC499" s="76"/>
      <c r="AD499" s="76"/>
      <c r="AE499" s="76"/>
      <c r="AF499" s="76"/>
      <c r="AG499" s="76"/>
      <c r="AH499" s="76"/>
      <c r="AI499" s="76"/>
      <c r="AJ499" s="76"/>
      <c r="AK499" s="76"/>
      <c r="AL499" s="76"/>
      <c r="AM499" s="76"/>
      <c r="AN499" s="76"/>
      <c r="AO499" s="143"/>
      <c r="AP499" s="244" t="str">
        <f>IF(F499="","",IFERROR(VLOOKUP(SUBSTITUTE(SUBSTITUTE(Tabla1[[#This Row],[Uso Sistemas]],"T","P"),"N","F"),Parámetros!$M$2:$N$17,2,0),"Completar hasta 3ra sem. para evaluar a Probacionista"))</f>
        <v/>
      </c>
      <c r="AQ499" s="39"/>
      <c r="AR499" s="39"/>
      <c r="AS499" s="39"/>
      <c r="AT499" s="28"/>
      <c r="AU499" s="55"/>
      <c r="AV499" s="55"/>
      <c r="AW499" s="55"/>
      <c r="AX499" s="246" t="str">
        <f>IF(V499="","",EOMONTH(EDATE(Tabla1[[#This Row],[Fecha Finalización]],2),0))</f>
        <v/>
      </c>
      <c r="AY499" s="39"/>
      <c r="AZ499" s="247" t="str">
        <f>IF(V499="","",EOMONTH(EDATE(Tabla1[[#This Row],[Fecha Finalización]],3),0))</f>
        <v/>
      </c>
      <c r="BA499" s="39"/>
      <c r="BB499" s="39"/>
      <c r="BC499" s="233"/>
      <c r="BD499" s="231" t="str">
        <f>IF(F499="","",Tabla1[[#This Row],[sem 01]]&amp;Tabla1[[#This Row],[sem 02]]&amp;Tabla1[[#This Row],[sem 03]])</f>
        <v/>
      </c>
      <c r="BE499" s="232" t="str">
        <f>+IF(TRIM(F499)="","",$B$1&amp;"-"&amp;Tabla1[[#This Row],[Mes Inscrito]]&amp;"-"&amp;Tabla1[[#This Row],[Dia de clases Inscrito]]&amp;"-"&amp;Tabla1[[#This Row],[Horario Inscrito]]&amp;"-"&amp;Tabla1[[#This Row],[Fecha Inicio grupo]])</f>
        <v/>
      </c>
      <c r="BF499" s="249" t="str">
        <f>IF(F499="","",Tabla1[[#This Row],[Curso]])</f>
        <v/>
      </c>
      <c r="BG499" s="250" t="str">
        <f>+IF(TRIM(F499)="","",$B$1&amp;"-"&amp;TRIM(Tabla1[[#This Row],[Mes Inscrito]])&amp;"-"&amp;TRIM(Tabla1[[#This Row],[Dia de clases Inscrito]])&amp;"-"&amp;TRIM(Tabla1[[#This Row],[Horario Inscrito]])&amp;"-"&amp;TRIM(Tabla1[[#This Row],[Fecha Inicio grupo]])&amp;"-"&amp;TRIM(Tabla1[[#This Row],[Tipo Incrito]]))</f>
        <v/>
      </c>
      <c r="BH499" s="251" t="str">
        <f>IF(F499="","",OR(IFERROR(SEARCH("CG",Tabla1[[#This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9" s="305" t="str">
        <f>IF(F499&lt;&gt;"",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9" s="305" t="str">
        <f>IF(F499&lt;&gt;"",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9" s="305" t="str">
        <f>IF(Tabla1[[#This Row],[Fecha Inicio grupo]]="","",IFERROR(VLOOKUP(Tabla1[[#This Row],[Mes de Alta como miembro]],Parámetros!$AM$2:$AN$16,2,0),"01/01/1900"))</f>
        <v/>
      </c>
    </row>
    <row r="500" spans="1:63" ht="14.45" hidden="1">
      <c r="A500" s="68">
        <v>497</v>
      </c>
      <c r="B500" s="29"/>
      <c r="C500" s="34"/>
      <c r="D500" s="42"/>
      <c r="E500" s="64"/>
      <c r="F500" s="45"/>
      <c r="G500" s="45"/>
      <c r="H500" s="161"/>
      <c r="I500" s="42"/>
      <c r="J500" s="28"/>
      <c r="K500" s="69"/>
      <c r="L500" s="68"/>
      <c r="M500" s="46"/>
      <c r="N500" s="236" t="str">
        <f ca="1">IF(Tabla1[[#This Row],[Fecha de nac]]="","",IF(Tabla1[[#This Row],[Fecha Finalización]] &gt;=TODAY(), DATEDIF(Tabla1[[#This Row],[Fecha de nac]],TODAY(),"y"), ROUNDDOWN((Tabla1[[#This Row],[Fecha Finalización]] -Tabla1[[#This Row],[Fecha de nac]])/365,0)))</f>
        <v/>
      </c>
      <c r="O500" s="167"/>
      <c r="P500" s="34"/>
      <c r="Q500" s="67"/>
      <c r="R500" s="67"/>
      <c r="S500" s="67"/>
      <c r="T500" s="67"/>
      <c r="U500" s="241" t="str">
        <f>IF(F500="","",Tabla1[[#This Row],[Fecha Inicio grupo]]+3*7-7)</f>
        <v/>
      </c>
      <c r="V500" s="242" t="str">
        <f>IF(F500="","",EDATE(Tabla1[[#This Row],[Fecha Inicio grupo]],3))</f>
        <v/>
      </c>
      <c r="W500" s="29"/>
      <c r="X500" s="29"/>
      <c r="Y500" s="76"/>
      <c r="Z500" s="76"/>
      <c r="AA500" s="76"/>
      <c r="AB500" s="76"/>
      <c r="AC500" s="76"/>
      <c r="AD500" s="76"/>
      <c r="AE500" s="76"/>
      <c r="AF500" s="76"/>
      <c r="AG500" s="76"/>
      <c r="AH500" s="76"/>
      <c r="AI500" s="76"/>
      <c r="AJ500" s="76"/>
      <c r="AK500" s="76"/>
      <c r="AL500" s="76"/>
      <c r="AM500" s="76"/>
      <c r="AN500" s="76"/>
      <c r="AO500" s="143"/>
      <c r="AP500" s="244" t="str">
        <f>IF(F500="","",IFERROR(VLOOKUP(SUBSTITUTE(SUBSTITUTE(Tabla1[[#This Row],[Uso Sistemas]],"T","P"),"N","F"),Parámetros!$M$2:$N$17,2,0),"Completar hasta 3ra sem. para evaluar a Probacionista"))</f>
        <v/>
      </c>
      <c r="AQ500" s="39"/>
      <c r="AR500" s="39"/>
      <c r="AS500" s="39"/>
      <c r="AT500" s="28"/>
      <c r="AU500" s="55"/>
      <c r="AV500" s="55"/>
      <c r="AW500" s="55"/>
      <c r="AX500" s="246" t="str">
        <f>IF(V500="","",EOMONTH(EDATE(Tabla1[[#This Row],[Fecha Finalización]],2),0))</f>
        <v/>
      </c>
      <c r="AY500" s="39"/>
      <c r="AZ500" s="247" t="str">
        <f>IF(V500="","",EOMONTH(EDATE(Tabla1[[#This Row],[Fecha Finalización]],3),0))</f>
        <v/>
      </c>
      <c r="BA500" s="39"/>
      <c r="BB500" s="39"/>
      <c r="BC500" s="233"/>
      <c r="BD500" s="231" t="str">
        <f>IF(F500="","",Tabla1[[#This Row],[sem 01]]&amp;Tabla1[[#This Row],[sem 02]]&amp;Tabla1[[#This Row],[sem 03]])</f>
        <v/>
      </c>
      <c r="BE500" s="232" t="str">
        <f>+IF(TRIM(F500)="","",$B$1&amp;"-"&amp;Tabla1[[#This Row],[Mes Inscrito]]&amp;"-"&amp;Tabla1[[#This Row],[Dia de clases Inscrito]]&amp;"-"&amp;Tabla1[[#This Row],[Horario Inscrito]]&amp;"-"&amp;Tabla1[[#This Row],[Fecha Inicio grupo]])</f>
        <v/>
      </c>
      <c r="BF500" s="249" t="str">
        <f>IF(F500="","",Tabla1[[#This Row],[Curso]])</f>
        <v/>
      </c>
      <c r="BG500" s="250" t="str">
        <f>+IF(TRIM(F500)="","",$B$1&amp;"-"&amp;TRIM(Tabla1[[#This Row],[Mes Inscrito]])&amp;"-"&amp;TRIM(Tabla1[[#This Row],[Dia de clases Inscrito]])&amp;"-"&amp;TRIM(Tabla1[[#This Row],[Horario Inscrito]])&amp;"-"&amp;TRIM(Tabla1[[#This Row],[Fecha Inicio grupo]])&amp;"-"&amp;TRIM(Tabla1[[#This Row],[Tipo Incrito]]))</f>
        <v/>
      </c>
      <c r="BH500" s="251" t="str">
        <f>IF(F500="","",OR(IFERROR(SEARCH("CG",Tabla1[[#This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0" s="305" t="str">
        <f>IF(F500&lt;&gt;"",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0" s="305" t="str">
        <f>IF(F500&lt;&gt;"",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0" s="305" t="str">
        <f>IF(Tabla1[[#This Row],[Fecha Inicio grupo]]="","",IFERROR(VLOOKUP(Tabla1[[#This Row],[Mes de Alta como miembro]],Parámetros!$AM$2:$AN$16,2,0),"01/01/1900"))</f>
        <v/>
      </c>
    </row>
    <row r="501" spans="1:63" ht="14.45" hidden="1">
      <c r="A501" s="68">
        <v>498</v>
      </c>
      <c r="B501" s="29"/>
      <c r="C501" s="34"/>
      <c r="D501" s="42"/>
      <c r="E501" s="64"/>
      <c r="F501" s="45"/>
      <c r="G501" s="45"/>
      <c r="H501" s="161"/>
      <c r="I501" s="42"/>
      <c r="J501" s="28"/>
      <c r="K501" s="69"/>
      <c r="L501" s="68"/>
      <c r="M501" s="46"/>
      <c r="N501" s="236" t="str">
        <f ca="1">IF(Tabla1[[#This Row],[Fecha de nac]]="","",IF(Tabla1[[#This Row],[Fecha Finalización]] &gt;=TODAY(), DATEDIF(Tabla1[[#This Row],[Fecha de nac]],TODAY(),"y"), ROUNDDOWN((Tabla1[[#This Row],[Fecha Finalización]] -Tabla1[[#This Row],[Fecha de nac]])/365,0)))</f>
        <v/>
      </c>
      <c r="O501" s="167"/>
      <c r="P501" s="34"/>
      <c r="Q501" s="67"/>
      <c r="R501" s="67"/>
      <c r="S501" s="67"/>
      <c r="T501" s="67"/>
      <c r="U501" s="241" t="str">
        <f>IF(F501="","",Tabla1[[#This Row],[Fecha Inicio grupo]]+3*7-7)</f>
        <v/>
      </c>
      <c r="V501" s="242" t="str">
        <f>IF(F501="","",EDATE(Tabla1[[#This Row],[Fecha Inicio grupo]],3))</f>
        <v/>
      </c>
      <c r="W501" s="29"/>
      <c r="X501" s="29"/>
      <c r="Y501" s="76"/>
      <c r="Z501" s="76"/>
      <c r="AA501" s="76"/>
      <c r="AB501" s="76"/>
      <c r="AC501" s="76"/>
      <c r="AD501" s="76"/>
      <c r="AE501" s="76"/>
      <c r="AF501" s="76"/>
      <c r="AG501" s="76"/>
      <c r="AH501" s="76"/>
      <c r="AI501" s="76"/>
      <c r="AJ501" s="76"/>
      <c r="AK501" s="76"/>
      <c r="AL501" s="76"/>
      <c r="AM501" s="76"/>
      <c r="AN501" s="76"/>
      <c r="AO501" s="143"/>
      <c r="AP501" s="244" t="str">
        <f>IF(F501="","",IFERROR(VLOOKUP(SUBSTITUTE(SUBSTITUTE(Tabla1[[#This Row],[Uso Sistemas]],"T","P"),"N","F"),Parámetros!$M$2:$N$17,2,0),"Completar hasta 3ra sem. para evaluar a Probacionista"))</f>
        <v/>
      </c>
      <c r="AQ501" s="39"/>
      <c r="AR501" s="39"/>
      <c r="AS501" s="39"/>
      <c r="AT501" s="28"/>
      <c r="AU501" s="55"/>
      <c r="AV501" s="55"/>
      <c r="AW501" s="55"/>
      <c r="AX501" s="246" t="str">
        <f>IF(V501="","",EOMONTH(EDATE(Tabla1[[#This Row],[Fecha Finalización]],2),0))</f>
        <v/>
      </c>
      <c r="AY501" s="39"/>
      <c r="AZ501" s="247" t="str">
        <f>IF(V501="","",EOMONTH(EDATE(Tabla1[[#This Row],[Fecha Finalización]],3),0))</f>
        <v/>
      </c>
      <c r="BA501" s="39"/>
      <c r="BB501" s="39"/>
      <c r="BC501" s="233"/>
      <c r="BD501" s="231" t="str">
        <f>IF(F501="","",Tabla1[[#This Row],[sem 01]]&amp;Tabla1[[#This Row],[sem 02]]&amp;Tabla1[[#This Row],[sem 03]])</f>
        <v/>
      </c>
      <c r="BE501" s="232" t="str">
        <f>+IF(TRIM(F501)="","",$B$1&amp;"-"&amp;Tabla1[[#This Row],[Mes Inscrito]]&amp;"-"&amp;Tabla1[[#This Row],[Dia de clases Inscrito]]&amp;"-"&amp;Tabla1[[#This Row],[Horario Inscrito]]&amp;"-"&amp;Tabla1[[#This Row],[Fecha Inicio grupo]])</f>
        <v/>
      </c>
      <c r="BF501" s="249" t="str">
        <f>IF(F501="","",Tabla1[[#This Row],[Curso]])</f>
        <v/>
      </c>
      <c r="BG501" s="250" t="str">
        <f>+IF(TRIM(F501)="","",$B$1&amp;"-"&amp;TRIM(Tabla1[[#This Row],[Mes Inscrito]])&amp;"-"&amp;TRIM(Tabla1[[#This Row],[Dia de clases Inscrito]])&amp;"-"&amp;TRIM(Tabla1[[#This Row],[Horario Inscrito]])&amp;"-"&amp;TRIM(Tabla1[[#This Row],[Fecha Inicio grupo]])&amp;"-"&amp;TRIM(Tabla1[[#This Row],[Tipo Incrito]]))</f>
        <v/>
      </c>
      <c r="BH501" s="251" t="str">
        <f>IF(F501="","",OR(IFERROR(SEARCH("CG",Tabla1[[#This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1" s="305" t="str">
        <f>IF(F501&lt;&gt;"",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1" s="305" t="str">
        <f>IF(F501&lt;&gt;"",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1" s="305" t="str">
        <f>IF(Tabla1[[#This Row],[Fecha Inicio grupo]]="","",IFERROR(VLOOKUP(Tabla1[[#This Row],[Mes de Alta como miembro]],Parámetros!$AM$2:$AN$16,2,0),"01/01/1900"))</f>
        <v/>
      </c>
    </row>
    <row r="502" spans="1:63" ht="14.45" hidden="1">
      <c r="A502" s="68">
        <v>499</v>
      </c>
      <c r="B502" s="29"/>
      <c r="C502" s="34"/>
      <c r="D502" s="42"/>
      <c r="E502" s="64"/>
      <c r="F502" s="45"/>
      <c r="G502" s="45"/>
      <c r="H502" s="161"/>
      <c r="I502" s="42"/>
      <c r="J502" s="28"/>
      <c r="K502" s="69"/>
      <c r="L502" s="68"/>
      <c r="M502" s="46"/>
      <c r="N502" s="236" t="str">
        <f ca="1">IF(Tabla1[[#This Row],[Fecha de nac]]="","",IF(Tabla1[[#This Row],[Fecha Finalización]] &gt;=TODAY(), DATEDIF(Tabla1[[#This Row],[Fecha de nac]],TODAY(),"y"), ROUNDDOWN((Tabla1[[#This Row],[Fecha Finalización]] -Tabla1[[#This Row],[Fecha de nac]])/365,0)))</f>
        <v/>
      </c>
      <c r="O502" s="167"/>
      <c r="P502" s="34"/>
      <c r="Q502" s="67"/>
      <c r="R502" s="67"/>
      <c r="S502" s="67"/>
      <c r="T502" s="67"/>
      <c r="U502" s="241" t="str">
        <f>IF(F502="","",Tabla1[[#This Row],[Fecha Inicio grupo]]+3*7-7)</f>
        <v/>
      </c>
      <c r="V502" s="242" t="str">
        <f>IF(F502="","",EDATE(Tabla1[[#This Row],[Fecha Inicio grupo]],3))</f>
        <v/>
      </c>
      <c r="W502" s="29"/>
      <c r="X502" s="29"/>
      <c r="Y502" s="76"/>
      <c r="Z502" s="76"/>
      <c r="AA502" s="76"/>
      <c r="AB502" s="76"/>
      <c r="AC502" s="76"/>
      <c r="AD502" s="76"/>
      <c r="AE502" s="76"/>
      <c r="AF502" s="76"/>
      <c r="AG502" s="76"/>
      <c r="AH502" s="76"/>
      <c r="AI502" s="76"/>
      <c r="AJ502" s="76"/>
      <c r="AK502" s="76"/>
      <c r="AL502" s="76"/>
      <c r="AM502" s="76"/>
      <c r="AN502" s="76"/>
      <c r="AO502" s="143"/>
      <c r="AP502" s="244" t="str">
        <f>IF(F502="","",IFERROR(VLOOKUP(SUBSTITUTE(SUBSTITUTE(Tabla1[[#This Row],[Uso Sistemas]],"T","P"),"N","F"),Parámetros!$M$2:$N$17,2,0),"Completar hasta 3ra sem. para evaluar a Probacionista"))</f>
        <v/>
      </c>
      <c r="AQ502" s="39"/>
      <c r="AR502" s="39"/>
      <c r="AS502" s="39"/>
      <c r="AT502" s="28"/>
      <c r="AU502" s="55"/>
      <c r="AV502" s="55"/>
      <c r="AW502" s="55"/>
      <c r="AX502" s="246" t="str">
        <f>IF(V502="","",EOMONTH(EDATE(Tabla1[[#This Row],[Fecha Finalización]],2),0))</f>
        <v/>
      </c>
      <c r="AY502" s="39"/>
      <c r="AZ502" s="247" t="str">
        <f>IF(V502="","",EOMONTH(EDATE(Tabla1[[#This Row],[Fecha Finalización]],3),0))</f>
        <v/>
      </c>
      <c r="BA502" s="39"/>
      <c r="BB502" s="39"/>
      <c r="BC502" s="233"/>
      <c r="BD502" s="231" t="str">
        <f>IF(F502="","",Tabla1[[#This Row],[sem 01]]&amp;Tabla1[[#This Row],[sem 02]]&amp;Tabla1[[#This Row],[sem 03]])</f>
        <v/>
      </c>
      <c r="BE502" s="232" t="str">
        <f>+IF(TRIM(F502)="","",$B$1&amp;"-"&amp;Tabla1[[#This Row],[Mes Inscrito]]&amp;"-"&amp;Tabla1[[#This Row],[Dia de clases Inscrito]]&amp;"-"&amp;Tabla1[[#This Row],[Horario Inscrito]]&amp;"-"&amp;Tabla1[[#This Row],[Fecha Inicio grupo]])</f>
        <v/>
      </c>
      <c r="BF502" s="249" t="str">
        <f>IF(F502="","",Tabla1[[#This Row],[Curso]])</f>
        <v/>
      </c>
      <c r="BG502" s="250" t="str">
        <f>+IF(TRIM(F502)="","",$B$1&amp;"-"&amp;TRIM(Tabla1[[#This Row],[Mes Inscrito]])&amp;"-"&amp;TRIM(Tabla1[[#This Row],[Dia de clases Inscrito]])&amp;"-"&amp;TRIM(Tabla1[[#This Row],[Horario Inscrito]])&amp;"-"&amp;TRIM(Tabla1[[#This Row],[Fecha Inicio grupo]])&amp;"-"&amp;TRIM(Tabla1[[#This Row],[Tipo Incrito]]))</f>
        <v/>
      </c>
      <c r="BH502" s="251" t="str">
        <f>IF(F502="","",OR(IFERROR(SEARCH("CG",Tabla1[[#This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2" s="305" t="str">
        <f>IF(F502&lt;&gt;"",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2" s="305" t="str">
        <f>IF(F502&lt;&gt;"",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2" s="305" t="str">
        <f>IF(Tabla1[[#This Row],[Fecha Inicio grupo]]="","",IFERROR(VLOOKUP(Tabla1[[#This Row],[Mes de Alta como miembro]],Parámetros!$AM$2:$AN$16,2,0),"01/01/1900"))</f>
        <v/>
      </c>
    </row>
    <row r="503" spans="1:63" ht="14.45" hidden="1">
      <c r="A503" s="68">
        <v>500</v>
      </c>
      <c r="B503" s="29"/>
      <c r="C503" s="34"/>
      <c r="D503" s="42"/>
      <c r="E503" s="64"/>
      <c r="F503" s="45"/>
      <c r="G503" s="45"/>
      <c r="H503" s="161"/>
      <c r="I503" s="42"/>
      <c r="J503" s="28"/>
      <c r="K503" s="69"/>
      <c r="L503" s="68"/>
      <c r="M503" s="46"/>
      <c r="N503" s="236" t="str">
        <f ca="1">IF(Tabla1[[#This Row],[Fecha de nac]]="","",IF(Tabla1[[#This Row],[Fecha Finalización]] &gt;=TODAY(), DATEDIF(Tabla1[[#This Row],[Fecha de nac]],TODAY(),"y"), ROUNDDOWN((Tabla1[[#This Row],[Fecha Finalización]] -Tabla1[[#This Row],[Fecha de nac]])/365,0)))</f>
        <v/>
      </c>
      <c r="O503" s="167"/>
      <c r="P503" s="34"/>
      <c r="Q503" s="67"/>
      <c r="R503" s="67"/>
      <c r="S503" s="67"/>
      <c r="T503" s="67"/>
      <c r="U503" s="241" t="str">
        <f>IF(F503="","",Tabla1[[#This Row],[Fecha Inicio grupo]]+3*7-7)</f>
        <v/>
      </c>
      <c r="V503" s="242" t="str">
        <f>IF(F503="","",EDATE(Tabla1[[#This Row],[Fecha Inicio grupo]],3))</f>
        <v/>
      </c>
      <c r="W503" s="29"/>
      <c r="X503" s="29"/>
      <c r="Y503" s="76"/>
      <c r="Z503" s="76"/>
      <c r="AA503" s="76"/>
      <c r="AB503" s="76"/>
      <c r="AC503" s="76"/>
      <c r="AD503" s="76"/>
      <c r="AE503" s="76"/>
      <c r="AF503" s="76"/>
      <c r="AG503" s="76"/>
      <c r="AH503" s="76"/>
      <c r="AI503" s="76"/>
      <c r="AJ503" s="76"/>
      <c r="AK503" s="76"/>
      <c r="AL503" s="76"/>
      <c r="AM503" s="76"/>
      <c r="AN503" s="76"/>
      <c r="AO503" s="143"/>
      <c r="AP503" s="244" t="str">
        <f>IF(F503="","",IFERROR(VLOOKUP(SUBSTITUTE(SUBSTITUTE(Tabla1[[#This Row],[Uso Sistemas]],"T","P"),"N","F"),Parámetros!$M$2:$N$17,2,0),"Completar hasta 3ra sem. para evaluar a Probacionista"))</f>
        <v/>
      </c>
      <c r="AQ503" s="39"/>
      <c r="AR503" s="39"/>
      <c r="AS503" s="39"/>
      <c r="AT503" s="28"/>
      <c r="AU503" s="55"/>
      <c r="AV503" s="55"/>
      <c r="AW503" s="55"/>
      <c r="AX503" s="246" t="str">
        <f>IF(V503="","",EOMONTH(EDATE(Tabla1[[#This Row],[Fecha Finalización]],2),0))</f>
        <v/>
      </c>
      <c r="AY503" s="39"/>
      <c r="AZ503" s="247" t="str">
        <f>IF(V503="","",EOMONTH(EDATE(Tabla1[[#This Row],[Fecha Finalización]],3),0))</f>
        <v/>
      </c>
      <c r="BA503" s="39"/>
      <c r="BB503" s="39"/>
      <c r="BC503" s="233"/>
      <c r="BD503" s="231" t="str">
        <f>IF(F503="","",Tabla1[[#This Row],[sem 01]]&amp;Tabla1[[#This Row],[sem 02]]&amp;Tabla1[[#This Row],[sem 03]])</f>
        <v/>
      </c>
      <c r="BE503" s="232" t="str">
        <f>+IF(TRIM(F503)="","",$B$1&amp;"-"&amp;Tabla1[[#This Row],[Mes Inscrito]]&amp;"-"&amp;Tabla1[[#This Row],[Dia de clases Inscrito]]&amp;"-"&amp;Tabla1[[#This Row],[Horario Inscrito]]&amp;"-"&amp;Tabla1[[#This Row],[Fecha Inicio grupo]])</f>
        <v/>
      </c>
      <c r="BF503" s="249" t="str">
        <f>IF(F503="","",Tabla1[[#This Row],[Curso]])</f>
        <v/>
      </c>
      <c r="BG503" s="250" t="str">
        <f>+IF(TRIM(F503)="","",$B$1&amp;"-"&amp;TRIM(Tabla1[[#This Row],[Mes Inscrito]])&amp;"-"&amp;TRIM(Tabla1[[#This Row],[Dia de clases Inscrito]])&amp;"-"&amp;TRIM(Tabla1[[#This Row],[Horario Inscrito]])&amp;"-"&amp;TRIM(Tabla1[[#This Row],[Fecha Inicio grupo]])&amp;"-"&amp;TRIM(Tabla1[[#This Row],[Tipo Incrito]]))</f>
        <v/>
      </c>
      <c r="BH503" s="251" t="str">
        <f>IF(F503="","",OR(IFERROR(SEARCH("CG",Tabla1[[#This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3" s="305" t="str">
        <f>IF(F503&lt;&gt;"",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3" s="305" t="str">
        <f>IF(F503&lt;&gt;"",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3" s="305" t="str">
        <f>IF(Tabla1[[#This Row],[Fecha Inicio grupo]]="","",IFERROR(VLOOKUP(Tabla1[[#This Row],[Mes de Alta como miembro]],Parámetros!$AM$2:$AN$16,2,0),"01/01/1900"))</f>
        <v/>
      </c>
    </row>
    <row r="504" spans="1:63" ht="14.45" hidden="1">
      <c r="A504" s="68">
        <v>501</v>
      </c>
      <c r="B504" s="29"/>
      <c r="C504" s="34"/>
      <c r="D504" s="42"/>
      <c r="E504" s="64"/>
      <c r="F504" s="45"/>
      <c r="G504" s="45"/>
      <c r="H504" s="161"/>
      <c r="I504" s="42"/>
      <c r="J504" s="28"/>
      <c r="K504" s="69"/>
      <c r="L504" s="68"/>
      <c r="M504" s="46"/>
      <c r="N504" s="236" t="str">
        <f ca="1">IF(Tabla1[[#This Row],[Fecha de nac]]="","",IF(Tabla1[[#This Row],[Fecha Finalización]] &gt;=TODAY(), DATEDIF(Tabla1[[#This Row],[Fecha de nac]],TODAY(),"y"), ROUNDDOWN((Tabla1[[#This Row],[Fecha Finalización]] -Tabla1[[#This Row],[Fecha de nac]])/365,0)))</f>
        <v/>
      </c>
      <c r="O504" s="167"/>
      <c r="P504" s="34"/>
      <c r="Q504" s="67"/>
      <c r="R504" s="67"/>
      <c r="S504" s="67"/>
      <c r="T504" s="67"/>
      <c r="U504" s="241" t="str">
        <f>IF(F504="","",Tabla1[[#This Row],[Fecha Inicio grupo]]+3*7-7)</f>
        <v/>
      </c>
      <c r="V504" s="242" t="str">
        <f>IF(F504="","",EDATE(Tabla1[[#This Row],[Fecha Inicio grupo]],3))</f>
        <v/>
      </c>
      <c r="W504" s="29"/>
      <c r="X504" s="29"/>
      <c r="Y504" s="76"/>
      <c r="Z504" s="76"/>
      <c r="AA504" s="76"/>
      <c r="AB504" s="76"/>
      <c r="AC504" s="76"/>
      <c r="AD504" s="76"/>
      <c r="AE504" s="76"/>
      <c r="AF504" s="76"/>
      <c r="AG504" s="76"/>
      <c r="AH504" s="76"/>
      <c r="AI504" s="76"/>
      <c r="AJ504" s="76"/>
      <c r="AK504" s="76"/>
      <c r="AL504" s="76"/>
      <c r="AM504" s="76"/>
      <c r="AN504" s="76"/>
      <c r="AO504" s="143"/>
      <c r="AP504" s="244" t="str">
        <f>IF(F504="","",IFERROR(VLOOKUP(SUBSTITUTE(SUBSTITUTE(Tabla1[[#This Row],[Uso Sistemas]],"T","P"),"N","F"),Parámetros!$M$2:$N$17,2,0),"Completar hasta 3ra sem. para evaluar a Probacionista"))</f>
        <v/>
      </c>
      <c r="AQ504" s="39"/>
      <c r="AR504" s="39"/>
      <c r="AS504" s="39"/>
      <c r="AT504" s="28"/>
      <c r="AU504" s="55"/>
      <c r="AV504" s="55"/>
      <c r="AW504" s="55"/>
      <c r="AX504" s="246" t="str">
        <f>IF(V504="","",EOMONTH(EDATE(Tabla1[[#This Row],[Fecha Finalización]],2),0))</f>
        <v/>
      </c>
      <c r="AY504" s="39"/>
      <c r="AZ504" s="247" t="str">
        <f>IF(V504="","",EOMONTH(EDATE(Tabla1[[#This Row],[Fecha Finalización]],3),0))</f>
        <v/>
      </c>
      <c r="BA504" s="39"/>
      <c r="BB504" s="39"/>
      <c r="BC504" s="233"/>
      <c r="BD504" s="231" t="str">
        <f>IF(F504="","",Tabla1[[#This Row],[sem 01]]&amp;Tabla1[[#This Row],[sem 02]]&amp;Tabla1[[#This Row],[sem 03]])</f>
        <v/>
      </c>
      <c r="BE504" s="232" t="str">
        <f>+IF(TRIM(F504)="","",$B$1&amp;"-"&amp;Tabla1[[#This Row],[Mes Inscrito]]&amp;"-"&amp;Tabla1[[#This Row],[Dia de clases Inscrito]]&amp;"-"&amp;Tabla1[[#This Row],[Horario Inscrito]]&amp;"-"&amp;Tabla1[[#This Row],[Fecha Inicio grupo]])</f>
        <v/>
      </c>
      <c r="BF504" s="249" t="str">
        <f>IF(F504="","",Tabla1[[#This Row],[Curso]])</f>
        <v/>
      </c>
      <c r="BG504" s="250" t="str">
        <f>+IF(TRIM(F504)="","",$B$1&amp;"-"&amp;TRIM(Tabla1[[#This Row],[Mes Inscrito]])&amp;"-"&amp;TRIM(Tabla1[[#This Row],[Dia de clases Inscrito]])&amp;"-"&amp;TRIM(Tabla1[[#This Row],[Horario Inscrito]])&amp;"-"&amp;TRIM(Tabla1[[#This Row],[Fecha Inicio grupo]])&amp;"-"&amp;TRIM(Tabla1[[#This Row],[Tipo Incrito]]))</f>
        <v/>
      </c>
      <c r="BH504" s="251" t="str">
        <f>IF(F504="","",OR(IFERROR(SEARCH("CG",Tabla1[[#This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4" s="305" t="str">
        <f>IF(F504&lt;&gt;"",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4" s="305" t="str">
        <f>IF(F504&lt;&gt;"",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4" s="305" t="str">
        <f>IF(Tabla1[[#This Row],[Fecha Inicio grupo]]="","",IFERROR(VLOOKUP(Tabla1[[#This Row],[Mes de Alta como miembro]],Parámetros!$AM$2:$AN$16,2,0),"01/01/1900"))</f>
        <v/>
      </c>
    </row>
    <row r="505" spans="1:63" ht="14.45" hidden="1">
      <c r="A505" s="68">
        <v>502</v>
      </c>
      <c r="B505" s="29"/>
      <c r="C505" s="34"/>
      <c r="D505" s="42"/>
      <c r="E505" s="64"/>
      <c r="F505" s="45"/>
      <c r="G505" s="45"/>
      <c r="H505" s="161"/>
      <c r="I505" s="42"/>
      <c r="J505" s="28"/>
      <c r="K505" s="69"/>
      <c r="L505" s="68"/>
      <c r="M505" s="46"/>
      <c r="N505" s="236" t="str">
        <f ca="1">IF(Tabla1[[#This Row],[Fecha de nac]]="","",IF(Tabla1[[#This Row],[Fecha Finalización]] &gt;=TODAY(), DATEDIF(Tabla1[[#This Row],[Fecha de nac]],TODAY(),"y"), ROUNDDOWN((Tabla1[[#This Row],[Fecha Finalización]] -Tabla1[[#This Row],[Fecha de nac]])/365,0)))</f>
        <v/>
      </c>
      <c r="O505" s="167"/>
      <c r="P505" s="34"/>
      <c r="Q505" s="67"/>
      <c r="R505" s="67"/>
      <c r="S505" s="67"/>
      <c r="T505" s="67"/>
      <c r="U505" s="241" t="str">
        <f>IF(F505="","",Tabla1[[#This Row],[Fecha Inicio grupo]]+3*7-7)</f>
        <v/>
      </c>
      <c r="V505" s="242" t="str">
        <f>IF(F505="","",EDATE(Tabla1[[#This Row],[Fecha Inicio grupo]],3))</f>
        <v/>
      </c>
      <c r="W505" s="29"/>
      <c r="X505" s="29"/>
      <c r="Y505" s="76"/>
      <c r="Z505" s="76"/>
      <c r="AA505" s="76"/>
      <c r="AB505" s="76"/>
      <c r="AC505" s="76"/>
      <c r="AD505" s="76"/>
      <c r="AE505" s="76"/>
      <c r="AF505" s="76"/>
      <c r="AG505" s="76"/>
      <c r="AH505" s="76"/>
      <c r="AI505" s="76"/>
      <c r="AJ505" s="76"/>
      <c r="AK505" s="76"/>
      <c r="AL505" s="76"/>
      <c r="AM505" s="76"/>
      <c r="AN505" s="76"/>
      <c r="AO505" s="143"/>
      <c r="AP505" s="244" t="str">
        <f>IF(F505="","",IFERROR(VLOOKUP(SUBSTITUTE(SUBSTITUTE(Tabla1[[#This Row],[Uso Sistemas]],"T","P"),"N","F"),Parámetros!$M$2:$N$17,2,0),"Completar hasta 3ra sem. para evaluar a Probacionista"))</f>
        <v/>
      </c>
      <c r="AQ505" s="39"/>
      <c r="AR505" s="39"/>
      <c r="AS505" s="39"/>
      <c r="AT505" s="28"/>
      <c r="AU505" s="55"/>
      <c r="AV505" s="55"/>
      <c r="AW505" s="55"/>
      <c r="AX505" s="246" t="str">
        <f>IF(V505="","",EOMONTH(EDATE(Tabla1[[#This Row],[Fecha Finalización]],2),0))</f>
        <v/>
      </c>
      <c r="AY505" s="39"/>
      <c r="AZ505" s="247" t="str">
        <f>IF(V505="","",EOMONTH(EDATE(Tabla1[[#This Row],[Fecha Finalización]],3),0))</f>
        <v/>
      </c>
      <c r="BA505" s="39"/>
      <c r="BB505" s="39"/>
      <c r="BC505" s="233"/>
      <c r="BD505" s="231" t="str">
        <f>IF(F505="","",Tabla1[[#This Row],[sem 01]]&amp;Tabla1[[#This Row],[sem 02]]&amp;Tabla1[[#This Row],[sem 03]])</f>
        <v/>
      </c>
      <c r="BE505" s="232" t="str">
        <f>+IF(TRIM(F505)="","",$B$1&amp;"-"&amp;Tabla1[[#This Row],[Mes Inscrito]]&amp;"-"&amp;Tabla1[[#This Row],[Dia de clases Inscrito]]&amp;"-"&amp;Tabla1[[#This Row],[Horario Inscrito]]&amp;"-"&amp;Tabla1[[#This Row],[Fecha Inicio grupo]])</f>
        <v/>
      </c>
      <c r="BF505" s="249" t="str">
        <f>IF(F505="","",Tabla1[[#This Row],[Curso]])</f>
        <v/>
      </c>
      <c r="BG505" s="250" t="str">
        <f>+IF(TRIM(F505)="","",$B$1&amp;"-"&amp;TRIM(Tabla1[[#This Row],[Mes Inscrito]])&amp;"-"&amp;TRIM(Tabla1[[#This Row],[Dia de clases Inscrito]])&amp;"-"&amp;TRIM(Tabla1[[#This Row],[Horario Inscrito]])&amp;"-"&amp;TRIM(Tabla1[[#This Row],[Fecha Inicio grupo]])&amp;"-"&amp;TRIM(Tabla1[[#This Row],[Tipo Incrito]]))</f>
        <v/>
      </c>
      <c r="BH505" s="251" t="str">
        <f>IF(F505="","",OR(IFERROR(SEARCH("CG",Tabla1[[#This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5" s="305" t="str">
        <f>IF(F505&lt;&gt;"",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5" s="305" t="str">
        <f>IF(F505&lt;&gt;"",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5" s="305" t="str">
        <f>IF(Tabla1[[#This Row],[Fecha Inicio grupo]]="","",IFERROR(VLOOKUP(Tabla1[[#This Row],[Mes de Alta como miembro]],Parámetros!$AM$2:$AN$16,2,0),"01/01/1900"))</f>
        <v/>
      </c>
    </row>
    <row r="506" spans="1:63" ht="14.45" hidden="1">
      <c r="A506" s="68">
        <v>503</v>
      </c>
      <c r="B506" s="29"/>
      <c r="C506" s="34"/>
      <c r="D506" s="42"/>
      <c r="E506" s="64"/>
      <c r="F506" s="45"/>
      <c r="G506" s="45"/>
      <c r="H506" s="161"/>
      <c r="I506" s="42"/>
      <c r="J506" s="28"/>
      <c r="K506" s="69"/>
      <c r="L506" s="68"/>
      <c r="M506" s="46"/>
      <c r="N506" s="236" t="str">
        <f ca="1">IF(Tabla1[[#This Row],[Fecha de nac]]="","",IF(Tabla1[[#This Row],[Fecha Finalización]] &gt;=TODAY(), DATEDIF(Tabla1[[#This Row],[Fecha de nac]],TODAY(),"y"), ROUNDDOWN((Tabla1[[#This Row],[Fecha Finalización]] -Tabla1[[#This Row],[Fecha de nac]])/365,0)))</f>
        <v/>
      </c>
      <c r="O506" s="167"/>
      <c r="P506" s="34"/>
      <c r="Q506" s="67"/>
      <c r="R506" s="67"/>
      <c r="S506" s="67"/>
      <c r="T506" s="67"/>
      <c r="U506" s="241" t="str">
        <f>IF(F506="","",Tabla1[[#This Row],[Fecha Inicio grupo]]+3*7-7)</f>
        <v/>
      </c>
      <c r="V506" s="242" t="str">
        <f>IF(F506="","",EDATE(Tabla1[[#This Row],[Fecha Inicio grupo]],3))</f>
        <v/>
      </c>
      <c r="W506" s="29"/>
      <c r="X506" s="29"/>
      <c r="Y506" s="76"/>
      <c r="Z506" s="76"/>
      <c r="AA506" s="76"/>
      <c r="AB506" s="76"/>
      <c r="AC506" s="76"/>
      <c r="AD506" s="76"/>
      <c r="AE506" s="76"/>
      <c r="AF506" s="76"/>
      <c r="AG506" s="76"/>
      <c r="AH506" s="76"/>
      <c r="AI506" s="76"/>
      <c r="AJ506" s="76"/>
      <c r="AK506" s="76"/>
      <c r="AL506" s="76"/>
      <c r="AM506" s="76"/>
      <c r="AN506" s="76"/>
      <c r="AO506" s="143"/>
      <c r="AP506" s="244" t="str">
        <f>IF(F506="","",IFERROR(VLOOKUP(SUBSTITUTE(SUBSTITUTE(Tabla1[[#This Row],[Uso Sistemas]],"T","P"),"N","F"),Parámetros!$M$2:$N$17,2,0),"Completar hasta 3ra sem. para evaluar a Probacionista"))</f>
        <v/>
      </c>
      <c r="AQ506" s="39"/>
      <c r="AR506" s="39"/>
      <c r="AS506" s="39"/>
      <c r="AT506" s="28"/>
      <c r="AU506" s="55"/>
      <c r="AV506" s="55"/>
      <c r="AW506" s="55"/>
      <c r="AX506" s="246" t="str">
        <f>IF(V506="","",EOMONTH(EDATE(Tabla1[[#This Row],[Fecha Finalización]],2),0))</f>
        <v/>
      </c>
      <c r="AY506" s="39"/>
      <c r="AZ506" s="247" t="str">
        <f>IF(V506="","",EOMONTH(EDATE(Tabla1[[#This Row],[Fecha Finalización]],3),0))</f>
        <v/>
      </c>
      <c r="BA506" s="39"/>
      <c r="BB506" s="39"/>
      <c r="BC506" s="233"/>
      <c r="BD506" s="231" t="str">
        <f>IF(F506="","",Tabla1[[#This Row],[sem 01]]&amp;Tabla1[[#This Row],[sem 02]]&amp;Tabla1[[#This Row],[sem 03]])</f>
        <v/>
      </c>
      <c r="BE506" s="232" t="str">
        <f>+IF(TRIM(F506)="","",$B$1&amp;"-"&amp;Tabla1[[#This Row],[Mes Inscrito]]&amp;"-"&amp;Tabla1[[#This Row],[Dia de clases Inscrito]]&amp;"-"&amp;Tabla1[[#This Row],[Horario Inscrito]]&amp;"-"&amp;Tabla1[[#This Row],[Fecha Inicio grupo]])</f>
        <v/>
      </c>
      <c r="BF506" s="249" t="str">
        <f>IF(F506="","",Tabla1[[#This Row],[Curso]])</f>
        <v/>
      </c>
      <c r="BG506" s="250" t="str">
        <f>+IF(TRIM(F506)="","",$B$1&amp;"-"&amp;TRIM(Tabla1[[#This Row],[Mes Inscrito]])&amp;"-"&amp;TRIM(Tabla1[[#This Row],[Dia de clases Inscrito]])&amp;"-"&amp;TRIM(Tabla1[[#This Row],[Horario Inscrito]])&amp;"-"&amp;TRIM(Tabla1[[#This Row],[Fecha Inicio grupo]])&amp;"-"&amp;TRIM(Tabla1[[#This Row],[Tipo Incrito]]))</f>
        <v/>
      </c>
      <c r="BH506" s="251" t="str">
        <f>IF(F506="","",OR(IFERROR(SEARCH("CG",Tabla1[[#This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6" s="305" t="str">
        <f>IF(F506&lt;&gt;"",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6" s="305" t="str">
        <f>IF(F506&lt;&gt;"",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6" s="305" t="str">
        <f>IF(Tabla1[[#This Row],[Fecha Inicio grupo]]="","",IFERROR(VLOOKUP(Tabla1[[#This Row],[Mes de Alta como miembro]],Parámetros!$AM$2:$AN$16,2,0),"01/01/1900"))</f>
        <v/>
      </c>
    </row>
    <row r="507" spans="1:63" ht="14.45" hidden="1">
      <c r="A507" s="68">
        <v>504</v>
      </c>
      <c r="B507" s="29"/>
      <c r="C507" s="34"/>
      <c r="D507" s="42"/>
      <c r="E507" s="64"/>
      <c r="F507" s="45"/>
      <c r="G507" s="45"/>
      <c r="H507" s="161"/>
      <c r="I507" s="42"/>
      <c r="J507" s="28"/>
      <c r="K507" s="69"/>
      <c r="L507" s="68"/>
      <c r="M507" s="46"/>
      <c r="N507" s="236" t="str">
        <f ca="1">IF(Tabla1[[#This Row],[Fecha de nac]]="","",IF(Tabla1[[#This Row],[Fecha Finalización]] &gt;=TODAY(), DATEDIF(Tabla1[[#This Row],[Fecha de nac]],TODAY(),"y"), ROUNDDOWN((Tabla1[[#This Row],[Fecha Finalización]] -Tabla1[[#This Row],[Fecha de nac]])/365,0)))</f>
        <v/>
      </c>
      <c r="O507" s="167"/>
      <c r="P507" s="34"/>
      <c r="Q507" s="67"/>
      <c r="R507" s="67"/>
      <c r="S507" s="67"/>
      <c r="T507" s="67"/>
      <c r="U507" s="241" t="str">
        <f>IF(F507="","",Tabla1[[#This Row],[Fecha Inicio grupo]]+3*7-7)</f>
        <v/>
      </c>
      <c r="V507" s="242" t="str">
        <f>IF(F507="","",EDATE(Tabla1[[#This Row],[Fecha Inicio grupo]],3))</f>
        <v/>
      </c>
      <c r="W507" s="29"/>
      <c r="X507" s="29"/>
      <c r="Y507" s="76"/>
      <c r="Z507" s="76"/>
      <c r="AA507" s="76"/>
      <c r="AB507" s="76"/>
      <c r="AC507" s="76"/>
      <c r="AD507" s="76"/>
      <c r="AE507" s="76"/>
      <c r="AF507" s="76"/>
      <c r="AG507" s="76"/>
      <c r="AH507" s="76"/>
      <c r="AI507" s="76"/>
      <c r="AJ507" s="76"/>
      <c r="AK507" s="76"/>
      <c r="AL507" s="76"/>
      <c r="AM507" s="76"/>
      <c r="AN507" s="76"/>
      <c r="AO507" s="143"/>
      <c r="AP507" s="244" t="str">
        <f>IF(F507="","",IFERROR(VLOOKUP(SUBSTITUTE(SUBSTITUTE(Tabla1[[#This Row],[Uso Sistemas]],"T","P"),"N","F"),Parámetros!$M$2:$N$17,2,0),"Completar hasta 3ra sem. para evaluar a Probacionista"))</f>
        <v/>
      </c>
      <c r="AQ507" s="39"/>
      <c r="AR507" s="39"/>
      <c r="AS507" s="39"/>
      <c r="AT507" s="28"/>
      <c r="AU507" s="55"/>
      <c r="AV507" s="55"/>
      <c r="AW507" s="55"/>
      <c r="AX507" s="246" t="str">
        <f>IF(V507="","",EOMONTH(EDATE(Tabla1[[#This Row],[Fecha Finalización]],2),0))</f>
        <v/>
      </c>
      <c r="AY507" s="39"/>
      <c r="AZ507" s="247" t="str">
        <f>IF(V507="","",EOMONTH(EDATE(Tabla1[[#This Row],[Fecha Finalización]],3),0))</f>
        <v/>
      </c>
      <c r="BA507" s="39"/>
      <c r="BB507" s="39"/>
      <c r="BC507" s="233"/>
      <c r="BD507" s="231" t="str">
        <f>IF(F507="","",Tabla1[[#This Row],[sem 01]]&amp;Tabla1[[#This Row],[sem 02]]&amp;Tabla1[[#This Row],[sem 03]])</f>
        <v/>
      </c>
      <c r="BE507" s="232" t="str">
        <f>+IF(TRIM(F507)="","",$B$1&amp;"-"&amp;Tabla1[[#This Row],[Mes Inscrito]]&amp;"-"&amp;Tabla1[[#This Row],[Dia de clases Inscrito]]&amp;"-"&amp;Tabla1[[#This Row],[Horario Inscrito]]&amp;"-"&amp;Tabla1[[#This Row],[Fecha Inicio grupo]])</f>
        <v/>
      </c>
      <c r="BF507" s="249" t="str">
        <f>IF(F507="","",Tabla1[[#This Row],[Curso]])</f>
        <v/>
      </c>
      <c r="BG507" s="250" t="str">
        <f>+IF(TRIM(F507)="","",$B$1&amp;"-"&amp;TRIM(Tabla1[[#This Row],[Mes Inscrito]])&amp;"-"&amp;TRIM(Tabla1[[#This Row],[Dia de clases Inscrito]])&amp;"-"&amp;TRIM(Tabla1[[#This Row],[Horario Inscrito]])&amp;"-"&amp;TRIM(Tabla1[[#This Row],[Fecha Inicio grupo]])&amp;"-"&amp;TRIM(Tabla1[[#This Row],[Tipo Incrito]]))</f>
        <v/>
      </c>
      <c r="BH507" s="251" t="str">
        <f>IF(F507="","",OR(IFERROR(SEARCH("CG",Tabla1[[#This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7" s="305" t="str">
        <f>IF(F507&lt;&gt;"",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7" s="305" t="str">
        <f>IF(F507&lt;&gt;"",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7" s="305" t="str">
        <f>IF(Tabla1[[#This Row],[Fecha Inicio grupo]]="","",IFERROR(VLOOKUP(Tabla1[[#This Row],[Mes de Alta como miembro]],Parámetros!$AM$2:$AN$16,2,0),"01/01/1900"))</f>
        <v/>
      </c>
    </row>
    <row r="508" spans="1:63" ht="14.45" hidden="1">
      <c r="A508" s="68">
        <v>505</v>
      </c>
      <c r="B508" s="29"/>
      <c r="C508" s="34"/>
      <c r="D508" s="42"/>
      <c r="E508" s="64"/>
      <c r="F508" s="45"/>
      <c r="G508" s="45"/>
      <c r="H508" s="161"/>
      <c r="I508" s="42"/>
      <c r="J508" s="28"/>
      <c r="K508" s="69"/>
      <c r="L508" s="68"/>
      <c r="M508" s="46"/>
      <c r="N508" s="236" t="str">
        <f ca="1">IF(Tabla1[[#This Row],[Fecha de nac]]="","",IF(Tabla1[[#This Row],[Fecha Finalización]] &gt;=TODAY(), DATEDIF(Tabla1[[#This Row],[Fecha de nac]],TODAY(),"y"), ROUNDDOWN((Tabla1[[#This Row],[Fecha Finalización]] -Tabla1[[#This Row],[Fecha de nac]])/365,0)))</f>
        <v/>
      </c>
      <c r="O508" s="167"/>
      <c r="P508" s="34"/>
      <c r="Q508" s="67"/>
      <c r="R508" s="67"/>
      <c r="S508" s="67"/>
      <c r="T508" s="67"/>
      <c r="U508" s="241" t="str">
        <f>IF(F508="","",Tabla1[[#This Row],[Fecha Inicio grupo]]+3*7-7)</f>
        <v/>
      </c>
      <c r="V508" s="242" t="str">
        <f>IF(F508="","",EDATE(Tabla1[[#This Row],[Fecha Inicio grupo]],3))</f>
        <v/>
      </c>
      <c r="W508" s="29"/>
      <c r="X508" s="29"/>
      <c r="Y508" s="76"/>
      <c r="Z508" s="76"/>
      <c r="AA508" s="76"/>
      <c r="AB508" s="76"/>
      <c r="AC508" s="76"/>
      <c r="AD508" s="76"/>
      <c r="AE508" s="76"/>
      <c r="AF508" s="76"/>
      <c r="AG508" s="76"/>
      <c r="AH508" s="76"/>
      <c r="AI508" s="76"/>
      <c r="AJ508" s="76"/>
      <c r="AK508" s="76"/>
      <c r="AL508" s="76"/>
      <c r="AM508" s="76"/>
      <c r="AN508" s="76"/>
      <c r="AO508" s="143"/>
      <c r="AP508" s="244" t="str">
        <f>IF(F508="","",IFERROR(VLOOKUP(SUBSTITUTE(SUBSTITUTE(Tabla1[[#This Row],[Uso Sistemas]],"T","P"),"N","F"),Parámetros!$M$2:$N$17,2,0),"Completar hasta 3ra sem. para evaluar a Probacionista"))</f>
        <v/>
      </c>
      <c r="AQ508" s="39"/>
      <c r="AR508" s="39"/>
      <c r="AS508" s="39"/>
      <c r="AT508" s="28"/>
      <c r="AU508" s="55"/>
      <c r="AV508" s="55"/>
      <c r="AW508" s="55"/>
      <c r="AX508" s="246" t="str">
        <f>IF(V508="","",EOMONTH(EDATE(Tabla1[[#This Row],[Fecha Finalización]],2),0))</f>
        <v/>
      </c>
      <c r="AY508" s="39"/>
      <c r="AZ508" s="247" t="str">
        <f>IF(V508="","",EOMONTH(EDATE(Tabla1[[#This Row],[Fecha Finalización]],3),0))</f>
        <v/>
      </c>
      <c r="BA508" s="39"/>
      <c r="BB508" s="39"/>
      <c r="BC508" s="233"/>
      <c r="BD508" s="231" t="str">
        <f>IF(F508="","",Tabla1[[#This Row],[sem 01]]&amp;Tabla1[[#This Row],[sem 02]]&amp;Tabla1[[#This Row],[sem 03]])</f>
        <v/>
      </c>
      <c r="BE508" s="232" t="str">
        <f>+IF(TRIM(F508)="","",$B$1&amp;"-"&amp;Tabla1[[#This Row],[Mes Inscrito]]&amp;"-"&amp;Tabla1[[#This Row],[Dia de clases Inscrito]]&amp;"-"&amp;Tabla1[[#This Row],[Horario Inscrito]]&amp;"-"&amp;Tabla1[[#This Row],[Fecha Inicio grupo]])</f>
        <v/>
      </c>
      <c r="BF508" s="249" t="str">
        <f>IF(F508="","",Tabla1[[#This Row],[Curso]])</f>
        <v/>
      </c>
      <c r="BG508" s="250" t="str">
        <f>+IF(TRIM(F508)="","",$B$1&amp;"-"&amp;TRIM(Tabla1[[#This Row],[Mes Inscrito]])&amp;"-"&amp;TRIM(Tabla1[[#This Row],[Dia de clases Inscrito]])&amp;"-"&amp;TRIM(Tabla1[[#This Row],[Horario Inscrito]])&amp;"-"&amp;TRIM(Tabla1[[#This Row],[Fecha Inicio grupo]])&amp;"-"&amp;TRIM(Tabla1[[#This Row],[Tipo Incrito]]))</f>
        <v/>
      </c>
      <c r="BH508" s="251" t="str">
        <f>IF(F508="","",OR(IFERROR(SEARCH("CG",Tabla1[[#This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8" s="305" t="str">
        <f>IF(F508&lt;&gt;"",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8" s="305" t="str">
        <f>IF(F508&lt;&gt;"",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8" s="305" t="str">
        <f>IF(Tabla1[[#This Row],[Fecha Inicio grupo]]="","",IFERROR(VLOOKUP(Tabla1[[#This Row],[Mes de Alta como miembro]],Parámetros!$AM$2:$AN$16,2,0),"01/01/1900"))</f>
        <v/>
      </c>
    </row>
    <row r="509" spans="1:63" ht="14.45" hidden="1">
      <c r="A509" s="68">
        <v>506</v>
      </c>
      <c r="B509" s="29"/>
      <c r="C509" s="34"/>
      <c r="D509" s="42"/>
      <c r="E509" s="64"/>
      <c r="F509" s="45"/>
      <c r="G509" s="45"/>
      <c r="H509" s="161"/>
      <c r="I509" s="42"/>
      <c r="J509" s="28"/>
      <c r="K509" s="69"/>
      <c r="L509" s="68"/>
      <c r="M509" s="46"/>
      <c r="N509" s="236" t="str">
        <f ca="1">IF(Tabla1[[#This Row],[Fecha de nac]]="","",IF(Tabla1[[#This Row],[Fecha Finalización]] &gt;=TODAY(), DATEDIF(Tabla1[[#This Row],[Fecha de nac]],TODAY(),"y"), ROUNDDOWN((Tabla1[[#This Row],[Fecha Finalización]] -Tabla1[[#This Row],[Fecha de nac]])/365,0)))</f>
        <v/>
      </c>
      <c r="O509" s="167"/>
      <c r="P509" s="34"/>
      <c r="Q509" s="67"/>
      <c r="R509" s="67"/>
      <c r="S509" s="67"/>
      <c r="T509" s="67"/>
      <c r="U509" s="241" t="str">
        <f>IF(F509="","",Tabla1[[#This Row],[Fecha Inicio grupo]]+3*7-7)</f>
        <v/>
      </c>
      <c r="V509" s="242" t="str">
        <f>IF(F509="","",EDATE(Tabla1[[#This Row],[Fecha Inicio grupo]],3))</f>
        <v/>
      </c>
      <c r="W509" s="29"/>
      <c r="X509" s="29"/>
      <c r="Y509" s="76"/>
      <c r="Z509" s="76"/>
      <c r="AA509" s="76"/>
      <c r="AB509" s="76"/>
      <c r="AC509" s="76"/>
      <c r="AD509" s="76"/>
      <c r="AE509" s="76"/>
      <c r="AF509" s="76"/>
      <c r="AG509" s="76"/>
      <c r="AH509" s="76"/>
      <c r="AI509" s="76"/>
      <c r="AJ509" s="76"/>
      <c r="AK509" s="76"/>
      <c r="AL509" s="76"/>
      <c r="AM509" s="76"/>
      <c r="AN509" s="76"/>
      <c r="AO509" s="143"/>
      <c r="AP509" s="244" t="str">
        <f>IF(F509="","",IFERROR(VLOOKUP(SUBSTITUTE(SUBSTITUTE(Tabla1[[#This Row],[Uso Sistemas]],"T","P"),"N","F"),Parámetros!$M$2:$N$17,2,0),"Completar hasta 3ra sem. para evaluar a Probacionista"))</f>
        <v/>
      </c>
      <c r="AQ509" s="39"/>
      <c r="AR509" s="39"/>
      <c r="AS509" s="39"/>
      <c r="AT509" s="28"/>
      <c r="AU509" s="55"/>
      <c r="AV509" s="55"/>
      <c r="AW509" s="55"/>
      <c r="AX509" s="246" t="str">
        <f>IF(V509="","",EOMONTH(EDATE(Tabla1[[#This Row],[Fecha Finalización]],2),0))</f>
        <v/>
      </c>
      <c r="AY509" s="39"/>
      <c r="AZ509" s="247" t="str">
        <f>IF(V509="","",EOMONTH(EDATE(Tabla1[[#This Row],[Fecha Finalización]],3),0))</f>
        <v/>
      </c>
      <c r="BA509" s="39"/>
      <c r="BB509" s="39"/>
      <c r="BC509" s="233"/>
      <c r="BD509" s="231" t="str">
        <f>IF(F509="","",Tabla1[[#This Row],[sem 01]]&amp;Tabla1[[#This Row],[sem 02]]&amp;Tabla1[[#This Row],[sem 03]])</f>
        <v/>
      </c>
      <c r="BE509" s="232" t="str">
        <f>+IF(TRIM(F509)="","",$B$1&amp;"-"&amp;Tabla1[[#This Row],[Mes Inscrito]]&amp;"-"&amp;Tabla1[[#This Row],[Dia de clases Inscrito]]&amp;"-"&amp;Tabla1[[#This Row],[Horario Inscrito]]&amp;"-"&amp;Tabla1[[#This Row],[Fecha Inicio grupo]])</f>
        <v/>
      </c>
      <c r="BF509" s="249" t="str">
        <f>IF(F509="","",Tabla1[[#This Row],[Curso]])</f>
        <v/>
      </c>
      <c r="BG509" s="250" t="str">
        <f>+IF(TRIM(F509)="","",$B$1&amp;"-"&amp;TRIM(Tabla1[[#This Row],[Mes Inscrito]])&amp;"-"&amp;TRIM(Tabla1[[#This Row],[Dia de clases Inscrito]])&amp;"-"&amp;TRIM(Tabla1[[#This Row],[Horario Inscrito]])&amp;"-"&amp;TRIM(Tabla1[[#This Row],[Fecha Inicio grupo]])&amp;"-"&amp;TRIM(Tabla1[[#This Row],[Tipo Incrito]]))</f>
        <v/>
      </c>
      <c r="BH509" s="251" t="str">
        <f>IF(F509="","",OR(IFERROR(SEARCH("CG",Tabla1[[#This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9" s="305" t="str">
        <f>IF(F509&lt;&gt;"",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9" s="305" t="str">
        <f>IF(F509&lt;&gt;"",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9" s="305" t="str">
        <f>IF(Tabla1[[#This Row],[Fecha Inicio grupo]]="","",IFERROR(VLOOKUP(Tabla1[[#This Row],[Mes de Alta como miembro]],Parámetros!$AM$2:$AN$16,2,0),"01/01/1900"))</f>
        <v/>
      </c>
    </row>
    <row r="510" spans="1:63" ht="14.45" hidden="1">
      <c r="A510" s="68">
        <v>507</v>
      </c>
      <c r="B510" s="29"/>
      <c r="C510" s="34"/>
      <c r="D510" s="42"/>
      <c r="E510" s="64"/>
      <c r="F510" s="45"/>
      <c r="G510" s="45"/>
      <c r="H510" s="161"/>
      <c r="I510" s="42"/>
      <c r="J510" s="28"/>
      <c r="K510" s="69"/>
      <c r="L510" s="68"/>
      <c r="M510" s="46"/>
      <c r="N510" s="236" t="str">
        <f ca="1">IF(Tabla1[[#This Row],[Fecha de nac]]="","",IF(Tabla1[[#This Row],[Fecha Finalización]] &gt;=TODAY(), DATEDIF(Tabla1[[#This Row],[Fecha de nac]],TODAY(),"y"), ROUNDDOWN((Tabla1[[#This Row],[Fecha Finalización]] -Tabla1[[#This Row],[Fecha de nac]])/365,0)))</f>
        <v/>
      </c>
      <c r="O510" s="167"/>
      <c r="P510" s="34"/>
      <c r="Q510" s="67"/>
      <c r="R510" s="67"/>
      <c r="S510" s="67"/>
      <c r="T510" s="67"/>
      <c r="U510" s="241" t="str">
        <f>IF(F510="","",Tabla1[[#This Row],[Fecha Inicio grupo]]+3*7-7)</f>
        <v/>
      </c>
      <c r="V510" s="242" t="str">
        <f>IF(F510="","",EDATE(Tabla1[[#This Row],[Fecha Inicio grupo]],3))</f>
        <v/>
      </c>
      <c r="W510" s="29"/>
      <c r="X510" s="29"/>
      <c r="Y510" s="76"/>
      <c r="Z510" s="76"/>
      <c r="AA510" s="76"/>
      <c r="AB510" s="76"/>
      <c r="AC510" s="76"/>
      <c r="AD510" s="76"/>
      <c r="AE510" s="76"/>
      <c r="AF510" s="76"/>
      <c r="AG510" s="76"/>
      <c r="AH510" s="76"/>
      <c r="AI510" s="76"/>
      <c r="AJ510" s="76"/>
      <c r="AK510" s="76"/>
      <c r="AL510" s="76"/>
      <c r="AM510" s="76"/>
      <c r="AN510" s="76"/>
      <c r="AO510" s="143"/>
      <c r="AP510" s="244" t="str">
        <f>IF(F510="","",IFERROR(VLOOKUP(SUBSTITUTE(SUBSTITUTE(Tabla1[[#This Row],[Uso Sistemas]],"T","P"),"N","F"),Parámetros!$M$2:$N$17,2,0),"Completar hasta 3ra sem. para evaluar a Probacionista"))</f>
        <v/>
      </c>
      <c r="AQ510" s="39"/>
      <c r="AR510" s="39"/>
      <c r="AS510" s="39"/>
      <c r="AT510" s="28"/>
      <c r="AU510" s="55"/>
      <c r="AV510" s="55"/>
      <c r="AW510" s="55"/>
      <c r="AX510" s="246" t="str">
        <f>IF(V510="","",EOMONTH(EDATE(Tabla1[[#This Row],[Fecha Finalización]],2),0))</f>
        <v/>
      </c>
      <c r="AY510" s="39"/>
      <c r="AZ510" s="247" t="str">
        <f>IF(V510="","",EOMONTH(EDATE(Tabla1[[#This Row],[Fecha Finalización]],3),0))</f>
        <v/>
      </c>
      <c r="BA510" s="39"/>
      <c r="BB510" s="39"/>
      <c r="BC510" s="233"/>
      <c r="BD510" s="231" t="str">
        <f>IF(F510="","",Tabla1[[#This Row],[sem 01]]&amp;Tabla1[[#This Row],[sem 02]]&amp;Tabla1[[#This Row],[sem 03]])</f>
        <v/>
      </c>
      <c r="BE510" s="232" t="str">
        <f>+IF(TRIM(F510)="","",$B$1&amp;"-"&amp;Tabla1[[#This Row],[Mes Inscrito]]&amp;"-"&amp;Tabla1[[#This Row],[Dia de clases Inscrito]]&amp;"-"&amp;Tabla1[[#This Row],[Horario Inscrito]]&amp;"-"&amp;Tabla1[[#This Row],[Fecha Inicio grupo]])</f>
        <v/>
      </c>
      <c r="BF510" s="249" t="str">
        <f>IF(F510="","",Tabla1[[#This Row],[Curso]])</f>
        <v/>
      </c>
      <c r="BG510" s="250" t="str">
        <f>+IF(TRIM(F510)="","",$B$1&amp;"-"&amp;TRIM(Tabla1[[#This Row],[Mes Inscrito]])&amp;"-"&amp;TRIM(Tabla1[[#This Row],[Dia de clases Inscrito]])&amp;"-"&amp;TRIM(Tabla1[[#This Row],[Horario Inscrito]])&amp;"-"&amp;TRIM(Tabla1[[#This Row],[Fecha Inicio grupo]])&amp;"-"&amp;TRIM(Tabla1[[#This Row],[Tipo Incrito]]))</f>
        <v/>
      </c>
      <c r="BH510" s="251" t="str">
        <f>IF(F510="","",OR(IFERROR(SEARCH("CG",Tabla1[[#This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0" s="305" t="str">
        <f>IF(F510&lt;&gt;"",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0" s="305" t="str">
        <f>IF(F510&lt;&gt;"",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0" s="305" t="str">
        <f>IF(Tabla1[[#This Row],[Fecha Inicio grupo]]="","",IFERROR(VLOOKUP(Tabla1[[#This Row],[Mes de Alta como miembro]],Parámetros!$AM$2:$AN$16,2,0),"01/01/1900"))</f>
        <v/>
      </c>
    </row>
    <row r="511" spans="1:63" ht="14.45" hidden="1">
      <c r="A511" s="68">
        <v>508</v>
      </c>
      <c r="B511" s="29"/>
      <c r="C511" s="34"/>
      <c r="D511" s="42"/>
      <c r="E511" s="64"/>
      <c r="F511" s="45"/>
      <c r="G511" s="45"/>
      <c r="H511" s="161"/>
      <c r="I511" s="42"/>
      <c r="J511" s="28"/>
      <c r="K511" s="69"/>
      <c r="L511" s="68"/>
      <c r="M511" s="46"/>
      <c r="N511" s="236" t="str">
        <f ca="1">IF(Tabla1[[#This Row],[Fecha de nac]]="","",IF(Tabla1[[#This Row],[Fecha Finalización]] &gt;=TODAY(), DATEDIF(Tabla1[[#This Row],[Fecha de nac]],TODAY(),"y"), ROUNDDOWN((Tabla1[[#This Row],[Fecha Finalización]] -Tabla1[[#This Row],[Fecha de nac]])/365,0)))</f>
        <v/>
      </c>
      <c r="O511" s="167"/>
      <c r="P511" s="34"/>
      <c r="Q511" s="67"/>
      <c r="R511" s="67"/>
      <c r="S511" s="67"/>
      <c r="T511" s="67"/>
      <c r="U511" s="241" t="str">
        <f>IF(F511="","",Tabla1[[#This Row],[Fecha Inicio grupo]]+3*7-7)</f>
        <v/>
      </c>
      <c r="V511" s="242" t="str">
        <f>IF(F511="","",EDATE(Tabla1[[#This Row],[Fecha Inicio grupo]],3))</f>
        <v/>
      </c>
      <c r="W511" s="29"/>
      <c r="X511" s="29"/>
      <c r="Y511" s="76"/>
      <c r="Z511" s="76"/>
      <c r="AA511" s="76"/>
      <c r="AB511" s="76"/>
      <c r="AC511" s="76"/>
      <c r="AD511" s="76"/>
      <c r="AE511" s="76"/>
      <c r="AF511" s="76"/>
      <c r="AG511" s="76"/>
      <c r="AH511" s="76"/>
      <c r="AI511" s="76"/>
      <c r="AJ511" s="76"/>
      <c r="AK511" s="76"/>
      <c r="AL511" s="76"/>
      <c r="AM511" s="76"/>
      <c r="AN511" s="76"/>
      <c r="AO511" s="143"/>
      <c r="AP511" s="244" t="str">
        <f>IF(F511="","",IFERROR(VLOOKUP(SUBSTITUTE(SUBSTITUTE(Tabla1[[#This Row],[Uso Sistemas]],"T","P"),"N","F"),Parámetros!$M$2:$N$17,2,0),"Completar hasta 3ra sem. para evaluar a Probacionista"))</f>
        <v/>
      </c>
      <c r="AQ511" s="39"/>
      <c r="AR511" s="39"/>
      <c r="AS511" s="39"/>
      <c r="AT511" s="28"/>
      <c r="AU511" s="55"/>
      <c r="AV511" s="55"/>
      <c r="AW511" s="55"/>
      <c r="AX511" s="246" t="str">
        <f>IF(V511="","",EOMONTH(EDATE(Tabla1[[#This Row],[Fecha Finalización]],2),0))</f>
        <v/>
      </c>
      <c r="AY511" s="39"/>
      <c r="AZ511" s="247" t="str">
        <f>IF(V511="","",EOMONTH(EDATE(Tabla1[[#This Row],[Fecha Finalización]],3),0))</f>
        <v/>
      </c>
      <c r="BA511" s="39"/>
      <c r="BB511" s="39"/>
      <c r="BC511" s="233"/>
      <c r="BD511" s="231" t="str">
        <f>IF(F511="","",Tabla1[[#This Row],[sem 01]]&amp;Tabla1[[#This Row],[sem 02]]&amp;Tabla1[[#This Row],[sem 03]])</f>
        <v/>
      </c>
      <c r="BE511" s="232" t="str">
        <f>+IF(TRIM(F511)="","",$B$1&amp;"-"&amp;Tabla1[[#This Row],[Mes Inscrito]]&amp;"-"&amp;Tabla1[[#This Row],[Dia de clases Inscrito]]&amp;"-"&amp;Tabla1[[#This Row],[Horario Inscrito]]&amp;"-"&amp;Tabla1[[#This Row],[Fecha Inicio grupo]])</f>
        <v/>
      </c>
      <c r="BF511" s="249" t="str">
        <f>IF(F511="","",Tabla1[[#This Row],[Curso]])</f>
        <v/>
      </c>
      <c r="BG511" s="250" t="str">
        <f>+IF(TRIM(F511)="","",$B$1&amp;"-"&amp;TRIM(Tabla1[[#This Row],[Mes Inscrito]])&amp;"-"&amp;TRIM(Tabla1[[#This Row],[Dia de clases Inscrito]])&amp;"-"&amp;TRIM(Tabla1[[#This Row],[Horario Inscrito]])&amp;"-"&amp;TRIM(Tabla1[[#This Row],[Fecha Inicio grupo]])&amp;"-"&amp;TRIM(Tabla1[[#This Row],[Tipo Incrito]]))</f>
        <v/>
      </c>
      <c r="BH511" s="251" t="str">
        <f>IF(F511="","",OR(IFERROR(SEARCH("CG",Tabla1[[#This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1" s="305" t="str">
        <f>IF(F511&lt;&gt;"",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1" s="305" t="str">
        <f>IF(F511&lt;&gt;"",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1" s="305" t="str">
        <f>IF(Tabla1[[#This Row],[Fecha Inicio grupo]]="","",IFERROR(VLOOKUP(Tabla1[[#This Row],[Mes de Alta como miembro]],Parámetros!$AM$2:$AN$16,2,0),"01/01/1900"))</f>
        <v/>
      </c>
    </row>
    <row r="512" spans="1:63" ht="14.45" hidden="1">
      <c r="A512" s="68">
        <v>509</v>
      </c>
      <c r="B512" s="29"/>
      <c r="C512" s="34"/>
      <c r="D512" s="42"/>
      <c r="E512" s="64"/>
      <c r="F512" s="45"/>
      <c r="G512" s="45"/>
      <c r="H512" s="161"/>
      <c r="I512" s="42"/>
      <c r="J512" s="28"/>
      <c r="K512" s="69"/>
      <c r="L512" s="68"/>
      <c r="M512" s="46"/>
      <c r="N512" s="236" t="str">
        <f ca="1">IF(Tabla1[[#This Row],[Fecha de nac]]="","",IF(Tabla1[[#This Row],[Fecha Finalización]] &gt;=TODAY(), DATEDIF(Tabla1[[#This Row],[Fecha de nac]],TODAY(),"y"), ROUNDDOWN((Tabla1[[#This Row],[Fecha Finalización]] -Tabla1[[#This Row],[Fecha de nac]])/365,0)))</f>
        <v/>
      </c>
      <c r="O512" s="167"/>
      <c r="P512" s="34"/>
      <c r="Q512" s="67"/>
      <c r="R512" s="67"/>
      <c r="S512" s="67"/>
      <c r="T512" s="67"/>
      <c r="U512" s="241" t="str">
        <f>IF(F512="","",Tabla1[[#This Row],[Fecha Inicio grupo]]+3*7-7)</f>
        <v/>
      </c>
      <c r="V512" s="242" t="str">
        <f>IF(F512="","",EDATE(Tabla1[[#This Row],[Fecha Inicio grupo]],3))</f>
        <v/>
      </c>
      <c r="W512" s="29"/>
      <c r="X512" s="29"/>
      <c r="Y512" s="76"/>
      <c r="Z512" s="76"/>
      <c r="AA512" s="76"/>
      <c r="AB512" s="76"/>
      <c r="AC512" s="76"/>
      <c r="AD512" s="76"/>
      <c r="AE512" s="76"/>
      <c r="AF512" s="76"/>
      <c r="AG512" s="76"/>
      <c r="AH512" s="76"/>
      <c r="AI512" s="76"/>
      <c r="AJ512" s="76"/>
      <c r="AK512" s="76"/>
      <c r="AL512" s="76"/>
      <c r="AM512" s="76"/>
      <c r="AN512" s="76"/>
      <c r="AO512" s="143"/>
      <c r="AP512" s="244" t="str">
        <f>IF(F512="","",IFERROR(VLOOKUP(SUBSTITUTE(SUBSTITUTE(Tabla1[[#This Row],[Uso Sistemas]],"T","P"),"N","F"),Parámetros!$M$2:$N$17,2,0),"Completar hasta 3ra sem. para evaluar a Probacionista"))</f>
        <v/>
      </c>
      <c r="AQ512" s="39"/>
      <c r="AR512" s="39"/>
      <c r="AS512" s="39"/>
      <c r="AT512" s="28"/>
      <c r="AU512" s="55"/>
      <c r="AV512" s="55"/>
      <c r="AW512" s="55"/>
      <c r="AX512" s="246" t="str">
        <f>IF(V512="","",EOMONTH(EDATE(Tabla1[[#This Row],[Fecha Finalización]],2),0))</f>
        <v/>
      </c>
      <c r="AY512" s="39"/>
      <c r="AZ512" s="247" t="str">
        <f>IF(V512="","",EOMONTH(EDATE(Tabla1[[#This Row],[Fecha Finalización]],3),0))</f>
        <v/>
      </c>
      <c r="BA512" s="39"/>
      <c r="BB512" s="39"/>
      <c r="BC512" s="233"/>
      <c r="BD512" s="231" t="str">
        <f>IF(F512="","",Tabla1[[#This Row],[sem 01]]&amp;Tabla1[[#This Row],[sem 02]]&amp;Tabla1[[#This Row],[sem 03]])</f>
        <v/>
      </c>
      <c r="BE512" s="232" t="str">
        <f>+IF(TRIM(F512)="","",$B$1&amp;"-"&amp;Tabla1[[#This Row],[Mes Inscrito]]&amp;"-"&amp;Tabla1[[#This Row],[Dia de clases Inscrito]]&amp;"-"&amp;Tabla1[[#This Row],[Horario Inscrito]]&amp;"-"&amp;Tabla1[[#This Row],[Fecha Inicio grupo]])</f>
        <v/>
      </c>
      <c r="BF512" s="249" t="str">
        <f>IF(F512="","",Tabla1[[#This Row],[Curso]])</f>
        <v/>
      </c>
      <c r="BG512" s="250" t="str">
        <f>+IF(TRIM(F512)="","",$B$1&amp;"-"&amp;TRIM(Tabla1[[#This Row],[Mes Inscrito]])&amp;"-"&amp;TRIM(Tabla1[[#This Row],[Dia de clases Inscrito]])&amp;"-"&amp;TRIM(Tabla1[[#This Row],[Horario Inscrito]])&amp;"-"&amp;TRIM(Tabla1[[#This Row],[Fecha Inicio grupo]])&amp;"-"&amp;TRIM(Tabla1[[#This Row],[Tipo Incrito]]))</f>
        <v/>
      </c>
      <c r="BH512" s="251" t="str">
        <f>IF(F512="","",OR(IFERROR(SEARCH("CG",Tabla1[[#This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2" s="305" t="str">
        <f>IF(F512&lt;&gt;"",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2" s="305" t="str">
        <f>IF(F512&lt;&gt;"",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2" s="305" t="str">
        <f>IF(Tabla1[[#This Row],[Fecha Inicio grupo]]="","",IFERROR(VLOOKUP(Tabla1[[#This Row],[Mes de Alta como miembro]],Parámetros!$AM$2:$AN$16,2,0),"01/01/1900"))</f>
        <v/>
      </c>
    </row>
    <row r="513" spans="1:63" ht="14.45" hidden="1">
      <c r="A513" s="68">
        <v>510</v>
      </c>
      <c r="B513" s="29"/>
      <c r="C513" s="34"/>
      <c r="D513" s="42"/>
      <c r="E513" s="64"/>
      <c r="F513" s="45"/>
      <c r="G513" s="45"/>
      <c r="H513" s="161"/>
      <c r="I513" s="42"/>
      <c r="J513" s="28"/>
      <c r="K513" s="69"/>
      <c r="L513" s="68"/>
      <c r="M513" s="46"/>
      <c r="N513" s="236" t="str">
        <f ca="1">IF(Tabla1[[#This Row],[Fecha de nac]]="","",IF(Tabla1[[#This Row],[Fecha Finalización]] &gt;=TODAY(), DATEDIF(Tabla1[[#This Row],[Fecha de nac]],TODAY(),"y"), ROUNDDOWN((Tabla1[[#This Row],[Fecha Finalización]] -Tabla1[[#This Row],[Fecha de nac]])/365,0)))</f>
        <v/>
      </c>
      <c r="O513" s="167"/>
      <c r="P513" s="34"/>
      <c r="Q513" s="67"/>
      <c r="R513" s="67"/>
      <c r="S513" s="67"/>
      <c r="T513" s="67"/>
      <c r="U513" s="241" t="str">
        <f>IF(F513="","",Tabla1[[#This Row],[Fecha Inicio grupo]]+3*7-7)</f>
        <v/>
      </c>
      <c r="V513" s="242" t="str">
        <f>IF(F513="","",EDATE(Tabla1[[#This Row],[Fecha Inicio grupo]],3))</f>
        <v/>
      </c>
      <c r="W513" s="29"/>
      <c r="X513" s="29"/>
      <c r="Y513" s="76"/>
      <c r="Z513" s="76"/>
      <c r="AA513" s="76"/>
      <c r="AB513" s="76"/>
      <c r="AC513" s="76"/>
      <c r="AD513" s="76"/>
      <c r="AE513" s="76"/>
      <c r="AF513" s="76"/>
      <c r="AG513" s="76"/>
      <c r="AH513" s="76"/>
      <c r="AI513" s="76"/>
      <c r="AJ513" s="76"/>
      <c r="AK513" s="76"/>
      <c r="AL513" s="76"/>
      <c r="AM513" s="76"/>
      <c r="AN513" s="76"/>
      <c r="AO513" s="143"/>
      <c r="AP513" s="244" t="str">
        <f>IF(F513="","",IFERROR(VLOOKUP(SUBSTITUTE(SUBSTITUTE(Tabla1[[#This Row],[Uso Sistemas]],"T","P"),"N","F"),Parámetros!$M$2:$N$17,2,0),"Completar hasta 3ra sem. para evaluar a Probacionista"))</f>
        <v/>
      </c>
      <c r="AQ513" s="39"/>
      <c r="AR513" s="39"/>
      <c r="AS513" s="39"/>
      <c r="AT513" s="28"/>
      <c r="AU513" s="55"/>
      <c r="AV513" s="55"/>
      <c r="AW513" s="55"/>
      <c r="AX513" s="246" t="str">
        <f>IF(V513="","",EOMONTH(EDATE(Tabla1[[#This Row],[Fecha Finalización]],2),0))</f>
        <v/>
      </c>
      <c r="AY513" s="39"/>
      <c r="AZ513" s="247" t="str">
        <f>IF(V513="","",EOMONTH(EDATE(Tabla1[[#This Row],[Fecha Finalización]],3),0))</f>
        <v/>
      </c>
      <c r="BA513" s="39"/>
      <c r="BB513" s="39"/>
      <c r="BC513" s="233"/>
      <c r="BD513" s="231" t="str">
        <f>IF(F513="","",Tabla1[[#This Row],[sem 01]]&amp;Tabla1[[#This Row],[sem 02]]&amp;Tabla1[[#This Row],[sem 03]])</f>
        <v/>
      </c>
      <c r="BE513" s="232" t="str">
        <f>+IF(TRIM(F513)="","",$B$1&amp;"-"&amp;Tabla1[[#This Row],[Mes Inscrito]]&amp;"-"&amp;Tabla1[[#This Row],[Dia de clases Inscrito]]&amp;"-"&amp;Tabla1[[#This Row],[Horario Inscrito]]&amp;"-"&amp;Tabla1[[#This Row],[Fecha Inicio grupo]])</f>
        <v/>
      </c>
      <c r="BF513" s="249" t="str">
        <f>IF(F513="","",Tabla1[[#This Row],[Curso]])</f>
        <v/>
      </c>
      <c r="BG513" s="250" t="str">
        <f>+IF(TRIM(F513)="","",$B$1&amp;"-"&amp;TRIM(Tabla1[[#This Row],[Mes Inscrito]])&amp;"-"&amp;TRIM(Tabla1[[#This Row],[Dia de clases Inscrito]])&amp;"-"&amp;TRIM(Tabla1[[#This Row],[Horario Inscrito]])&amp;"-"&amp;TRIM(Tabla1[[#This Row],[Fecha Inicio grupo]])&amp;"-"&amp;TRIM(Tabla1[[#This Row],[Tipo Incrito]]))</f>
        <v/>
      </c>
      <c r="BH513" s="251" t="str">
        <f>IF(F513="","",OR(IFERROR(SEARCH("CG",Tabla1[[#This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3" s="305" t="str">
        <f>IF(F513&lt;&gt;"",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3" s="305" t="str">
        <f>IF(F513&lt;&gt;"",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3" s="305" t="str">
        <f>IF(Tabla1[[#This Row],[Fecha Inicio grupo]]="","",IFERROR(VLOOKUP(Tabla1[[#This Row],[Mes de Alta como miembro]],Parámetros!$AM$2:$AN$16,2,0),"01/01/1900"))</f>
        <v/>
      </c>
    </row>
    <row r="514" spans="1:63" ht="14.45" hidden="1">
      <c r="A514" s="68">
        <v>511</v>
      </c>
      <c r="B514" s="29"/>
      <c r="C514" s="34"/>
      <c r="D514" s="42"/>
      <c r="E514" s="64"/>
      <c r="F514" s="45"/>
      <c r="G514" s="45"/>
      <c r="H514" s="161"/>
      <c r="I514" s="42"/>
      <c r="J514" s="28"/>
      <c r="K514" s="69"/>
      <c r="L514" s="68"/>
      <c r="M514" s="46"/>
      <c r="N514" s="236" t="str">
        <f ca="1">IF(Tabla1[[#This Row],[Fecha de nac]]="","",IF(Tabla1[[#This Row],[Fecha Finalización]] &gt;=TODAY(), DATEDIF(Tabla1[[#This Row],[Fecha de nac]],TODAY(),"y"), ROUNDDOWN((Tabla1[[#This Row],[Fecha Finalización]] -Tabla1[[#This Row],[Fecha de nac]])/365,0)))</f>
        <v/>
      </c>
      <c r="O514" s="167"/>
      <c r="P514" s="34"/>
      <c r="Q514" s="67"/>
      <c r="R514" s="67"/>
      <c r="S514" s="67"/>
      <c r="T514" s="67"/>
      <c r="U514" s="241" t="str">
        <f>IF(F514="","",Tabla1[[#This Row],[Fecha Inicio grupo]]+3*7-7)</f>
        <v/>
      </c>
      <c r="V514" s="242" t="str">
        <f>IF(F514="","",EDATE(Tabla1[[#This Row],[Fecha Inicio grupo]],3))</f>
        <v/>
      </c>
      <c r="W514" s="29"/>
      <c r="X514" s="29"/>
      <c r="Y514" s="76"/>
      <c r="Z514" s="76"/>
      <c r="AA514" s="76"/>
      <c r="AB514" s="76"/>
      <c r="AC514" s="76"/>
      <c r="AD514" s="76"/>
      <c r="AE514" s="76"/>
      <c r="AF514" s="76"/>
      <c r="AG514" s="76"/>
      <c r="AH514" s="76"/>
      <c r="AI514" s="76"/>
      <c r="AJ514" s="76"/>
      <c r="AK514" s="76"/>
      <c r="AL514" s="76"/>
      <c r="AM514" s="76"/>
      <c r="AN514" s="76"/>
      <c r="AO514" s="143"/>
      <c r="AP514" s="244" t="str">
        <f>IF(F514="","",IFERROR(VLOOKUP(SUBSTITUTE(SUBSTITUTE(Tabla1[[#This Row],[Uso Sistemas]],"T","P"),"N","F"),Parámetros!$M$2:$N$17,2,0),"Completar hasta 3ra sem. para evaluar a Probacionista"))</f>
        <v/>
      </c>
      <c r="AQ514" s="39"/>
      <c r="AR514" s="39"/>
      <c r="AS514" s="39"/>
      <c r="AT514" s="28"/>
      <c r="AU514" s="55"/>
      <c r="AV514" s="55"/>
      <c r="AW514" s="55"/>
      <c r="AX514" s="246" t="str">
        <f>IF(V514="","",EOMONTH(EDATE(Tabla1[[#This Row],[Fecha Finalización]],2),0))</f>
        <v/>
      </c>
      <c r="AY514" s="39"/>
      <c r="AZ514" s="247" t="str">
        <f>IF(V514="","",EOMONTH(EDATE(Tabla1[[#This Row],[Fecha Finalización]],3),0))</f>
        <v/>
      </c>
      <c r="BA514" s="39"/>
      <c r="BB514" s="39"/>
      <c r="BC514" s="233"/>
      <c r="BD514" s="231" t="str">
        <f>IF(F514="","",Tabla1[[#This Row],[sem 01]]&amp;Tabla1[[#This Row],[sem 02]]&amp;Tabla1[[#This Row],[sem 03]])</f>
        <v/>
      </c>
      <c r="BE514" s="232" t="str">
        <f>+IF(TRIM(F514)="","",$B$1&amp;"-"&amp;Tabla1[[#This Row],[Mes Inscrito]]&amp;"-"&amp;Tabla1[[#This Row],[Dia de clases Inscrito]]&amp;"-"&amp;Tabla1[[#This Row],[Horario Inscrito]]&amp;"-"&amp;Tabla1[[#This Row],[Fecha Inicio grupo]])</f>
        <v/>
      </c>
      <c r="BF514" s="249" t="str">
        <f>IF(F514="","",Tabla1[[#This Row],[Curso]])</f>
        <v/>
      </c>
      <c r="BG514" s="250" t="str">
        <f>+IF(TRIM(F514)="","",$B$1&amp;"-"&amp;TRIM(Tabla1[[#This Row],[Mes Inscrito]])&amp;"-"&amp;TRIM(Tabla1[[#This Row],[Dia de clases Inscrito]])&amp;"-"&amp;TRIM(Tabla1[[#This Row],[Horario Inscrito]])&amp;"-"&amp;TRIM(Tabla1[[#This Row],[Fecha Inicio grupo]])&amp;"-"&amp;TRIM(Tabla1[[#This Row],[Tipo Incrito]]))</f>
        <v/>
      </c>
      <c r="BH514" s="251" t="str">
        <f>IF(F514="","",OR(IFERROR(SEARCH("CG",Tabla1[[#This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4" s="305" t="str">
        <f>IF(F514&lt;&gt;"",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4" s="305" t="str">
        <f>IF(F514&lt;&gt;"",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4" s="305" t="str">
        <f>IF(Tabla1[[#This Row],[Fecha Inicio grupo]]="","",IFERROR(VLOOKUP(Tabla1[[#This Row],[Mes de Alta como miembro]],Parámetros!$AM$2:$AN$16,2,0),"01/01/1900"))</f>
        <v/>
      </c>
    </row>
    <row r="515" spans="1:63" ht="14.45" hidden="1">
      <c r="A515" s="68">
        <v>512</v>
      </c>
      <c r="B515" s="29"/>
      <c r="C515" s="34"/>
      <c r="D515" s="42"/>
      <c r="E515" s="64"/>
      <c r="F515" s="45"/>
      <c r="G515" s="45"/>
      <c r="H515" s="161"/>
      <c r="I515" s="42"/>
      <c r="J515" s="28"/>
      <c r="K515" s="69"/>
      <c r="L515" s="68"/>
      <c r="M515" s="46"/>
      <c r="N515" s="236" t="str">
        <f ca="1">IF(Tabla1[[#This Row],[Fecha de nac]]="","",IF(Tabla1[[#This Row],[Fecha Finalización]] &gt;=TODAY(), DATEDIF(Tabla1[[#This Row],[Fecha de nac]],TODAY(),"y"), ROUNDDOWN((Tabla1[[#This Row],[Fecha Finalización]] -Tabla1[[#This Row],[Fecha de nac]])/365,0)))</f>
        <v/>
      </c>
      <c r="O515" s="167"/>
      <c r="P515" s="34"/>
      <c r="Q515" s="67"/>
      <c r="R515" s="67"/>
      <c r="S515" s="67"/>
      <c r="T515" s="67"/>
      <c r="U515" s="241" t="str">
        <f>IF(F515="","",Tabla1[[#This Row],[Fecha Inicio grupo]]+3*7-7)</f>
        <v/>
      </c>
      <c r="V515" s="242" t="str">
        <f>IF(F515="","",EDATE(Tabla1[[#This Row],[Fecha Inicio grupo]],3))</f>
        <v/>
      </c>
      <c r="W515" s="29"/>
      <c r="X515" s="29"/>
      <c r="Y515" s="76"/>
      <c r="Z515" s="76"/>
      <c r="AA515" s="76"/>
      <c r="AB515" s="76"/>
      <c r="AC515" s="76"/>
      <c r="AD515" s="76"/>
      <c r="AE515" s="76"/>
      <c r="AF515" s="76"/>
      <c r="AG515" s="76"/>
      <c r="AH515" s="76"/>
      <c r="AI515" s="76"/>
      <c r="AJ515" s="76"/>
      <c r="AK515" s="76"/>
      <c r="AL515" s="76"/>
      <c r="AM515" s="76"/>
      <c r="AN515" s="76"/>
      <c r="AO515" s="143"/>
      <c r="AP515" s="244" t="str">
        <f>IF(F515="","",IFERROR(VLOOKUP(SUBSTITUTE(SUBSTITUTE(Tabla1[[#This Row],[Uso Sistemas]],"T","P"),"N","F"),Parámetros!$M$2:$N$17,2,0),"Completar hasta 3ra sem. para evaluar a Probacionista"))</f>
        <v/>
      </c>
      <c r="AQ515" s="39"/>
      <c r="AR515" s="39"/>
      <c r="AS515" s="39"/>
      <c r="AT515" s="28"/>
      <c r="AU515" s="55"/>
      <c r="AV515" s="55"/>
      <c r="AW515" s="55"/>
      <c r="AX515" s="246" t="str">
        <f>IF(V515="","",EOMONTH(EDATE(Tabla1[[#This Row],[Fecha Finalización]],2),0))</f>
        <v/>
      </c>
      <c r="AY515" s="39"/>
      <c r="AZ515" s="247" t="str">
        <f>IF(V515="","",EOMONTH(EDATE(Tabla1[[#This Row],[Fecha Finalización]],3),0))</f>
        <v/>
      </c>
      <c r="BA515" s="39"/>
      <c r="BB515" s="39"/>
      <c r="BC515" s="233"/>
      <c r="BD515" s="231" t="str">
        <f>IF(F515="","",Tabla1[[#This Row],[sem 01]]&amp;Tabla1[[#This Row],[sem 02]]&amp;Tabla1[[#This Row],[sem 03]])</f>
        <v/>
      </c>
      <c r="BE515" s="232" t="str">
        <f>+IF(TRIM(F515)="","",$B$1&amp;"-"&amp;Tabla1[[#This Row],[Mes Inscrito]]&amp;"-"&amp;Tabla1[[#This Row],[Dia de clases Inscrito]]&amp;"-"&amp;Tabla1[[#This Row],[Horario Inscrito]]&amp;"-"&amp;Tabla1[[#This Row],[Fecha Inicio grupo]])</f>
        <v/>
      </c>
      <c r="BF515" s="249" t="str">
        <f>IF(F515="","",Tabla1[[#This Row],[Curso]])</f>
        <v/>
      </c>
      <c r="BG515" s="250" t="str">
        <f>+IF(TRIM(F515)="","",$B$1&amp;"-"&amp;TRIM(Tabla1[[#This Row],[Mes Inscrito]])&amp;"-"&amp;TRIM(Tabla1[[#This Row],[Dia de clases Inscrito]])&amp;"-"&amp;TRIM(Tabla1[[#This Row],[Horario Inscrito]])&amp;"-"&amp;TRIM(Tabla1[[#This Row],[Fecha Inicio grupo]])&amp;"-"&amp;TRIM(Tabla1[[#This Row],[Tipo Incrito]]))</f>
        <v/>
      </c>
      <c r="BH515" s="251" t="str">
        <f>IF(F515="","",OR(IFERROR(SEARCH("CG",Tabla1[[#This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5" s="305" t="str">
        <f>IF(F515&lt;&gt;"",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5" s="305" t="str">
        <f>IF(F515&lt;&gt;"",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5" s="305" t="str">
        <f>IF(Tabla1[[#This Row],[Fecha Inicio grupo]]="","",IFERROR(VLOOKUP(Tabla1[[#This Row],[Mes de Alta como miembro]],Parámetros!$AM$2:$AN$16,2,0),"01/01/1900"))</f>
        <v/>
      </c>
    </row>
    <row r="516" spans="1:63" ht="14.45" hidden="1">
      <c r="A516" s="68">
        <v>513</v>
      </c>
      <c r="B516" s="29"/>
      <c r="C516" s="34"/>
      <c r="D516" s="42"/>
      <c r="E516" s="64"/>
      <c r="F516" s="45"/>
      <c r="G516" s="45"/>
      <c r="H516" s="161"/>
      <c r="I516" s="42"/>
      <c r="J516" s="28"/>
      <c r="K516" s="69"/>
      <c r="L516" s="68"/>
      <c r="M516" s="46"/>
      <c r="N516" s="236" t="str">
        <f ca="1">IF(Tabla1[[#This Row],[Fecha de nac]]="","",IF(Tabla1[[#This Row],[Fecha Finalización]] &gt;=TODAY(), DATEDIF(Tabla1[[#This Row],[Fecha de nac]],TODAY(),"y"), ROUNDDOWN((Tabla1[[#This Row],[Fecha Finalización]] -Tabla1[[#This Row],[Fecha de nac]])/365,0)))</f>
        <v/>
      </c>
      <c r="O516" s="167"/>
      <c r="P516" s="34"/>
      <c r="Q516" s="67"/>
      <c r="R516" s="67"/>
      <c r="S516" s="67"/>
      <c r="T516" s="67"/>
      <c r="U516" s="241" t="str">
        <f>IF(F516="","",Tabla1[[#This Row],[Fecha Inicio grupo]]+3*7-7)</f>
        <v/>
      </c>
      <c r="V516" s="242" t="str">
        <f>IF(F516="","",EDATE(Tabla1[[#This Row],[Fecha Inicio grupo]],3))</f>
        <v/>
      </c>
      <c r="W516" s="29"/>
      <c r="X516" s="29"/>
      <c r="Y516" s="76"/>
      <c r="Z516" s="76"/>
      <c r="AA516" s="76"/>
      <c r="AB516" s="76"/>
      <c r="AC516" s="76"/>
      <c r="AD516" s="76"/>
      <c r="AE516" s="76"/>
      <c r="AF516" s="76"/>
      <c r="AG516" s="76"/>
      <c r="AH516" s="76"/>
      <c r="AI516" s="76"/>
      <c r="AJ516" s="76"/>
      <c r="AK516" s="76"/>
      <c r="AL516" s="76"/>
      <c r="AM516" s="76"/>
      <c r="AN516" s="76"/>
      <c r="AO516" s="143"/>
      <c r="AP516" s="244" t="str">
        <f>IF(F516="","",IFERROR(VLOOKUP(SUBSTITUTE(SUBSTITUTE(Tabla1[[#This Row],[Uso Sistemas]],"T","P"),"N","F"),Parámetros!$M$2:$N$17,2,0),"Completar hasta 3ra sem. para evaluar a Probacionista"))</f>
        <v/>
      </c>
      <c r="AQ516" s="39"/>
      <c r="AR516" s="39"/>
      <c r="AS516" s="39"/>
      <c r="AT516" s="28"/>
      <c r="AU516" s="55"/>
      <c r="AV516" s="55"/>
      <c r="AW516" s="55"/>
      <c r="AX516" s="246" t="str">
        <f>IF(V516="","",EOMONTH(EDATE(Tabla1[[#This Row],[Fecha Finalización]],2),0))</f>
        <v/>
      </c>
      <c r="AY516" s="39"/>
      <c r="AZ516" s="247" t="str">
        <f>IF(V516="","",EOMONTH(EDATE(Tabla1[[#This Row],[Fecha Finalización]],3),0))</f>
        <v/>
      </c>
      <c r="BA516" s="39"/>
      <c r="BB516" s="39"/>
      <c r="BC516" s="233"/>
      <c r="BD516" s="231" t="str">
        <f>IF(F516="","",Tabla1[[#This Row],[sem 01]]&amp;Tabla1[[#This Row],[sem 02]]&amp;Tabla1[[#This Row],[sem 03]])</f>
        <v/>
      </c>
      <c r="BE516" s="232" t="str">
        <f>+IF(TRIM(F516)="","",$B$1&amp;"-"&amp;Tabla1[[#This Row],[Mes Inscrito]]&amp;"-"&amp;Tabla1[[#This Row],[Dia de clases Inscrito]]&amp;"-"&amp;Tabla1[[#This Row],[Horario Inscrito]]&amp;"-"&amp;Tabla1[[#This Row],[Fecha Inicio grupo]])</f>
        <v/>
      </c>
      <c r="BF516" s="249" t="str">
        <f>IF(F516="","",Tabla1[[#This Row],[Curso]])</f>
        <v/>
      </c>
      <c r="BG516" s="250" t="str">
        <f>+IF(TRIM(F516)="","",$B$1&amp;"-"&amp;TRIM(Tabla1[[#This Row],[Mes Inscrito]])&amp;"-"&amp;TRIM(Tabla1[[#This Row],[Dia de clases Inscrito]])&amp;"-"&amp;TRIM(Tabla1[[#This Row],[Horario Inscrito]])&amp;"-"&amp;TRIM(Tabla1[[#This Row],[Fecha Inicio grupo]])&amp;"-"&amp;TRIM(Tabla1[[#This Row],[Tipo Incrito]]))</f>
        <v/>
      </c>
      <c r="BH516" s="251" t="str">
        <f>IF(F516="","",OR(IFERROR(SEARCH("CG",Tabla1[[#This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6" s="305" t="str">
        <f>IF(F516&lt;&gt;"",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6" s="305" t="str">
        <f>IF(F516&lt;&gt;"",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6" s="305" t="str">
        <f>IF(Tabla1[[#This Row],[Fecha Inicio grupo]]="","",IFERROR(VLOOKUP(Tabla1[[#This Row],[Mes de Alta como miembro]],Parámetros!$AM$2:$AN$16,2,0),"01/01/1900"))</f>
        <v/>
      </c>
    </row>
    <row r="517" spans="1:63" ht="14.45" hidden="1">
      <c r="A517" s="68">
        <v>514</v>
      </c>
      <c r="B517" s="29"/>
      <c r="C517" s="34"/>
      <c r="D517" s="42"/>
      <c r="E517" s="64"/>
      <c r="F517" s="45"/>
      <c r="G517" s="45"/>
      <c r="H517" s="161"/>
      <c r="I517" s="42"/>
      <c r="J517" s="28"/>
      <c r="K517" s="69"/>
      <c r="L517" s="68"/>
      <c r="M517" s="46"/>
      <c r="N517" s="236" t="str">
        <f ca="1">IF(Tabla1[[#This Row],[Fecha de nac]]="","",IF(Tabla1[[#This Row],[Fecha Finalización]] &gt;=TODAY(), DATEDIF(Tabla1[[#This Row],[Fecha de nac]],TODAY(),"y"), ROUNDDOWN((Tabla1[[#This Row],[Fecha Finalización]] -Tabla1[[#This Row],[Fecha de nac]])/365,0)))</f>
        <v/>
      </c>
      <c r="O517" s="167"/>
      <c r="P517" s="34"/>
      <c r="Q517" s="67"/>
      <c r="R517" s="67"/>
      <c r="S517" s="67"/>
      <c r="T517" s="67"/>
      <c r="U517" s="241" t="str">
        <f>IF(F517="","",Tabla1[[#This Row],[Fecha Inicio grupo]]+3*7-7)</f>
        <v/>
      </c>
      <c r="V517" s="242" t="str">
        <f>IF(F517="","",EDATE(Tabla1[[#This Row],[Fecha Inicio grupo]],3))</f>
        <v/>
      </c>
      <c r="W517" s="29"/>
      <c r="X517" s="29"/>
      <c r="Y517" s="76"/>
      <c r="Z517" s="76"/>
      <c r="AA517" s="76"/>
      <c r="AB517" s="76"/>
      <c r="AC517" s="76"/>
      <c r="AD517" s="76"/>
      <c r="AE517" s="76"/>
      <c r="AF517" s="76"/>
      <c r="AG517" s="76"/>
      <c r="AH517" s="76"/>
      <c r="AI517" s="76"/>
      <c r="AJ517" s="76"/>
      <c r="AK517" s="76"/>
      <c r="AL517" s="76"/>
      <c r="AM517" s="76"/>
      <c r="AN517" s="76"/>
      <c r="AO517" s="143"/>
      <c r="AP517" s="244" t="str">
        <f>IF(F517="","",IFERROR(VLOOKUP(SUBSTITUTE(SUBSTITUTE(Tabla1[[#This Row],[Uso Sistemas]],"T","P"),"N","F"),Parámetros!$M$2:$N$17,2,0),"Completar hasta 3ra sem. para evaluar a Probacionista"))</f>
        <v/>
      </c>
      <c r="AQ517" s="39"/>
      <c r="AR517" s="39"/>
      <c r="AS517" s="39"/>
      <c r="AT517" s="28"/>
      <c r="AU517" s="55"/>
      <c r="AV517" s="55"/>
      <c r="AW517" s="55"/>
      <c r="AX517" s="246" t="str">
        <f>IF(V517="","",EOMONTH(EDATE(Tabla1[[#This Row],[Fecha Finalización]],2),0))</f>
        <v/>
      </c>
      <c r="AY517" s="39"/>
      <c r="AZ517" s="247" t="str">
        <f>IF(V517="","",EOMONTH(EDATE(Tabla1[[#This Row],[Fecha Finalización]],3),0))</f>
        <v/>
      </c>
      <c r="BA517" s="39"/>
      <c r="BB517" s="39"/>
      <c r="BC517" s="233"/>
      <c r="BD517" s="231" t="str">
        <f>IF(F517="","",Tabla1[[#This Row],[sem 01]]&amp;Tabla1[[#This Row],[sem 02]]&amp;Tabla1[[#This Row],[sem 03]])</f>
        <v/>
      </c>
      <c r="BE517" s="232" t="str">
        <f>+IF(TRIM(F517)="","",$B$1&amp;"-"&amp;Tabla1[[#This Row],[Mes Inscrito]]&amp;"-"&amp;Tabla1[[#This Row],[Dia de clases Inscrito]]&amp;"-"&amp;Tabla1[[#This Row],[Horario Inscrito]]&amp;"-"&amp;Tabla1[[#This Row],[Fecha Inicio grupo]])</f>
        <v/>
      </c>
      <c r="BF517" s="249" t="str">
        <f>IF(F517="","",Tabla1[[#This Row],[Curso]])</f>
        <v/>
      </c>
      <c r="BG517" s="250" t="str">
        <f>+IF(TRIM(F517)="","",$B$1&amp;"-"&amp;TRIM(Tabla1[[#This Row],[Mes Inscrito]])&amp;"-"&amp;TRIM(Tabla1[[#This Row],[Dia de clases Inscrito]])&amp;"-"&amp;TRIM(Tabla1[[#This Row],[Horario Inscrito]])&amp;"-"&amp;TRIM(Tabla1[[#This Row],[Fecha Inicio grupo]])&amp;"-"&amp;TRIM(Tabla1[[#This Row],[Tipo Incrito]]))</f>
        <v/>
      </c>
      <c r="BH517" s="251" t="str">
        <f>IF(F517="","",OR(IFERROR(SEARCH("CG",Tabla1[[#This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7" s="305" t="str">
        <f>IF(F517&lt;&gt;"",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7" s="305" t="str">
        <f>IF(F517&lt;&gt;"",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7" s="305" t="str">
        <f>IF(Tabla1[[#This Row],[Fecha Inicio grupo]]="","",IFERROR(VLOOKUP(Tabla1[[#This Row],[Mes de Alta como miembro]],Parámetros!$AM$2:$AN$16,2,0),"01/01/1900"))</f>
        <v/>
      </c>
    </row>
    <row r="518" spans="1:63" ht="14.45" hidden="1">
      <c r="A518" s="68">
        <v>515</v>
      </c>
      <c r="B518" s="29"/>
      <c r="C518" s="34"/>
      <c r="D518" s="42"/>
      <c r="E518" s="64"/>
      <c r="F518" s="45"/>
      <c r="G518" s="45"/>
      <c r="H518" s="161"/>
      <c r="I518" s="42"/>
      <c r="J518" s="28"/>
      <c r="K518" s="69"/>
      <c r="L518" s="68"/>
      <c r="M518" s="46"/>
      <c r="N518" s="236" t="str">
        <f ca="1">IF(Tabla1[[#This Row],[Fecha de nac]]="","",IF(Tabla1[[#This Row],[Fecha Finalización]] &gt;=TODAY(), DATEDIF(Tabla1[[#This Row],[Fecha de nac]],TODAY(),"y"), ROUNDDOWN((Tabla1[[#This Row],[Fecha Finalización]] -Tabla1[[#This Row],[Fecha de nac]])/365,0)))</f>
        <v/>
      </c>
      <c r="O518" s="167"/>
      <c r="P518" s="34"/>
      <c r="Q518" s="67"/>
      <c r="R518" s="67"/>
      <c r="S518" s="67"/>
      <c r="T518" s="67"/>
      <c r="U518" s="241" t="str">
        <f>IF(F518="","",Tabla1[[#This Row],[Fecha Inicio grupo]]+3*7-7)</f>
        <v/>
      </c>
      <c r="V518" s="242" t="str">
        <f>IF(F518="","",EDATE(Tabla1[[#This Row],[Fecha Inicio grupo]],3))</f>
        <v/>
      </c>
      <c r="W518" s="29"/>
      <c r="X518" s="29"/>
      <c r="Y518" s="76"/>
      <c r="Z518" s="76"/>
      <c r="AA518" s="76"/>
      <c r="AB518" s="76"/>
      <c r="AC518" s="76"/>
      <c r="AD518" s="76"/>
      <c r="AE518" s="76"/>
      <c r="AF518" s="76"/>
      <c r="AG518" s="76"/>
      <c r="AH518" s="76"/>
      <c r="AI518" s="76"/>
      <c r="AJ518" s="76"/>
      <c r="AK518" s="76"/>
      <c r="AL518" s="76"/>
      <c r="AM518" s="76"/>
      <c r="AN518" s="76"/>
      <c r="AO518" s="143"/>
      <c r="AP518" s="244" t="str">
        <f>IF(F518="","",IFERROR(VLOOKUP(SUBSTITUTE(SUBSTITUTE(Tabla1[[#This Row],[Uso Sistemas]],"T","P"),"N","F"),Parámetros!$M$2:$N$17,2,0),"Completar hasta 3ra sem. para evaluar a Probacionista"))</f>
        <v/>
      </c>
      <c r="AQ518" s="39"/>
      <c r="AR518" s="39"/>
      <c r="AS518" s="39"/>
      <c r="AT518" s="28"/>
      <c r="AU518" s="55"/>
      <c r="AV518" s="55"/>
      <c r="AW518" s="55"/>
      <c r="AX518" s="246" t="str">
        <f>IF(V518="","",EOMONTH(EDATE(Tabla1[[#This Row],[Fecha Finalización]],2),0))</f>
        <v/>
      </c>
      <c r="AY518" s="39"/>
      <c r="AZ518" s="247" t="str">
        <f>IF(V518="","",EOMONTH(EDATE(Tabla1[[#This Row],[Fecha Finalización]],3),0))</f>
        <v/>
      </c>
      <c r="BA518" s="39"/>
      <c r="BB518" s="39"/>
      <c r="BC518" s="233"/>
      <c r="BD518" s="231" t="str">
        <f>IF(F518="","",Tabla1[[#This Row],[sem 01]]&amp;Tabla1[[#This Row],[sem 02]]&amp;Tabla1[[#This Row],[sem 03]])</f>
        <v/>
      </c>
      <c r="BE518" s="232" t="str">
        <f>+IF(TRIM(F518)="","",$B$1&amp;"-"&amp;Tabla1[[#This Row],[Mes Inscrito]]&amp;"-"&amp;Tabla1[[#This Row],[Dia de clases Inscrito]]&amp;"-"&amp;Tabla1[[#This Row],[Horario Inscrito]]&amp;"-"&amp;Tabla1[[#This Row],[Fecha Inicio grupo]])</f>
        <v/>
      </c>
      <c r="BF518" s="249" t="str">
        <f>IF(F518="","",Tabla1[[#This Row],[Curso]])</f>
        <v/>
      </c>
      <c r="BG518" s="250" t="str">
        <f>+IF(TRIM(F518)="","",$B$1&amp;"-"&amp;TRIM(Tabla1[[#This Row],[Mes Inscrito]])&amp;"-"&amp;TRIM(Tabla1[[#This Row],[Dia de clases Inscrito]])&amp;"-"&amp;TRIM(Tabla1[[#This Row],[Horario Inscrito]])&amp;"-"&amp;TRIM(Tabla1[[#This Row],[Fecha Inicio grupo]])&amp;"-"&amp;TRIM(Tabla1[[#This Row],[Tipo Incrito]]))</f>
        <v/>
      </c>
      <c r="BH518" s="251" t="str">
        <f>IF(F518="","",OR(IFERROR(SEARCH("CG",Tabla1[[#This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8" s="305" t="str">
        <f>IF(F518&lt;&gt;"",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8" s="305" t="str">
        <f>IF(F518&lt;&gt;"",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8" s="305" t="str">
        <f>IF(Tabla1[[#This Row],[Fecha Inicio grupo]]="","",IFERROR(VLOOKUP(Tabla1[[#This Row],[Mes de Alta como miembro]],Parámetros!$AM$2:$AN$16,2,0),"01/01/1900"))</f>
        <v/>
      </c>
    </row>
    <row r="519" spans="1:63" ht="14.45" hidden="1">
      <c r="A519" s="68">
        <v>516</v>
      </c>
      <c r="B519" s="29"/>
      <c r="C519" s="34"/>
      <c r="D519" s="42"/>
      <c r="E519" s="64"/>
      <c r="F519" s="45"/>
      <c r="G519" s="45"/>
      <c r="H519" s="161"/>
      <c r="I519" s="42"/>
      <c r="J519" s="28"/>
      <c r="K519" s="69"/>
      <c r="L519" s="68"/>
      <c r="M519" s="46"/>
      <c r="N519" s="236" t="str">
        <f ca="1">IF(Tabla1[[#This Row],[Fecha de nac]]="","",IF(Tabla1[[#This Row],[Fecha Finalización]] &gt;=TODAY(), DATEDIF(Tabla1[[#This Row],[Fecha de nac]],TODAY(),"y"), ROUNDDOWN((Tabla1[[#This Row],[Fecha Finalización]] -Tabla1[[#This Row],[Fecha de nac]])/365,0)))</f>
        <v/>
      </c>
      <c r="O519" s="167"/>
      <c r="P519" s="34"/>
      <c r="Q519" s="67"/>
      <c r="R519" s="67"/>
      <c r="S519" s="67"/>
      <c r="T519" s="67"/>
      <c r="U519" s="241" t="str">
        <f>IF(F519="","",Tabla1[[#This Row],[Fecha Inicio grupo]]+3*7-7)</f>
        <v/>
      </c>
      <c r="V519" s="242" t="str">
        <f>IF(F519="","",EDATE(Tabla1[[#This Row],[Fecha Inicio grupo]],3))</f>
        <v/>
      </c>
      <c r="W519" s="29"/>
      <c r="X519" s="29"/>
      <c r="Y519" s="76"/>
      <c r="Z519" s="76"/>
      <c r="AA519" s="76"/>
      <c r="AB519" s="76"/>
      <c r="AC519" s="76"/>
      <c r="AD519" s="76"/>
      <c r="AE519" s="76"/>
      <c r="AF519" s="76"/>
      <c r="AG519" s="76"/>
      <c r="AH519" s="76"/>
      <c r="AI519" s="76"/>
      <c r="AJ519" s="76"/>
      <c r="AK519" s="76"/>
      <c r="AL519" s="76"/>
      <c r="AM519" s="76"/>
      <c r="AN519" s="76"/>
      <c r="AO519" s="143"/>
      <c r="AP519" s="244" t="str">
        <f>IF(F519="","",IFERROR(VLOOKUP(SUBSTITUTE(SUBSTITUTE(Tabla1[[#This Row],[Uso Sistemas]],"T","P"),"N","F"),Parámetros!$M$2:$N$17,2,0),"Completar hasta 3ra sem. para evaluar a Probacionista"))</f>
        <v/>
      </c>
      <c r="AQ519" s="39"/>
      <c r="AR519" s="39"/>
      <c r="AS519" s="39"/>
      <c r="AT519" s="28"/>
      <c r="AU519" s="55"/>
      <c r="AV519" s="55"/>
      <c r="AW519" s="55"/>
      <c r="AX519" s="246" t="str">
        <f>IF(V519="","",EOMONTH(EDATE(Tabla1[[#This Row],[Fecha Finalización]],2),0))</f>
        <v/>
      </c>
      <c r="AY519" s="39"/>
      <c r="AZ519" s="247" t="str">
        <f>IF(V519="","",EOMONTH(EDATE(Tabla1[[#This Row],[Fecha Finalización]],3),0))</f>
        <v/>
      </c>
      <c r="BA519" s="39"/>
      <c r="BB519" s="39"/>
      <c r="BC519" s="233"/>
      <c r="BD519" s="231" t="str">
        <f>IF(F519="","",Tabla1[[#This Row],[sem 01]]&amp;Tabla1[[#This Row],[sem 02]]&amp;Tabla1[[#This Row],[sem 03]])</f>
        <v/>
      </c>
      <c r="BE519" s="232" t="str">
        <f>+IF(TRIM(F519)="","",$B$1&amp;"-"&amp;Tabla1[[#This Row],[Mes Inscrito]]&amp;"-"&amp;Tabla1[[#This Row],[Dia de clases Inscrito]]&amp;"-"&amp;Tabla1[[#This Row],[Horario Inscrito]]&amp;"-"&amp;Tabla1[[#This Row],[Fecha Inicio grupo]])</f>
        <v/>
      </c>
      <c r="BF519" s="249" t="str">
        <f>IF(F519="","",Tabla1[[#This Row],[Curso]])</f>
        <v/>
      </c>
      <c r="BG519" s="250" t="str">
        <f>+IF(TRIM(F519)="","",$B$1&amp;"-"&amp;TRIM(Tabla1[[#This Row],[Mes Inscrito]])&amp;"-"&amp;TRIM(Tabla1[[#This Row],[Dia de clases Inscrito]])&amp;"-"&amp;TRIM(Tabla1[[#This Row],[Horario Inscrito]])&amp;"-"&amp;TRIM(Tabla1[[#This Row],[Fecha Inicio grupo]])&amp;"-"&amp;TRIM(Tabla1[[#This Row],[Tipo Incrito]]))</f>
        <v/>
      </c>
      <c r="BH519" s="251" t="str">
        <f>IF(F519="","",OR(IFERROR(SEARCH("CG",Tabla1[[#This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9" s="305" t="str">
        <f>IF(F519&lt;&gt;"",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9" s="305" t="str">
        <f>IF(F519&lt;&gt;"",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9" s="305" t="str">
        <f>IF(Tabla1[[#This Row],[Fecha Inicio grupo]]="","",IFERROR(VLOOKUP(Tabla1[[#This Row],[Mes de Alta como miembro]],Parámetros!$AM$2:$AN$16,2,0),"01/01/1900"))</f>
        <v/>
      </c>
    </row>
    <row r="520" spans="1:63" ht="14.45" hidden="1">
      <c r="A520" s="68">
        <v>517</v>
      </c>
      <c r="B520" s="29"/>
      <c r="C520" s="34"/>
      <c r="D520" s="42"/>
      <c r="E520" s="64"/>
      <c r="F520" s="45"/>
      <c r="G520" s="45"/>
      <c r="H520" s="161"/>
      <c r="I520" s="42"/>
      <c r="J520" s="28"/>
      <c r="K520" s="69"/>
      <c r="L520" s="68"/>
      <c r="M520" s="46"/>
      <c r="N520" s="236" t="str">
        <f ca="1">IF(Tabla1[[#This Row],[Fecha de nac]]="","",IF(Tabla1[[#This Row],[Fecha Finalización]] &gt;=TODAY(), DATEDIF(Tabla1[[#This Row],[Fecha de nac]],TODAY(),"y"), ROUNDDOWN((Tabla1[[#This Row],[Fecha Finalización]] -Tabla1[[#This Row],[Fecha de nac]])/365,0)))</f>
        <v/>
      </c>
      <c r="O520" s="167"/>
      <c r="P520" s="34"/>
      <c r="Q520" s="67"/>
      <c r="R520" s="67"/>
      <c r="S520" s="67"/>
      <c r="T520" s="67"/>
      <c r="U520" s="241" t="str">
        <f>IF(F520="","",Tabla1[[#This Row],[Fecha Inicio grupo]]+3*7-7)</f>
        <v/>
      </c>
      <c r="V520" s="242" t="str">
        <f>IF(F520="","",EDATE(Tabla1[[#This Row],[Fecha Inicio grupo]],3))</f>
        <v/>
      </c>
      <c r="W520" s="29"/>
      <c r="X520" s="29"/>
      <c r="Y520" s="76"/>
      <c r="Z520" s="76"/>
      <c r="AA520" s="76"/>
      <c r="AB520" s="76"/>
      <c r="AC520" s="76"/>
      <c r="AD520" s="76"/>
      <c r="AE520" s="76"/>
      <c r="AF520" s="76"/>
      <c r="AG520" s="76"/>
      <c r="AH520" s="76"/>
      <c r="AI520" s="76"/>
      <c r="AJ520" s="76"/>
      <c r="AK520" s="76"/>
      <c r="AL520" s="76"/>
      <c r="AM520" s="76"/>
      <c r="AN520" s="76"/>
      <c r="AO520" s="143"/>
      <c r="AP520" s="244" t="str">
        <f>IF(F520="","",IFERROR(VLOOKUP(SUBSTITUTE(SUBSTITUTE(Tabla1[[#This Row],[Uso Sistemas]],"T","P"),"N","F"),Parámetros!$M$2:$N$17,2,0),"Completar hasta 3ra sem. para evaluar a Probacionista"))</f>
        <v/>
      </c>
      <c r="AQ520" s="39"/>
      <c r="AR520" s="39"/>
      <c r="AS520" s="39"/>
      <c r="AT520" s="28"/>
      <c r="AU520" s="55"/>
      <c r="AV520" s="55"/>
      <c r="AW520" s="55"/>
      <c r="AX520" s="246" t="str">
        <f>IF(V520="","",EOMONTH(EDATE(Tabla1[[#This Row],[Fecha Finalización]],2),0))</f>
        <v/>
      </c>
      <c r="AY520" s="39"/>
      <c r="AZ520" s="247" t="str">
        <f>IF(V520="","",EOMONTH(EDATE(Tabla1[[#This Row],[Fecha Finalización]],3),0))</f>
        <v/>
      </c>
      <c r="BA520" s="39"/>
      <c r="BB520" s="39"/>
      <c r="BC520" s="233"/>
      <c r="BD520" s="231" t="str">
        <f>IF(F520="","",Tabla1[[#This Row],[sem 01]]&amp;Tabla1[[#This Row],[sem 02]]&amp;Tabla1[[#This Row],[sem 03]])</f>
        <v/>
      </c>
      <c r="BE520" s="232" t="str">
        <f>+IF(TRIM(F520)="","",$B$1&amp;"-"&amp;Tabla1[[#This Row],[Mes Inscrito]]&amp;"-"&amp;Tabla1[[#This Row],[Dia de clases Inscrito]]&amp;"-"&amp;Tabla1[[#This Row],[Horario Inscrito]]&amp;"-"&amp;Tabla1[[#This Row],[Fecha Inicio grupo]])</f>
        <v/>
      </c>
      <c r="BF520" s="249" t="str">
        <f>IF(F520="","",Tabla1[[#This Row],[Curso]])</f>
        <v/>
      </c>
      <c r="BG520" s="250" t="str">
        <f>+IF(TRIM(F520)="","",$B$1&amp;"-"&amp;TRIM(Tabla1[[#This Row],[Mes Inscrito]])&amp;"-"&amp;TRIM(Tabla1[[#This Row],[Dia de clases Inscrito]])&amp;"-"&amp;TRIM(Tabla1[[#This Row],[Horario Inscrito]])&amp;"-"&amp;TRIM(Tabla1[[#This Row],[Fecha Inicio grupo]])&amp;"-"&amp;TRIM(Tabla1[[#This Row],[Tipo Incrito]]))</f>
        <v/>
      </c>
      <c r="BH520" s="251" t="str">
        <f>IF(F520="","",OR(IFERROR(SEARCH("CG",Tabla1[[#This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0" s="305" t="str">
        <f>IF(F520&lt;&gt;"",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0" s="305" t="str">
        <f>IF(F520&lt;&gt;"",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0" s="305" t="str">
        <f>IF(Tabla1[[#This Row],[Fecha Inicio grupo]]="","",IFERROR(VLOOKUP(Tabla1[[#This Row],[Mes de Alta como miembro]],Parámetros!$AM$2:$AN$16,2,0),"01/01/1900"))</f>
        <v/>
      </c>
    </row>
    <row r="521" spans="1:63" ht="14.45" hidden="1">
      <c r="A521" s="68">
        <v>518</v>
      </c>
      <c r="B521" s="29"/>
      <c r="C521" s="34"/>
      <c r="D521" s="42"/>
      <c r="E521" s="64"/>
      <c r="F521" s="45"/>
      <c r="G521" s="45"/>
      <c r="H521" s="161"/>
      <c r="I521" s="42"/>
      <c r="J521" s="28"/>
      <c r="K521" s="69"/>
      <c r="L521" s="68"/>
      <c r="M521" s="46"/>
      <c r="N521" s="236" t="str">
        <f ca="1">IF(Tabla1[[#This Row],[Fecha de nac]]="","",IF(Tabla1[[#This Row],[Fecha Finalización]] &gt;=TODAY(), DATEDIF(Tabla1[[#This Row],[Fecha de nac]],TODAY(),"y"), ROUNDDOWN((Tabla1[[#This Row],[Fecha Finalización]] -Tabla1[[#This Row],[Fecha de nac]])/365,0)))</f>
        <v/>
      </c>
      <c r="O521" s="167"/>
      <c r="P521" s="34"/>
      <c r="Q521" s="67"/>
      <c r="R521" s="67"/>
      <c r="S521" s="67"/>
      <c r="T521" s="67"/>
      <c r="U521" s="241" t="str">
        <f>IF(F521="","",Tabla1[[#This Row],[Fecha Inicio grupo]]+3*7-7)</f>
        <v/>
      </c>
      <c r="V521" s="242" t="str">
        <f>IF(F521="","",EDATE(Tabla1[[#This Row],[Fecha Inicio grupo]],3))</f>
        <v/>
      </c>
      <c r="W521" s="29"/>
      <c r="X521" s="29"/>
      <c r="Y521" s="76"/>
      <c r="Z521" s="76"/>
      <c r="AA521" s="76"/>
      <c r="AB521" s="76"/>
      <c r="AC521" s="76"/>
      <c r="AD521" s="76"/>
      <c r="AE521" s="76"/>
      <c r="AF521" s="76"/>
      <c r="AG521" s="76"/>
      <c r="AH521" s="76"/>
      <c r="AI521" s="76"/>
      <c r="AJ521" s="76"/>
      <c r="AK521" s="76"/>
      <c r="AL521" s="76"/>
      <c r="AM521" s="76"/>
      <c r="AN521" s="76"/>
      <c r="AO521" s="143"/>
      <c r="AP521" s="244" t="str">
        <f>IF(F521="","",IFERROR(VLOOKUP(SUBSTITUTE(SUBSTITUTE(Tabla1[[#This Row],[Uso Sistemas]],"T","P"),"N","F"),Parámetros!$M$2:$N$17,2,0),"Completar hasta 3ra sem. para evaluar a Probacionista"))</f>
        <v/>
      </c>
      <c r="AQ521" s="39"/>
      <c r="AR521" s="39"/>
      <c r="AS521" s="39"/>
      <c r="AT521" s="28"/>
      <c r="AU521" s="55"/>
      <c r="AV521" s="55"/>
      <c r="AW521" s="55"/>
      <c r="AX521" s="246" t="str">
        <f>IF(V521="","",EOMONTH(EDATE(Tabla1[[#This Row],[Fecha Finalización]],2),0))</f>
        <v/>
      </c>
      <c r="AY521" s="39"/>
      <c r="AZ521" s="247" t="str">
        <f>IF(V521="","",EOMONTH(EDATE(Tabla1[[#This Row],[Fecha Finalización]],3),0))</f>
        <v/>
      </c>
      <c r="BA521" s="39"/>
      <c r="BB521" s="39"/>
      <c r="BC521" s="233"/>
      <c r="BD521" s="231" t="str">
        <f>IF(F521="","",Tabla1[[#This Row],[sem 01]]&amp;Tabla1[[#This Row],[sem 02]]&amp;Tabla1[[#This Row],[sem 03]])</f>
        <v/>
      </c>
      <c r="BE521" s="232" t="str">
        <f>+IF(TRIM(F521)="","",$B$1&amp;"-"&amp;Tabla1[[#This Row],[Mes Inscrito]]&amp;"-"&amp;Tabla1[[#This Row],[Dia de clases Inscrito]]&amp;"-"&amp;Tabla1[[#This Row],[Horario Inscrito]]&amp;"-"&amp;Tabla1[[#This Row],[Fecha Inicio grupo]])</f>
        <v/>
      </c>
      <c r="BF521" s="249" t="str">
        <f>IF(F521="","",Tabla1[[#This Row],[Curso]])</f>
        <v/>
      </c>
      <c r="BG521" s="250" t="str">
        <f>+IF(TRIM(F521)="","",$B$1&amp;"-"&amp;TRIM(Tabla1[[#This Row],[Mes Inscrito]])&amp;"-"&amp;TRIM(Tabla1[[#This Row],[Dia de clases Inscrito]])&amp;"-"&amp;TRIM(Tabla1[[#This Row],[Horario Inscrito]])&amp;"-"&amp;TRIM(Tabla1[[#This Row],[Fecha Inicio grupo]])&amp;"-"&amp;TRIM(Tabla1[[#This Row],[Tipo Incrito]]))</f>
        <v/>
      </c>
      <c r="BH521" s="251" t="str">
        <f>IF(F521="","",OR(IFERROR(SEARCH("CG",Tabla1[[#This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1" s="305" t="str">
        <f>IF(F521&lt;&gt;"",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1" s="305" t="str">
        <f>IF(F521&lt;&gt;"",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1" s="305" t="str">
        <f>IF(Tabla1[[#This Row],[Fecha Inicio grupo]]="","",IFERROR(VLOOKUP(Tabla1[[#This Row],[Mes de Alta como miembro]],Parámetros!$AM$2:$AN$16,2,0),"01/01/1900"))</f>
        <v/>
      </c>
    </row>
    <row r="522" spans="1:63" ht="14.45" hidden="1">
      <c r="A522" s="68">
        <v>519</v>
      </c>
      <c r="B522" s="29"/>
      <c r="C522" s="34"/>
      <c r="D522" s="42"/>
      <c r="E522" s="64"/>
      <c r="F522" s="45"/>
      <c r="G522" s="45"/>
      <c r="H522" s="161"/>
      <c r="I522" s="42"/>
      <c r="J522" s="28"/>
      <c r="K522" s="69"/>
      <c r="L522" s="68"/>
      <c r="M522" s="46"/>
      <c r="N522" s="236" t="str">
        <f ca="1">IF(Tabla1[[#This Row],[Fecha de nac]]="","",IF(Tabla1[[#This Row],[Fecha Finalización]] &gt;=TODAY(), DATEDIF(Tabla1[[#This Row],[Fecha de nac]],TODAY(),"y"), ROUNDDOWN((Tabla1[[#This Row],[Fecha Finalización]] -Tabla1[[#This Row],[Fecha de nac]])/365,0)))</f>
        <v/>
      </c>
      <c r="O522" s="167"/>
      <c r="P522" s="34"/>
      <c r="Q522" s="67"/>
      <c r="R522" s="67"/>
      <c r="S522" s="67"/>
      <c r="T522" s="67"/>
      <c r="U522" s="241" t="str">
        <f>IF(F522="","",Tabla1[[#This Row],[Fecha Inicio grupo]]+3*7-7)</f>
        <v/>
      </c>
      <c r="V522" s="242" t="str">
        <f>IF(F522="","",EDATE(Tabla1[[#This Row],[Fecha Inicio grupo]],3))</f>
        <v/>
      </c>
      <c r="W522" s="29"/>
      <c r="X522" s="29"/>
      <c r="Y522" s="76"/>
      <c r="Z522" s="76"/>
      <c r="AA522" s="76"/>
      <c r="AB522" s="76"/>
      <c r="AC522" s="76"/>
      <c r="AD522" s="76"/>
      <c r="AE522" s="76"/>
      <c r="AF522" s="76"/>
      <c r="AG522" s="76"/>
      <c r="AH522" s="76"/>
      <c r="AI522" s="76"/>
      <c r="AJ522" s="76"/>
      <c r="AK522" s="76"/>
      <c r="AL522" s="76"/>
      <c r="AM522" s="76"/>
      <c r="AN522" s="76"/>
      <c r="AO522" s="143"/>
      <c r="AP522" s="244" t="str">
        <f>IF(F522="","",IFERROR(VLOOKUP(SUBSTITUTE(SUBSTITUTE(Tabla1[[#This Row],[Uso Sistemas]],"T","P"),"N","F"),Parámetros!$M$2:$N$17,2,0),"Completar hasta 3ra sem. para evaluar a Probacionista"))</f>
        <v/>
      </c>
      <c r="AQ522" s="39"/>
      <c r="AR522" s="39"/>
      <c r="AS522" s="39"/>
      <c r="AT522" s="28"/>
      <c r="AU522" s="55"/>
      <c r="AV522" s="55"/>
      <c r="AW522" s="55"/>
      <c r="AX522" s="246" t="str">
        <f>IF(V522="","",EOMONTH(EDATE(Tabla1[[#This Row],[Fecha Finalización]],2),0))</f>
        <v/>
      </c>
      <c r="AY522" s="39"/>
      <c r="AZ522" s="247" t="str">
        <f>IF(V522="","",EOMONTH(EDATE(Tabla1[[#This Row],[Fecha Finalización]],3),0))</f>
        <v/>
      </c>
      <c r="BA522" s="39"/>
      <c r="BB522" s="39"/>
      <c r="BC522" s="233"/>
      <c r="BD522" s="231" t="str">
        <f>IF(F522="","",Tabla1[[#This Row],[sem 01]]&amp;Tabla1[[#This Row],[sem 02]]&amp;Tabla1[[#This Row],[sem 03]])</f>
        <v/>
      </c>
      <c r="BE522" s="232" t="str">
        <f>+IF(TRIM(F522)="","",$B$1&amp;"-"&amp;Tabla1[[#This Row],[Mes Inscrito]]&amp;"-"&amp;Tabla1[[#This Row],[Dia de clases Inscrito]]&amp;"-"&amp;Tabla1[[#This Row],[Horario Inscrito]]&amp;"-"&amp;Tabla1[[#This Row],[Fecha Inicio grupo]])</f>
        <v/>
      </c>
      <c r="BF522" s="249" t="str">
        <f>IF(F522="","",Tabla1[[#This Row],[Curso]])</f>
        <v/>
      </c>
      <c r="BG522" s="250" t="str">
        <f>+IF(TRIM(F522)="","",$B$1&amp;"-"&amp;TRIM(Tabla1[[#This Row],[Mes Inscrito]])&amp;"-"&amp;TRIM(Tabla1[[#This Row],[Dia de clases Inscrito]])&amp;"-"&amp;TRIM(Tabla1[[#This Row],[Horario Inscrito]])&amp;"-"&amp;TRIM(Tabla1[[#This Row],[Fecha Inicio grupo]])&amp;"-"&amp;TRIM(Tabla1[[#This Row],[Tipo Incrito]]))</f>
        <v/>
      </c>
      <c r="BH522" s="251" t="str">
        <f>IF(F522="","",OR(IFERROR(SEARCH("CG",Tabla1[[#This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2" s="305" t="str">
        <f>IF(F522&lt;&gt;"",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2" s="305" t="str">
        <f>IF(F522&lt;&gt;"",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2" s="305" t="str">
        <f>IF(Tabla1[[#This Row],[Fecha Inicio grupo]]="","",IFERROR(VLOOKUP(Tabla1[[#This Row],[Mes de Alta como miembro]],Parámetros!$AM$2:$AN$16,2,0),"01/01/1900"))</f>
        <v/>
      </c>
    </row>
    <row r="523" spans="1:63" ht="14.45" hidden="1">
      <c r="A523" s="68">
        <v>520</v>
      </c>
      <c r="B523" s="29"/>
      <c r="C523" s="34"/>
      <c r="D523" s="42"/>
      <c r="E523" s="64"/>
      <c r="F523" s="45"/>
      <c r="G523" s="45"/>
      <c r="H523" s="161"/>
      <c r="I523" s="42"/>
      <c r="J523" s="28"/>
      <c r="K523" s="69"/>
      <c r="L523" s="68"/>
      <c r="M523" s="46"/>
      <c r="N523" s="236" t="str">
        <f ca="1">IF(Tabla1[[#This Row],[Fecha de nac]]="","",IF(Tabla1[[#This Row],[Fecha Finalización]] &gt;=TODAY(), DATEDIF(Tabla1[[#This Row],[Fecha de nac]],TODAY(),"y"), ROUNDDOWN((Tabla1[[#This Row],[Fecha Finalización]] -Tabla1[[#This Row],[Fecha de nac]])/365,0)))</f>
        <v/>
      </c>
      <c r="O523" s="167"/>
      <c r="P523" s="34"/>
      <c r="Q523" s="67"/>
      <c r="R523" s="67"/>
      <c r="S523" s="67"/>
      <c r="T523" s="67"/>
      <c r="U523" s="241" t="str">
        <f>IF(F523="","",Tabla1[[#This Row],[Fecha Inicio grupo]]+3*7-7)</f>
        <v/>
      </c>
      <c r="V523" s="242" t="str">
        <f>IF(F523="","",EDATE(Tabla1[[#This Row],[Fecha Inicio grupo]],3))</f>
        <v/>
      </c>
      <c r="W523" s="29"/>
      <c r="X523" s="29"/>
      <c r="Y523" s="76"/>
      <c r="Z523" s="76"/>
      <c r="AA523" s="76"/>
      <c r="AB523" s="76"/>
      <c r="AC523" s="76"/>
      <c r="AD523" s="76"/>
      <c r="AE523" s="76"/>
      <c r="AF523" s="76"/>
      <c r="AG523" s="76"/>
      <c r="AH523" s="76"/>
      <c r="AI523" s="76"/>
      <c r="AJ523" s="76"/>
      <c r="AK523" s="76"/>
      <c r="AL523" s="76"/>
      <c r="AM523" s="76"/>
      <c r="AN523" s="76"/>
      <c r="AO523" s="143"/>
      <c r="AP523" s="244" t="str">
        <f>IF(F523="","",IFERROR(VLOOKUP(SUBSTITUTE(SUBSTITUTE(Tabla1[[#This Row],[Uso Sistemas]],"T","P"),"N","F"),Parámetros!$M$2:$N$17,2,0),"Completar hasta 3ra sem. para evaluar a Probacionista"))</f>
        <v/>
      </c>
      <c r="AQ523" s="39"/>
      <c r="AR523" s="39"/>
      <c r="AS523" s="39"/>
      <c r="AT523" s="28"/>
      <c r="AU523" s="55"/>
      <c r="AV523" s="55"/>
      <c r="AW523" s="55"/>
      <c r="AX523" s="246" t="str">
        <f>IF(V523="","",EOMONTH(EDATE(Tabla1[[#This Row],[Fecha Finalización]],2),0))</f>
        <v/>
      </c>
      <c r="AY523" s="39"/>
      <c r="AZ523" s="247" t="str">
        <f>IF(V523="","",EOMONTH(EDATE(Tabla1[[#This Row],[Fecha Finalización]],3),0))</f>
        <v/>
      </c>
      <c r="BA523" s="39"/>
      <c r="BB523" s="39"/>
      <c r="BC523" s="233"/>
      <c r="BD523" s="231" t="str">
        <f>IF(F523="","",Tabla1[[#This Row],[sem 01]]&amp;Tabla1[[#This Row],[sem 02]]&amp;Tabla1[[#This Row],[sem 03]])</f>
        <v/>
      </c>
      <c r="BE523" s="232" t="str">
        <f>+IF(TRIM(F523)="","",$B$1&amp;"-"&amp;Tabla1[[#This Row],[Mes Inscrito]]&amp;"-"&amp;Tabla1[[#This Row],[Dia de clases Inscrito]]&amp;"-"&amp;Tabla1[[#This Row],[Horario Inscrito]]&amp;"-"&amp;Tabla1[[#This Row],[Fecha Inicio grupo]])</f>
        <v/>
      </c>
      <c r="BF523" s="249" t="str">
        <f>IF(F523="","",Tabla1[[#This Row],[Curso]])</f>
        <v/>
      </c>
      <c r="BG523" s="250" t="str">
        <f>+IF(TRIM(F523)="","",$B$1&amp;"-"&amp;TRIM(Tabla1[[#This Row],[Mes Inscrito]])&amp;"-"&amp;TRIM(Tabla1[[#This Row],[Dia de clases Inscrito]])&amp;"-"&amp;TRIM(Tabla1[[#This Row],[Horario Inscrito]])&amp;"-"&amp;TRIM(Tabla1[[#This Row],[Fecha Inicio grupo]])&amp;"-"&amp;TRIM(Tabla1[[#This Row],[Tipo Incrito]]))</f>
        <v/>
      </c>
      <c r="BH523" s="251" t="str">
        <f>IF(F523="","",OR(IFERROR(SEARCH("CG",Tabla1[[#This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3" s="305" t="str">
        <f>IF(F523&lt;&gt;"",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3" s="305" t="str">
        <f>IF(F523&lt;&gt;"",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3" s="305" t="str">
        <f>IF(Tabla1[[#This Row],[Fecha Inicio grupo]]="","",IFERROR(VLOOKUP(Tabla1[[#This Row],[Mes de Alta como miembro]],Parámetros!$AM$2:$AN$16,2,0),"01/01/1900"))</f>
        <v/>
      </c>
    </row>
    <row r="524" spans="1:63" ht="14.45" hidden="1">
      <c r="A524" s="68">
        <v>521</v>
      </c>
      <c r="B524" s="29"/>
      <c r="C524" s="34"/>
      <c r="D524" s="42"/>
      <c r="E524" s="64"/>
      <c r="F524" s="45"/>
      <c r="G524" s="45"/>
      <c r="H524" s="161"/>
      <c r="I524" s="42"/>
      <c r="J524" s="28"/>
      <c r="K524" s="69"/>
      <c r="L524" s="68"/>
      <c r="M524" s="46"/>
      <c r="N524" s="236" t="str">
        <f ca="1">IF(Tabla1[[#This Row],[Fecha de nac]]="","",IF(Tabla1[[#This Row],[Fecha Finalización]] &gt;=TODAY(), DATEDIF(Tabla1[[#This Row],[Fecha de nac]],TODAY(),"y"), ROUNDDOWN((Tabla1[[#This Row],[Fecha Finalización]] -Tabla1[[#This Row],[Fecha de nac]])/365,0)))</f>
        <v/>
      </c>
      <c r="O524" s="167"/>
      <c r="P524" s="34"/>
      <c r="Q524" s="67"/>
      <c r="R524" s="67"/>
      <c r="S524" s="67"/>
      <c r="T524" s="67"/>
      <c r="U524" s="241" t="str">
        <f>IF(F524="","",Tabla1[[#This Row],[Fecha Inicio grupo]]+3*7-7)</f>
        <v/>
      </c>
      <c r="V524" s="242" t="str">
        <f>IF(F524="","",EDATE(Tabla1[[#This Row],[Fecha Inicio grupo]],3))</f>
        <v/>
      </c>
      <c r="W524" s="29"/>
      <c r="X524" s="29"/>
      <c r="Y524" s="76"/>
      <c r="Z524" s="76"/>
      <c r="AA524" s="76"/>
      <c r="AB524" s="76"/>
      <c r="AC524" s="76"/>
      <c r="AD524" s="76"/>
      <c r="AE524" s="76"/>
      <c r="AF524" s="76"/>
      <c r="AG524" s="76"/>
      <c r="AH524" s="76"/>
      <c r="AI524" s="76"/>
      <c r="AJ524" s="76"/>
      <c r="AK524" s="76"/>
      <c r="AL524" s="76"/>
      <c r="AM524" s="76"/>
      <c r="AN524" s="76"/>
      <c r="AO524" s="143"/>
      <c r="AP524" s="244" t="str">
        <f>IF(F524="","",IFERROR(VLOOKUP(SUBSTITUTE(SUBSTITUTE(Tabla1[[#This Row],[Uso Sistemas]],"T","P"),"N","F"),Parámetros!$M$2:$N$17,2,0),"Completar hasta 3ra sem. para evaluar a Probacionista"))</f>
        <v/>
      </c>
      <c r="AQ524" s="39"/>
      <c r="AR524" s="39"/>
      <c r="AS524" s="39"/>
      <c r="AT524" s="28"/>
      <c r="AU524" s="55"/>
      <c r="AV524" s="55"/>
      <c r="AW524" s="55"/>
      <c r="AX524" s="246" t="str">
        <f>IF(V524="","",EOMONTH(EDATE(Tabla1[[#This Row],[Fecha Finalización]],2),0))</f>
        <v/>
      </c>
      <c r="AY524" s="39"/>
      <c r="AZ524" s="247" t="str">
        <f>IF(V524="","",EOMONTH(EDATE(Tabla1[[#This Row],[Fecha Finalización]],3),0))</f>
        <v/>
      </c>
      <c r="BA524" s="39"/>
      <c r="BB524" s="39"/>
      <c r="BC524" s="233"/>
      <c r="BD524" s="231" t="str">
        <f>IF(F524="","",Tabla1[[#This Row],[sem 01]]&amp;Tabla1[[#This Row],[sem 02]]&amp;Tabla1[[#This Row],[sem 03]])</f>
        <v/>
      </c>
      <c r="BE524" s="232" t="str">
        <f>+IF(TRIM(F524)="","",$B$1&amp;"-"&amp;Tabla1[[#This Row],[Mes Inscrito]]&amp;"-"&amp;Tabla1[[#This Row],[Dia de clases Inscrito]]&amp;"-"&amp;Tabla1[[#This Row],[Horario Inscrito]]&amp;"-"&amp;Tabla1[[#This Row],[Fecha Inicio grupo]])</f>
        <v/>
      </c>
      <c r="BF524" s="249" t="str">
        <f>IF(F524="","",Tabla1[[#This Row],[Curso]])</f>
        <v/>
      </c>
      <c r="BG524" s="250" t="str">
        <f>+IF(TRIM(F524)="","",$B$1&amp;"-"&amp;TRIM(Tabla1[[#This Row],[Mes Inscrito]])&amp;"-"&amp;TRIM(Tabla1[[#This Row],[Dia de clases Inscrito]])&amp;"-"&amp;TRIM(Tabla1[[#This Row],[Horario Inscrito]])&amp;"-"&amp;TRIM(Tabla1[[#This Row],[Fecha Inicio grupo]])&amp;"-"&amp;TRIM(Tabla1[[#This Row],[Tipo Incrito]]))</f>
        <v/>
      </c>
      <c r="BH524" s="251" t="str">
        <f>IF(F524="","",OR(IFERROR(SEARCH("CG",Tabla1[[#This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4" s="305" t="str">
        <f>IF(F524&lt;&gt;"",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4" s="305" t="str">
        <f>IF(F524&lt;&gt;"",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4" s="305" t="str">
        <f>IF(Tabla1[[#This Row],[Fecha Inicio grupo]]="","",IFERROR(VLOOKUP(Tabla1[[#This Row],[Mes de Alta como miembro]],Parámetros!$AM$2:$AN$16,2,0),"01/01/1900"))</f>
        <v/>
      </c>
    </row>
    <row r="525" spans="1:63" ht="14.45" hidden="1">
      <c r="A525" s="68">
        <v>522</v>
      </c>
      <c r="B525" s="29"/>
      <c r="C525" s="34"/>
      <c r="D525" s="42"/>
      <c r="E525" s="64"/>
      <c r="F525" s="45"/>
      <c r="G525" s="45"/>
      <c r="H525" s="161"/>
      <c r="I525" s="42"/>
      <c r="J525" s="28"/>
      <c r="K525" s="69"/>
      <c r="L525" s="68"/>
      <c r="M525" s="46"/>
      <c r="N525" s="236" t="str">
        <f ca="1">IF(Tabla1[[#This Row],[Fecha de nac]]="","",IF(Tabla1[[#This Row],[Fecha Finalización]] &gt;=TODAY(), DATEDIF(Tabla1[[#This Row],[Fecha de nac]],TODAY(),"y"), ROUNDDOWN((Tabla1[[#This Row],[Fecha Finalización]] -Tabla1[[#This Row],[Fecha de nac]])/365,0)))</f>
        <v/>
      </c>
      <c r="O525" s="167"/>
      <c r="P525" s="34"/>
      <c r="Q525" s="67"/>
      <c r="R525" s="67"/>
      <c r="S525" s="67"/>
      <c r="T525" s="67"/>
      <c r="U525" s="241" t="str">
        <f>IF(F525="","",Tabla1[[#This Row],[Fecha Inicio grupo]]+3*7-7)</f>
        <v/>
      </c>
      <c r="V525" s="242" t="str">
        <f>IF(F525="","",EDATE(Tabla1[[#This Row],[Fecha Inicio grupo]],3))</f>
        <v/>
      </c>
      <c r="W525" s="29"/>
      <c r="X525" s="29"/>
      <c r="Y525" s="76"/>
      <c r="Z525" s="76"/>
      <c r="AA525" s="76"/>
      <c r="AB525" s="76"/>
      <c r="AC525" s="76"/>
      <c r="AD525" s="76"/>
      <c r="AE525" s="76"/>
      <c r="AF525" s="76"/>
      <c r="AG525" s="76"/>
      <c r="AH525" s="76"/>
      <c r="AI525" s="76"/>
      <c r="AJ525" s="76"/>
      <c r="AK525" s="76"/>
      <c r="AL525" s="76"/>
      <c r="AM525" s="76"/>
      <c r="AN525" s="76"/>
      <c r="AO525" s="143"/>
      <c r="AP525" s="244" t="str">
        <f>IF(F525="","",IFERROR(VLOOKUP(SUBSTITUTE(SUBSTITUTE(Tabla1[[#This Row],[Uso Sistemas]],"T","P"),"N","F"),Parámetros!$M$2:$N$17,2,0),"Completar hasta 3ra sem. para evaluar a Probacionista"))</f>
        <v/>
      </c>
      <c r="AQ525" s="39"/>
      <c r="AR525" s="39"/>
      <c r="AS525" s="39"/>
      <c r="AT525" s="28"/>
      <c r="AU525" s="55"/>
      <c r="AV525" s="55"/>
      <c r="AW525" s="55"/>
      <c r="AX525" s="246" t="str">
        <f>IF(V525="","",EOMONTH(EDATE(Tabla1[[#This Row],[Fecha Finalización]],2),0))</f>
        <v/>
      </c>
      <c r="AY525" s="39"/>
      <c r="AZ525" s="247" t="str">
        <f>IF(V525="","",EOMONTH(EDATE(Tabla1[[#This Row],[Fecha Finalización]],3),0))</f>
        <v/>
      </c>
      <c r="BA525" s="39"/>
      <c r="BB525" s="39"/>
      <c r="BC525" s="233"/>
      <c r="BD525" s="231" t="str">
        <f>IF(F525="","",Tabla1[[#This Row],[sem 01]]&amp;Tabla1[[#This Row],[sem 02]]&amp;Tabla1[[#This Row],[sem 03]])</f>
        <v/>
      </c>
      <c r="BE525" s="232" t="str">
        <f>+IF(TRIM(F525)="","",$B$1&amp;"-"&amp;Tabla1[[#This Row],[Mes Inscrito]]&amp;"-"&amp;Tabla1[[#This Row],[Dia de clases Inscrito]]&amp;"-"&amp;Tabla1[[#This Row],[Horario Inscrito]]&amp;"-"&amp;Tabla1[[#This Row],[Fecha Inicio grupo]])</f>
        <v/>
      </c>
      <c r="BF525" s="249" t="str">
        <f>IF(F525="","",Tabla1[[#This Row],[Curso]])</f>
        <v/>
      </c>
      <c r="BG525" s="250" t="str">
        <f>+IF(TRIM(F525)="","",$B$1&amp;"-"&amp;TRIM(Tabla1[[#This Row],[Mes Inscrito]])&amp;"-"&amp;TRIM(Tabla1[[#This Row],[Dia de clases Inscrito]])&amp;"-"&amp;TRIM(Tabla1[[#This Row],[Horario Inscrito]])&amp;"-"&amp;TRIM(Tabla1[[#This Row],[Fecha Inicio grupo]])&amp;"-"&amp;TRIM(Tabla1[[#This Row],[Tipo Incrito]]))</f>
        <v/>
      </c>
      <c r="BH525" s="251" t="str">
        <f>IF(F525="","",OR(IFERROR(SEARCH("CG",Tabla1[[#This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5" s="305" t="str">
        <f>IF(F525&lt;&gt;"",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5" s="305" t="str">
        <f>IF(F525&lt;&gt;"",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5" s="305" t="str">
        <f>IF(Tabla1[[#This Row],[Fecha Inicio grupo]]="","",IFERROR(VLOOKUP(Tabla1[[#This Row],[Mes de Alta como miembro]],Parámetros!$AM$2:$AN$16,2,0),"01/01/1900"))</f>
        <v/>
      </c>
    </row>
    <row r="526" spans="1:63" ht="14.45" hidden="1">
      <c r="A526" s="68">
        <v>523</v>
      </c>
      <c r="B526" s="29"/>
      <c r="C526" s="34"/>
      <c r="D526" s="42"/>
      <c r="E526" s="64"/>
      <c r="F526" s="45"/>
      <c r="G526" s="45"/>
      <c r="H526" s="161"/>
      <c r="I526" s="42"/>
      <c r="J526" s="28"/>
      <c r="K526" s="69"/>
      <c r="L526" s="68"/>
      <c r="M526" s="46"/>
      <c r="N526" s="236" t="str">
        <f ca="1">IF(Tabla1[[#This Row],[Fecha de nac]]="","",IF(Tabla1[[#This Row],[Fecha Finalización]] &gt;=TODAY(), DATEDIF(Tabla1[[#This Row],[Fecha de nac]],TODAY(),"y"), ROUNDDOWN((Tabla1[[#This Row],[Fecha Finalización]] -Tabla1[[#This Row],[Fecha de nac]])/365,0)))</f>
        <v/>
      </c>
      <c r="O526" s="167"/>
      <c r="P526" s="34"/>
      <c r="Q526" s="67"/>
      <c r="R526" s="67"/>
      <c r="S526" s="67"/>
      <c r="T526" s="67"/>
      <c r="U526" s="241" t="str">
        <f>IF(F526="","",Tabla1[[#This Row],[Fecha Inicio grupo]]+3*7-7)</f>
        <v/>
      </c>
      <c r="V526" s="242" t="str">
        <f>IF(F526="","",EDATE(Tabla1[[#This Row],[Fecha Inicio grupo]],3))</f>
        <v/>
      </c>
      <c r="W526" s="29"/>
      <c r="X526" s="29"/>
      <c r="Y526" s="76"/>
      <c r="Z526" s="76"/>
      <c r="AA526" s="76"/>
      <c r="AB526" s="76"/>
      <c r="AC526" s="76"/>
      <c r="AD526" s="76"/>
      <c r="AE526" s="76"/>
      <c r="AF526" s="76"/>
      <c r="AG526" s="76"/>
      <c r="AH526" s="76"/>
      <c r="AI526" s="76"/>
      <c r="AJ526" s="76"/>
      <c r="AK526" s="76"/>
      <c r="AL526" s="76"/>
      <c r="AM526" s="76"/>
      <c r="AN526" s="76"/>
      <c r="AO526" s="143"/>
      <c r="AP526" s="244" t="str">
        <f>IF(F526="","",IFERROR(VLOOKUP(SUBSTITUTE(SUBSTITUTE(Tabla1[[#This Row],[Uso Sistemas]],"T","P"),"N","F"),Parámetros!$M$2:$N$17,2,0),"Completar hasta 3ra sem. para evaluar a Probacionista"))</f>
        <v/>
      </c>
      <c r="AQ526" s="39"/>
      <c r="AR526" s="39"/>
      <c r="AS526" s="39"/>
      <c r="AT526" s="28"/>
      <c r="AU526" s="55"/>
      <c r="AV526" s="55"/>
      <c r="AW526" s="55"/>
      <c r="AX526" s="246" t="str">
        <f>IF(V526="","",EOMONTH(EDATE(Tabla1[[#This Row],[Fecha Finalización]],2),0))</f>
        <v/>
      </c>
      <c r="AY526" s="39"/>
      <c r="AZ526" s="247" t="str">
        <f>IF(V526="","",EOMONTH(EDATE(Tabla1[[#This Row],[Fecha Finalización]],3),0))</f>
        <v/>
      </c>
      <c r="BA526" s="39"/>
      <c r="BB526" s="39"/>
      <c r="BC526" s="233"/>
      <c r="BD526" s="231" t="str">
        <f>IF(F526="","",Tabla1[[#This Row],[sem 01]]&amp;Tabla1[[#This Row],[sem 02]]&amp;Tabla1[[#This Row],[sem 03]])</f>
        <v/>
      </c>
      <c r="BE526" s="232" t="str">
        <f>+IF(TRIM(F526)="","",$B$1&amp;"-"&amp;Tabla1[[#This Row],[Mes Inscrito]]&amp;"-"&amp;Tabla1[[#This Row],[Dia de clases Inscrito]]&amp;"-"&amp;Tabla1[[#This Row],[Horario Inscrito]]&amp;"-"&amp;Tabla1[[#This Row],[Fecha Inicio grupo]])</f>
        <v/>
      </c>
      <c r="BF526" s="249" t="str">
        <f>IF(F526="","",Tabla1[[#This Row],[Curso]])</f>
        <v/>
      </c>
      <c r="BG526" s="250" t="str">
        <f>+IF(TRIM(F526)="","",$B$1&amp;"-"&amp;TRIM(Tabla1[[#This Row],[Mes Inscrito]])&amp;"-"&amp;TRIM(Tabla1[[#This Row],[Dia de clases Inscrito]])&amp;"-"&amp;TRIM(Tabla1[[#This Row],[Horario Inscrito]])&amp;"-"&amp;TRIM(Tabla1[[#This Row],[Fecha Inicio grupo]])&amp;"-"&amp;TRIM(Tabla1[[#This Row],[Tipo Incrito]]))</f>
        <v/>
      </c>
      <c r="BH526" s="251" t="str">
        <f>IF(F526="","",OR(IFERROR(SEARCH("CG",Tabla1[[#This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6" s="305" t="str">
        <f>IF(F526&lt;&gt;"",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6" s="305" t="str">
        <f>IF(F526&lt;&gt;"",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6" s="305" t="str">
        <f>IF(Tabla1[[#This Row],[Fecha Inicio grupo]]="","",IFERROR(VLOOKUP(Tabla1[[#This Row],[Mes de Alta como miembro]],Parámetros!$AM$2:$AN$16,2,0),"01/01/1900"))</f>
        <v/>
      </c>
    </row>
    <row r="527" spans="1:63" ht="14.45" hidden="1">
      <c r="A527" s="68">
        <v>524</v>
      </c>
      <c r="B527" s="29"/>
      <c r="C527" s="34"/>
      <c r="D527" s="42"/>
      <c r="E527" s="64"/>
      <c r="F527" s="45"/>
      <c r="G527" s="45"/>
      <c r="H527" s="161"/>
      <c r="I527" s="42"/>
      <c r="J527" s="28"/>
      <c r="K527" s="69"/>
      <c r="L527" s="68"/>
      <c r="M527" s="46"/>
      <c r="N527" s="236" t="str">
        <f ca="1">IF(Tabla1[[#This Row],[Fecha de nac]]="","",IF(Tabla1[[#This Row],[Fecha Finalización]] &gt;=TODAY(), DATEDIF(Tabla1[[#This Row],[Fecha de nac]],TODAY(),"y"), ROUNDDOWN((Tabla1[[#This Row],[Fecha Finalización]] -Tabla1[[#This Row],[Fecha de nac]])/365,0)))</f>
        <v/>
      </c>
      <c r="O527" s="167"/>
      <c r="P527" s="34"/>
      <c r="Q527" s="67"/>
      <c r="R527" s="67"/>
      <c r="S527" s="67"/>
      <c r="T527" s="67"/>
      <c r="U527" s="241" t="str">
        <f>IF(F527="","",Tabla1[[#This Row],[Fecha Inicio grupo]]+3*7-7)</f>
        <v/>
      </c>
      <c r="V527" s="242" t="str">
        <f>IF(F527="","",EDATE(Tabla1[[#This Row],[Fecha Inicio grupo]],3))</f>
        <v/>
      </c>
      <c r="W527" s="29"/>
      <c r="X527" s="29"/>
      <c r="Y527" s="76"/>
      <c r="Z527" s="76"/>
      <c r="AA527" s="76"/>
      <c r="AB527" s="76"/>
      <c r="AC527" s="76"/>
      <c r="AD527" s="76"/>
      <c r="AE527" s="76"/>
      <c r="AF527" s="76"/>
      <c r="AG527" s="76"/>
      <c r="AH527" s="76"/>
      <c r="AI527" s="76"/>
      <c r="AJ527" s="76"/>
      <c r="AK527" s="76"/>
      <c r="AL527" s="76"/>
      <c r="AM527" s="76"/>
      <c r="AN527" s="76"/>
      <c r="AO527" s="143"/>
      <c r="AP527" s="244" t="str">
        <f>IF(F527="","",IFERROR(VLOOKUP(SUBSTITUTE(SUBSTITUTE(Tabla1[[#This Row],[Uso Sistemas]],"T","P"),"N","F"),Parámetros!$M$2:$N$17,2,0),"Completar hasta 3ra sem. para evaluar a Probacionista"))</f>
        <v/>
      </c>
      <c r="AQ527" s="39"/>
      <c r="AR527" s="39"/>
      <c r="AS527" s="39"/>
      <c r="AT527" s="28"/>
      <c r="AU527" s="55"/>
      <c r="AV527" s="55"/>
      <c r="AW527" s="55"/>
      <c r="AX527" s="246" t="str">
        <f>IF(V527="","",EOMONTH(EDATE(Tabla1[[#This Row],[Fecha Finalización]],2),0))</f>
        <v/>
      </c>
      <c r="AY527" s="39"/>
      <c r="AZ527" s="247" t="str">
        <f>IF(V527="","",EOMONTH(EDATE(Tabla1[[#This Row],[Fecha Finalización]],3),0))</f>
        <v/>
      </c>
      <c r="BA527" s="39"/>
      <c r="BB527" s="39"/>
      <c r="BC527" s="233"/>
      <c r="BD527" s="231" t="str">
        <f>IF(F527="","",Tabla1[[#This Row],[sem 01]]&amp;Tabla1[[#This Row],[sem 02]]&amp;Tabla1[[#This Row],[sem 03]])</f>
        <v/>
      </c>
      <c r="BE527" s="232" t="str">
        <f>+IF(TRIM(F527)="","",$B$1&amp;"-"&amp;Tabla1[[#This Row],[Mes Inscrito]]&amp;"-"&amp;Tabla1[[#This Row],[Dia de clases Inscrito]]&amp;"-"&amp;Tabla1[[#This Row],[Horario Inscrito]]&amp;"-"&amp;Tabla1[[#This Row],[Fecha Inicio grupo]])</f>
        <v/>
      </c>
      <c r="BF527" s="249" t="str">
        <f>IF(F527="","",Tabla1[[#This Row],[Curso]])</f>
        <v/>
      </c>
      <c r="BG527" s="250" t="str">
        <f>+IF(TRIM(F527)="","",$B$1&amp;"-"&amp;TRIM(Tabla1[[#This Row],[Mes Inscrito]])&amp;"-"&amp;TRIM(Tabla1[[#This Row],[Dia de clases Inscrito]])&amp;"-"&amp;TRIM(Tabla1[[#This Row],[Horario Inscrito]])&amp;"-"&amp;TRIM(Tabla1[[#This Row],[Fecha Inicio grupo]])&amp;"-"&amp;TRIM(Tabla1[[#This Row],[Tipo Incrito]]))</f>
        <v/>
      </c>
      <c r="BH527" s="251" t="str">
        <f>IF(F527="","",OR(IFERROR(SEARCH("CG",Tabla1[[#This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7" s="305" t="str">
        <f>IF(F527&lt;&gt;"",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7" s="305" t="str">
        <f>IF(F527&lt;&gt;"",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7" s="305" t="str">
        <f>IF(Tabla1[[#This Row],[Fecha Inicio grupo]]="","",IFERROR(VLOOKUP(Tabla1[[#This Row],[Mes de Alta como miembro]],Parámetros!$AM$2:$AN$16,2,0),"01/01/1900"))</f>
        <v/>
      </c>
    </row>
    <row r="528" spans="1:63" ht="14.45" hidden="1">
      <c r="A528" s="68">
        <v>525</v>
      </c>
      <c r="B528" s="29"/>
      <c r="C528" s="34"/>
      <c r="D528" s="42"/>
      <c r="E528" s="64"/>
      <c r="F528" s="45"/>
      <c r="G528" s="45"/>
      <c r="H528" s="161"/>
      <c r="I528" s="42"/>
      <c r="J528" s="28"/>
      <c r="K528" s="69"/>
      <c r="L528" s="68"/>
      <c r="M528" s="46"/>
      <c r="N528" s="236" t="str">
        <f ca="1">IF(Tabla1[[#This Row],[Fecha de nac]]="","",IF(Tabla1[[#This Row],[Fecha Finalización]] &gt;=TODAY(), DATEDIF(Tabla1[[#This Row],[Fecha de nac]],TODAY(),"y"), ROUNDDOWN((Tabla1[[#This Row],[Fecha Finalización]] -Tabla1[[#This Row],[Fecha de nac]])/365,0)))</f>
        <v/>
      </c>
      <c r="O528" s="167"/>
      <c r="P528" s="34"/>
      <c r="Q528" s="67"/>
      <c r="R528" s="67"/>
      <c r="S528" s="67"/>
      <c r="T528" s="67"/>
      <c r="U528" s="241" t="str">
        <f>IF(F528="","",Tabla1[[#This Row],[Fecha Inicio grupo]]+3*7-7)</f>
        <v/>
      </c>
      <c r="V528" s="242" t="str">
        <f>IF(F528="","",EDATE(Tabla1[[#This Row],[Fecha Inicio grupo]],3))</f>
        <v/>
      </c>
      <c r="W528" s="29"/>
      <c r="X528" s="29"/>
      <c r="Y528" s="76"/>
      <c r="Z528" s="76"/>
      <c r="AA528" s="76"/>
      <c r="AB528" s="76"/>
      <c r="AC528" s="76"/>
      <c r="AD528" s="76"/>
      <c r="AE528" s="76"/>
      <c r="AF528" s="76"/>
      <c r="AG528" s="76"/>
      <c r="AH528" s="76"/>
      <c r="AI528" s="76"/>
      <c r="AJ528" s="76"/>
      <c r="AK528" s="76"/>
      <c r="AL528" s="76"/>
      <c r="AM528" s="76"/>
      <c r="AN528" s="76"/>
      <c r="AO528" s="143"/>
      <c r="AP528" s="244" t="str">
        <f>IF(F528="","",IFERROR(VLOOKUP(SUBSTITUTE(SUBSTITUTE(Tabla1[[#This Row],[Uso Sistemas]],"T","P"),"N","F"),Parámetros!$M$2:$N$17,2,0),"Completar hasta 3ra sem. para evaluar a Probacionista"))</f>
        <v/>
      </c>
      <c r="AQ528" s="39"/>
      <c r="AR528" s="39"/>
      <c r="AS528" s="39"/>
      <c r="AT528" s="28"/>
      <c r="AU528" s="55"/>
      <c r="AV528" s="55"/>
      <c r="AW528" s="55"/>
      <c r="AX528" s="246" t="str">
        <f>IF(V528="","",EOMONTH(EDATE(Tabla1[[#This Row],[Fecha Finalización]],2),0))</f>
        <v/>
      </c>
      <c r="AY528" s="39"/>
      <c r="AZ528" s="247" t="str">
        <f>IF(V528="","",EOMONTH(EDATE(Tabla1[[#This Row],[Fecha Finalización]],3),0))</f>
        <v/>
      </c>
      <c r="BA528" s="39"/>
      <c r="BB528" s="39"/>
      <c r="BC528" s="233"/>
      <c r="BD528" s="231" t="str">
        <f>IF(F528="","",Tabla1[[#This Row],[sem 01]]&amp;Tabla1[[#This Row],[sem 02]]&amp;Tabla1[[#This Row],[sem 03]])</f>
        <v/>
      </c>
      <c r="BE528" s="232" t="str">
        <f>+IF(TRIM(F528)="","",$B$1&amp;"-"&amp;Tabla1[[#This Row],[Mes Inscrito]]&amp;"-"&amp;Tabla1[[#This Row],[Dia de clases Inscrito]]&amp;"-"&amp;Tabla1[[#This Row],[Horario Inscrito]]&amp;"-"&amp;Tabla1[[#This Row],[Fecha Inicio grupo]])</f>
        <v/>
      </c>
      <c r="BF528" s="249" t="str">
        <f>IF(F528="","",Tabla1[[#This Row],[Curso]])</f>
        <v/>
      </c>
      <c r="BG528" s="250" t="str">
        <f>+IF(TRIM(F528)="","",$B$1&amp;"-"&amp;TRIM(Tabla1[[#This Row],[Mes Inscrito]])&amp;"-"&amp;TRIM(Tabla1[[#This Row],[Dia de clases Inscrito]])&amp;"-"&amp;TRIM(Tabla1[[#This Row],[Horario Inscrito]])&amp;"-"&amp;TRIM(Tabla1[[#This Row],[Fecha Inicio grupo]])&amp;"-"&amp;TRIM(Tabla1[[#This Row],[Tipo Incrito]]))</f>
        <v/>
      </c>
      <c r="BH528" s="251" t="str">
        <f>IF(F528="","",OR(IFERROR(SEARCH("CG",Tabla1[[#This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8" s="305" t="str">
        <f>IF(F528&lt;&gt;"",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8" s="305" t="str">
        <f>IF(F528&lt;&gt;"",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8" s="305" t="str">
        <f>IF(Tabla1[[#This Row],[Fecha Inicio grupo]]="","",IFERROR(VLOOKUP(Tabla1[[#This Row],[Mes de Alta como miembro]],Parámetros!$AM$2:$AN$16,2,0),"01/01/1900"))</f>
        <v/>
      </c>
    </row>
    <row r="529" spans="1:63" ht="14.45" hidden="1">
      <c r="A529" s="68">
        <v>526</v>
      </c>
      <c r="B529" s="29"/>
      <c r="C529" s="34"/>
      <c r="D529" s="42"/>
      <c r="E529" s="64"/>
      <c r="F529" s="45"/>
      <c r="G529" s="45"/>
      <c r="H529" s="161"/>
      <c r="I529" s="42"/>
      <c r="J529" s="28"/>
      <c r="K529" s="69"/>
      <c r="L529" s="68"/>
      <c r="M529" s="46"/>
      <c r="N529" s="236" t="str">
        <f ca="1">IF(Tabla1[[#This Row],[Fecha de nac]]="","",IF(Tabla1[[#This Row],[Fecha Finalización]] &gt;=TODAY(), DATEDIF(Tabla1[[#This Row],[Fecha de nac]],TODAY(),"y"), ROUNDDOWN((Tabla1[[#This Row],[Fecha Finalización]] -Tabla1[[#This Row],[Fecha de nac]])/365,0)))</f>
        <v/>
      </c>
      <c r="O529" s="167"/>
      <c r="P529" s="34"/>
      <c r="Q529" s="67"/>
      <c r="R529" s="67"/>
      <c r="S529" s="67"/>
      <c r="T529" s="67"/>
      <c r="U529" s="241" t="str">
        <f>IF(F529="","",Tabla1[[#This Row],[Fecha Inicio grupo]]+3*7-7)</f>
        <v/>
      </c>
      <c r="V529" s="242" t="str">
        <f>IF(F529="","",EDATE(Tabla1[[#This Row],[Fecha Inicio grupo]],3))</f>
        <v/>
      </c>
      <c r="W529" s="29"/>
      <c r="X529" s="29"/>
      <c r="Y529" s="76"/>
      <c r="Z529" s="76"/>
      <c r="AA529" s="76"/>
      <c r="AB529" s="76"/>
      <c r="AC529" s="76"/>
      <c r="AD529" s="76"/>
      <c r="AE529" s="76"/>
      <c r="AF529" s="76"/>
      <c r="AG529" s="76"/>
      <c r="AH529" s="76"/>
      <c r="AI529" s="76"/>
      <c r="AJ529" s="76"/>
      <c r="AK529" s="76"/>
      <c r="AL529" s="76"/>
      <c r="AM529" s="76"/>
      <c r="AN529" s="76"/>
      <c r="AO529" s="143"/>
      <c r="AP529" s="244" t="str">
        <f>IF(F529="","",IFERROR(VLOOKUP(SUBSTITUTE(SUBSTITUTE(Tabla1[[#This Row],[Uso Sistemas]],"T","P"),"N","F"),Parámetros!$M$2:$N$17,2,0),"Completar hasta 3ra sem. para evaluar a Probacionista"))</f>
        <v/>
      </c>
      <c r="AQ529" s="39"/>
      <c r="AR529" s="39"/>
      <c r="AS529" s="39"/>
      <c r="AT529" s="28"/>
      <c r="AU529" s="55"/>
      <c r="AV529" s="55"/>
      <c r="AW529" s="55"/>
      <c r="AX529" s="246" t="str">
        <f>IF(V529="","",EOMONTH(EDATE(Tabla1[[#This Row],[Fecha Finalización]],2),0))</f>
        <v/>
      </c>
      <c r="AY529" s="39"/>
      <c r="AZ529" s="247" t="str">
        <f>IF(V529="","",EOMONTH(EDATE(Tabla1[[#This Row],[Fecha Finalización]],3),0))</f>
        <v/>
      </c>
      <c r="BA529" s="39"/>
      <c r="BB529" s="39"/>
      <c r="BC529" s="233"/>
      <c r="BD529" s="231" t="str">
        <f>IF(F529="","",Tabla1[[#This Row],[sem 01]]&amp;Tabla1[[#This Row],[sem 02]]&amp;Tabla1[[#This Row],[sem 03]])</f>
        <v/>
      </c>
      <c r="BE529" s="232" t="str">
        <f>+IF(TRIM(F529)="","",$B$1&amp;"-"&amp;Tabla1[[#This Row],[Mes Inscrito]]&amp;"-"&amp;Tabla1[[#This Row],[Dia de clases Inscrito]]&amp;"-"&amp;Tabla1[[#This Row],[Horario Inscrito]]&amp;"-"&amp;Tabla1[[#This Row],[Fecha Inicio grupo]])</f>
        <v/>
      </c>
      <c r="BF529" s="249" t="str">
        <f>IF(F529="","",Tabla1[[#This Row],[Curso]])</f>
        <v/>
      </c>
      <c r="BG529" s="250" t="str">
        <f>+IF(TRIM(F529)="","",$B$1&amp;"-"&amp;TRIM(Tabla1[[#This Row],[Mes Inscrito]])&amp;"-"&amp;TRIM(Tabla1[[#This Row],[Dia de clases Inscrito]])&amp;"-"&amp;TRIM(Tabla1[[#This Row],[Horario Inscrito]])&amp;"-"&amp;TRIM(Tabla1[[#This Row],[Fecha Inicio grupo]])&amp;"-"&amp;TRIM(Tabla1[[#This Row],[Tipo Incrito]]))</f>
        <v/>
      </c>
      <c r="BH529" s="251" t="str">
        <f>IF(F529="","",OR(IFERROR(SEARCH("CG",Tabla1[[#This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9" s="305" t="str">
        <f>IF(F529&lt;&gt;"",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9" s="305" t="str">
        <f>IF(F529&lt;&gt;"",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9" s="305" t="str">
        <f>IF(Tabla1[[#This Row],[Fecha Inicio grupo]]="","",IFERROR(VLOOKUP(Tabla1[[#This Row],[Mes de Alta como miembro]],Parámetros!$AM$2:$AN$16,2,0),"01/01/1900"))</f>
        <v/>
      </c>
    </row>
    <row r="530" spans="1:63" ht="14.45" hidden="1">
      <c r="A530" s="68">
        <v>527</v>
      </c>
      <c r="B530" s="29"/>
      <c r="C530" s="34"/>
      <c r="D530" s="42"/>
      <c r="E530" s="64"/>
      <c r="F530" s="45"/>
      <c r="G530" s="45"/>
      <c r="H530" s="161"/>
      <c r="I530" s="42"/>
      <c r="J530" s="28"/>
      <c r="K530" s="69"/>
      <c r="L530" s="68"/>
      <c r="M530" s="46"/>
      <c r="N530" s="236" t="str">
        <f ca="1">IF(Tabla1[[#This Row],[Fecha de nac]]="","",IF(Tabla1[[#This Row],[Fecha Finalización]] &gt;=TODAY(), DATEDIF(Tabla1[[#This Row],[Fecha de nac]],TODAY(),"y"), ROUNDDOWN((Tabla1[[#This Row],[Fecha Finalización]] -Tabla1[[#This Row],[Fecha de nac]])/365,0)))</f>
        <v/>
      </c>
      <c r="O530" s="167"/>
      <c r="P530" s="34"/>
      <c r="Q530" s="67"/>
      <c r="R530" s="67"/>
      <c r="S530" s="67"/>
      <c r="T530" s="67"/>
      <c r="U530" s="241" t="str">
        <f>IF(F530="","",Tabla1[[#This Row],[Fecha Inicio grupo]]+3*7-7)</f>
        <v/>
      </c>
      <c r="V530" s="242" t="str">
        <f>IF(F530="","",EDATE(Tabla1[[#This Row],[Fecha Inicio grupo]],3))</f>
        <v/>
      </c>
      <c r="W530" s="29"/>
      <c r="X530" s="29"/>
      <c r="Y530" s="76"/>
      <c r="Z530" s="76"/>
      <c r="AA530" s="76"/>
      <c r="AB530" s="76"/>
      <c r="AC530" s="76"/>
      <c r="AD530" s="76"/>
      <c r="AE530" s="76"/>
      <c r="AF530" s="76"/>
      <c r="AG530" s="76"/>
      <c r="AH530" s="76"/>
      <c r="AI530" s="76"/>
      <c r="AJ530" s="76"/>
      <c r="AK530" s="76"/>
      <c r="AL530" s="76"/>
      <c r="AM530" s="76"/>
      <c r="AN530" s="76"/>
      <c r="AO530" s="143"/>
      <c r="AP530" s="244" t="str">
        <f>IF(F530="","",IFERROR(VLOOKUP(SUBSTITUTE(SUBSTITUTE(Tabla1[[#This Row],[Uso Sistemas]],"T","P"),"N","F"),Parámetros!$M$2:$N$17,2,0),"Completar hasta 3ra sem. para evaluar a Probacionista"))</f>
        <v/>
      </c>
      <c r="AQ530" s="39"/>
      <c r="AR530" s="39"/>
      <c r="AS530" s="39"/>
      <c r="AT530" s="28"/>
      <c r="AU530" s="55"/>
      <c r="AV530" s="55"/>
      <c r="AW530" s="55"/>
      <c r="AX530" s="246" t="str">
        <f>IF(V530="","",EOMONTH(EDATE(Tabla1[[#This Row],[Fecha Finalización]],2),0))</f>
        <v/>
      </c>
      <c r="AY530" s="39"/>
      <c r="AZ530" s="247" t="str">
        <f>IF(V530="","",EOMONTH(EDATE(Tabla1[[#This Row],[Fecha Finalización]],3),0))</f>
        <v/>
      </c>
      <c r="BA530" s="39"/>
      <c r="BB530" s="39"/>
      <c r="BC530" s="233"/>
      <c r="BD530" s="231" t="str">
        <f>IF(F530="","",Tabla1[[#This Row],[sem 01]]&amp;Tabla1[[#This Row],[sem 02]]&amp;Tabla1[[#This Row],[sem 03]])</f>
        <v/>
      </c>
      <c r="BE530" s="232" t="str">
        <f>+IF(TRIM(F530)="","",$B$1&amp;"-"&amp;Tabla1[[#This Row],[Mes Inscrito]]&amp;"-"&amp;Tabla1[[#This Row],[Dia de clases Inscrito]]&amp;"-"&amp;Tabla1[[#This Row],[Horario Inscrito]]&amp;"-"&amp;Tabla1[[#This Row],[Fecha Inicio grupo]])</f>
        <v/>
      </c>
      <c r="BF530" s="249" t="str">
        <f>IF(F530="","",Tabla1[[#This Row],[Curso]])</f>
        <v/>
      </c>
      <c r="BG530" s="250" t="str">
        <f>+IF(TRIM(F530)="","",$B$1&amp;"-"&amp;TRIM(Tabla1[[#This Row],[Mes Inscrito]])&amp;"-"&amp;TRIM(Tabla1[[#This Row],[Dia de clases Inscrito]])&amp;"-"&amp;TRIM(Tabla1[[#This Row],[Horario Inscrito]])&amp;"-"&amp;TRIM(Tabla1[[#This Row],[Fecha Inicio grupo]])&amp;"-"&amp;TRIM(Tabla1[[#This Row],[Tipo Incrito]]))</f>
        <v/>
      </c>
      <c r="BH530" s="251" t="str">
        <f>IF(F530="","",OR(IFERROR(SEARCH("CG",Tabla1[[#This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0" s="305" t="str">
        <f>IF(F530&lt;&gt;"",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0" s="305" t="str">
        <f>IF(F530&lt;&gt;"",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0" s="305" t="str">
        <f>IF(Tabla1[[#This Row],[Fecha Inicio grupo]]="","",IFERROR(VLOOKUP(Tabla1[[#This Row],[Mes de Alta como miembro]],Parámetros!$AM$2:$AN$16,2,0),"01/01/1900"))</f>
        <v/>
      </c>
    </row>
    <row r="531" spans="1:63" ht="14.45" hidden="1">
      <c r="A531" s="68">
        <v>528</v>
      </c>
      <c r="B531" s="29"/>
      <c r="C531" s="34"/>
      <c r="D531" s="42"/>
      <c r="E531" s="64"/>
      <c r="F531" s="45"/>
      <c r="G531" s="45"/>
      <c r="H531" s="161"/>
      <c r="I531" s="42"/>
      <c r="J531" s="28"/>
      <c r="K531" s="69"/>
      <c r="L531" s="68"/>
      <c r="M531" s="46"/>
      <c r="N531" s="236" t="str">
        <f ca="1">IF(Tabla1[[#This Row],[Fecha de nac]]="","",IF(Tabla1[[#This Row],[Fecha Finalización]] &gt;=TODAY(), DATEDIF(Tabla1[[#This Row],[Fecha de nac]],TODAY(),"y"), ROUNDDOWN((Tabla1[[#This Row],[Fecha Finalización]] -Tabla1[[#This Row],[Fecha de nac]])/365,0)))</f>
        <v/>
      </c>
      <c r="O531" s="167"/>
      <c r="P531" s="34"/>
      <c r="Q531" s="67"/>
      <c r="R531" s="67"/>
      <c r="S531" s="67"/>
      <c r="T531" s="67"/>
      <c r="U531" s="241" t="str">
        <f>IF(F531="","",Tabla1[[#This Row],[Fecha Inicio grupo]]+3*7-7)</f>
        <v/>
      </c>
      <c r="V531" s="242" t="str">
        <f>IF(F531="","",EDATE(Tabla1[[#This Row],[Fecha Inicio grupo]],3))</f>
        <v/>
      </c>
      <c r="W531" s="29"/>
      <c r="X531" s="29"/>
      <c r="Y531" s="76"/>
      <c r="Z531" s="76"/>
      <c r="AA531" s="76"/>
      <c r="AB531" s="76"/>
      <c r="AC531" s="76"/>
      <c r="AD531" s="76"/>
      <c r="AE531" s="76"/>
      <c r="AF531" s="76"/>
      <c r="AG531" s="76"/>
      <c r="AH531" s="76"/>
      <c r="AI531" s="76"/>
      <c r="AJ531" s="76"/>
      <c r="AK531" s="76"/>
      <c r="AL531" s="76"/>
      <c r="AM531" s="76"/>
      <c r="AN531" s="76"/>
      <c r="AO531" s="143"/>
      <c r="AP531" s="244" t="str">
        <f>IF(F531="","",IFERROR(VLOOKUP(SUBSTITUTE(SUBSTITUTE(Tabla1[[#This Row],[Uso Sistemas]],"T","P"),"N","F"),Parámetros!$M$2:$N$17,2,0),"Completar hasta 3ra sem. para evaluar a Probacionista"))</f>
        <v/>
      </c>
      <c r="AQ531" s="39"/>
      <c r="AR531" s="39"/>
      <c r="AS531" s="39"/>
      <c r="AT531" s="28"/>
      <c r="AU531" s="55"/>
      <c r="AV531" s="55"/>
      <c r="AW531" s="55"/>
      <c r="AX531" s="246" t="str">
        <f>IF(V531="","",EOMONTH(EDATE(Tabla1[[#This Row],[Fecha Finalización]],2),0))</f>
        <v/>
      </c>
      <c r="AY531" s="39"/>
      <c r="AZ531" s="247" t="str">
        <f>IF(V531="","",EOMONTH(EDATE(Tabla1[[#This Row],[Fecha Finalización]],3),0))</f>
        <v/>
      </c>
      <c r="BA531" s="39"/>
      <c r="BB531" s="39"/>
      <c r="BC531" s="233"/>
      <c r="BD531" s="231" t="str">
        <f>IF(F531="","",Tabla1[[#This Row],[sem 01]]&amp;Tabla1[[#This Row],[sem 02]]&amp;Tabla1[[#This Row],[sem 03]])</f>
        <v/>
      </c>
      <c r="BE531" s="232" t="str">
        <f>+IF(TRIM(F531)="","",$B$1&amp;"-"&amp;Tabla1[[#This Row],[Mes Inscrito]]&amp;"-"&amp;Tabla1[[#This Row],[Dia de clases Inscrito]]&amp;"-"&amp;Tabla1[[#This Row],[Horario Inscrito]]&amp;"-"&amp;Tabla1[[#This Row],[Fecha Inicio grupo]])</f>
        <v/>
      </c>
      <c r="BF531" s="249" t="str">
        <f>IF(F531="","",Tabla1[[#This Row],[Curso]])</f>
        <v/>
      </c>
      <c r="BG531" s="250" t="str">
        <f>+IF(TRIM(F531)="","",$B$1&amp;"-"&amp;TRIM(Tabla1[[#This Row],[Mes Inscrito]])&amp;"-"&amp;TRIM(Tabla1[[#This Row],[Dia de clases Inscrito]])&amp;"-"&amp;TRIM(Tabla1[[#This Row],[Horario Inscrito]])&amp;"-"&amp;TRIM(Tabla1[[#This Row],[Fecha Inicio grupo]])&amp;"-"&amp;TRIM(Tabla1[[#This Row],[Tipo Incrito]]))</f>
        <v/>
      </c>
      <c r="BH531" s="251" t="str">
        <f>IF(F531="","",OR(IFERROR(SEARCH("CG",Tabla1[[#This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1" s="305" t="str">
        <f>IF(F531&lt;&gt;"",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1" s="305" t="str">
        <f>IF(F531&lt;&gt;"",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1" s="305" t="str">
        <f>IF(Tabla1[[#This Row],[Fecha Inicio grupo]]="","",IFERROR(VLOOKUP(Tabla1[[#This Row],[Mes de Alta como miembro]],Parámetros!$AM$2:$AN$16,2,0),"01/01/1900"))</f>
        <v/>
      </c>
    </row>
    <row r="532" spans="1:63" ht="14.45" hidden="1">
      <c r="A532" s="68">
        <v>529</v>
      </c>
      <c r="B532" s="29"/>
      <c r="C532" s="34"/>
      <c r="D532" s="42"/>
      <c r="E532" s="64"/>
      <c r="F532" s="45"/>
      <c r="G532" s="45"/>
      <c r="H532" s="161"/>
      <c r="I532" s="42"/>
      <c r="J532" s="28"/>
      <c r="K532" s="69"/>
      <c r="L532" s="68"/>
      <c r="M532" s="46"/>
      <c r="N532" s="236" t="str">
        <f ca="1">IF(Tabla1[[#This Row],[Fecha de nac]]="","",IF(Tabla1[[#This Row],[Fecha Finalización]] &gt;=TODAY(), DATEDIF(Tabla1[[#This Row],[Fecha de nac]],TODAY(),"y"), ROUNDDOWN((Tabla1[[#This Row],[Fecha Finalización]] -Tabla1[[#This Row],[Fecha de nac]])/365,0)))</f>
        <v/>
      </c>
      <c r="O532" s="167"/>
      <c r="P532" s="34"/>
      <c r="Q532" s="67"/>
      <c r="R532" s="67"/>
      <c r="S532" s="67"/>
      <c r="T532" s="67"/>
      <c r="U532" s="241" t="str">
        <f>IF(F532="","",Tabla1[[#This Row],[Fecha Inicio grupo]]+3*7-7)</f>
        <v/>
      </c>
      <c r="V532" s="242" t="str">
        <f>IF(F532="","",EDATE(Tabla1[[#This Row],[Fecha Inicio grupo]],3))</f>
        <v/>
      </c>
      <c r="W532" s="29"/>
      <c r="X532" s="29"/>
      <c r="Y532" s="76"/>
      <c r="Z532" s="76"/>
      <c r="AA532" s="76"/>
      <c r="AB532" s="76"/>
      <c r="AC532" s="76"/>
      <c r="AD532" s="76"/>
      <c r="AE532" s="76"/>
      <c r="AF532" s="76"/>
      <c r="AG532" s="76"/>
      <c r="AH532" s="76"/>
      <c r="AI532" s="76"/>
      <c r="AJ532" s="76"/>
      <c r="AK532" s="76"/>
      <c r="AL532" s="76"/>
      <c r="AM532" s="76"/>
      <c r="AN532" s="76"/>
      <c r="AO532" s="143"/>
      <c r="AP532" s="244" t="str">
        <f>IF(F532="","",IFERROR(VLOOKUP(SUBSTITUTE(SUBSTITUTE(Tabla1[[#This Row],[Uso Sistemas]],"T","P"),"N","F"),Parámetros!$M$2:$N$17,2,0),"Completar hasta 3ra sem. para evaluar a Probacionista"))</f>
        <v/>
      </c>
      <c r="AQ532" s="39"/>
      <c r="AR532" s="39"/>
      <c r="AS532" s="39"/>
      <c r="AT532" s="28"/>
      <c r="AU532" s="55"/>
      <c r="AV532" s="55"/>
      <c r="AW532" s="55"/>
      <c r="AX532" s="246" t="str">
        <f>IF(V532="","",EOMONTH(EDATE(Tabla1[[#This Row],[Fecha Finalización]],2),0))</f>
        <v/>
      </c>
      <c r="AY532" s="39"/>
      <c r="AZ532" s="247" t="str">
        <f>IF(V532="","",EOMONTH(EDATE(Tabla1[[#This Row],[Fecha Finalización]],3),0))</f>
        <v/>
      </c>
      <c r="BA532" s="39"/>
      <c r="BB532" s="39"/>
      <c r="BC532" s="233"/>
      <c r="BD532" s="231" t="str">
        <f>IF(F532="","",Tabla1[[#This Row],[sem 01]]&amp;Tabla1[[#This Row],[sem 02]]&amp;Tabla1[[#This Row],[sem 03]])</f>
        <v/>
      </c>
      <c r="BE532" s="232" t="str">
        <f>+IF(TRIM(F532)="","",$B$1&amp;"-"&amp;Tabla1[[#This Row],[Mes Inscrito]]&amp;"-"&amp;Tabla1[[#This Row],[Dia de clases Inscrito]]&amp;"-"&amp;Tabla1[[#This Row],[Horario Inscrito]]&amp;"-"&amp;Tabla1[[#This Row],[Fecha Inicio grupo]])</f>
        <v/>
      </c>
      <c r="BF532" s="249" t="str">
        <f>IF(F532="","",Tabla1[[#This Row],[Curso]])</f>
        <v/>
      </c>
      <c r="BG532" s="250" t="str">
        <f>+IF(TRIM(F532)="","",$B$1&amp;"-"&amp;TRIM(Tabla1[[#This Row],[Mes Inscrito]])&amp;"-"&amp;TRIM(Tabla1[[#This Row],[Dia de clases Inscrito]])&amp;"-"&amp;TRIM(Tabla1[[#This Row],[Horario Inscrito]])&amp;"-"&amp;TRIM(Tabla1[[#This Row],[Fecha Inicio grupo]])&amp;"-"&amp;TRIM(Tabla1[[#This Row],[Tipo Incrito]]))</f>
        <v/>
      </c>
      <c r="BH532" s="251" t="str">
        <f>IF(F532="","",OR(IFERROR(SEARCH("CG",Tabla1[[#This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2" s="305" t="str">
        <f>IF(F532&lt;&gt;"",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2" s="305" t="str">
        <f>IF(F532&lt;&gt;"",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2" s="305" t="str">
        <f>IF(Tabla1[[#This Row],[Fecha Inicio grupo]]="","",IFERROR(VLOOKUP(Tabla1[[#This Row],[Mes de Alta como miembro]],Parámetros!$AM$2:$AN$16,2,0),"01/01/1900"))</f>
        <v/>
      </c>
    </row>
    <row r="533" spans="1:63" ht="14.45" hidden="1">
      <c r="A533" s="68">
        <v>530</v>
      </c>
      <c r="B533" s="29"/>
      <c r="C533" s="34"/>
      <c r="D533" s="42"/>
      <c r="E533" s="64"/>
      <c r="F533" s="45"/>
      <c r="G533" s="45"/>
      <c r="H533" s="161"/>
      <c r="I533" s="42"/>
      <c r="J533" s="28"/>
      <c r="K533" s="69"/>
      <c r="L533" s="68"/>
      <c r="M533" s="46"/>
      <c r="N533" s="236" t="str">
        <f ca="1">IF(Tabla1[[#This Row],[Fecha de nac]]="","",IF(Tabla1[[#This Row],[Fecha Finalización]] &gt;=TODAY(), DATEDIF(Tabla1[[#This Row],[Fecha de nac]],TODAY(),"y"), ROUNDDOWN((Tabla1[[#This Row],[Fecha Finalización]] -Tabla1[[#This Row],[Fecha de nac]])/365,0)))</f>
        <v/>
      </c>
      <c r="O533" s="167"/>
      <c r="P533" s="34"/>
      <c r="Q533" s="67"/>
      <c r="R533" s="67"/>
      <c r="S533" s="67"/>
      <c r="T533" s="67"/>
      <c r="U533" s="241" t="str">
        <f>IF(F533="","",Tabla1[[#This Row],[Fecha Inicio grupo]]+3*7-7)</f>
        <v/>
      </c>
      <c r="V533" s="242" t="str">
        <f>IF(F533="","",EDATE(Tabla1[[#This Row],[Fecha Inicio grupo]],3))</f>
        <v/>
      </c>
      <c r="W533" s="29"/>
      <c r="X533" s="29"/>
      <c r="Y533" s="76"/>
      <c r="Z533" s="76"/>
      <c r="AA533" s="76"/>
      <c r="AB533" s="76"/>
      <c r="AC533" s="76"/>
      <c r="AD533" s="76"/>
      <c r="AE533" s="76"/>
      <c r="AF533" s="76"/>
      <c r="AG533" s="76"/>
      <c r="AH533" s="76"/>
      <c r="AI533" s="76"/>
      <c r="AJ533" s="76"/>
      <c r="AK533" s="76"/>
      <c r="AL533" s="76"/>
      <c r="AM533" s="76"/>
      <c r="AN533" s="76"/>
      <c r="AO533" s="143"/>
      <c r="AP533" s="244" t="str">
        <f>IF(F533="","",IFERROR(VLOOKUP(SUBSTITUTE(SUBSTITUTE(Tabla1[[#This Row],[Uso Sistemas]],"T","P"),"N","F"),Parámetros!$M$2:$N$17,2,0),"Completar hasta 3ra sem. para evaluar a Probacionista"))</f>
        <v/>
      </c>
      <c r="AQ533" s="39"/>
      <c r="AR533" s="39"/>
      <c r="AS533" s="39"/>
      <c r="AT533" s="28"/>
      <c r="AU533" s="55"/>
      <c r="AV533" s="55"/>
      <c r="AW533" s="55"/>
      <c r="AX533" s="246" t="str">
        <f>IF(V533="","",EOMONTH(EDATE(Tabla1[[#This Row],[Fecha Finalización]],2),0))</f>
        <v/>
      </c>
      <c r="AY533" s="39"/>
      <c r="AZ533" s="247" t="str">
        <f>IF(V533="","",EOMONTH(EDATE(Tabla1[[#This Row],[Fecha Finalización]],3),0))</f>
        <v/>
      </c>
      <c r="BA533" s="39"/>
      <c r="BB533" s="39"/>
      <c r="BC533" s="233"/>
      <c r="BD533" s="231" t="str">
        <f>IF(F533="","",Tabla1[[#This Row],[sem 01]]&amp;Tabla1[[#This Row],[sem 02]]&amp;Tabla1[[#This Row],[sem 03]])</f>
        <v/>
      </c>
      <c r="BE533" s="232" t="str">
        <f>+IF(TRIM(F533)="","",$B$1&amp;"-"&amp;Tabla1[[#This Row],[Mes Inscrito]]&amp;"-"&amp;Tabla1[[#This Row],[Dia de clases Inscrito]]&amp;"-"&amp;Tabla1[[#This Row],[Horario Inscrito]]&amp;"-"&amp;Tabla1[[#This Row],[Fecha Inicio grupo]])</f>
        <v/>
      </c>
      <c r="BF533" s="249" t="str">
        <f>IF(F533="","",Tabla1[[#This Row],[Curso]])</f>
        <v/>
      </c>
      <c r="BG533" s="250" t="str">
        <f>+IF(TRIM(F533)="","",$B$1&amp;"-"&amp;TRIM(Tabla1[[#This Row],[Mes Inscrito]])&amp;"-"&amp;TRIM(Tabla1[[#This Row],[Dia de clases Inscrito]])&amp;"-"&amp;TRIM(Tabla1[[#This Row],[Horario Inscrito]])&amp;"-"&amp;TRIM(Tabla1[[#This Row],[Fecha Inicio grupo]])&amp;"-"&amp;TRIM(Tabla1[[#This Row],[Tipo Incrito]]))</f>
        <v/>
      </c>
      <c r="BH533" s="251" t="str">
        <f>IF(F533="","",OR(IFERROR(SEARCH("CG",Tabla1[[#This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3" s="305" t="str">
        <f>IF(F533&lt;&gt;"",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3" s="305" t="str">
        <f>IF(F533&lt;&gt;"",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3" s="305" t="str">
        <f>IF(Tabla1[[#This Row],[Fecha Inicio grupo]]="","",IFERROR(VLOOKUP(Tabla1[[#This Row],[Mes de Alta como miembro]],Parámetros!$AM$2:$AN$16,2,0),"01/01/1900"))</f>
        <v/>
      </c>
    </row>
    <row r="534" spans="1:63" ht="14.45" hidden="1">
      <c r="A534" s="68">
        <v>531</v>
      </c>
      <c r="B534" s="29"/>
      <c r="C534" s="34"/>
      <c r="D534" s="42"/>
      <c r="E534" s="64"/>
      <c r="F534" s="45"/>
      <c r="G534" s="45"/>
      <c r="H534" s="161"/>
      <c r="I534" s="42"/>
      <c r="J534" s="28"/>
      <c r="K534" s="69"/>
      <c r="L534" s="68"/>
      <c r="M534" s="46"/>
      <c r="N534" s="236" t="str">
        <f ca="1">IF(Tabla1[[#This Row],[Fecha de nac]]="","",IF(Tabla1[[#This Row],[Fecha Finalización]] &gt;=TODAY(), DATEDIF(Tabla1[[#This Row],[Fecha de nac]],TODAY(),"y"), ROUNDDOWN((Tabla1[[#This Row],[Fecha Finalización]] -Tabla1[[#This Row],[Fecha de nac]])/365,0)))</f>
        <v/>
      </c>
      <c r="O534" s="167"/>
      <c r="P534" s="34"/>
      <c r="Q534" s="67"/>
      <c r="R534" s="67"/>
      <c r="S534" s="67"/>
      <c r="T534" s="67"/>
      <c r="U534" s="241" t="str">
        <f>IF(F534="","",Tabla1[[#This Row],[Fecha Inicio grupo]]+3*7-7)</f>
        <v/>
      </c>
      <c r="V534" s="242" t="str">
        <f>IF(F534="","",EDATE(Tabla1[[#This Row],[Fecha Inicio grupo]],3))</f>
        <v/>
      </c>
      <c r="W534" s="29"/>
      <c r="X534" s="29"/>
      <c r="Y534" s="76"/>
      <c r="Z534" s="76"/>
      <c r="AA534" s="76"/>
      <c r="AB534" s="76"/>
      <c r="AC534" s="76"/>
      <c r="AD534" s="76"/>
      <c r="AE534" s="76"/>
      <c r="AF534" s="76"/>
      <c r="AG534" s="76"/>
      <c r="AH534" s="76"/>
      <c r="AI534" s="76"/>
      <c r="AJ534" s="76"/>
      <c r="AK534" s="76"/>
      <c r="AL534" s="76"/>
      <c r="AM534" s="76"/>
      <c r="AN534" s="76"/>
      <c r="AO534" s="143"/>
      <c r="AP534" s="244" t="str">
        <f>IF(F534="","",IFERROR(VLOOKUP(SUBSTITUTE(SUBSTITUTE(Tabla1[[#This Row],[Uso Sistemas]],"T","P"),"N","F"),Parámetros!$M$2:$N$17,2,0),"Completar hasta 3ra sem. para evaluar a Probacionista"))</f>
        <v/>
      </c>
      <c r="AQ534" s="39"/>
      <c r="AR534" s="39"/>
      <c r="AS534" s="39"/>
      <c r="AT534" s="28"/>
      <c r="AU534" s="55"/>
      <c r="AV534" s="55"/>
      <c r="AW534" s="55"/>
      <c r="AX534" s="246" t="str">
        <f>IF(V534="","",EOMONTH(EDATE(Tabla1[[#This Row],[Fecha Finalización]],2),0))</f>
        <v/>
      </c>
      <c r="AY534" s="39"/>
      <c r="AZ534" s="247" t="str">
        <f>IF(V534="","",EOMONTH(EDATE(Tabla1[[#This Row],[Fecha Finalización]],3),0))</f>
        <v/>
      </c>
      <c r="BA534" s="39"/>
      <c r="BB534" s="39"/>
      <c r="BC534" s="233"/>
      <c r="BD534" s="231" t="str">
        <f>IF(F534="","",Tabla1[[#This Row],[sem 01]]&amp;Tabla1[[#This Row],[sem 02]]&amp;Tabla1[[#This Row],[sem 03]])</f>
        <v/>
      </c>
      <c r="BE534" s="232" t="str">
        <f>+IF(TRIM(F534)="","",$B$1&amp;"-"&amp;Tabla1[[#This Row],[Mes Inscrito]]&amp;"-"&amp;Tabla1[[#This Row],[Dia de clases Inscrito]]&amp;"-"&amp;Tabla1[[#This Row],[Horario Inscrito]]&amp;"-"&amp;Tabla1[[#This Row],[Fecha Inicio grupo]])</f>
        <v/>
      </c>
      <c r="BF534" s="249" t="str">
        <f>IF(F534="","",Tabla1[[#This Row],[Curso]])</f>
        <v/>
      </c>
      <c r="BG534" s="250" t="str">
        <f>+IF(TRIM(F534)="","",$B$1&amp;"-"&amp;TRIM(Tabla1[[#This Row],[Mes Inscrito]])&amp;"-"&amp;TRIM(Tabla1[[#This Row],[Dia de clases Inscrito]])&amp;"-"&amp;TRIM(Tabla1[[#This Row],[Horario Inscrito]])&amp;"-"&amp;TRIM(Tabla1[[#This Row],[Fecha Inicio grupo]])&amp;"-"&amp;TRIM(Tabla1[[#This Row],[Tipo Incrito]]))</f>
        <v/>
      </c>
      <c r="BH534" s="251" t="str">
        <f>IF(F534="","",OR(IFERROR(SEARCH("CG",Tabla1[[#This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4" s="305" t="str">
        <f>IF(F534&lt;&gt;"",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4" s="305" t="str">
        <f>IF(F534&lt;&gt;"",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4" s="305" t="str">
        <f>IF(Tabla1[[#This Row],[Fecha Inicio grupo]]="","",IFERROR(VLOOKUP(Tabla1[[#This Row],[Mes de Alta como miembro]],Parámetros!$AM$2:$AN$16,2,0),"01/01/1900"))</f>
        <v/>
      </c>
    </row>
    <row r="535" spans="1:63" ht="14.45" hidden="1">
      <c r="A535" s="68">
        <v>532</v>
      </c>
      <c r="B535" s="29"/>
      <c r="C535" s="34"/>
      <c r="D535" s="42"/>
      <c r="E535" s="64"/>
      <c r="F535" s="45"/>
      <c r="G535" s="45"/>
      <c r="H535" s="161"/>
      <c r="I535" s="42"/>
      <c r="J535" s="28"/>
      <c r="K535" s="69"/>
      <c r="L535" s="68"/>
      <c r="M535" s="46"/>
      <c r="N535" s="236" t="str">
        <f ca="1">IF(Tabla1[[#This Row],[Fecha de nac]]="","",IF(Tabla1[[#This Row],[Fecha Finalización]] &gt;=TODAY(), DATEDIF(Tabla1[[#This Row],[Fecha de nac]],TODAY(),"y"), ROUNDDOWN((Tabla1[[#This Row],[Fecha Finalización]] -Tabla1[[#This Row],[Fecha de nac]])/365,0)))</f>
        <v/>
      </c>
      <c r="O535" s="167"/>
      <c r="P535" s="34"/>
      <c r="Q535" s="67"/>
      <c r="R535" s="67"/>
      <c r="S535" s="67"/>
      <c r="T535" s="67"/>
      <c r="U535" s="241" t="str">
        <f>IF(F535="","",Tabla1[[#This Row],[Fecha Inicio grupo]]+3*7-7)</f>
        <v/>
      </c>
      <c r="V535" s="242" t="str">
        <f>IF(F535="","",EDATE(Tabla1[[#This Row],[Fecha Inicio grupo]],3))</f>
        <v/>
      </c>
      <c r="W535" s="29"/>
      <c r="X535" s="29"/>
      <c r="Y535" s="76"/>
      <c r="Z535" s="76"/>
      <c r="AA535" s="76"/>
      <c r="AB535" s="76"/>
      <c r="AC535" s="76"/>
      <c r="AD535" s="76"/>
      <c r="AE535" s="76"/>
      <c r="AF535" s="76"/>
      <c r="AG535" s="76"/>
      <c r="AH535" s="76"/>
      <c r="AI535" s="76"/>
      <c r="AJ535" s="76"/>
      <c r="AK535" s="76"/>
      <c r="AL535" s="76"/>
      <c r="AM535" s="76"/>
      <c r="AN535" s="76"/>
      <c r="AO535" s="143"/>
      <c r="AP535" s="244" t="str">
        <f>IF(F535="","",IFERROR(VLOOKUP(SUBSTITUTE(SUBSTITUTE(Tabla1[[#This Row],[Uso Sistemas]],"T","P"),"N","F"),Parámetros!$M$2:$N$17,2,0),"Completar hasta 3ra sem. para evaluar a Probacionista"))</f>
        <v/>
      </c>
      <c r="AQ535" s="39"/>
      <c r="AR535" s="39"/>
      <c r="AS535" s="39"/>
      <c r="AT535" s="28"/>
      <c r="AU535" s="55"/>
      <c r="AV535" s="55"/>
      <c r="AW535" s="55"/>
      <c r="AX535" s="246" t="str">
        <f>IF(V535="","",EOMONTH(EDATE(Tabla1[[#This Row],[Fecha Finalización]],2),0))</f>
        <v/>
      </c>
      <c r="AY535" s="39"/>
      <c r="AZ535" s="247" t="str">
        <f>IF(V535="","",EOMONTH(EDATE(Tabla1[[#This Row],[Fecha Finalización]],3),0))</f>
        <v/>
      </c>
      <c r="BA535" s="39"/>
      <c r="BB535" s="39"/>
      <c r="BC535" s="233"/>
      <c r="BD535" s="231" t="str">
        <f>IF(F535="","",Tabla1[[#This Row],[sem 01]]&amp;Tabla1[[#This Row],[sem 02]]&amp;Tabla1[[#This Row],[sem 03]])</f>
        <v/>
      </c>
      <c r="BE535" s="232" t="str">
        <f>+IF(TRIM(F535)="","",$B$1&amp;"-"&amp;Tabla1[[#This Row],[Mes Inscrito]]&amp;"-"&amp;Tabla1[[#This Row],[Dia de clases Inscrito]]&amp;"-"&amp;Tabla1[[#This Row],[Horario Inscrito]]&amp;"-"&amp;Tabla1[[#This Row],[Fecha Inicio grupo]])</f>
        <v/>
      </c>
      <c r="BF535" s="249" t="str">
        <f>IF(F535="","",Tabla1[[#This Row],[Curso]])</f>
        <v/>
      </c>
      <c r="BG535" s="250" t="str">
        <f>+IF(TRIM(F535)="","",$B$1&amp;"-"&amp;TRIM(Tabla1[[#This Row],[Mes Inscrito]])&amp;"-"&amp;TRIM(Tabla1[[#This Row],[Dia de clases Inscrito]])&amp;"-"&amp;TRIM(Tabla1[[#This Row],[Horario Inscrito]])&amp;"-"&amp;TRIM(Tabla1[[#This Row],[Fecha Inicio grupo]])&amp;"-"&amp;TRIM(Tabla1[[#This Row],[Tipo Incrito]]))</f>
        <v/>
      </c>
      <c r="BH535" s="251" t="str">
        <f>IF(F535="","",OR(IFERROR(SEARCH("CG",Tabla1[[#This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5" s="305" t="str">
        <f>IF(F535&lt;&gt;"",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5" s="305" t="str">
        <f>IF(F535&lt;&gt;"",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5" s="305" t="str">
        <f>IF(Tabla1[[#This Row],[Fecha Inicio grupo]]="","",IFERROR(VLOOKUP(Tabla1[[#This Row],[Mes de Alta como miembro]],Parámetros!$AM$2:$AN$16,2,0),"01/01/1900"))</f>
        <v/>
      </c>
    </row>
    <row r="536" spans="1:63" ht="14.45" hidden="1">
      <c r="A536" s="68">
        <v>533</v>
      </c>
      <c r="B536" s="29"/>
      <c r="C536" s="34"/>
      <c r="D536" s="42"/>
      <c r="E536" s="64"/>
      <c r="F536" s="45"/>
      <c r="G536" s="45"/>
      <c r="H536" s="161"/>
      <c r="I536" s="42"/>
      <c r="J536" s="28"/>
      <c r="K536" s="69"/>
      <c r="L536" s="68"/>
      <c r="M536" s="46"/>
      <c r="N536" s="236" t="str">
        <f ca="1">IF(Tabla1[[#This Row],[Fecha de nac]]="","",IF(Tabla1[[#This Row],[Fecha Finalización]] &gt;=TODAY(), DATEDIF(Tabla1[[#This Row],[Fecha de nac]],TODAY(),"y"), ROUNDDOWN((Tabla1[[#This Row],[Fecha Finalización]] -Tabla1[[#This Row],[Fecha de nac]])/365,0)))</f>
        <v/>
      </c>
      <c r="O536" s="167"/>
      <c r="P536" s="34"/>
      <c r="Q536" s="67"/>
      <c r="R536" s="67"/>
      <c r="S536" s="67"/>
      <c r="T536" s="67"/>
      <c r="U536" s="241" t="str">
        <f>IF(F536="","",Tabla1[[#This Row],[Fecha Inicio grupo]]+3*7-7)</f>
        <v/>
      </c>
      <c r="V536" s="242" t="str">
        <f>IF(F536="","",EDATE(Tabla1[[#This Row],[Fecha Inicio grupo]],3))</f>
        <v/>
      </c>
      <c r="W536" s="29"/>
      <c r="X536" s="29"/>
      <c r="Y536" s="76"/>
      <c r="Z536" s="76"/>
      <c r="AA536" s="76"/>
      <c r="AB536" s="76"/>
      <c r="AC536" s="76"/>
      <c r="AD536" s="76"/>
      <c r="AE536" s="76"/>
      <c r="AF536" s="76"/>
      <c r="AG536" s="76"/>
      <c r="AH536" s="76"/>
      <c r="AI536" s="76"/>
      <c r="AJ536" s="76"/>
      <c r="AK536" s="76"/>
      <c r="AL536" s="76"/>
      <c r="AM536" s="76"/>
      <c r="AN536" s="76"/>
      <c r="AO536" s="143"/>
      <c r="AP536" s="244" t="str">
        <f>IF(F536="","",IFERROR(VLOOKUP(SUBSTITUTE(SUBSTITUTE(Tabla1[[#This Row],[Uso Sistemas]],"T","P"),"N","F"),Parámetros!$M$2:$N$17,2,0),"Completar hasta 3ra sem. para evaluar a Probacionista"))</f>
        <v/>
      </c>
      <c r="AQ536" s="39"/>
      <c r="AR536" s="39"/>
      <c r="AS536" s="39"/>
      <c r="AT536" s="28"/>
      <c r="AU536" s="55"/>
      <c r="AV536" s="55"/>
      <c r="AW536" s="55"/>
      <c r="AX536" s="246" t="str">
        <f>IF(V536="","",EOMONTH(EDATE(Tabla1[[#This Row],[Fecha Finalización]],2),0))</f>
        <v/>
      </c>
      <c r="AY536" s="39"/>
      <c r="AZ536" s="247" t="str">
        <f>IF(V536="","",EOMONTH(EDATE(Tabla1[[#This Row],[Fecha Finalización]],3),0))</f>
        <v/>
      </c>
      <c r="BA536" s="39"/>
      <c r="BB536" s="39"/>
      <c r="BC536" s="233"/>
      <c r="BD536" s="231" t="str">
        <f>IF(F536="","",Tabla1[[#This Row],[sem 01]]&amp;Tabla1[[#This Row],[sem 02]]&amp;Tabla1[[#This Row],[sem 03]])</f>
        <v/>
      </c>
      <c r="BE536" s="232" t="str">
        <f>+IF(TRIM(F536)="","",$B$1&amp;"-"&amp;Tabla1[[#This Row],[Mes Inscrito]]&amp;"-"&amp;Tabla1[[#This Row],[Dia de clases Inscrito]]&amp;"-"&amp;Tabla1[[#This Row],[Horario Inscrito]]&amp;"-"&amp;Tabla1[[#This Row],[Fecha Inicio grupo]])</f>
        <v/>
      </c>
      <c r="BF536" s="249" t="str">
        <f>IF(F536="","",Tabla1[[#This Row],[Curso]])</f>
        <v/>
      </c>
      <c r="BG536" s="250" t="str">
        <f>+IF(TRIM(F536)="","",$B$1&amp;"-"&amp;TRIM(Tabla1[[#This Row],[Mes Inscrito]])&amp;"-"&amp;TRIM(Tabla1[[#This Row],[Dia de clases Inscrito]])&amp;"-"&amp;TRIM(Tabla1[[#This Row],[Horario Inscrito]])&amp;"-"&amp;TRIM(Tabla1[[#This Row],[Fecha Inicio grupo]])&amp;"-"&amp;TRIM(Tabla1[[#This Row],[Tipo Incrito]]))</f>
        <v/>
      </c>
      <c r="BH536" s="251" t="str">
        <f>IF(F536="","",OR(IFERROR(SEARCH("CG",Tabla1[[#This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6" s="305" t="str">
        <f>IF(F536&lt;&gt;"",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6" s="305" t="str">
        <f>IF(F536&lt;&gt;"",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6" s="305" t="str">
        <f>IF(Tabla1[[#This Row],[Fecha Inicio grupo]]="","",IFERROR(VLOOKUP(Tabla1[[#This Row],[Mes de Alta como miembro]],Parámetros!$AM$2:$AN$16,2,0),"01/01/1900"))</f>
        <v/>
      </c>
    </row>
    <row r="537" spans="1:63" ht="14.45" hidden="1">
      <c r="A537" s="68">
        <v>534</v>
      </c>
      <c r="B537" s="29"/>
      <c r="C537" s="34"/>
      <c r="D537" s="42"/>
      <c r="E537" s="64"/>
      <c r="F537" s="45"/>
      <c r="G537" s="45"/>
      <c r="H537" s="161"/>
      <c r="I537" s="42"/>
      <c r="J537" s="28"/>
      <c r="K537" s="69"/>
      <c r="L537" s="68"/>
      <c r="M537" s="46"/>
      <c r="N537" s="236" t="str">
        <f ca="1">IF(Tabla1[[#This Row],[Fecha de nac]]="","",IF(Tabla1[[#This Row],[Fecha Finalización]] &gt;=TODAY(), DATEDIF(Tabla1[[#This Row],[Fecha de nac]],TODAY(),"y"), ROUNDDOWN((Tabla1[[#This Row],[Fecha Finalización]] -Tabla1[[#This Row],[Fecha de nac]])/365,0)))</f>
        <v/>
      </c>
      <c r="O537" s="167"/>
      <c r="P537" s="34"/>
      <c r="Q537" s="67"/>
      <c r="R537" s="67"/>
      <c r="S537" s="67"/>
      <c r="T537" s="67"/>
      <c r="U537" s="241" t="str">
        <f>IF(F537="","",Tabla1[[#This Row],[Fecha Inicio grupo]]+3*7-7)</f>
        <v/>
      </c>
      <c r="V537" s="242" t="str">
        <f>IF(F537="","",EDATE(Tabla1[[#This Row],[Fecha Inicio grupo]],3))</f>
        <v/>
      </c>
      <c r="W537" s="29"/>
      <c r="X537" s="29"/>
      <c r="Y537" s="76"/>
      <c r="Z537" s="76"/>
      <c r="AA537" s="76"/>
      <c r="AB537" s="76"/>
      <c r="AC537" s="76"/>
      <c r="AD537" s="76"/>
      <c r="AE537" s="76"/>
      <c r="AF537" s="76"/>
      <c r="AG537" s="76"/>
      <c r="AH537" s="76"/>
      <c r="AI537" s="76"/>
      <c r="AJ537" s="76"/>
      <c r="AK537" s="76"/>
      <c r="AL537" s="76"/>
      <c r="AM537" s="76"/>
      <c r="AN537" s="76"/>
      <c r="AO537" s="143"/>
      <c r="AP537" s="244" t="str">
        <f>IF(F537="","",IFERROR(VLOOKUP(SUBSTITUTE(SUBSTITUTE(Tabla1[[#This Row],[Uso Sistemas]],"T","P"),"N","F"),Parámetros!$M$2:$N$17,2,0),"Completar hasta 3ra sem. para evaluar a Probacionista"))</f>
        <v/>
      </c>
      <c r="AQ537" s="39"/>
      <c r="AR537" s="39"/>
      <c r="AS537" s="39"/>
      <c r="AT537" s="28"/>
      <c r="AU537" s="55"/>
      <c r="AV537" s="55"/>
      <c r="AW537" s="55"/>
      <c r="AX537" s="246" t="str">
        <f>IF(V537="","",EOMONTH(EDATE(Tabla1[[#This Row],[Fecha Finalización]],2),0))</f>
        <v/>
      </c>
      <c r="AY537" s="39"/>
      <c r="AZ537" s="247" t="str">
        <f>IF(V537="","",EOMONTH(EDATE(Tabla1[[#This Row],[Fecha Finalización]],3),0))</f>
        <v/>
      </c>
      <c r="BA537" s="39"/>
      <c r="BB537" s="39"/>
      <c r="BC537" s="233"/>
      <c r="BD537" s="231" t="str">
        <f>IF(F537="","",Tabla1[[#This Row],[sem 01]]&amp;Tabla1[[#This Row],[sem 02]]&amp;Tabla1[[#This Row],[sem 03]])</f>
        <v/>
      </c>
      <c r="BE537" s="232" t="str">
        <f>+IF(TRIM(F537)="","",$B$1&amp;"-"&amp;Tabla1[[#This Row],[Mes Inscrito]]&amp;"-"&amp;Tabla1[[#This Row],[Dia de clases Inscrito]]&amp;"-"&amp;Tabla1[[#This Row],[Horario Inscrito]]&amp;"-"&amp;Tabla1[[#This Row],[Fecha Inicio grupo]])</f>
        <v/>
      </c>
      <c r="BF537" s="249" t="str">
        <f>IF(F537="","",Tabla1[[#This Row],[Curso]])</f>
        <v/>
      </c>
      <c r="BG537" s="250" t="str">
        <f>+IF(TRIM(F537)="","",$B$1&amp;"-"&amp;TRIM(Tabla1[[#This Row],[Mes Inscrito]])&amp;"-"&amp;TRIM(Tabla1[[#This Row],[Dia de clases Inscrito]])&amp;"-"&amp;TRIM(Tabla1[[#This Row],[Horario Inscrito]])&amp;"-"&amp;TRIM(Tabla1[[#This Row],[Fecha Inicio grupo]])&amp;"-"&amp;TRIM(Tabla1[[#This Row],[Tipo Incrito]]))</f>
        <v/>
      </c>
      <c r="BH537" s="251" t="str">
        <f>IF(F537="","",OR(IFERROR(SEARCH("CG",Tabla1[[#This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7" s="305" t="str">
        <f>IF(F537&lt;&gt;"",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7" s="305" t="str">
        <f>IF(F537&lt;&gt;"",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7" s="305" t="str">
        <f>IF(Tabla1[[#This Row],[Fecha Inicio grupo]]="","",IFERROR(VLOOKUP(Tabla1[[#This Row],[Mes de Alta como miembro]],Parámetros!$AM$2:$AN$16,2,0),"01/01/1900"))</f>
        <v/>
      </c>
    </row>
    <row r="538" spans="1:63" ht="14.45" hidden="1">
      <c r="A538" s="68">
        <v>535</v>
      </c>
      <c r="B538" s="29"/>
      <c r="C538" s="34"/>
      <c r="D538" s="42"/>
      <c r="E538" s="64"/>
      <c r="F538" s="45"/>
      <c r="G538" s="45"/>
      <c r="H538" s="161"/>
      <c r="I538" s="42"/>
      <c r="J538" s="28"/>
      <c r="K538" s="69"/>
      <c r="L538" s="68"/>
      <c r="M538" s="46"/>
      <c r="N538" s="236" t="str">
        <f ca="1">IF(Tabla1[[#This Row],[Fecha de nac]]="","",IF(Tabla1[[#This Row],[Fecha Finalización]] &gt;=TODAY(), DATEDIF(Tabla1[[#This Row],[Fecha de nac]],TODAY(),"y"), ROUNDDOWN((Tabla1[[#This Row],[Fecha Finalización]] -Tabla1[[#This Row],[Fecha de nac]])/365,0)))</f>
        <v/>
      </c>
      <c r="O538" s="167"/>
      <c r="P538" s="34"/>
      <c r="Q538" s="67"/>
      <c r="R538" s="67"/>
      <c r="S538" s="67"/>
      <c r="T538" s="67"/>
      <c r="U538" s="241" t="str">
        <f>IF(F538="","",Tabla1[[#This Row],[Fecha Inicio grupo]]+3*7-7)</f>
        <v/>
      </c>
      <c r="V538" s="242" t="str">
        <f>IF(F538="","",EDATE(Tabla1[[#This Row],[Fecha Inicio grupo]],3))</f>
        <v/>
      </c>
      <c r="W538" s="29"/>
      <c r="X538" s="29"/>
      <c r="Y538" s="76"/>
      <c r="Z538" s="76"/>
      <c r="AA538" s="76"/>
      <c r="AB538" s="76"/>
      <c r="AC538" s="76"/>
      <c r="AD538" s="76"/>
      <c r="AE538" s="76"/>
      <c r="AF538" s="76"/>
      <c r="AG538" s="76"/>
      <c r="AH538" s="76"/>
      <c r="AI538" s="76"/>
      <c r="AJ538" s="76"/>
      <c r="AK538" s="76"/>
      <c r="AL538" s="76"/>
      <c r="AM538" s="76"/>
      <c r="AN538" s="76"/>
      <c r="AO538" s="143"/>
      <c r="AP538" s="244" t="str">
        <f>IF(F538="","",IFERROR(VLOOKUP(SUBSTITUTE(SUBSTITUTE(Tabla1[[#This Row],[Uso Sistemas]],"T","P"),"N","F"),Parámetros!$M$2:$N$17,2,0),"Completar hasta 3ra sem. para evaluar a Probacionista"))</f>
        <v/>
      </c>
      <c r="AQ538" s="39"/>
      <c r="AR538" s="39"/>
      <c r="AS538" s="39"/>
      <c r="AT538" s="28"/>
      <c r="AU538" s="55"/>
      <c r="AV538" s="55"/>
      <c r="AW538" s="55"/>
      <c r="AX538" s="246" t="str">
        <f>IF(V538="","",EOMONTH(EDATE(Tabla1[[#This Row],[Fecha Finalización]],2),0))</f>
        <v/>
      </c>
      <c r="AY538" s="39"/>
      <c r="AZ538" s="247" t="str">
        <f>IF(V538="","",EOMONTH(EDATE(Tabla1[[#This Row],[Fecha Finalización]],3),0))</f>
        <v/>
      </c>
      <c r="BA538" s="39"/>
      <c r="BB538" s="39"/>
      <c r="BC538" s="233"/>
      <c r="BD538" s="231" t="str">
        <f>IF(F538="","",Tabla1[[#This Row],[sem 01]]&amp;Tabla1[[#This Row],[sem 02]]&amp;Tabla1[[#This Row],[sem 03]])</f>
        <v/>
      </c>
      <c r="BE538" s="232" t="str">
        <f>+IF(TRIM(F538)="","",$B$1&amp;"-"&amp;Tabla1[[#This Row],[Mes Inscrito]]&amp;"-"&amp;Tabla1[[#This Row],[Dia de clases Inscrito]]&amp;"-"&amp;Tabla1[[#This Row],[Horario Inscrito]]&amp;"-"&amp;Tabla1[[#This Row],[Fecha Inicio grupo]])</f>
        <v/>
      </c>
      <c r="BF538" s="249" t="str">
        <f>IF(F538="","",Tabla1[[#This Row],[Curso]])</f>
        <v/>
      </c>
      <c r="BG538" s="250" t="str">
        <f>+IF(TRIM(F538)="","",$B$1&amp;"-"&amp;TRIM(Tabla1[[#This Row],[Mes Inscrito]])&amp;"-"&amp;TRIM(Tabla1[[#This Row],[Dia de clases Inscrito]])&amp;"-"&amp;TRIM(Tabla1[[#This Row],[Horario Inscrito]])&amp;"-"&amp;TRIM(Tabla1[[#This Row],[Fecha Inicio grupo]])&amp;"-"&amp;TRIM(Tabla1[[#This Row],[Tipo Incrito]]))</f>
        <v/>
      </c>
      <c r="BH538" s="251" t="str">
        <f>IF(F538="","",OR(IFERROR(SEARCH("CG",Tabla1[[#This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8" s="305" t="str">
        <f>IF(F538&lt;&gt;"",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8" s="305" t="str">
        <f>IF(F538&lt;&gt;"",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8" s="305" t="str">
        <f>IF(Tabla1[[#This Row],[Fecha Inicio grupo]]="","",IFERROR(VLOOKUP(Tabla1[[#This Row],[Mes de Alta como miembro]],Parámetros!$AM$2:$AN$16,2,0),"01/01/1900"))</f>
        <v/>
      </c>
    </row>
    <row r="539" spans="1:63" ht="14.45" hidden="1">
      <c r="A539" s="68">
        <v>536</v>
      </c>
      <c r="B539" s="29"/>
      <c r="C539" s="34"/>
      <c r="D539" s="42"/>
      <c r="E539" s="64"/>
      <c r="F539" s="45"/>
      <c r="G539" s="45"/>
      <c r="H539" s="161"/>
      <c r="I539" s="42"/>
      <c r="J539" s="28"/>
      <c r="K539" s="69"/>
      <c r="L539" s="68"/>
      <c r="M539" s="46"/>
      <c r="N539" s="236" t="str">
        <f ca="1">IF(Tabla1[[#This Row],[Fecha de nac]]="","",IF(Tabla1[[#This Row],[Fecha Finalización]] &gt;=TODAY(), DATEDIF(Tabla1[[#This Row],[Fecha de nac]],TODAY(),"y"), ROUNDDOWN((Tabla1[[#This Row],[Fecha Finalización]] -Tabla1[[#This Row],[Fecha de nac]])/365,0)))</f>
        <v/>
      </c>
      <c r="O539" s="167"/>
      <c r="P539" s="34"/>
      <c r="Q539" s="67"/>
      <c r="R539" s="67"/>
      <c r="S539" s="67"/>
      <c r="T539" s="67"/>
      <c r="U539" s="241" t="str">
        <f>IF(F539="","",Tabla1[[#This Row],[Fecha Inicio grupo]]+3*7-7)</f>
        <v/>
      </c>
      <c r="V539" s="242" t="str">
        <f>IF(F539="","",EDATE(Tabla1[[#This Row],[Fecha Inicio grupo]],3))</f>
        <v/>
      </c>
      <c r="W539" s="29"/>
      <c r="X539" s="29"/>
      <c r="Y539" s="76"/>
      <c r="Z539" s="76"/>
      <c r="AA539" s="76"/>
      <c r="AB539" s="76"/>
      <c r="AC539" s="76"/>
      <c r="AD539" s="76"/>
      <c r="AE539" s="76"/>
      <c r="AF539" s="76"/>
      <c r="AG539" s="76"/>
      <c r="AH539" s="76"/>
      <c r="AI539" s="76"/>
      <c r="AJ539" s="76"/>
      <c r="AK539" s="76"/>
      <c r="AL539" s="76"/>
      <c r="AM539" s="76"/>
      <c r="AN539" s="76"/>
      <c r="AO539" s="143"/>
      <c r="AP539" s="244" t="str">
        <f>IF(F539="","",IFERROR(VLOOKUP(SUBSTITUTE(SUBSTITUTE(Tabla1[[#This Row],[Uso Sistemas]],"T","P"),"N","F"),Parámetros!$M$2:$N$17,2,0),"Completar hasta 3ra sem. para evaluar a Probacionista"))</f>
        <v/>
      </c>
      <c r="AQ539" s="39"/>
      <c r="AR539" s="39"/>
      <c r="AS539" s="39"/>
      <c r="AT539" s="28"/>
      <c r="AU539" s="55"/>
      <c r="AV539" s="55"/>
      <c r="AW539" s="55"/>
      <c r="AX539" s="246" t="str">
        <f>IF(V539="","",EOMONTH(EDATE(Tabla1[[#This Row],[Fecha Finalización]],2),0))</f>
        <v/>
      </c>
      <c r="AY539" s="39"/>
      <c r="AZ539" s="247" t="str">
        <f>IF(V539="","",EOMONTH(EDATE(Tabla1[[#This Row],[Fecha Finalización]],3),0))</f>
        <v/>
      </c>
      <c r="BA539" s="39"/>
      <c r="BB539" s="39"/>
      <c r="BC539" s="233"/>
      <c r="BD539" s="231" t="str">
        <f>IF(F539="","",Tabla1[[#This Row],[sem 01]]&amp;Tabla1[[#This Row],[sem 02]]&amp;Tabla1[[#This Row],[sem 03]])</f>
        <v/>
      </c>
      <c r="BE539" s="232" t="str">
        <f>+IF(TRIM(F539)="","",$B$1&amp;"-"&amp;Tabla1[[#This Row],[Mes Inscrito]]&amp;"-"&amp;Tabla1[[#This Row],[Dia de clases Inscrito]]&amp;"-"&amp;Tabla1[[#This Row],[Horario Inscrito]]&amp;"-"&amp;Tabla1[[#This Row],[Fecha Inicio grupo]])</f>
        <v/>
      </c>
      <c r="BF539" s="249" t="str">
        <f>IF(F539="","",Tabla1[[#This Row],[Curso]])</f>
        <v/>
      </c>
      <c r="BG539" s="250" t="str">
        <f>+IF(TRIM(F539)="","",$B$1&amp;"-"&amp;TRIM(Tabla1[[#This Row],[Mes Inscrito]])&amp;"-"&amp;TRIM(Tabla1[[#This Row],[Dia de clases Inscrito]])&amp;"-"&amp;TRIM(Tabla1[[#This Row],[Horario Inscrito]])&amp;"-"&amp;TRIM(Tabla1[[#This Row],[Fecha Inicio grupo]])&amp;"-"&amp;TRIM(Tabla1[[#This Row],[Tipo Incrito]]))</f>
        <v/>
      </c>
      <c r="BH539" s="251" t="str">
        <f>IF(F539="","",OR(IFERROR(SEARCH("CG",Tabla1[[#This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9" s="305" t="str">
        <f>IF(F539&lt;&gt;"",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9" s="305" t="str">
        <f>IF(F539&lt;&gt;"",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9" s="305" t="str">
        <f>IF(Tabla1[[#This Row],[Fecha Inicio grupo]]="","",IFERROR(VLOOKUP(Tabla1[[#This Row],[Mes de Alta como miembro]],Parámetros!$AM$2:$AN$16,2,0),"01/01/1900"))</f>
        <v/>
      </c>
    </row>
    <row r="540" spans="1:63" ht="14.45" hidden="1">
      <c r="A540" s="68">
        <v>537</v>
      </c>
      <c r="B540" s="29"/>
      <c r="C540" s="34"/>
      <c r="D540" s="42"/>
      <c r="E540" s="64"/>
      <c r="F540" s="45"/>
      <c r="G540" s="45"/>
      <c r="H540" s="161"/>
      <c r="I540" s="42"/>
      <c r="J540" s="28"/>
      <c r="K540" s="69"/>
      <c r="L540" s="68"/>
      <c r="M540" s="46"/>
      <c r="N540" s="236" t="str">
        <f ca="1">IF(Tabla1[[#This Row],[Fecha de nac]]="","",IF(Tabla1[[#This Row],[Fecha Finalización]] &gt;=TODAY(), DATEDIF(Tabla1[[#This Row],[Fecha de nac]],TODAY(),"y"), ROUNDDOWN((Tabla1[[#This Row],[Fecha Finalización]] -Tabla1[[#This Row],[Fecha de nac]])/365,0)))</f>
        <v/>
      </c>
      <c r="O540" s="167"/>
      <c r="P540" s="34"/>
      <c r="Q540" s="67"/>
      <c r="R540" s="67"/>
      <c r="S540" s="67"/>
      <c r="T540" s="67"/>
      <c r="U540" s="241" t="str">
        <f>IF(F540="","",Tabla1[[#This Row],[Fecha Inicio grupo]]+3*7-7)</f>
        <v/>
      </c>
      <c r="V540" s="242" t="str">
        <f>IF(F540="","",EDATE(Tabla1[[#This Row],[Fecha Inicio grupo]],3))</f>
        <v/>
      </c>
      <c r="W540" s="29"/>
      <c r="X540" s="29"/>
      <c r="Y540" s="76"/>
      <c r="Z540" s="76"/>
      <c r="AA540" s="76"/>
      <c r="AB540" s="76"/>
      <c r="AC540" s="76"/>
      <c r="AD540" s="76"/>
      <c r="AE540" s="76"/>
      <c r="AF540" s="76"/>
      <c r="AG540" s="76"/>
      <c r="AH540" s="76"/>
      <c r="AI540" s="76"/>
      <c r="AJ540" s="76"/>
      <c r="AK540" s="76"/>
      <c r="AL540" s="76"/>
      <c r="AM540" s="76"/>
      <c r="AN540" s="76"/>
      <c r="AO540" s="143"/>
      <c r="AP540" s="244" t="str">
        <f>IF(F540="","",IFERROR(VLOOKUP(SUBSTITUTE(SUBSTITUTE(Tabla1[[#This Row],[Uso Sistemas]],"T","P"),"N","F"),Parámetros!$M$2:$N$17,2,0),"Completar hasta 3ra sem. para evaluar a Probacionista"))</f>
        <v/>
      </c>
      <c r="AQ540" s="39"/>
      <c r="AR540" s="39"/>
      <c r="AS540" s="39"/>
      <c r="AT540" s="28"/>
      <c r="AU540" s="55"/>
      <c r="AV540" s="55"/>
      <c r="AW540" s="55"/>
      <c r="AX540" s="246" t="str">
        <f>IF(V540="","",EOMONTH(EDATE(Tabla1[[#This Row],[Fecha Finalización]],2),0))</f>
        <v/>
      </c>
      <c r="AY540" s="39"/>
      <c r="AZ540" s="247" t="str">
        <f>IF(V540="","",EOMONTH(EDATE(Tabla1[[#This Row],[Fecha Finalización]],3),0))</f>
        <v/>
      </c>
      <c r="BA540" s="39"/>
      <c r="BB540" s="39"/>
      <c r="BC540" s="233"/>
      <c r="BD540" s="231" t="str">
        <f>IF(F540="","",Tabla1[[#This Row],[sem 01]]&amp;Tabla1[[#This Row],[sem 02]]&amp;Tabla1[[#This Row],[sem 03]])</f>
        <v/>
      </c>
      <c r="BE540" s="232" t="str">
        <f>+IF(TRIM(F540)="","",$B$1&amp;"-"&amp;Tabla1[[#This Row],[Mes Inscrito]]&amp;"-"&amp;Tabla1[[#This Row],[Dia de clases Inscrito]]&amp;"-"&amp;Tabla1[[#This Row],[Horario Inscrito]]&amp;"-"&amp;Tabla1[[#This Row],[Fecha Inicio grupo]])</f>
        <v/>
      </c>
      <c r="BF540" s="249" t="str">
        <f>IF(F540="","",Tabla1[[#This Row],[Curso]])</f>
        <v/>
      </c>
      <c r="BG540" s="250" t="str">
        <f>+IF(TRIM(F540)="","",$B$1&amp;"-"&amp;TRIM(Tabla1[[#This Row],[Mes Inscrito]])&amp;"-"&amp;TRIM(Tabla1[[#This Row],[Dia de clases Inscrito]])&amp;"-"&amp;TRIM(Tabla1[[#This Row],[Horario Inscrito]])&amp;"-"&amp;TRIM(Tabla1[[#This Row],[Fecha Inicio grupo]])&amp;"-"&amp;TRIM(Tabla1[[#This Row],[Tipo Incrito]]))</f>
        <v/>
      </c>
      <c r="BH540" s="251" t="str">
        <f>IF(F540="","",OR(IFERROR(SEARCH("CG",Tabla1[[#This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0" s="305" t="str">
        <f>IF(F540&lt;&gt;"",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0" s="305" t="str">
        <f>IF(F540&lt;&gt;"",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0" s="305" t="str">
        <f>IF(Tabla1[[#This Row],[Fecha Inicio grupo]]="","",IFERROR(VLOOKUP(Tabla1[[#This Row],[Mes de Alta como miembro]],Parámetros!$AM$2:$AN$16,2,0),"01/01/1900"))</f>
        <v/>
      </c>
    </row>
    <row r="541" spans="1:63" ht="14.45" hidden="1">
      <c r="A541" s="68">
        <v>538</v>
      </c>
      <c r="B541" s="29"/>
      <c r="C541" s="34"/>
      <c r="D541" s="42"/>
      <c r="E541" s="64"/>
      <c r="F541" s="45"/>
      <c r="G541" s="45"/>
      <c r="H541" s="161"/>
      <c r="I541" s="42"/>
      <c r="J541" s="28"/>
      <c r="K541" s="69"/>
      <c r="L541" s="68"/>
      <c r="M541" s="46"/>
      <c r="N541" s="236" t="str">
        <f ca="1">IF(Tabla1[[#This Row],[Fecha de nac]]="","",IF(Tabla1[[#This Row],[Fecha Finalización]] &gt;=TODAY(), DATEDIF(Tabla1[[#This Row],[Fecha de nac]],TODAY(),"y"), ROUNDDOWN((Tabla1[[#This Row],[Fecha Finalización]] -Tabla1[[#This Row],[Fecha de nac]])/365,0)))</f>
        <v/>
      </c>
      <c r="O541" s="167"/>
      <c r="P541" s="34"/>
      <c r="Q541" s="67"/>
      <c r="R541" s="67"/>
      <c r="S541" s="67"/>
      <c r="T541" s="67"/>
      <c r="U541" s="241" t="str">
        <f>IF(F541="","",Tabla1[[#This Row],[Fecha Inicio grupo]]+3*7-7)</f>
        <v/>
      </c>
      <c r="V541" s="242" t="str">
        <f>IF(F541="","",EDATE(Tabla1[[#This Row],[Fecha Inicio grupo]],3))</f>
        <v/>
      </c>
      <c r="W541" s="29"/>
      <c r="X541" s="29"/>
      <c r="Y541" s="76"/>
      <c r="Z541" s="76"/>
      <c r="AA541" s="76"/>
      <c r="AB541" s="76"/>
      <c r="AC541" s="76"/>
      <c r="AD541" s="76"/>
      <c r="AE541" s="76"/>
      <c r="AF541" s="76"/>
      <c r="AG541" s="76"/>
      <c r="AH541" s="76"/>
      <c r="AI541" s="76"/>
      <c r="AJ541" s="76"/>
      <c r="AK541" s="76"/>
      <c r="AL541" s="76"/>
      <c r="AM541" s="76"/>
      <c r="AN541" s="76"/>
      <c r="AO541" s="143"/>
      <c r="AP541" s="244" t="str">
        <f>IF(F541="","",IFERROR(VLOOKUP(SUBSTITUTE(SUBSTITUTE(Tabla1[[#This Row],[Uso Sistemas]],"T","P"),"N","F"),Parámetros!$M$2:$N$17,2,0),"Completar hasta 3ra sem. para evaluar a Probacionista"))</f>
        <v/>
      </c>
      <c r="AQ541" s="39"/>
      <c r="AR541" s="39"/>
      <c r="AS541" s="39"/>
      <c r="AT541" s="28"/>
      <c r="AU541" s="55"/>
      <c r="AV541" s="55"/>
      <c r="AW541" s="55"/>
      <c r="AX541" s="246" t="str">
        <f>IF(V541="","",EOMONTH(EDATE(Tabla1[[#This Row],[Fecha Finalización]],2),0))</f>
        <v/>
      </c>
      <c r="AY541" s="39"/>
      <c r="AZ541" s="247" t="str">
        <f>IF(V541="","",EOMONTH(EDATE(Tabla1[[#This Row],[Fecha Finalización]],3),0))</f>
        <v/>
      </c>
      <c r="BA541" s="39"/>
      <c r="BB541" s="39"/>
      <c r="BC541" s="233"/>
      <c r="BD541" s="231" t="str">
        <f>IF(F541="","",Tabla1[[#This Row],[sem 01]]&amp;Tabla1[[#This Row],[sem 02]]&amp;Tabla1[[#This Row],[sem 03]])</f>
        <v/>
      </c>
      <c r="BE541" s="232" t="str">
        <f>+IF(TRIM(F541)="","",$B$1&amp;"-"&amp;Tabla1[[#This Row],[Mes Inscrito]]&amp;"-"&amp;Tabla1[[#This Row],[Dia de clases Inscrito]]&amp;"-"&amp;Tabla1[[#This Row],[Horario Inscrito]]&amp;"-"&amp;Tabla1[[#This Row],[Fecha Inicio grupo]])</f>
        <v/>
      </c>
      <c r="BF541" s="249" t="str">
        <f>IF(F541="","",Tabla1[[#This Row],[Curso]])</f>
        <v/>
      </c>
      <c r="BG541" s="250" t="str">
        <f>+IF(TRIM(F541)="","",$B$1&amp;"-"&amp;TRIM(Tabla1[[#This Row],[Mes Inscrito]])&amp;"-"&amp;TRIM(Tabla1[[#This Row],[Dia de clases Inscrito]])&amp;"-"&amp;TRIM(Tabla1[[#This Row],[Horario Inscrito]])&amp;"-"&amp;TRIM(Tabla1[[#This Row],[Fecha Inicio grupo]])&amp;"-"&amp;TRIM(Tabla1[[#This Row],[Tipo Incrito]]))</f>
        <v/>
      </c>
      <c r="BH541" s="251" t="str">
        <f>IF(F541="","",OR(IFERROR(SEARCH("CG",Tabla1[[#This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1" s="305" t="str">
        <f>IF(F541&lt;&gt;"",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1" s="305" t="str">
        <f>IF(F541&lt;&gt;"",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1" s="305" t="str">
        <f>IF(Tabla1[[#This Row],[Fecha Inicio grupo]]="","",IFERROR(VLOOKUP(Tabla1[[#This Row],[Mes de Alta como miembro]],Parámetros!$AM$2:$AN$16,2,0),"01/01/1900"))</f>
        <v/>
      </c>
    </row>
    <row r="542" spans="1:63" ht="14.45" hidden="1">
      <c r="A542" s="68">
        <v>539</v>
      </c>
      <c r="B542" s="29"/>
      <c r="C542" s="34"/>
      <c r="D542" s="42"/>
      <c r="E542" s="64"/>
      <c r="F542" s="45"/>
      <c r="G542" s="45"/>
      <c r="H542" s="161"/>
      <c r="I542" s="42"/>
      <c r="J542" s="28"/>
      <c r="K542" s="69"/>
      <c r="L542" s="68"/>
      <c r="M542" s="46"/>
      <c r="N542" s="236" t="str">
        <f ca="1">IF(Tabla1[[#This Row],[Fecha de nac]]="","",IF(Tabla1[[#This Row],[Fecha Finalización]] &gt;=TODAY(), DATEDIF(Tabla1[[#This Row],[Fecha de nac]],TODAY(),"y"), ROUNDDOWN((Tabla1[[#This Row],[Fecha Finalización]] -Tabla1[[#This Row],[Fecha de nac]])/365,0)))</f>
        <v/>
      </c>
      <c r="O542" s="167"/>
      <c r="P542" s="34"/>
      <c r="Q542" s="67"/>
      <c r="R542" s="67"/>
      <c r="S542" s="67"/>
      <c r="T542" s="67"/>
      <c r="U542" s="241" t="str">
        <f>IF(F542="","",Tabla1[[#This Row],[Fecha Inicio grupo]]+3*7-7)</f>
        <v/>
      </c>
      <c r="V542" s="242" t="str">
        <f>IF(F542="","",EDATE(Tabla1[[#This Row],[Fecha Inicio grupo]],3))</f>
        <v/>
      </c>
      <c r="W542" s="29"/>
      <c r="X542" s="29"/>
      <c r="Y542" s="76"/>
      <c r="Z542" s="76"/>
      <c r="AA542" s="76"/>
      <c r="AB542" s="76"/>
      <c r="AC542" s="76"/>
      <c r="AD542" s="76"/>
      <c r="AE542" s="76"/>
      <c r="AF542" s="76"/>
      <c r="AG542" s="76"/>
      <c r="AH542" s="76"/>
      <c r="AI542" s="76"/>
      <c r="AJ542" s="76"/>
      <c r="AK542" s="76"/>
      <c r="AL542" s="76"/>
      <c r="AM542" s="76"/>
      <c r="AN542" s="76"/>
      <c r="AO542" s="143"/>
      <c r="AP542" s="244" t="str">
        <f>IF(F542="","",IFERROR(VLOOKUP(SUBSTITUTE(SUBSTITUTE(Tabla1[[#This Row],[Uso Sistemas]],"T","P"),"N","F"),Parámetros!$M$2:$N$17,2,0),"Completar hasta 3ra sem. para evaluar a Probacionista"))</f>
        <v/>
      </c>
      <c r="AQ542" s="39"/>
      <c r="AR542" s="39"/>
      <c r="AS542" s="39"/>
      <c r="AT542" s="28"/>
      <c r="AU542" s="55"/>
      <c r="AV542" s="55"/>
      <c r="AW542" s="55"/>
      <c r="AX542" s="246" t="str">
        <f>IF(V542="","",EOMONTH(EDATE(Tabla1[[#This Row],[Fecha Finalización]],2),0))</f>
        <v/>
      </c>
      <c r="AY542" s="39"/>
      <c r="AZ542" s="247" t="str">
        <f>IF(V542="","",EOMONTH(EDATE(Tabla1[[#This Row],[Fecha Finalización]],3),0))</f>
        <v/>
      </c>
      <c r="BA542" s="39"/>
      <c r="BB542" s="39"/>
      <c r="BC542" s="233"/>
      <c r="BD542" s="231" t="str">
        <f>IF(F542="","",Tabla1[[#This Row],[sem 01]]&amp;Tabla1[[#This Row],[sem 02]]&amp;Tabla1[[#This Row],[sem 03]])</f>
        <v/>
      </c>
      <c r="BE542" s="232" t="str">
        <f>+IF(TRIM(F542)="","",$B$1&amp;"-"&amp;Tabla1[[#This Row],[Mes Inscrito]]&amp;"-"&amp;Tabla1[[#This Row],[Dia de clases Inscrito]]&amp;"-"&amp;Tabla1[[#This Row],[Horario Inscrito]]&amp;"-"&amp;Tabla1[[#This Row],[Fecha Inicio grupo]])</f>
        <v/>
      </c>
      <c r="BF542" s="249" t="str">
        <f>IF(F542="","",Tabla1[[#This Row],[Curso]])</f>
        <v/>
      </c>
      <c r="BG542" s="250" t="str">
        <f>+IF(TRIM(F542)="","",$B$1&amp;"-"&amp;TRIM(Tabla1[[#This Row],[Mes Inscrito]])&amp;"-"&amp;TRIM(Tabla1[[#This Row],[Dia de clases Inscrito]])&amp;"-"&amp;TRIM(Tabla1[[#This Row],[Horario Inscrito]])&amp;"-"&amp;TRIM(Tabla1[[#This Row],[Fecha Inicio grupo]])&amp;"-"&amp;TRIM(Tabla1[[#This Row],[Tipo Incrito]]))</f>
        <v/>
      </c>
      <c r="BH542" s="251" t="str">
        <f>IF(F542="","",OR(IFERROR(SEARCH("CG",Tabla1[[#This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2" s="305" t="str">
        <f>IF(F542&lt;&gt;"",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2" s="305" t="str">
        <f>IF(F542&lt;&gt;"",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2" s="305" t="str">
        <f>IF(Tabla1[[#This Row],[Fecha Inicio grupo]]="","",IFERROR(VLOOKUP(Tabla1[[#This Row],[Mes de Alta como miembro]],Parámetros!$AM$2:$AN$16,2,0),"01/01/1900"))</f>
        <v/>
      </c>
    </row>
    <row r="543" spans="1:63" ht="14.45" hidden="1">
      <c r="A543" s="68">
        <v>540</v>
      </c>
      <c r="B543" s="29"/>
      <c r="C543" s="34"/>
      <c r="D543" s="42"/>
      <c r="E543" s="64"/>
      <c r="F543" s="45"/>
      <c r="G543" s="45"/>
      <c r="H543" s="161"/>
      <c r="I543" s="42"/>
      <c r="J543" s="28"/>
      <c r="K543" s="69"/>
      <c r="L543" s="68"/>
      <c r="M543" s="46"/>
      <c r="N543" s="236" t="str">
        <f ca="1">IF(Tabla1[[#This Row],[Fecha de nac]]="","",IF(Tabla1[[#This Row],[Fecha Finalización]] &gt;=TODAY(), DATEDIF(Tabla1[[#This Row],[Fecha de nac]],TODAY(),"y"), ROUNDDOWN((Tabla1[[#This Row],[Fecha Finalización]] -Tabla1[[#This Row],[Fecha de nac]])/365,0)))</f>
        <v/>
      </c>
      <c r="O543" s="167"/>
      <c r="P543" s="34"/>
      <c r="Q543" s="67"/>
      <c r="R543" s="67"/>
      <c r="S543" s="67"/>
      <c r="T543" s="67"/>
      <c r="U543" s="241" t="str">
        <f>IF(F543="","",Tabla1[[#This Row],[Fecha Inicio grupo]]+3*7-7)</f>
        <v/>
      </c>
      <c r="V543" s="242" t="str">
        <f>IF(F543="","",EDATE(Tabla1[[#This Row],[Fecha Inicio grupo]],3))</f>
        <v/>
      </c>
      <c r="W543" s="29"/>
      <c r="X543" s="29"/>
      <c r="Y543" s="76"/>
      <c r="Z543" s="76"/>
      <c r="AA543" s="76"/>
      <c r="AB543" s="76"/>
      <c r="AC543" s="76"/>
      <c r="AD543" s="76"/>
      <c r="AE543" s="76"/>
      <c r="AF543" s="76"/>
      <c r="AG543" s="76"/>
      <c r="AH543" s="76"/>
      <c r="AI543" s="76"/>
      <c r="AJ543" s="76"/>
      <c r="AK543" s="76"/>
      <c r="AL543" s="76"/>
      <c r="AM543" s="76"/>
      <c r="AN543" s="76"/>
      <c r="AO543" s="143"/>
      <c r="AP543" s="244" t="str">
        <f>IF(F543="","",IFERROR(VLOOKUP(SUBSTITUTE(SUBSTITUTE(Tabla1[[#This Row],[Uso Sistemas]],"T","P"),"N","F"),Parámetros!$M$2:$N$17,2,0),"Completar hasta 3ra sem. para evaluar a Probacionista"))</f>
        <v/>
      </c>
      <c r="AQ543" s="39"/>
      <c r="AR543" s="39"/>
      <c r="AS543" s="39"/>
      <c r="AT543" s="28"/>
      <c r="AU543" s="55"/>
      <c r="AV543" s="55"/>
      <c r="AW543" s="55"/>
      <c r="AX543" s="246" t="str">
        <f>IF(V543="","",EOMONTH(EDATE(Tabla1[[#This Row],[Fecha Finalización]],2),0))</f>
        <v/>
      </c>
      <c r="AY543" s="39"/>
      <c r="AZ543" s="247" t="str">
        <f>IF(V543="","",EOMONTH(EDATE(Tabla1[[#This Row],[Fecha Finalización]],3),0))</f>
        <v/>
      </c>
      <c r="BA543" s="39"/>
      <c r="BB543" s="39"/>
      <c r="BC543" s="233"/>
      <c r="BD543" s="231" t="str">
        <f>IF(F543="","",Tabla1[[#This Row],[sem 01]]&amp;Tabla1[[#This Row],[sem 02]]&amp;Tabla1[[#This Row],[sem 03]])</f>
        <v/>
      </c>
      <c r="BE543" s="232" t="str">
        <f>+IF(TRIM(F543)="","",$B$1&amp;"-"&amp;Tabla1[[#This Row],[Mes Inscrito]]&amp;"-"&amp;Tabla1[[#This Row],[Dia de clases Inscrito]]&amp;"-"&amp;Tabla1[[#This Row],[Horario Inscrito]]&amp;"-"&amp;Tabla1[[#This Row],[Fecha Inicio grupo]])</f>
        <v/>
      </c>
      <c r="BF543" s="249" t="str">
        <f>IF(F543="","",Tabla1[[#This Row],[Curso]])</f>
        <v/>
      </c>
      <c r="BG543" s="250" t="str">
        <f>+IF(TRIM(F543)="","",$B$1&amp;"-"&amp;TRIM(Tabla1[[#This Row],[Mes Inscrito]])&amp;"-"&amp;TRIM(Tabla1[[#This Row],[Dia de clases Inscrito]])&amp;"-"&amp;TRIM(Tabla1[[#This Row],[Horario Inscrito]])&amp;"-"&amp;TRIM(Tabla1[[#This Row],[Fecha Inicio grupo]])&amp;"-"&amp;TRIM(Tabla1[[#This Row],[Tipo Incrito]]))</f>
        <v/>
      </c>
      <c r="BH543" s="251" t="str">
        <f>IF(F543="","",OR(IFERROR(SEARCH("CG",Tabla1[[#This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3" s="305" t="str">
        <f>IF(F543&lt;&gt;"",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3" s="305" t="str">
        <f>IF(F543&lt;&gt;"",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3" s="305" t="str">
        <f>IF(Tabla1[[#This Row],[Fecha Inicio grupo]]="","",IFERROR(VLOOKUP(Tabla1[[#This Row],[Mes de Alta como miembro]],Parámetros!$AM$2:$AN$16,2,0),"01/01/1900"))</f>
        <v/>
      </c>
    </row>
    <row r="544" spans="1:63" ht="14.45" hidden="1">
      <c r="A544" s="68">
        <v>541</v>
      </c>
      <c r="B544" s="29"/>
      <c r="C544" s="34"/>
      <c r="D544" s="42"/>
      <c r="E544" s="64"/>
      <c r="F544" s="45"/>
      <c r="G544" s="45"/>
      <c r="H544" s="161"/>
      <c r="I544" s="42"/>
      <c r="J544" s="28"/>
      <c r="K544" s="69"/>
      <c r="L544" s="68"/>
      <c r="M544" s="46"/>
      <c r="N544" s="236" t="str">
        <f ca="1">IF(Tabla1[[#This Row],[Fecha de nac]]="","",IF(Tabla1[[#This Row],[Fecha Finalización]] &gt;=TODAY(), DATEDIF(Tabla1[[#This Row],[Fecha de nac]],TODAY(),"y"), ROUNDDOWN((Tabla1[[#This Row],[Fecha Finalización]] -Tabla1[[#This Row],[Fecha de nac]])/365,0)))</f>
        <v/>
      </c>
      <c r="O544" s="167"/>
      <c r="P544" s="34"/>
      <c r="Q544" s="67"/>
      <c r="R544" s="67"/>
      <c r="S544" s="67"/>
      <c r="T544" s="67"/>
      <c r="U544" s="241" t="str">
        <f>IF(F544="","",Tabla1[[#This Row],[Fecha Inicio grupo]]+3*7-7)</f>
        <v/>
      </c>
      <c r="V544" s="242" t="str">
        <f>IF(F544="","",EDATE(Tabla1[[#This Row],[Fecha Inicio grupo]],3))</f>
        <v/>
      </c>
      <c r="W544" s="29"/>
      <c r="X544" s="29"/>
      <c r="Y544" s="76"/>
      <c r="Z544" s="76"/>
      <c r="AA544" s="76"/>
      <c r="AB544" s="76"/>
      <c r="AC544" s="76"/>
      <c r="AD544" s="76"/>
      <c r="AE544" s="76"/>
      <c r="AF544" s="76"/>
      <c r="AG544" s="76"/>
      <c r="AH544" s="76"/>
      <c r="AI544" s="76"/>
      <c r="AJ544" s="76"/>
      <c r="AK544" s="76"/>
      <c r="AL544" s="76"/>
      <c r="AM544" s="76"/>
      <c r="AN544" s="76"/>
      <c r="AO544" s="143"/>
      <c r="AP544" s="244" t="str">
        <f>IF(F544="","",IFERROR(VLOOKUP(SUBSTITUTE(SUBSTITUTE(Tabla1[[#This Row],[Uso Sistemas]],"T","P"),"N","F"),Parámetros!$M$2:$N$17,2,0),"Completar hasta 3ra sem. para evaluar a Probacionista"))</f>
        <v/>
      </c>
      <c r="AQ544" s="39"/>
      <c r="AR544" s="39"/>
      <c r="AS544" s="39"/>
      <c r="AT544" s="28"/>
      <c r="AU544" s="55"/>
      <c r="AV544" s="55"/>
      <c r="AW544" s="55"/>
      <c r="AX544" s="246" t="str">
        <f>IF(V544="","",EOMONTH(EDATE(Tabla1[[#This Row],[Fecha Finalización]],2),0))</f>
        <v/>
      </c>
      <c r="AY544" s="39"/>
      <c r="AZ544" s="247" t="str">
        <f>IF(V544="","",EOMONTH(EDATE(Tabla1[[#This Row],[Fecha Finalización]],3),0))</f>
        <v/>
      </c>
      <c r="BA544" s="39"/>
      <c r="BB544" s="39"/>
      <c r="BC544" s="233"/>
      <c r="BD544" s="231" t="str">
        <f>IF(F544="","",Tabla1[[#This Row],[sem 01]]&amp;Tabla1[[#This Row],[sem 02]]&amp;Tabla1[[#This Row],[sem 03]])</f>
        <v/>
      </c>
      <c r="BE544" s="232" t="str">
        <f>+IF(TRIM(F544)="","",$B$1&amp;"-"&amp;Tabla1[[#This Row],[Mes Inscrito]]&amp;"-"&amp;Tabla1[[#This Row],[Dia de clases Inscrito]]&amp;"-"&amp;Tabla1[[#This Row],[Horario Inscrito]]&amp;"-"&amp;Tabla1[[#This Row],[Fecha Inicio grupo]])</f>
        <v/>
      </c>
      <c r="BF544" s="249" t="str">
        <f>IF(F544="","",Tabla1[[#This Row],[Curso]])</f>
        <v/>
      </c>
      <c r="BG544" s="250" t="str">
        <f>+IF(TRIM(F544)="","",$B$1&amp;"-"&amp;TRIM(Tabla1[[#This Row],[Mes Inscrito]])&amp;"-"&amp;TRIM(Tabla1[[#This Row],[Dia de clases Inscrito]])&amp;"-"&amp;TRIM(Tabla1[[#This Row],[Horario Inscrito]])&amp;"-"&amp;TRIM(Tabla1[[#This Row],[Fecha Inicio grupo]])&amp;"-"&amp;TRIM(Tabla1[[#This Row],[Tipo Incrito]]))</f>
        <v/>
      </c>
      <c r="BH544" s="251" t="str">
        <f>IF(F544="","",OR(IFERROR(SEARCH("CG",Tabla1[[#This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4" s="305" t="str">
        <f>IF(F544&lt;&gt;"",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4" s="305" t="str">
        <f>IF(F544&lt;&gt;"",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4" s="305" t="str">
        <f>IF(Tabla1[[#This Row],[Fecha Inicio grupo]]="","",IFERROR(VLOOKUP(Tabla1[[#This Row],[Mes de Alta como miembro]],Parámetros!$AM$2:$AN$16,2,0),"01/01/1900"))</f>
        <v/>
      </c>
    </row>
    <row r="545" spans="1:63" ht="14.45" hidden="1">
      <c r="A545" s="68">
        <v>542</v>
      </c>
      <c r="B545" s="29"/>
      <c r="C545" s="34"/>
      <c r="D545" s="42"/>
      <c r="E545" s="64"/>
      <c r="F545" s="45"/>
      <c r="G545" s="45"/>
      <c r="H545" s="161"/>
      <c r="I545" s="42"/>
      <c r="J545" s="28"/>
      <c r="K545" s="69"/>
      <c r="L545" s="68"/>
      <c r="M545" s="46"/>
      <c r="N545" s="236" t="str">
        <f ca="1">IF(Tabla1[[#This Row],[Fecha de nac]]="","",IF(Tabla1[[#This Row],[Fecha Finalización]] &gt;=TODAY(), DATEDIF(Tabla1[[#This Row],[Fecha de nac]],TODAY(),"y"), ROUNDDOWN((Tabla1[[#This Row],[Fecha Finalización]] -Tabla1[[#This Row],[Fecha de nac]])/365,0)))</f>
        <v/>
      </c>
      <c r="O545" s="167"/>
      <c r="P545" s="34"/>
      <c r="Q545" s="67"/>
      <c r="R545" s="67"/>
      <c r="S545" s="67"/>
      <c r="T545" s="67"/>
      <c r="U545" s="241" t="str">
        <f>IF(F545="","",Tabla1[[#This Row],[Fecha Inicio grupo]]+3*7-7)</f>
        <v/>
      </c>
      <c r="V545" s="242" t="str">
        <f>IF(F545="","",EDATE(Tabla1[[#This Row],[Fecha Inicio grupo]],3))</f>
        <v/>
      </c>
      <c r="W545" s="29"/>
      <c r="X545" s="29"/>
      <c r="Y545" s="76"/>
      <c r="Z545" s="76"/>
      <c r="AA545" s="76"/>
      <c r="AB545" s="76"/>
      <c r="AC545" s="76"/>
      <c r="AD545" s="76"/>
      <c r="AE545" s="76"/>
      <c r="AF545" s="76"/>
      <c r="AG545" s="76"/>
      <c r="AH545" s="76"/>
      <c r="AI545" s="76"/>
      <c r="AJ545" s="76"/>
      <c r="AK545" s="76"/>
      <c r="AL545" s="76"/>
      <c r="AM545" s="76"/>
      <c r="AN545" s="76"/>
      <c r="AO545" s="143"/>
      <c r="AP545" s="244" t="str">
        <f>IF(F545="","",IFERROR(VLOOKUP(SUBSTITUTE(SUBSTITUTE(Tabla1[[#This Row],[Uso Sistemas]],"T","P"),"N","F"),Parámetros!$M$2:$N$17,2,0),"Completar hasta 3ra sem. para evaluar a Probacionista"))</f>
        <v/>
      </c>
      <c r="AQ545" s="39"/>
      <c r="AR545" s="39"/>
      <c r="AS545" s="39"/>
      <c r="AT545" s="28"/>
      <c r="AU545" s="55"/>
      <c r="AV545" s="55"/>
      <c r="AW545" s="55"/>
      <c r="AX545" s="246" t="str">
        <f>IF(V545="","",EOMONTH(EDATE(Tabla1[[#This Row],[Fecha Finalización]],2),0))</f>
        <v/>
      </c>
      <c r="AY545" s="39"/>
      <c r="AZ545" s="247" t="str">
        <f>IF(V545="","",EOMONTH(EDATE(Tabla1[[#This Row],[Fecha Finalización]],3),0))</f>
        <v/>
      </c>
      <c r="BA545" s="39"/>
      <c r="BB545" s="39"/>
      <c r="BC545" s="233"/>
      <c r="BD545" s="231" t="str">
        <f>IF(F545="","",Tabla1[[#This Row],[sem 01]]&amp;Tabla1[[#This Row],[sem 02]]&amp;Tabla1[[#This Row],[sem 03]])</f>
        <v/>
      </c>
      <c r="BE545" s="232" t="str">
        <f>+IF(TRIM(F545)="","",$B$1&amp;"-"&amp;Tabla1[[#This Row],[Mes Inscrito]]&amp;"-"&amp;Tabla1[[#This Row],[Dia de clases Inscrito]]&amp;"-"&amp;Tabla1[[#This Row],[Horario Inscrito]]&amp;"-"&amp;Tabla1[[#This Row],[Fecha Inicio grupo]])</f>
        <v/>
      </c>
      <c r="BF545" s="249" t="str">
        <f>IF(F545="","",Tabla1[[#This Row],[Curso]])</f>
        <v/>
      </c>
      <c r="BG545" s="250" t="str">
        <f>+IF(TRIM(F545)="","",$B$1&amp;"-"&amp;TRIM(Tabla1[[#This Row],[Mes Inscrito]])&amp;"-"&amp;TRIM(Tabla1[[#This Row],[Dia de clases Inscrito]])&amp;"-"&amp;TRIM(Tabla1[[#This Row],[Horario Inscrito]])&amp;"-"&amp;TRIM(Tabla1[[#This Row],[Fecha Inicio grupo]])&amp;"-"&amp;TRIM(Tabla1[[#This Row],[Tipo Incrito]]))</f>
        <v/>
      </c>
      <c r="BH545" s="251" t="str">
        <f>IF(F545="","",OR(IFERROR(SEARCH("CG",Tabla1[[#This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5" s="305" t="str">
        <f>IF(F545&lt;&gt;"",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5" s="305" t="str">
        <f>IF(F545&lt;&gt;"",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5" s="305" t="str">
        <f>IF(Tabla1[[#This Row],[Fecha Inicio grupo]]="","",IFERROR(VLOOKUP(Tabla1[[#This Row],[Mes de Alta como miembro]],Parámetros!$AM$2:$AN$16,2,0),"01/01/1900"))</f>
        <v/>
      </c>
    </row>
    <row r="546" spans="1:63" ht="14.45" hidden="1">
      <c r="A546" s="68">
        <v>543</v>
      </c>
      <c r="B546" s="29"/>
      <c r="C546" s="34"/>
      <c r="D546" s="42"/>
      <c r="E546" s="64"/>
      <c r="F546" s="45"/>
      <c r="G546" s="45"/>
      <c r="H546" s="161"/>
      <c r="I546" s="42"/>
      <c r="J546" s="28"/>
      <c r="K546" s="69"/>
      <c r="L546" s="68"/>
      <c r="M546" s="46"/>
      <c r="N546" s="236" t="str">
        <f ca="1">IF(Tabla1[[#This Row],[Fecha de nac]]="","",IF(Tabla1[[#This Row],[Fecha Finalización]] &gt;=TODAY(), DATEDIF(Tabla1[[#This Row],[Fecha de nac]],TODAY(),"y"), ROUNDDOWN((Tabla1[[#This Row],[Fecha Finalización]] -Tabla1[[#This Row],[Fecha de nac]])/365,0)))</f>
        <v/>
      </c>
      <c r="O546" s="167"/>
      <c r="P546" s="34"/>
      <c r="Q546" s="67"/>
      <c r="R546" s="67"/>
      <c r="S546" s="67"/>
      <c r="T546" s="67"/>
      <c r="U546" s="241" t="str">
        <f>IF(F546="","",Tabla1[[#This Row],[Fecha Inicio grupo]]+3*7-7)</f>
        <v/>
      </c>
      <c r="V546" s="242" t="str">
        <f>IF(F546="","",EDATE(Tabla1[[#This Row],[Fecha Inicio grupo]],3))</f>
        <v/>
      </c>
      <c r="W546" s="29"/>
      <c r="X546" s="29"/>
      <c r="Y546" s="76"/>
      <c r="Z546" s="76"/>
      <c r="AA546" s="76"/>
      <c r="AB546" s="76"/>
      <c r="AC546" s="76"/>
      <c r="AD546" s="76"/>
      <c r="AE546" s="76"/>
      <c r="AF546" s="76"/>
      <c r="AG546" s="76"/>
      <c r="AH546" s="76"/>
      <c r="AI546" s="76"/>
      <c r="AJ546" s="76"/>
      <c r="AK546" s="76"/>
      <c r="AL546" s="76"/>
      <c r="AM546" s="76"/>
      <c r="AN546" s="76"/>
      <c r="AO546" s="143"/>
      <c r="AP546" s="244" t="str">
        <f>IF(F546="","",IFERROR(VLOOKUP(SUBSTITUTE(SUBSTITUTE(Tabla1[[#This Row],[Uso Sistemas]],"T","P"),"N","F"),Parámetros!$M$2:$N$17,2,0),"Completar hasta 3ra sem. para evaluar a Probacionista"))</f>
        <v/>
      </c>
      <c r="AQ546" s="39"/>
      <c r="AR546" s="39"/>
      <c r="AS546" s="39"/>
      <c r="AT546" s="28"/>
      <c r="AU546" s="55"/>
      <c r="AV546" s="55"/>
      <c r="AW546" s="55"/>
      <c r="AX546" s="246" t="str">
        <f>IF(V546="","",EOMONTH(EDATE(Tabla1[[#This Row],[Fecha Finalización]],2),0))</f>
        <v/>
      </c>
      <c r="AY546" s="39"/>
      <c r="AZ546" s="247" t="str">
        <f>IF(V546="","",EOMONTH(EDATE(Tabla1[[#This Row],[Fecha Finalización]],3),0))</f>
        <v/>
      </c>
      <c r="BA546" s="39"/>
      <c r="BB546" s="39"/>
      <c r="BC546" s="233"/>
      <c r="BD546" s="231" t="str">
        <f>IF(F546="","",Tabla1[[#This Row],[sem 01]]&amp;Tabla1[[#This Row],[sem 02]]&amp;Tabla1[[#This Row],[sem 03]])</f>
        <v/>
      </c>
      <c r="BE546" s="232" t="str">
        <f>+IF(TRIM(F546)="","",$B$1&amp;"-"&amp;Tabla1[[#This Row],[Mes Inscrito]]&amp;"-"&amp;Tabla1[[#This Row],[Dia de clases Inscrito]]&amp;"-"&amp;Tabla1[[#This Row],[Horario Inscrito]]&amp;"-"&amp;Tabla1[[#This Row],[Fecha Inicio grupo]])</f>
        <v/>
      </c>
      <c r="BF546" s="249" t="str">
        <f>IF(F546="","",Tabla1[[#This Row],[Curso]])</f>
        <v/>
      </c>
      <c r="BG546" s="250" t="str">
        <f>+IF(TRIM(F546)="","",$B$1&amp;"-"&amp;TRIM(Tabla1[[#This Row],[Mes Inscrito]])&amp;"-"&amp;TRIM(Tabla1[[#This Row],[Dia de clases Inscrito]])&amp;"-"&amp;TRIM(Tabla1[[#This Row],[Horario Inscrito]])&amp;"-"&amp;TRIM(Tabla1[[#This Row],[Fecha Inicio grupo]])&amp;"-"&amp;TRIM(Tabla1[[#This Row],[Tipo Incrito]]))</f>
        <v/>
      </c>
      <c r="BH546" s="251" t="str">
        <f>IF(F546="","",OR(IFERROR(SEARCH("CG",Tabla1[[#This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6" s="305" t="str">
        <f>IF(F546&lt;&gt;"",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6" s="305" t="str">
        <f>IF(F546&lt;&gt;"",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6" s="305" t="str">
        <f>IF(Tabla1[[#This Row],[Fecha Inicio grupo]]="","",IFERROR(VLOOKUP(Tabla1[[#This Row],[Mes de Alta como miembro]],Parámetros!$AM$2:$AN$16,2,0),"01/01/1900"))</f>
        <v/>
      </c>
    </row>
    <row r="547" spans="1:63" ht="14.45" hidden="1">
      <c r="A547" s="68">
        <v>544</v>
      </c>
      <c r="B547" s="29"/>
      <c r="C547" s="34"/>
      <c r="D547" s="42"/>
      <c r="E547" s="64"/>
      <c r="F547" s="45"/>
      <c r="G547" s="45"/>
      <c r="H547" s="161"/>
      <c r="I547" s="42"/>
      <c r="J547" s="28"/>
      <c r="K547" s="69"/>
      <c r="L547" s="68"/>
      <c r="M547" s="46"/>
      <c r="N547" s="236" t="str">
        <f ca="1">IF(Tabla1[[#This Row],[Fecha de nac]]="","",IF(Tabla1[[#This Row],[Fecha Finalización]] &gt;=TODAY(), DATEDIF(Tabla1[[#This Row],[Fecha de nac]],TODAY(),"y"), ROUNDDOWN((Tabla1[[#This Row],[Fecha Finalización]] -Tabla1[[#This Row],[Fecha de nac]])/365,0)))</f>
        <v/>
      </c>
      <c r="O547" s="167"/>
      <c r="P547" s="34"/>
      <c r="Q547" s="67"/>
      <c r="R547" s="67"/>
      <c r="S547" s="67"/>
      <c r="T547" s="67"/>
      <c r="U547" s="241" t="str">
        <f>IF(F547="","",Tabla1[[#This Row],[Fecha Inicio grupo]]+3*7-7)</f>
        <v/>
      </c>
      <c r="V547" s="242" t="str">
        <f>IF(F547="","",EDATE(Tabla1[[#This Row],[Fecha Inicio grupo]],3))</f>
        <v/>
      </c>
      <c r="W547" s="29"/>
      <c r="X547" s="29"/>
      <c r="Y547" s="76"/>
      <c r="Z547" s="76"/>
      <c r="AA547" s="76"/>
      <c r="AB547" s="76"/>
      <c r="AC547" s="76"/>
      <c r="AD547" s="76"/>
      <c r="AE547" s="76"/>
      <c r="AF547" s="76"/>
      <c r="AG547" s="76"/>
      <c r="AH547" s="76"/>
      <c r="AI547" s="76"/>
      <c r="AJ547" s="76"/>
      <c r="AK547" s="76"/>
      <c r="AL547" s="76"/>
      <c r="AM547" s="76"/>
      <c r="AN547" s="76"/>
      <c r="AO547" s="143"/>
      <c r="AP547" s="244" t="str">
        <f>IF(F547="","",IFERROR(VLOOKUP(SUBSTITUTE(SUBSTITUTE(Tabla1[[#This Row],[Uso Sistemas]],"T","P"),"N","F"),Parámetros!$M$2:$N$17,2,0),"Completar hasta 3ra sem. para evaluar a Probacionista"))</f>
        <v/>
      </c>
      <c r="AQ547" s="39"/>
      <c r="AR547" s="39"/>
      <c r="AS547" s="39"/>
      <c r="AT547" s="28"/>
      <c r="AU547" s="55"/>
      <c r="AV547" s="55"/>
      <c r="AW547" s="55"/>
      <c r="AX547" s="246" t="str">
        <f>IF(V547="","",EOMONTH(EDATE(Tabla1[[#This Row],[Fecha Finalización]],2),0))</f>
        <v/>
      </c>
      <c r="AY547" s="39"/>
      <c r="AZ547" s="247" t="str">
        <f>IF(V547="","",EOMONTH(EDATE(Tabla1[[#This Row],[Fecha Finalización]],3),0))</f>
        <v/>
      </c>
      <c r="BA547" s="39"/>
      <c r="BB547" s="39"/>
      <c r="BC547" s="233"/>
      <c r="BD547" s="231" t="str">
        <f>IF(F547="","",Tabla1[[#This Row],[sem 01]]&amp;Tabla1[[#This Row],[sem 02]]&amp;Tabla1[[#This Row],[sem 03]])</f>
        <v/>
      </c>
      <c r="BE547" s="232" t="str">
        <f>+IF(TRIM(F547)="","",$B$1&amp;"-"&amp;Tabla1[[#This Row],[Mes Inscrito]]&amp;"-"&amp;Tabla1[[#This Row],[Dia de clases Inscrito]]&amp;"-"&amp;Tabla1[[#This Row],[Horario Inscrito]]&amp;"-"&amp;Tabla1[[#This Row],[Fecha Inicio grupo]])</f>
        <v/>
      </c>
      <c r="BF547" s="249" t="str">
        <f>IF(F547="","",Tabla1[[#This Row],[Curso]])</f>
        <v/>
      </c>
      <c r="BG547" s="250" t="str">
        <f>+IF(TRIM(F547)="","",$B$1&amp;"-"&amp;TRIM(Tabla1[[#This Row],[Mes Inscrito]])&amp;"-"&amp;TRIM(Tabla1[[#This Row],[Dia de clases Inscrito]])&amp;"-"&amp;TRIM(Tabla1[[#This Row],[Horario Inscrito]])&amp;"-"&amp;TRIM(Tabla1[[#This Row],[Fecha Inicio grupo]])&amp;"-"&amp;TRIM(Tabla1[[#This Row],[Tipo Incrito]]))</f>
        <v/>
      </c>
      <c r="BH547" s="251" t="str">
        <f>IF(F547="","",OR(IFERROR(SEARCH("CG",Tabla1[[#This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7" s="305" t="str">
        <f>IF(F547&lt;&gt;"",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7" s="305" t="str">
        <f>IF(F547&lt;&gt;"",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7" s="305" t="str">
        <f>IF(Tabla1[[#This Row],[Fecha Inicio grupo]]="","",IFERROR(VLOOKUP(Tabla1[[#This Row],[Mes de Alta como miembro]],Parámetros!$AM$2:$AN$16,2,0),"01/01/1900"))</f>
        <v/>
      </c>
    </row>
    <row r="548" spans="1:63" ht="14.45" hidden="1">
      <c r="A548" s="68">
        <v>545</v>
      </c>
      <c r="B548" s="29"/>
      <c r="C548" s="34"/>
      <c r="D548" s="42"/>
      <c r="E548" s="64"/>
      <c r="F548" s="45"/>
      <c r="G548" s="45"/>
      <c r="H548" s="161"/>
      <c r="I548" s="42"/>
      <c r="J548" s="28"/>
      <c r="K548" s="69"/>
      <c r="L548" s="68"/>
      <c r="M548" s="46"/>
      <c r="N548" s="236" t="str">
        <f ca="1">IF(Tabla1[[#This Row],[Fecha de nac]]="","",IF(Tabla1[[#This Row],[Fecha Finalización]] &gt;=TODAY(), DATEDIF(Tabla1[[#This Row],[Fecha de nac]],TODAY(),"y"), ROUNDDOWN((Tabla1[[#This Row],[Fecha Finalización]] -Tabla1[[#This Row],[Fecha de nac]])/365,0)))</f>
        <v/>
      </c>
      <c r="O548" s="167"/>
      <c r="P548" s="34"/>
      <c r="Q548" s="67"/>
      <c r="R548" s="67"/>
      <c r="S548" s="67"/>
      <c r="T548" s="67"/>
      <c r="U548" s="241" t="str">
        <f>IF(F548="","",Tabla1[[#This Row],[Fecha Inicio grupo]]+3*7-7)</f>
        <v/>
      </c>
      <c r="V548" s="242" t="str">
        <f>IF(F548="","",EDATE(Tabla1[[#This Row],[Fecha Inicio grupo]],3))</f>
        <v/>
      </c>
      <c r="W548" s="29"/>
      <c r="X548" s="29"/>
      <c r="Y548" s="76"/>
      <c r="Z548" s="76"/>
      <c r="AA548" s="76"/>
      <c r="AB548" s="76"/>
      <c r="AC548" s="76"/>
      <c r="AD548" s="76"/>
      <c r="AE548" s="76"/>
      <c r="AF548" s="76"/>
      <c r="AG548" s="76"/>
      <c r="AH548" s="76"/>
      <c r="AI548" s="76"/>
      <c r="AJ548" s="76"/>
      <c r="AK548" s="76"/>
      <c r="AL548" s="76"/>
      <c r="AM548" s="76"/>
      <c r="AN548" s="76"/>
      <c r="AO548" s="143"/>
      <c r="AP548" s="244" t="str">
        <f>IF(F548="","",IFERROR(VLOOKUP(SUBSTITUTE(SUBSTITUTE(Tabla1[[#This Row],[Uso Sistemas]],"T","P"),"N","F"),Parámetros!$M$2:$N$17,2,0),"Completar hasta 3ra sem. para evaluar a Probacionista"))</f>
        <v/>
      </c>
      <c r="AQ548" s="39"/>
      <c r="AR548" s="39"/>
      <c r="AS548" s="39"/>
      <c r="AT548" s="28"/>
      <c r="AU548" s="55"/>
      <c r="AV548" s="55"/>
      <c r="AW548" s="55"/>
      <c r="AX548" s="246" t="str">
        <f>IF(V548="","",EOMONTH(EDATE(Tabla1[[#This Row],[Fecha Finalización]],2),0))</f>
        <v/>
      </c>
      <c r="AY548" s="39"/>
      <c r="AZ548" s="247" t="str">
        <f>IF(V548="","",EOMONTH(EDATE(Tabla1[[#This Row],[Fecha Finalización]],3),0))</f>
        <v/>
      </c>
      <c r="BA548" s="39"/>
      <c r="BB548" s="39"/>
      <c r="BC548" s="233"/>
      <c r="BD548" s="231" t="str">
        <f>IF(F548="","",Tabla1[[#This Row],[sem 01]]&amp;Tabla1[[#This Row],[sem 02]]&amp;Tabla1[[#This Row],[sem 03]])</f>
        <v/>
      </c>
      <c r="BE548" s="232" t="str">
        <f>+IF(TRIM(F548)="","",$B$1&amp;"-"&amp;Tabla1[[#This Row],[Mes Inscrito]]&amp;"-"&amp;Tabla1[[#This Row],[Dia de clases Inscrito]]&amp;"-"&amp;Tabla1[[#This Row],[Horario Inscrito]]&amp;"-"&amp;Tabla1[[#This Row],[Fecha Inicio grupo]])</f>
        <v/>
      </c>
      <c r="BF548" s="249" t="str">
        <f>IF(F548="","",Tabla1[[#This Row],[Curso]])</f>
        <v/>
      </c>
      <c r="BG548" s="250" t="str">
        <f>+IF(TRIM(F548)="","",$B$1&amp;"-"&amp;TRIM(Tabla1[[#This Row],[Mes Inscrito]])&amp;"-"&amp;TRIM(Tabla1[[#This Row],[Dia de clases Inscrito]])&amp;"-"&amp;TRIM(Tabla1[[#This Row],[Horario Inscrito]])&amp;"-"&amp;TRIM(Tabla1[[#This Row],[Fecha Inicio grupo]])&amp;"-"&amp;TRIM(Tabla1[[#This Row],[Tipo Incrito]]))</f>
        <v/>
      </c>
      <c r="BH548" s="251" t="str">
        <f>IF(F548="","",OR(IFERROR(SEARCH("CG",Tabla1[[#This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8" s="305" t="str">
        <f>IF(F548&lt;&gt;"",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8" s="305" t="str">
        <f>IF(F548&lt;&gt;"",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8" s="305" t="str">
        <f>IF(Tabla1[[#This Row],[Fecha Inicio grupo]]="","",IFERROR(VLOOKUP(Tabla1[[#This Row],[Mes de Alta como miembro]],Parámetros!$AM$2:$AN$16,2,0),"01/01/1900"))</f>
        <v/>
      </c>
    </row>
    <row r="549" spans="1:63" ht="14.45" hidden="1">
      <c r="A549" s="68">
        <v>546</v>
      </c>
      <c r="B549" s="29"/>
      <c r="C549" s="34"/>
      <c r="D549" s="42"/>
      <c r="E549" s="64"/>
      <c r="F549" s="45"/>
      <c r="G549" s="45"/>
      <c r="H549" s="161"/>
      <c r="I549" s="42"/>
      <c r="J549" s="28"/>
      <c r="K549" s="69"/>
      <c r="L549" s="68"/>
      <c r="M549" s="46"/>
      <c r="N549" s="236" t="str">
        <f ca="1">IF(Tabla1[[#This Row],[Fecha de nac]]="","",IF(Tabla1[[#This Row],[Fecha Finalización]] &gt;=TODAY(), DATEDIF(Tabla1[[#This Row],[Fecha de nac]],TODAY(),"y"), ROUNDDOWN((Tabla1[[#This Row],[Fecha Finalización]] -Tabla1[[#This Row],[Fecha de nac]])/365,0)))</f>
        <v/>
      </c>
      <c r="O549" s="167"/>
      <c r="P549" s="34"/>
      <c r="Q549" s="67"/>
      <c r="R549" s="67"/>
      <c r="S549" s="67"/>
      <c r="T549" s="67"/>
      <c r="U549" s="241" t="str">
        <f>IF(F549="","",Tabla1[[#This Row],[Fecha Inicio grupo]]+3*7-7)</f>
        <v/>
      </c>
      <c r="V549" s="242" t="str">
        <f>IF(F549="","",EDATE(Tabla1[[#This Row],[Fecha Inicio grupo]],3))</f>
        <v/>
      </c>
      <c r="W549" s="29"/>
      <c r="X549" s="29"/>
      <c r="Y549" s="76"/>
      <c r="Z549" s="76"/>
      <c r="AA549" s="76"/>
      <c r="AB549" s="76"/>
      <c r="AC549" s="76"/>
      <c r="AD549" s="76"/>
      <c r="AE549" s="76"/>
      <c r="AF549" s="76"/>
      <c r="AG549" s="76"/>
      <c r="AH549" s="76"/>
      <c r="AI549" s="76"/>
      <c r="AJ549" s="76"/>
      <c r="AK549" s="76"/>
      <c r="AL549" s="76"/>
      <c r="AM549" s="76"/>
      <c r="AN549" s="76"/>
      <c r="AO549" s="143"/>
      <c r="AP549" s="244" t="str">
        <f>IF(F549="","",IFERROR(VLOOKUP(SUBSTITUTE(SUBSTITUTE(Tabla1[[#This Row],[Uso Sistemas]],"T","P"),"N","F"),Parámetros!$M$2:$N$17,2,0),"Completar hasta 3ra sem. para evaluar a Probacionista"))</f>
        <v/>
      </c>
      <c r="AQ549" s="39"/>
      <c r="AR549" s="39"/>
      <c r="AS549" s="39"/>
      <c r="AT549" s="28"/>
      <c r="AU549" s="55"/>
      <c r="AV549" s="55"/>
      <c r="AW549" s="55"/>
      <c r="AX549" s="246" t="str">
        <f>IF(V549="","",EOMONTH(EDATE(Tabla1[[#This Row],[Fecha Finalización]],2),0))</f>
        <v/>
      </c>
      <c r="AY549" s="39"/>
      <c r="AZ549" s="247" t="str">
        <f>IF(V549="","",EOMONTH(EDATE(Tabla1[[#This Row],[Fecha Finalización]],3),0))</f>
        <v/>
      </c>
      <c r="BA549" s="39"/>
      <c r="BB549" s="39"/>
      <c r="BC549" s="233"/>
      <c r="BD549" s="231" t="str">
        <f>IF(F549="","",Tabla1[[#This Row],[sem 01]]&amp;Tabla1[[#This Row],[sem 02]]&amp;Tabla1[[#This Row],[sem 03]])</f>
        <v/>
      </c>
      <c r="BE549" s="232" t="str">
        <f>+IF(TRIM(F549)="","",$B$1&amp;"-"&amp;Tabla1[[#This Row],[Mes Inscrito]]&amp;"-"&amp;Tabla1[[#This Row],[Dia de clases Inscrito]]&amp;"-"&amp;Tabla1[[#This Row],[Horario Inscrito]]&amp;"-"&amp;Tabla1[[#This Row],[Fecha Inicio grupo]])</f>
        <v/>
      </c>
      <c r="BF549" s="249" t="str">
        <f>IF(F549="","",Tabla1[[#This Row],[Curso]])</f>
        <v/>
      </c>
      <c r="BG549" s="250" t="str">
        <f>+IF(TRIM(F549)="","",$B$1&amp;"-"&amp;TRIM(Tabla1[[#This Row],[Mes Inscrito]])&amp;"-"&amp;TRIM(Tabla1[[#This Row],[Dia de clases Inscrito]])&amp;"-"&amp;TRIM(Tabla1[[#This Row],[Horario Inscrito]])&amp;"-"&amp;TRIM(Tabla1[[#This Row],[Fecha Inicio grupo]])&amp;"-"&amp;TRIM(Tabla1[[#This Row],[Tipo Incrito]]))</f>
        <v/>
      </c>
      <c r="BH549" s="251" t="str">
        <f>IF(F549="","",OR(IFERROR(SEARCH("CG",Tabla1[[#This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9" s="305" t="str">
        <f>IF(F549&lt;&gt;"",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9" s="305" t="str">
        <f>IF(F549&lt;&gt;"",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9" s="305" t="str">
        <f>IF(Tabla1[[#This Row],[Fecha Inicio grupo]]="","",IFERROR(VLOOKUP(Tabla1[[#This Row],[Mes de Alta como miembro]],Parámetros!$AM$2:$AN$16,2,0),"01/01/1900"))</f>
        <v/>
      </c>
    </row>
    <row r="550" spans="1:63" ht="14.45" hidden="1">
      <c r="A550" s="68">
        <v>547</v>
      </c>
      <c r="B550" s="29"/>
      <c r="C550" s="34"/>
      <c r="D550" s="42"/>
      <c r="E550" s="64"/>
      <c r="F550" s="45"/>
      <c r="G550" s="45"/>
      <c r="H550" s="161"/>
      <c r="I550" s="42"/>
      <c r="J550" s="28"/>
      <c r="K550" s="69"/>
      <c r="L550" s="68"/>
      <c r="M550" s="46"/>
      <c r="N550" s="236" t="str">
        <f ca="1">IF(Tabla1[[#This Row],[Fecha de nac]]="","",IF(Tabla1[[#This Row],[Fecha Finalización]] &gt;=TODAY(), DATEDIF(Tabla1[[#This Row],[Fecha de nac]],TODAY(),"y"), ROUNDDOWN((Tabla1[[#This Row],[Fecha Finalización]] -Tabla1[[#This Row],[Fecha de nac]])/365,0)))</f>
        <v/>
      </c>
      <c r="O550" s="167"/>
      <c r="P550" s="34"/>
      <c r="Q550" s="67"/>
      <c r="R550" s="67"/>
      <c r="S550" s="67"/>
      <c r="T550" s="67"/>
      <c r="U550" s="241" t="str">
        <f>IF(F550="","",Tabla1[[#This Row],[Fecha Inicio grupo]]+3*7-7)</f>
        <v/>
      </c>
      <c r="V550" s="242" t="str">
        <f>IF(F550="","",EDATE(Tabla1[[#This Row],[Fecha Inicio grupo]],3))</f>
        <v/>
      </c>
      <c r="W550" s="29"/>
      <c r="X550" s="29"/>
      <c r="Y550" s="76"/>
      <c r="Z550" s="76"/>
      <c r="AA550" s="76"/>
      <c r="AB550" s="76"/>
      <c r="AC550" s="76"/>
      <c r="AD550" s="76"/>
      <c r="AE550" s="76"/>
      <c r="AF550" s="76"/>
      <c r="AG550" s="76"/>
      <c r="AH550" s="76"/>
      <c r="AI550" s="76"/>
      <c r="AJ550" s="76"/>
      <c r="AK550" s="76"/>
      <c r="AL550" s="76"/>
      <c r="AM550" s="76"/>
      <c r="AN550" s="76"/>
      <c r="AO550" s="143"/>
      <c r="AP550" s="244" t="str">
        <f>IF(F550="","",IFERROR(VLOOKUP(SUBSTITUTE(SUBSTITUTE(Tabla1[[#This Row],[Uso Sistemas]],"T","P"),"N","F"),Parámetros!$M$2:$N$17,2,0),"Completar hasta 3ra sem. para evaluar a Probacionista"))</f>
        <v/>
      </c>
      <c r="AQ550" s="39"/>
      <c r="AR550" s="39"/>
      <c r="AS550" s="39"/>
      <c r="AT550" s="28"/>
      <c r="AU550" s="55"/>
      <c r="AV550" s="55"/>
      <c r="AW550" s="55"/>
      <c r="AX550" s="246" t="str">
        <f>IF(V550="","",EOMONTH(EDATE(Tabla1[[#This Row],[Fecha Finalización]],2),0))</f>
        <v/>
      </c>
      <c r="AY550" s="39"/>
      <c r="AZ550" s="247" t="str">
        <f>IF(V550="","",EOMONTH(EDATE(Tabla1[[#This Row],[Fecha Finalización]],3),0))</f>
        <v/>
      </c>
      <c r="BA550" s="39"/>
      <c r="BB550" s="39"/>
      <c r="BC550" s="233"/>
      <c r="BD550" s="231" t="str">
        <f>IF(F550="","",Tabla1[[#This Row],[sem 01]]&amp;Tabla1[[#This Row],[sem 02]]&amp;Tabla1[[#This Row],[sem 03]])</f>
        <v/>
      </c>
      <c r="BE550" s="232" t="str">
        <f>+IF(TRIM(F550)="","",$B$1&amp;"-"&amp;Tabla1[[#This Row],[Mes Inscrito]]&amp;"-"&amp;Tabla1[[#This Row],[Dia de clases Inscrito]]&amp;"-"&amp;Tabla1[[#This Row],[Horario Inscrito]]&amp;"-"&amp;Tabla1[[#This Row],[Fecha Inicio grupo]])</f>
        <v/>
      </c>
      <c r="BF550" s="249" t="str">
        <f>IF(F550="","",Tabla1[[#This Row],[Curso]])</f>
        <v/>
      </c>
      <c r="BG550" s="250" t="str">
        <f>+IF(TRIM(F550)="","",$B$1&amp;"-"&amp;TRIM(Tabla1[[#This Row],[Mes Inscrito]])&amp;"-"&amp;TRIM(Tabla1[[#This Row],[Dia de clases Inscrito]])&amp;"-"&amp;TRIM(Tabla1[[#This Row],[Horario Inscrito]])&amp;"-"&amp;TRIM(Tabla1[[#This Row],[Fecha Inicio grupo]])&amp;"-"&amp;TRIM(Tabla1[[#This Row],[Tipo Incrito]]))</f>
        <v/>
      </c>
      <c r="BH550" s="251" t="str">
        <f>IF(F550="","",OR(IFERROR(SEARCH("CG",Tabla1[[#This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0" s="305" t="str">
        <f>IF(F550&lt;&gt;"",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0" s="305" t="str">
        <f>IF(F550&lt;&gt;"",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0" s="305" t="str">
        <f>IF(Tabla1[[#This Row],[Fecha Inicio grupo]]="","",IFERROR(VLOOKUP(Tabla1[[#This Row],[Mes de Alta como miembro]],Parámetros!$AM$2:$AN$16,2,0),"01/01/1900"))</f>
        <v/>
      </c>
    </row>
    <row r="551" spans="1:63" ht="14.45" hidden="1">
      <c r="A551" s="68">
        <v>548</v>
      </c>
      <c r="B551" s="29"/>
      <c r="C551" s="34"/>
      <c r="D551" s="42"/>
      <c r="E551" s="64"/>
      <c r="F551" s="45"/>
      <c r="G551" s="45"/>
      <c r="H551" s="161"/>
      <c r="I551" s="42"/>
      <c r="J551" s="28"/>
      <c r="K551" s="69"/>
      <c r="L551" s="68"/>
      <c r="M551" s="46"/>
      <c r="N551" s="236" t="str">
        <f ca="1">IF(Tabla1[[#This Row],[Fecha de nac]]="","",IF(Tabla1[[#This Row],[Fecha Finalización]] &gt;=TODAY(), DATEDIF(Tabla1[[#This Row],[Fecha de nac]],TODAY(),"y"), ROUNDDOWN((Tabla1[[#This Row],[Fecha Finalización]] -Tabla1[[#This Row],[Fecha de nac]])/365,0)))</f>
        <v/>
      </c>
      <c r="O551" s="167"/>
      <c r="P551" s="34"/>
      <c r="Q551" s="67"/>
      <c r="R551" s="67"/>
      <c r="S551" s="67"/>
      <c r="T551" s="67"/>
      <c r="U551" s="241" t="str">
        <f>IF(F551="","",Tabla1[[#This Row],[Fecha Inicio grupo]]+3*7-7)</f>
        <v/>
      </c>
      <c r="V551" s="242" t="str">
        <f>IF(F551="","",EDATE(Tabla1[[#This Row],[Fecha Inicio grupo]],3))</f>
        <v/>
      </c>
      <c r="W551" s="29"/>
      <c r="X551" s="29"/>
      <c r="Y551" s="76"/>
      <c r="Z551" s="76"/>
      <c r="AA551" s="76"/>
      <c r="AB551" s="76"/>
      <c r="AC551" s="76"/>
      <c r="AD551" s="76"/>
      <c r="AE551" s="76"/>
      <c r="AF551" s="76"/>
      <c r="AG551" s="76"/>
      <c r="AH551" s="76"/>
      <c r="AI551" s="76"/>
      <c r="AJ551" s="76"/>
      <c r="AK551" s="76"/>
      <c r="AL551" s="76"/>
      <c r="AM551" s="76"/>
      <c r="AN551" s="76"/>
      <c r="AO551" s="143"/>
      <c r="AP551" s="244" t="str">
        <f>IF(F551="","",IFERROR(VLOOKUP(SUBSTITUTE(SUBSTITUTE(Tabla1[[#This Row],[Uso Sistemas]],"T","P"),"N","F"),Parámetros!$M$2:$N$17,2,0),"Completar hasta 3ra sem. para evaluar a Probacionista"))</f>
        <v/>
      </c>
      <c r="AQ551" s="39"/>
      <c r="AR551" s="39"/>
      <c r="AS551" s="39"/>
      <c r="AT551" s="28"/>
      <c r="AU551" s="55"/>
      <c r="AV551" s="55"/>
      <c r="AW551" s="55"/>
      <c r="AX551" s="246" t="str">
        <f>IF(V551="","",EOMONTH(EDATE(Tabla1[[#This Row],[Fecha Finalización]],2),0))</f>
        <v/>
      </c>
      <c r="AY551" s="39"/>
      <c r="AZ551" s="247" t="str">
        <f>IF(V551="","",EOMONTH(EDATE(Tabla1[[#This Row],[Fecha Finalización]],3),0))</f>
        <v/>
      </c>
      <c r="BA551" s="39"/>
      <c r="BB551" s="39"/>
      <c r="BC551" s="233"/>
      <c r="BD551" s="231" t="str">
        <f>IF(F551="","",Tabla1[[#This Row],[sem 01]]&amp;Tabla1[[#This Row],[sem 02]]&amp;Tabla1[[#This Row],[sem 03]])</f>
        <v/>
      </c>
      <c r="BE551" s="232" t="str">
        <f>+IF(TRIM(F551)="","",$B$1&amp;"-"&amp;Tabla1[[#This Row],[Mes Inscrito]]&amp;"-"&amp;Tabla1[[#This Row],[Dia de clases Inscrito]]&amp;"-"&amp;Tabla1[[#This Row],[Horario Inscrito]]&amp;"-"&amp;Tabla1[[#This Row],[Fecha Inicio grupo]])</f>
        <v/>
      </c>
      <c r="BF551" s="249" t="str">
        <f>IF(F551="","",Tabla1[[#This Row],[Curso]])</f>
        <v/>
      </c>
      <c r="BG551" s="250" t="str">
        <f>+IF(TRIM(F551)="","",$B$1&amp;"-"&amp;TRIM(Tabla1[[#This Row],[Mes Inscrito]])&amp;"-"&amp;TRIM(Tabla1[[#This Row],[Dia de clases Inscrito]])&amp;"-"&amp;TRIM(Tabla1[[#This Row],[Horario Inscrito]])&amp;"-"&amp;TRIM(Tabla1[[#This Row],[Fecha Inicio grupo]])&amp;"-"&amp;TRIM(Tabla1[[#This Row],[Tipo Incrito]]))</f>
        <v/>
      </c>
      <c r="BH551" s="251" t="str">
        <f>IF(F551="","",OR(IFERROR(SEARCH("CG",Tabla1[[#This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1" s="305" t="str">
        <f>IF(F551&lt;&gt;"",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1" s="305" t="str">
        <f>IF(F551&lt;&gt;"",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1" s="305" t="str">
        <f>IF(Tabla1[[#This Row],[Fecha Inicio grupo]]="","",IFERROR(VLOOKUP(Tabla1[[#This Row],[Mes de Alta como miembro]],Parámetros!$AM$2:$AN$16,2,0),"01/01/1900"))</f>
        <v/>
      </c>
    </row>
    <row r="552" spans="1:63" ht="14.45" hidden="1">
      <c r="A552" s="68">
        <v>549</v>
      </c>
      <c r="B552" s="29"/>
      <c r="C552" s="34"/>
      <c r="D552" s="42"/>
      <c r="E552" s="64"/>
      <c r="F552" s="45"/>
      <c r="G552" s="45"/>
      <c r="H552" s="161"/>
      <c r="I552" s="42"/>
      <c r="J552" s="28"/>
      <c r="K552" s="69"/>
      <c r="L552" s="68"/>
      <c r="M552" s="46"/>
      <c r="N552" s="236" t="str">
        <f ca="1">IF(Tabla1[[#This Row],[Fecha de nac]]="","",IF(Tabla1[[#This Row],[Fecha Finalización]] &gt;=TODAY(), DATEDIF(Tabla1[[#This Row],[Fecha de nac]],TODAY(),"y"), ROUNDDOWN((Tabla1[[#This Row],[Fecha Finalización]] -Tabla1[[#This Row],[Fecha de nac]])/365,0)))</f>
        <v/>
      </c>
      <c r="O552" s="167"/>
      <c r="P552" s="34"/>
      <c r="Q552" s="67"/>
      <c r="R552" s="67"/>
      <c r="S552" s="67"/>
      <c r="T552" s="67"/>
      <c r="U552" s="241" t="str">
        <f>IF(F552="","",Tabla1[[#This Row],[Fecha Inicio grupo]]+3*7-7)</f>
        <v/>
      </c>
      <c r="V552" s="242" t="str">
        <f>IF(F552="","",EDATE(Tabla1[[#This Row],[Fecha Inicio grupo]],3))</f>
        <v/>
      </c>
      <c r="W552" s="29"/>
      <c r="X552" s="29"/>
      <c r="Y552" s="76"/>
      <c r="Z552" s="76"/>
      <c r="AA552" s="76"/>
      <c r="AB552" s="76"/>
      <c r="AC552" s="76"/>
      <c r="AD552" s="76"/>
      <c r="AE552" s="76"/>
      <c r="AF552" s="76"/>
      <c r="AG552" s="76"/>
      <c r="AH552" s="76"/>
      <c r="AI552" s="76"/>
      <c r="AJ552" s="76"/>
      <c r="AK552" s="76"/>
      <c r="AL552" s="76"/>
      <c r="AM552" s="76"/>
      <c r="AN552" s="76"/>
      <c r="AO552" s="143"/>
      <c r="AP552" s="244" t="str">
        <f>IF(F552="","",IFERROR(VLOOKUP(SUBSTITUTE(SUBSTITUTE(Tabla1[[#This Row],[Uso Sistemas]],"T","P"),"N","F"),Parámetros!$M$2:$N$17,2,0),"Completar hasta 3ra sem. para evaluar a Probacionista"))</f>
        <v/>
      </c>
      <c r="AQ552" s="39"/>
      <c r="AR552" s="39"/>
      <c r="AS552" s="39"/>
      <c r="AT552" s="28"/>
      <c r="AU552" s="55"/>
      <c r="AV552" s="55"/>
      <c r="AW552" s="55"/>
      <c r="AX552" s="246" t="str">
        <f>IF(V552="","",EOMONTH(EDATE(Tabla1[[#This Row],[Fecha Finalización]],2),0))</f>
        <v/>
      </c>
      <c r="AY552" s="39"/>
      <c r="AZ552" s="247" t="str">
        <f>IF(V552="","",EOMONTH(EDATE(Tabla1[[#This Row],[Fecha Finalización]],3),0))</f>
        <v/>
      </c>
      <c r="BA552" s="39"/>
      <c r="BB552" s="39"/>
      <c r="BC552" s="233"/>
      <c r="BD552" s="231" t="str">
        <f>IF(F552="","",Tabla1[[#This Row],[sem 01]]&amp;Tabla1[[#This Row],[sem 02]]&amp;Tabla1[[#This Row],[sem 03]])</f>
        <v/>
      </c>
      <c r="BE552" s="232" t="str">
        <f>+IF(TRIM(F552)="","",$B$1&amp;"-"&amp;Tabla1[[#This Row],[Mes Inscrito]]&amp;"-"&amp;Tabla1[[#This Row],[Dia de clases Inscrito]]&amp;"-"&amp;Tabla1[[#This Row],[Horario Inscrito]]&amp;"-"&amp;Tabla1[[#This Row],[Fecha Inicio grupo]])</f>
        <v/>
      </c>
      <c r="BF552" s="249" t="str">
        <f>IF(F552="","",Tabla1[[#This Row],[Curso]])</f>
        <v/>
      </c>
      <c r="BG552" s="250" t="str">
        <f>+IF(TRIM(F552)="","",$B$1&amp;"-"&amp;TRIM(Tabla1[[#This Row],[Mes Inscrito]])&amp;"-"&amp;TRIM(Tabla1[[#This Row],[Dia de clases Inscrito]])&amp;"-"&amp;TRIM(Tabla1[[#This Row],[Horario Inscrito]])&amp;"-"&amp;TRIM(Tabla1[[#This Row],[Fecha Inicio grupo]])&amp;"-"&amp;TRIM(Tabla1[[#This Row],[Tipo Incrito]]))</f>
        <v/>
      </c>
      <c r="BH552" s="251" t="str">
        <f>IF(F552="","",OR(IFERROR(SEARCH("CG",Tabla1[[#This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2" s="305" t="str">
        <f>IF(F552&lt;&gt;"",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2" s="305" t="str">
        <f>IF(F552&lt;&gt;"",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2" s="305" t="str">
        <f>IF(Tabla1[[#This Row],[Fecha Inicio grupo]]="","",IFERROR(VLOOKUP(Tabla1[[#This Row],[Mes de Alta como miembro]],Parámetros!$AM$2:$AN$16,2,0),"01/01/1900"))</f>
        <v/>
      </c>
    </row>
    <row r="553" spans="1:63" ht="14.45" hidden="1">
      <c r="A553" s="68">
        <v>550</v>
      </c>
      <c r="B553" s="29"/>
      <c r="C553" s="34"/>
      <c r="D553" s="42"/>
      <c r="E553" s="64"/>
      <c r="F553" s="45"/>
      <c r="G553" s="45"/>
      <c r="H553" s="161"/>
      <c r="I553" s="42"/>
      <c r="J553" s="28"/>
      <c r="K553" s="69"/>
      <c r="L553" s="68"/>
      <c r="M553" s="46"/>
      <c r="N553" s="236" t="str">
        <f ca="1">IF(Tabla1[[#This Row],[Fecha de nac]]="","",IF(Tabla1[[#This Row],[Fecha Finalización]] &gt;=TODAY(), DATEDIF(Tabla1[[#This Row],[Fecha de nac]],TODAY(),"y"), ROUNDDOWN((Tabla1[[#This Row],[Fecha Finalización]] -Tabla1[[#This Row],[Fecha de nac]])/365,0)))</f>
        <v/>
      </c>
      <c r="O553" s="167"/>
      <c r="P553" s="34"/>
      <c r="Q553" s="67"/>
      <c r="R553" s="67"/>
      <c r="S553" s="67"/>
      <c r="T553" s="67"/>
      <c r="U553" s="241" t="str">
        <f>IF(F553="","",Tabla1[[#This Row],[Fecha Inicio grupo]]+3*7-7)</f>
        <v/>
      </c>
      <c r="V553" s="242" t="str">
        <f>IF(F553="","",EDATE(Tabla1[[#This Row],[Fecha Inicio grupo]],3))</f>
        <v/>
      </c>
      <c r="W553" s="29"/>
      <c r="X553" s="29"/>
      <c r="Y553" s="76"/>
      <c r="Z553" s="76"/>
      <c r="AA553" s="76"/>
      <c r="AB553" s="76"/>
      <c r="AC553" s="76"/>
      <c r="AD553" s="76"/>
      <c r="AE553" s="76"/>
      <c r="AF553" s="76"/>
      <c r="AG553" s="76"/>
      <c r="AH553" s="76"/>
      <c r="AI553" s="76"/>
      <c r="AJ553" s="76"/>
      <c r="AK553" s="76"/>
      <c r="AL553" s="76"/>
      <c r="AM553" s="76"/>
      <c r="AN553" s="76"/>
      <c r="AO553" s="143"/>
      <c r="AP553" s="244" t="str">
        <f>IF(F553="","",IFERROR(VLOOKUP(SUBSTITUTE(SUBSTITUTE(Tabla1[[#This Row],[Uso Sistemas]],"T","P"),"N","F"),Parámetros!$M$2:$N$17,2,0),"Completar hasta 3ra sem. para evaluar a Probacionista"))</f>
        <v/>
      </c>
      <c r="AQ553" s="39"/>
      <c r="AR553" s="39"/>
      <c r="AS553" s="39"/>
      <c r="AT553" s="28"/>
      <c r="AU553" s="55"/>
      <c r="AV553" s="55"/>
      <c r="AW553" s="55"/>
      <c r="AX553" s="246" t="str">
        <f>IF(V553="","",EOMONTH(EDATE(Tabla1[[#This Row],[Fecha Finalización]],2),0))</f>
        <v/>
      </c>
      <c r="AY553" s="39"/>
      <c r="AZ553" s="247" t="str">
        <f>IF(V553="","",EOMONTH(EDATE(Tabla1[[#This Row],[Fecha Finalización]],3),0))</f>
        <v/>
      </c>
      <c r="BA553" s="39"/>
      <c r="BB553" s="39"/>
      <c r="BC553" s="233"/>
      <c r="BD553" s="231" t="str">
        <f>IF(F553="","",Tabla1[[#This Row],[sem 01]]&amp;Tabla1[[#This Row],[sem 02]]&amp;Tabla1[[#This Row],[sem 03]])</f>
        <v/>
      </c>
      <c r="BE553" s="232" t="str">
        <f>+IF(TRIM(F553)="","",$B$1&amp;"-"&amp;Tabla1[[#This Row],[Mes Inscrito]]&amp;"-"&amp;Tabla1[[#This Row],[Dia de clases Inscrito]]&amp;"-"&amp;Tabla1[[#This Row],[Horario Inscrito]]&amp;"-"&amp;Tabla1[[#This Row],[Fecha Inicio grupo]])</f>
        <v/>
      </c>
      <c r="BF553" s="249" t="str">
        <f>IF(F553="","",Tabla1[[#This Row],[Curso]])</f>
        <v/>
      </c>
      <c r="BG553" s="250" t="str">
        <f>+IF(TRIM(F553)="","",$B$1&amp;"-"&amp;TRIM(Tabla1[[#This Row],[Mes Inscrito]])&amp;"-"&amp;TRIM(Tabla1[[#This Row],[Dia de clases Inscrito]])&amp;"-"&amp;TRIM(Tabla1[[#This Row],[Horario Inscrito]])&amp;"-"&amp;TRIM(Tabla1[[#This Row],[Fecha Inicio grupo]])&amp;"-"&amp;TRIM(Tabla1[[#This Row],[Tipo Incrito]]))</f>
        <v/>
      </c>
      <c r="BH553" s="251" t="str">
        <f>IF(F553="","",OR(IFERROR(SEARCH("CG",Tabla1[[#This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3" s="305" t="str">
        <f>IF(F553&lt;&gt;"",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3" s="305" t="str">
        <f>IF(F553&lt;&gt;"",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3" s="305" t="str">
        <f>IF(Tabla1[[#This Row],[Fecha Inicio grupo]]="","",IFERROR(VLOOKUP(Tabla1[[#This Row],[Mes de Alta como miembro]],Parámetros!$AM$2:$AN$16,2,0),"01/01/1900"))</f>
        <v/>
      </c>
    </row>
    <row r="554" spans="1:63" ht="14.45" hidden="1">
      <c r="A554" s="68">
        <v>551</v>
      </c>
      <c r="B554" s="29"/>
      <c r="C554" s="34"/>
      <c r="D554" s="42"/>
      <c r="E554" s="64"/>
      <c r="F554" s="45"/>
      <c r="G554" s="45"/>
      <c r="H554" s="161"/>
      <c r="I554" s="42"/>
      <c r="J554" s="28"/>
      <c r="K554" s="69"/>
      <c r="L554" s="68"/>
      <c r="M554" s="46"/>
      <c r="N554" s="236" t="str">
        <f ca="1">IF(Tabla1[[#This Row],[Fecha de nac]]="","",IF(Tabla1[[#This Row],[Fecha Finalización]] &gt;=TODAY(), DATEDIF(Tabla1[[#This Row],[Fecha de nac]],TODAY(),"y"), ROUNDDOWN((Tabla1[[#This Row],[Fecha Finalización]] -Tabla1[[#This Row],[Fecha de nac]])/365,0)))</f>
        <v/>
      </c>
      <c r="O554" s="167"/>
      <c r="P554" s="34"/>
      <c r="Q554" s="67"/>
      <c r="R554" s="67"/>
      <c r="S554" s="67"/>
      <c r="T554" s="67"/>
      <c r="U554" s="241" t="str">
        <f>IF(F554="","",Tabla1[[#This Row],[Fecha Inicio grupo]]+3*7-7)</f>
        <v/>
      </c>
      <c r="V554" s="242" t="str">
        <f>IF(F554="","",EDATE(Tabla1[[#This Row],[Fecha Inicio grupo]],3))</f>
        <v/>
      </c>
      <c r="W554" s="29"/>
      <c r="X554" s="29"/>
      <c r="Y554" s="76"/>
      <c r="Z554" s="76"/>
      <c r="AA554" s="76"/>
      <c r="AB554" s="76"/>
      <c r="AC554" s="76"/>
      <c r="AD554" s="76"/>
      <c r="AE554" s="76"/>
      <c r="AF554" s="76"/>
      <c r="AG554" s="76"/>
      <c r="AH554" s="76"/>
      <c r="AI554" s="76"/>
      <c r="AJ554" s="76"/>
      <c r="AK554" s="76"/>
      <c r="AL554" s="76"/>
      <c r="AM554" s="76"/>
      <c r="AN554" s="76"/>
      <c r="AO554" s="143"/>
      <c r="AP554" s="244" t="str">
        <f>IF(F554="","",IFERROR(VLOOKUP(SUBSTITUTE(SUBSTITUTE(Tabla1[[#This Row],[Uso Sistemas]],"T","P"),"N","F"),Parámetros!$M$2:$N$17,2,0),"Completar hasta 3ra sem. para evaluar a Probacionista"))</f>
        <v/>
      </c>
      <c r="AQ554" s="39"/>
      <c r="AR554" s="39"/>
      <c r="AS554" s="39"/>
      <c r="AT554" s="28"/>
      <c r="AU554" s="55"/>
      <c r="AV554" s="55"/>
      <c r="AW554" s="55"/>
      <c r="AX554" s="246" t="str">
        <f>IF(V554="","",EOMONTH(EDATE(Tabla1[[#This Row],[Fecha Finalización]],2),0))</f>
        <v/>
      </c>
      <c r="AY554" s="39"/>
      <c r="AZ554" s="247" t="str">
        <f>IF(V554="","",EOMONTH(EDATE(Tabla1[[#This Row],[Fecha Finalización]],3),0))</f>
        <v/>
      </c>
      <c r="BA554" s="39"/>
      <c r="BB554" s="39"/>
      <c r="BC554" s="233"/>
      <c r="BD554" s="231" t="str">
        <f>IF(F554="","",Tabla1[[#This Row],[sem 01]]&amp;Tabla1[[#This Row],[sem 02]]&amp;Tabla1[[#This Row],[sem 03]])</f>
        <v/>
      </c>
      <c r="BE554" s="232" t="str">
        <f>+IF(TRIM(F554)="","",$B$1&amp;"-"&amp;Tabla1[[#This Row],[Mes Inscrito]]&amp;"-"&amp;Tabla1[[#This Row],[Dia de clases Inscrito]]&amp;"-"&amp;Tabla1[[#This Row],[Horario Inscrito]]&amp;"-"&amp;Tabla1[[#This Row],[Fecha Inicio grupo]])</f>
        <v/>
      </c>
      <c r="BF554" s="249" t="str">
        <f>IF(F554="","",Tabla1[[#This Row],[Curso]])</f>
        <v/>
      </c>
      <c r="BG554" s="250" t="str">
        <f>+IF(TRIM(F554)="","",$B$1&amp;"-"&amp;TRIM(Tabla1[[#This Row],[Mes Inscrito]])&amp;"-"&amp;TRIM(Tabla1[[#This Row],[Dia de clases Inscrito]])&amp;"-"&amp;TRIM(Tabla1[[#This Row],[Horario Inscrito]])&amp;"-"&amp;TRIM(Tabla1[[#This Row],[Fecha Inicio grupo]])&amp;"-"&amp;TRIM(Tabla1[[#This Row],[Tipo Incrito]]))</f>
        <v/>
      </c>
      <c r="BH554" s="251" t="str">
        <f>IF(F554="","",OR(IFERROR(SEARCH("CG",Tabla1[[#This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4" s="305" t="str">
        <f>IF(F554&lt;&gt;"",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4" s="305" t="str">
        <f>IF(F554&lt;&gt;"",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4" s="305" t="str">
        <f>IF(Tabla1[[#This Row],[Fecha Inicio grupo]]="","",IFERROR(VLOOKUP(Tabla1[[#This Row],[Mes de Alta como miembro]],Parámetros!$AM$2:$AN$16,2,0),"01/01/1900"))</f>
        <v/>
      </c>
    </row>
    <row r="555" spans="1:63" ht="14.45" hidden="1">
      <c r="A555" s="68">
        <v>552</v>
      </c>
      <c r="B555" s="29"/>
      <c r="C555" s="34"/>
      <c r="D555" s="42"/>
      <c r="E555" s="64"/>
      <c r="F555" s="45"/>
      <c r="G555" s="45"/>
      <c r="H555" s="161"/>
      <c r="I555" s="42"/>
      <c r="J555" s="28"/>
      <c r="K555" s="69"/>
      <c r="L555" s="68"/>
      <c r="M555" s="46"/>
      <c r="N555" s="236" t="str">
        <f ca="1">IF(Tabla1[[#This Row],[Fecha de nac]]="","",IF(Tabla1[[#This Row],[Fecha Finalización]] &gt;=TODAY(), DATEDIF(Tabla1[[#This Row],[Fecha de nac]],TODAY(),"y"), ROUNDDOWN((Tabla1[[#This Row],[Fecha Finalización]] -Tabla1[[#This Row],[Fecha de nac]])/365,0)))</f>
        <v/>
      </c>
      <c r="O555" s="167"/>
      <c r="P555" s="34"/>
      <c r="Q555" s="67"/>
      <c r="R555" s="67"/>
      <c r="S555" s="67"/>
      <c r="T555" s="67"/>
      <c r="U555" s="241" t="str">
        <f>IF(F555="","",Tabla1[[#This Row],[Fecha Inicio grupo]]+3*7-7)</f>
        <v/>
      </c>
      <c r="V555" s="242" t="str">
        <f>IF(F555="","",EDATE(Tabla1[[#This Row],[Fecha Inicio grupo]],3))</f>
        <v/>
      </c>
      <c r="W555" s="29"/>
      <c r="X555" s="29"/>
      <c r="Y555" s="76"/>
      <c r="Z555" s="76"/>
      <c r="AA555" s="76"/>
      <c r="AB555" s="76"/>
      <c r="AC555" s="76"/>
      <c r="AD555" s="76"/>
      <c r="AE555" s="76"/>
      <c r="AF555" s="76"/>
      <c r="AG555" s="76"/>
      <c r="AH555" s="76"/>
      <c r="AI555" s="76"/>
      <c r="AJ555" s="76"/>
      <c r="AK555" s="76"/>
      <c r="AL555" s="76"/>
      <c r="AM555" s="76"/>
      <c r="AN555" s="76"/>
      <c r="AO555" s="143"/>
      <c r="AP555" s="244" t="str">
        <f>IF(F555="","",IFERROR(VLOOKUP(SUBSTITUTE(SUBSTITUTE(Tabla1[[#This Row],[Uso Sistemas]],"T","P"),"N","F"),Parámetros!$M$2:$N$17,2,0),"Completar hasta 3ra sem. para evaluar a Probacionista"))</f>
        <v/>
      </c>
      <c r="AQ555" s="39"/>
      <c r="AR555" s="39"/>
      <c r="AS555" s="39"/>
      <c r="AT555" s="28"/>
      <c r="AU555" s="55"/>
      <c r="AV555" s="55"/>
      <c r="AW555" s="55"/>
      <c r="AX555" s="246" t="str">
        <f>IF(V555="","",EOMONTH(EDATE(Tabla1[[#This Row],[Fecha Finalización]],2),0))</f>
        <v/>
      </c>
      <c r="AY555" s="39"/>
      <c r="AZ555" s="247" t="str">
        <f>IF(V555="","",EOMONTH(EDATE(Tabla1[[#This Row],[Fecha Finalización]],3),0))</f>
        <v/>
      </c>
      <c r="BA555" s="39"/>
      <c r="BB555" s="39"/>
      <c r="BC555" s="233"/>
      <c r="BD555" s="231" t="str">
        <f>IF(F555="","",Tabla1[[#This Row],[sem 01]]&amp;Tabla1[[#This Row],[sem 02]]&amp;Tabla1[[#This Row],[sem 03]])</f>
        <v/>
      </c>
      <c r="BE555" s="232" t="str">
        <f>+IF(TRIM(F555)="","",$B$1&amp;"-"&amp;Tabla1[[#This Row],[Mes Inscrito]]&amp;"-"&amp;Tabla1[[#This Row],[Dia de clases Inscrito]]&amp;"-"&amp;Tabla1[[#This Row],[Horario Inscrito]]&amp;"-"&amp;Tabla1[[#This Row],[Fecha Inicio grupo]])</f>
        <v/>
      </c>
      <c r="BF555" s="249" t="str">
        <f>IF(F555="","",Tabla1[[#This Row],[Curso]])</f>
        <v/>
      </c>
      <c r="BG555" s="250" t="str">
        <f>+IF(TRIM(F555)="","",$B$1&amp;"-"&amp;TRIM(Tabla1[[#This Row],[Mes Inscrito]])&amp;"-"&amp;TRIM(Tabla1[[#This Row],[Dia de clases Inscrito]])&amp;"-"&amp;TRIM(Tabla1[[#This Row],[Horario Inscrito]])&amp;"-"&amp;TRIM(Tabla1[[#This Row],[Fecha Inicio grupo]])&amp;"-"&amp;TRIM(Tabla1[[#This Row],[Tipo Incrito]]))</f>
        <v/>
      </c>
      <c r="BH555" s="251" t="str">
        <f>IF(F555="","",OR(IFERROR(SEARCH("CG",Tabla1[[#This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5" s="305" t="str">
        <f>IF(F555&lt;&gt;"",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5" s="305" t="str">
        <f>IF(F555&lt;&gt;"",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5" s="305" t="str">
        <f>IF(Tabla1[[#This Row],[Fecha Inicio grupo]]="","",IFERROR(VLOOKUP(Tabla1[[#This Row],[Mes de Alta como miembro]],Parámetros!$AM$2:$AN$16,2,0),"01/01/1900"))</f>
        <v/>
      </c>
    </row>
    <row r="556" spans="1:63" ht="14.45" hidden="1">
      <c r="A556" s="68">
        <v>553</v>
      </c>
      <c r="B556" s="29"/>
      <c r="C556" s="34"/>
      <c r="D556" s="42"/>
      <c r="E556" s="64"/>
      <c r="F556" s="45"/>
      <c r="G556" s="45"/>
      <c r="H556" s="161"/>
      <c r="I556" s="42"/>
      <c r="J556" s="28"/>
      <c r="K556" s="69"/>
      <c r="L556" s="68"/>
      <c r="M556" s="46"/>
      <c r="N556" s="236" t="str">
        <f ca="1">IF(Tabla1[[#This Row],[Fecha de nac]]="","",IF(Tabla1[[#This Row],[Fecha Finalización]] &gt;=TODAY(), DATEDIF(Tabla1[[#This Row],[Fecha de nac]],TODAY(),"y"), ROUNDDOWN((Tabla1[[#This Row],[Fecha Finalización]] -Tabla1[[#This Row],[Fecha de nac]])/365,0)))</f>
        <v/>
      </c>
      <c r="O556" s="167"/>
      <c r="P556" s="34"/>
      <c r="Q556" s="67"/>
      <c r="R556" s="67"/>
      <c r="S556" s="67"/>
      <c r="T556" s="67"/>
      <c r="U556" s="241" t="str">
        <f>IF(F556="","",Tabla1[[#This Row],[Fecha Inicio grupo]]+3*7-7)</f>
        <v/>
      </c>
      <c r="V556" s="242" t="str">
        <f>IF(F556="","",EDATE(Tabla1[[#This Row],[Fecha Inicio grupo]],3))</f>
        <v/>
      </c>
      <c r="W556" s="29"/>
      <c r="X556" s="29"/>
      <c r="Y556" s="76"/>
      <c r="Z556" s="76"/>
      <c r="AA556" s="76"/>
      <c r="AB556" s="76"/>
      <c r="AC556" s="76"/>
      <c r="AD556" s="76"/>
      <c r="AE556" s="76"/>
      <c r="AF556" s="76"/>
      <c r="AG556" s="76"/>
      <c r="AH556" s="76"/>
      <c r="AI556" s="76"/>
      <c r="AJ556" s="76"/>
      <c r="AK556" s="76"/>
      <c r="AL556" s="76"/>
      <c r="AM556" s="76"/>
      <c r="AN556" s="76"/>
      <c r="AO556" s="143"/>
      <c r="AP556" s="244" t="str">
        <f>IF(F556="","",IFERROR(VLOOKUP(SUBSTITUTE(SUBSTITUTE(Tabla1[[#This Row],[Uso Sistemas]],"T","P"),"N","F"),Parámetros!$M$2:$N$17,2,0),"Completar hasta 3ra sem. para evaluar a Probacionista"))</f>
        <v/>
      </c>
      <c r="AQ556" s="39"/>
      <c r="AR556" s="39"/>
      <c r="AS556" s="39"/>
      <c r="AT556" s="28"/>
      <c r="AU556" s="55"/>
      <c r="AV556" s="55"/>
      <c r="AW556" s="55"/>
      <c r="AX556" s="246" t="str">
        <f>IF(V556="","",EOMONTH(EDATE(Tabla1[[#This Row],[Fecha Finalización]],2),0))</f>
        <v/>
      </c>
      <c r="AY556" s="39"/>
      <c r="AZ556" s="247" t="str">
        <f>IF(V556="","",EOMONTH(EDATE(Tabla1[[#This Row],[Fecha Finalización]],3),0))</f>
        <v/>
      </c>
      <c r="BA556" s="39"/>
      <c r="BB556" s="39"/>
      <c r="BC556" s="233"/>
      <c r="BD556" s="231" t="str">
        <f>IF(F556="","",Tabla1[[#This Row],[sem 01]]&amp;Tabla1[[#This Row],[sem 02]]&amp;Tabla1[[#This Row],[sem 03]])</f>
        <v/>
      </c>
      <c r="BE556" s="232" t="str">
        <f>+IF(TRIM(F556)="","",$B$1&amp;"-"&amp;Tabla1[[#This Row],[Mes Inscrito]]&amp;"-"&amp;Tabla1[[#This Row],[Dia de clases Inscrito]]&amp;"-"&amp;Tabla1[[#This Row],[Horario Inscrito]]&amp;"-"&amp;Tabla1[[#This Row],[Fecha Inicio grupo]])</f>
        <v/>
      </c>
      <c r="BF556" s="249" t="str">
        <f>IF(F556="","",Tabla1[[#This Row],[Curso]])</f>
        <v/>
      </c>
      <c r="BG556" s="250" t="str">
        <f>+IF(TRIM(F556)="","",$B$1&amp;"-"&amp;TRIM(Tabla1[[#This Row],[Mes Inscrito]])&amp;"-"&amp;TRIM(Tabla1[[#This Row],[Dia de clases Inscrito]])&amp;"-"&amp;TRIM(Tabla1[[#This Row],[Horario Inscrito]])&amp;"-"&amp;TRIM(Tabla1[[#This Row],[Fecha Inicio grupo]])&amp;"-"&amp;TRIM(Tabla1[[#This Row],[Tipo Incrito]]))</f>
        <v/>
      </c>
      <c r="BH556" s="251" t="str">
        <f>IF(F556="","",OR(IFERROR(SEARCH("CG",Tabla1[[#This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6" s="305" t="str">
        <f>IF(F556&lt;&gt;"",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6" s="305" t="str">
        <f>IF(F556&lt;&gt;"",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6" s="305" t="str">
        <f>IF(Tabla1[[#This Row],[Fecha Inicio grupo]]="","",IFERROR(VLOOKUP(Tabla1[[#This Row],[Mes de Alta como miembro]],Parámetros!$AM$2:$AN$16,2,0),"01/01/1900"))</f>
        <v/>
      </c>
    </row>
    <row r="557" spans="1:63" ht="14.45" hidden="1">
      <c r="A557" s="68">
        <v>554</v>
      </c>
      <c r="B557" s="29"/>
      <c r="C557" s="34"/>
      <c r="D557" s="42"/>
      <c r="E557" s="64"/>
      <c r="F557" s="45"/>
      <c r="G557" s="45"/>
      <c r="H557" s="161"/>
      <c r="I557" s="42"/>
      <c r="J557" s="28"/>
      <c r="K557" s="69"/>
      <c r="L557" s="68"/>
      <c r="M557" s="46"/>
      <c r="N557" s="236" t="str">
        <f ca="1">IF(Tabla1[[#This Row],[Fecha de nac]]="","",IF(Tabla1[[#This Row],[Fecha Finalización]] &gt;=TODAY(), DATEDIF(Tabla1[[#This Row],[Fecha de nac]],TODAY(),"y"), ROUNDDOWN((Tabla1[[#This Row],[Fecha Finalización]] -Tabla1[[#This Row],[Fecha de nac]])/365,0)))</f>
        <v/>
      </c>
      <c r="O557" s="167"/>
      <c r="P557" s="34"/>
      <c r="Q557" s="67"/>
      <c r="R557" s="67"/>
      <c r="S557" s="67"/>
      <c r="T557" s="67"/>
      <c r="U557" s="241" t="str">
        <f>IF(F557="","",Tabla1[[#This Row],[Fecha Inicio grupo]]+3*7-7)</f>
        <v/>
      </c>
      <c r="V557" s="242" t="str">
        <f>IF(F557="","",EDATE(Tabla1[[#This Row],[Fecha Inicio grupo]],3))</f>
        <v/>
      </c>
      <c r="W557" s="29"/>
      <c r="X557" s="29"/>
      <c r="Y557" s="76"/>
      <c r="Z557" s="76"/>
      <c r="AA557" s="76"/>
      <c r="AB557" s="76"/>
      <c r="AC557" s="76"/>
      <c r="AD557" s="76"/>
      <c r="AE557" s="76"/>
      <c r="AF557" s="76"/>
      <c r="AG557" s="76"/>
      <c r="AH557" s="76"/>
      <c r="AI557" s="76"/>
      <c r="AJ557" s="76"/>
      <c r="AK557" s="76"/>
      <c r="AL557" s="76"/>
      <c r="AM557" s="76"/>
      <c r="AN557" s="76"/>
      <c r="AO557" s="143"/>
      <c r="AP557" s="244" t="str">
        <f>IF(F557="","",IFERROR(VLOOKUP(SUBSTITUTE(SUBSTITUTE(Tabla1[[#This Row],[Uso Sistemas]],"T","P"),"N","F"),Parámetros!$M$2:$N$17,2,0),"Completar hasta 3ra sem. para evaluar a Probacionista"))</f>
        <v/>
      </c>
      <c r="AQ557" s="39"/>
      <c r="AR557" s="39"/>
      <c r="AS557" s="39"/>
      <c r="AT557" s="28"/>
      <c r="AU557" s="55"/>
      <c r="AV557" s="55"/>
      <c r="AW557" s="55"/>
      <c r="AX557" s="246" t="str">
        <f>IF(V557="","",EOMONTH(EDATE(Tabla1[[#This Row],[Fecha Finalización]],2),0))</f>
        <v/>
      </c>
      <c r="AY557" s="39"/>
      <c r="AZ557" s="247" t="str">
        <f>IF(V557="","",EOMONTH(EDATE(Tabla1[[#This Row],[Fecha Finalización]],3),0))</f>
        <v/>
      </c>
      <c r="BA557" s="39"/>
      <c r="BB557" s="39"/>
      <c r="BC557" s="233"/>
      <c r="BD557" s="231" t="str">
        <f>IF(F557="","",Tabla1[[#This Row],[sem 01]]&amp;Tabla1[[#This Row],[sem 02]]&amp;Tabla1[[#This Row],[sem 03]])</f>
        <v/>
      </c>
      <c r="BE557" s="232" t="str">
        <f>+IF(TRIM(F557)="","",$B$1&amp;"-"&amp;Tabla1[[#This Row],[Mes Inscrito]]&amp;"-"&amp;Tabla1[[#This Row],[Dia de clases Inscrito]]&amp;"-"&amp;Tabla1[[#This Row],[Horario Inscrito]]&amp;"-"&amp;Tabla1[[#This Row],[Fecha Inicio grupo]])</f>
        <v/>
      </c>
      <c r="BF557" s="249" t="str">
        <f>IF(F557="","",Tabla1[[#This Row],[Curso]])</f>
        <v/>
      </c>
      <c r="BG557" s="250" t="str">
        <f>+IF(TRIM(F557)="","",$B$1&amp;"-"&amp;TRIM(Tabla1[[#This Row],[Mes Inscrito]])&amp;"-"&amp;TRIM(Tabla1[[#This Row],[Dia de clases Inscrito]])&amp;"-"&amp;TRIM(Tabla1[[#This Row],[Horario Inscrito]])&amp;"-"&amp;TRIM(Tabla1[[#This Row],[Fecha Inicio grupo]])&amp;"-"&amp;TRIM(Tabla1[[#This Row],[Tipo Incrito]]))</f>
        <v/>
      </c>
      <c r="BH557" s="251" t="str">
        <f>IF(F557="","",OR(IFERROR(SEARCH("CG",Tabla1[[#This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7" s="305" t="str">
        <f>IF(F557&lt;&gt;"",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7" s="305" t="str">
        <f>IF(F557&lt;&gt;"",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7" s="305" t="str">
        <f>IF(Tabla1[[#This Row],[Fecha Inicio grupo]]="","",IFERROR(VLOOKUP(Tabla1[[#This Row],[Mes de Alta como miembro]],Parámetros!$AM$2:$AN$16,2,0),"01/01/1900"))</f>
        <v/>
      </c>
    </row>
    <row r="558" spans="1:63" ht="14.45" hidden="1">
      <c r="A558" s="68">
        <v>555</v>
      </c>
      <c r="B558" s="29"/>
      <c r="C558" s="34"/>
      <c r="D558" s="42"/>
      <c r="E558" s="64"/>
      <c r="F558" s="45"/>
      <c r="G558" s="45"/>
      <c r="H558" s="161"/>
      <c r="I558" s="42"/>
      <c r="J558" s="28"/>
      <c r="K558" s="69"/>
      <c r="L558" s="68"/>
      <c r="M558" s="46"/>
      <c r="N558" s="236" t="str">
        <f ca="1">IF(Tabla1[[#This Row],[Fecha de nac]]="","",IF(Tabla1[[#This Row],[Fecha Finalización]] &gt;=TODAY(), DATEDIF(Tabla1[[#This Row],[Fecha de nac]],TODAY(),"y"), ROUNDDOWN((Tabla1[[#This Row],[Fecha Finalización]] -Tabla1[[#This Row],[Fecha de nac]])/365,0)))</f>
        <v/>
      </c>
      <c r="O558" s="167"/>
      <c r="P558" s="34"/>
      <c r="Q558" s="67"/>
      <c r="R558" s="67"/>
      <c r="S558" s="67"/>
      <c r="T558" s="67"/>
      <c r="U558" s="241" t="str">
        <f>IF(F558="","",Tabla1[[#This Row],[Fecha Inicio grupo]]+3*7-7)</f>
        <v/>
      </c>
      <c r="V558" s="242" t="str">
        <f>IF(F558="","",EDATE(Tabla1[[#This Row],[Fecha Inicio grupo]],3))</f>
        <v/>
      </c>
      <c r="W558" s="29"/>
      <c r="X558" s="29"/>
      <c r="Y558" s="76"/>
      <c r="Z558" s="76"/>
      <c r="AA558" s="76"/>
      <c r="AB558" s="76"/>
      <c r="AC558" s="76"/>
      <c r="AD558" s="76"/>
      <c r="AE558" s="76"/>
      <c r="AF558" s="76"/>
      <c r="AG558" s="76"/>
      <c r="AH558" s="76"/>
      <c r="AI558" s="76"/>
      <c r="AJ558" s="76"/>
      <c r="AK558" s="76"/>
      <c r="AL558" s="76"/>
      <c r="AM558" s="76"/>
      <c r="AN558" s="76"/>
      <c r="AO558" s="143"/>
      <c r="AP558" s="244" t="str">
        <f>IF(F558="","",IFERROR(VLOOKUP(SUBSTITUTE(SUBSTITUTE(Tabla1[[#This Row],[Uso Sistemas]],"T","P"),"N","F"),Parámetros!$M$2:$N$17,2,0),"Completar hasta 3ra sem. para evaluar a Probacionista"))</f>
        <v/>
      </c>
      <c r="AQ558" s="39"/>
      <c r="AR558" s="39"/>
      <c r="AS558" s="39"/>
      <c r="AT558" s="28"/>
      <c r="AU558" s="55"/>
      <c r="AV558" s="55"/>
      <c r="AW558" s="55"/>
      <c r="AX558" s="246" t="str">
        <f>IF(V558="","",EOMONTH(EDATE(Tabla1[[#This Row],[Fecha Finalización]],2),0))</f>
        <v/>
      </c>
      <c r="AY558" s="39"/>
      <c r="AZ558" s="247" t="str">
        <f>IF(V558="","",EOMONTH(EDATE(Tabla1[[#This Row],[Fecha Finalización]],3),0))</f>
        <v/>
      </c>
      <c r="BA558" s="39"/>
      <c r="BB558" s="39"/>
      <c r="BC558" s="233"/>
      <c r="BD558" s="231" t="str">
        <f>IF(F558="","",Tabla1[[#This Row],[sem 01]]&amp;Tabla1[[#This Row],[sem 02]]&amp;Tabla1[[#This Row],[sem 03]])</f>
        <v/>
      </c>
      <c r="BE558" s="232" t="str">
        <f>+IF(TRIM(F558)="","",$B$1&amp;"-"&amp;Tabla1[[#This Row],[Mes Inscrito]]&amp;"-"&amp;Tabla1[[#This Row],[Dia de clases Inscrito]]&amp;"-"&amp;Tabla1[[#This Row],[Horario Inscrito]]&amp;"-"&amp;Tabla1[[#This Row],[Fecha Inicio grupo]])</f>
        <v/>
      </c>
      <c r="BF558" s="249" t="str">
        <f>IF(F558="","",Tabla1[[#This Row],[Curso]])</f>
        <v/>
      </c>
      <c r="BG558" s="250" t="str">
        <f>+IF(TRIM(F558)="","",$B$1&amp;"-"&amp;TRIM(Tabla1[[#This Row],[Mes Inscrito]])&amp;"-"&amp;TRIM(Tabla1[[#This Row],[Dia de clases Inscrito]])&amp;"-"&amp;TRIM(Tabla1[[#This Row],[Horario Inscrito]])&amp;"-"&amp;TRIM(Tabla1[[#This Row],[Fecha Inicio grupo]])&amp;"-"&amp;TRIM(Tabla1[[#This Row],[Tipo Incrito]]))</f>
        <v/>
      </c>
      <c r="BH558" s="251" t="str">
        <f>IF(F558="","",OR(IFERROR(SEARCH("CG",Tabla1[[#This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8" s="305" t="str">
        <f>IF(F558&lt;&gt;"",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8" s="305" t="str">
        <f>IF(F558&lt;&gt;"",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8" s="305" t="str">
        <f>IF(Tabla1[[#This Row],[Fecha Inicio grupo]]="","",IFERROR(VLOOKUP(Tabla1[[#This Row],[Mes de Alta como miembro]],Parámetros!$AM$2:$AN$16,2,0),"01/01/1900"))</f>
        <v/>
      </c>
    </row>
    <row r="559" spans="1:63" ht="14.45" hidden="1">
      <c r="A559" s="68">
        <v>556</v>
      </c>
      <c r="B559" s="29"/>
      <c r="C559" s="34"/>
      <c r="D559" s="42"/>
      <c r="E559" s="64"/>
      <c r="F559" s="45"/>
      <c r="G559" s="45"/>
      <c r="H559" s="161"/>
      <c r="I559" s="42"/>
      <c r="J559" s="28"/>
      <c r="K559" s="69"/>
      <c r="L559" s="68"/>
      <c r="M559" s="46"/>
      <c r="N559" s="236" t="str">
        <f ca="1">IF(Tabla1[[#This Row],[Fecha de nac]]="","",IF(Tabla1[[#This Row],[Fecha Finalización]] &gt;=TODAY(), DATEDIF(Tabla1[[#This Row],[Fecha de nac]],TODAY(),"y"), ROUNDDOWN((Tabla1[[#This Row],[Fecha Finalización]] -Tabla1[[#This Row],[Fecha de nac]])/365,0)))</f>
        <v/>
      </c>
      <c r="O559" s="167"/>
      <c r="P559" s="34"/>
      <c r="Q559" s="67"/>
      <c r="R559" s="67"/>
      <c r="S559" s="67"/>
      <c r="T559" s="67"/>
      <c r="U559" s="241" t="str">
        <f>IF(F559="","",Tabla1[[#This Row],[Fecha Inicio grupo]]+3*7-7)</f>
        <v/>
      </c>
      <c r="V559" s="242" t="str">
        <f>IF(F559="","",EDATE(Tabla1[[#This Row],[Fecha Inicio grupo]],3))</f>
        <v/>
      </c>
      <c r="W559" s="29"/>
      <c r="X559" s="29"/>
      <c r="Y559" s="76"/>
      <c r="Z559" s="76"/>
      <c r="AA559" s="76"/>
      <c r="AB559" s="76"/>
      <c r="AC559" s="76"/>
      <c r="AD559" s="76"/>
      <c r="AE559" s="76"/>
      <c r="AF559" s="76"/>
      <c r="AG559" s="76"/>
      <c r="AH559" s="76"/>
      <c r="AI559" s="76"/>
      <c r="AJ559" s="76"/>
      <c r="AK559" s="76"/>
      <c r="AL559" s="76"/>
      <c r="AM559" s="76"/>
      <c r="AN559" s="76"/>
      <c r="AO559" s="143"/>
      <c r="AP559" s="244" t="str">
        <f>IF(F559="","",IFERROR(VLOOKUP(SUBSTITUTE(SUBSTITUTE(Tabla1[[#This Row],[Uso Sistemas]],"T","P"),"N","F"),Parámetros!$M$2:$N$17,2,0),"Completar hasta 3ra sem. para evaluar a Probacionista"))</f>
        <v/>
      </c>
      <c r="AQ559" s="39"/>
      <c r="AR559" s="39"/>
      <c r="AS559" s="39"/>
      <c r="AT559" s="28"/>
      <c r="AU559" s="55"/>
      <c r="AV559" s="55"/>
      <c r="AW559" s="55"/>
      <c r="AX559" s="246" t="str">
        <f>IF(V559="","",EOMONTH(EDATE(Tabla1[[#This Row],[Fecha Finalización]],2),0))</f>
        <v/>
      </c>
      <c r="AY559" s="39"/>
      <c r="AZ559" s="247" t="str">
        <f>IF(V559="","",EOMONTH(EDATE(Tabla1[[#This Row],[Fecha Finalización]],3),0))</f>
        <v/>
      </c>
      <c r="BA559" s="39"/>
      <c r="BB559" s="39"/>
      <c r="BC559" s="233"/>
      <c r="BD559" s="231" t="str">
        <f>IF(F559="","",Tabla1[[#This Row],[sem 01]]&amp;Tabla1[[#This Row],[sem 02]]&amp;Tabla1[[#This Row],[sem 03]])</f>
        <v/>
      </c>
      <c r="BE559" s="232" t="str">
        <f>+IF(TRIM(F559)="","",$B$1&amp;"-"&amp;Tabla1[[#This Row],[Mes Inscrito]]&amp;"-"&amp;Tabla1[[#This Row],[Dia de clases Inscrito]]&amp;"-"&amp;Tabla1[[#This Row],[Horario Inscrito]]&amp;"-"&amp;Tabla1[[#This Row],[Fecha Inicio grupo]])</f>
        <v/>
      </c>
      <c r="BF559" s="249" t="str">
        <f>IF(F559="","",Tabla1[[#This Row],[Curso]])</f>
        <v/>
      </c>
      <c r="BG559" s="250" t="str">
        <f>+IF(TRIM(F559)="","",$B$1&amp;"-"&amp;TRIM(Tabla1[[#This Row],[Mes Inscrito]])&amp;"-"&amp;TRIM(Tabla1[[#This Row],[Dia de clases Inscrito]])&amp;"-"&amp;TRIM(Tabla1[[#This Row],[Horario Inscrito]])&amp;"-"&amp;TRIM(Tabla1[[#This Row],[Fecha Inicio grupo]])&amp;"-"&amp;TRIM(Tabla1[[#This Row],[Tipo Incrito]]))</f>
        <v/>
      </c>
      <c r="BH559" s="251" t="str">
        <f>IF(F559="","",OR(IFERROR(SEARCH("CG",Tabla1[[#This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9" s="305" t="str">
        <f>IF(F559&lt;&gt;"",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9" s="305" t="str">
        <f>IF(F559&lt;&gt;"",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9" s="305" t="str">
        <f>IF(Tabla1[[#This Row],[Fecha Inicio grupo]]="","",IFERROR(VLOOKUP(Tabla1[[#This Row],[Mes de Alta como miembro]],Parámetros!$AM$2:$AN$16,2,0),"01/01/1900"))</f>
        <v/>
      </c>
    </row>
    <row r="560" spans="1:63" ht="14.45" hidden="1">
      <c r="A560" s="68">
        <v>557</v>
      </c>
      <c r="B560" s="29"/>
      <c r="C560" s="34"/>
      <c r="D560" s="42"/>
      <c r="E560" s="64"/>
      <c r="F560" s="45"/>
      <c r="G560" s="45"/>
      <c r="H560" s="161"/>
      <c r="I560" s="42"/>
      <c r="J560" s="28"/>
      <c r="K560" s="69"/>
      <c r="L560" s="68"/>
      <c r="M560" s="46"/>
      <c r="N560" s="236" t="str">
        <f ca="1">IF(Tabla1[[#This Row],[Fecha de nac]]="","",IF(Tabla1[[#This Row],[Fecha Finalización]] &gt;=TODAY(), DATEDIF(Tabla1[[#This Row],[Fecha de nac]],TODAY(),"y"), ROUNDDOWN((Tabla1[[#This Row],[Fecha Finalización]] -Tabla1[[#This Row],[Fecha de nac]])/365,0)))</f>
        <v/>
      </c>
      <c r="O560" s="167"/>
      <c r="P560" s="34"/>
      <c r="Q560" s="67"/>
      <c r="R560" s="67"/>
      <c r="S560" s="67"/>
      <c r="T560" s="67"/>
      <c r="U560" s="241" t="str">
        <f>IF(F560="","",Tabla1[[#This Row],[Fecha Inicio grupo]]+3*7-7)</f>
        <v/>
      </c>
      <c r="V560" s="242" t="str">
        <f>IF(F560="","",EDATE(Tabla1[[#This Row],[Fecha Inicio grupo]],3))</f>
        <v/>
      </c>
      <c r="W560" s="29"/>
      <c r="X560" s="29"/>
      <c r="Y560" s="76"/>
      <c r="Z560" s="76"/>
      <c r="AA560" s="76"/>
      <c r="AB560" s="76"/>
      <c r="AC560" s="76"/>
      <c r="AD560" s="76"/>
      <c r="AE560" s="76"/>
      <c r="AF560" s="76"/>
      <c r="AG560" s="76"/>
      <c r="AH560" s="76"/>
      <c r="AI560" s="76"/>
      <c r="AJ560" s="76"/>
      <c r="AK560" s="76"/>
      <c r="AL560" s="76"/>
      <c r="AM560" s="76"/>
      <c r="AN560" s="76"/>
      <c r="AO560" s="143"/>
      <c r="AP560" s="244" t="str">
        <f>IF(F560="","",IFERROR(VLOOKUP(SUBSTITUTE(SUBSTITUTE(Tabla1[[#This Row],[Uso Sistemas]],"T","P"),"N","F"),Parámetros!$M$2:$N$17,2,0),"Completar hasta 3ra sem. para evaluar a Probacionista"))</f>
        <v/>
      </c>
      <c r="AQ560" s="39"/>
      <c r="AR560" s="39"/>
      <c r="AS560" s="39"/>
      <c r="AT560" s="28"/>
      <c r="AU560" s="55"/>
      <c r="AV560" s="55"/>
      <c r="AW560" s="55"/>
      <c r="AX560" s="246" t="str">
        <f>IF(V560="","",EOMONTH(EDATE(Tabla1[[#This Row],[Fecha Finalización]],2),0))</f>
        <v/>
      </c>
      <c r="AY560" s="39"/>
      <c r="AZ560" s="247" t="str">
        <f>IF(V560="","",EOMONTH(EDATE(Tabla1[[#This Row],[Fecha Finalización]],3),0))</f>
        <v/>
      </c>
      <c r="BA560" s="39"/>
      <c r="BB560" s="39"/>
      <c r="BC560" s="233"/>
      <c r="BD560" s="231" t="str">
        <f>IF(F560="","",Tabla1[[#This Row],[sem 01]]&amp;Tabla1[[#This Row],[sem 02]]&amp;Tabla1[[#This Row],[sem 03]])</f>
        <v/>
      </c>
      <c r="BE560" s="232" t="str">
        <f>+IF(TRIM(F560)="","",$B$1&amp;"-"&amp;Tabla1[[#This Row],[Mes Inscrito]]&amp;"-"&amp;Tabla1[[#This Row],[Dia de clases Inscrito]]&amp;"-"&amp;Tabla1[[#This Row],[Horario Inscrito]]&amp;"-"&amp;Tabla1[[#This Row],[Fecha Inicio grupo]])</f>
        <v/>
      </c>
      <c r="BF560" s="249" t="str">
        <f>IF(F560="","",Tabla1[[#This Row],[Curso]])</f>
        <v/>
      </c>
      <c r="BG560" s="250" t="str">
        <f>+IF(TRIM(F560)="","",$B$1&amp;"-"&amp;TRIM(Tabla1[[#This Row],[Mes Inscrito]])&amp;"-"&amp;TRIM(Tabla1[[#This Row],[Dia de clases Inscrito]])&amp;"-"&amp;TRIM(Tabla1[[#This Row],[Horario Inscrito]])&amp;"-"&amp;TRIM(Tabla1[[#This Row],[Fecha Inicio grupo]])&amp;"-"&amp;TRIM(Tabla1[[#This Row],[Tipo Incrito]]))</f>
        <v/>
      </c>
      <c r="BH560" s="251" t="str">
        <f>IF(F560="","",OR(IFERROR(SEARCH("CG",Tabla1[[#This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0" s="305" t="str">
        <f>IF(F560&lt;&gt;"",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0" s="305" t="str">
        <f>IF(F560&lt;&gt;"",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0" s="305" t="str">
        <f>IF(Tabla1[[#This Row],[Fecha Inicio grupo]]="","",IFERROR(VLOOKUP(Tabla1[[#This Row],[Mes de Alta como miembro]],Parámetros!$AM$2:$AN$16,2,0),"01/01/1900"))</f>
        <v/>
      </c>
    </row>
    <row r="561" spans="1:63" ht="14.45" hidden="1">
      <c r="A561" s="68">
        <v>558</v>
      </c>
      <c r="B561" s="29"/>
      <c r="C561" s="34"/>
      <c r="D561" s="42"/>
      <c r="E561" s="64"/>
      <c r="F561" s="45"/>
      <c r="G561" s="45"/>
      <c r="H561" s="161"/>
      <c r="I561" s="42"/>
      <c r="J561" s="28"/>
      <c r="K561" s="69"/>
      <c r="L561" s="68"/>
      <c r="M561" s="46"/>
      <c r="N561" s="236" t="str">
        <f ca="1">IF(Tabla1[[#This Row],[Fecha de nac]]="","",IF(Tabla1[[#This Row],[Fecha Finalización]] &gt;=TODAY(), DATEDIF(Tabla1[[#This Row],[Fecha de nac]],TODAY(),"y"), ROUNDDOWN((Tabla1[[#This Row],[Fecha Finalización]] -Tabla1[[#This Row],[Fecha de nac]])/365,0)))</f>
        <v/>
      </c>
      <c r="O561" s="167"/>
      <c r="P561" s="34"/>
      <c r="Q561" s="67"/>
      <c r="R561" s="67"/>
      <c r="S561" s="67"/>
      <c r="T561" s="67"/>
      <c r="U561" s="241" t="str">
        <f>IF(F561="","",Tabla1[[#This Row],[Fecha Inicio grupo]]+3*7-7)</f>
        <v/>
      </c>
      <c r="V561" s="242" t="str">
        <f>IF(F561="","",EDATE(Tabla1[[#This Row],[Fecha Inicio grupo]],3))</f>
        <v/>
      </c>
      <c r="W561" s="29"/>
      <c r="X561" s="29"/>
      <c r="Y561" s="76"/>
      <c r="Z561" s="76"/>
      <c r="AA561" s="76"/>
      <c r="AB561" s="76"/>
      <c r="AC561" s="76"/>
      <c r="AD561" s="76"/>
      <c r="AE561" s="76"/>
      <c r="AF561" s="76"/>
      <c r="AG561" s="76"/>
      <c r="AH561" s="76"/>
      <c r="AI561" s="76"/>
      <c r="AJ561" s="76"/>
      <c r="AK561" s="76"/>
      <c r="AL561" s="76"/>
      <c r="AM561" s="76"/>
      <c r="AN561" s="76"/>
      <c r="AO561" s="143"/>
      <c r="AP561" s="244" t="str">
        <f>IF(F561="","",IFERROR(VLOOKUP(SUBSTITUTE(SUBSTITUTE(Tabla1[[#This Row],[Uso Sistemas]],"T","P"),"N","F"),Parámetros!$M$2:$N$17,2,0),"Completar hasta 3ra sem. para evaluar a Probacionista"))</f>
        <v/>
      </c>
      <c r="AQ561" s="39"/>
      <c r="AR561" s="39"/>
      <c r="AS561" s="39"/>
      <c r="AT561" s="28"/>
      <c r="AU561" s="55"/>
      <c r="AV561" s="55"/>
      <c r="AW561" s="55"/>
      <c r="AX561" s="246" t="str">
        <f>IF(V561="","",EOMONTH(EDATE(Tabla1[[#This Row],[Fecha Finalización]],2),0))</f>
        <v/>
      </c>
      <c r="AY561" s="39"/>
      <c r="AZ561" s="247" t="str">
        <f>IF(V561="","",EOMONTH(EDATE(Tabla1[[#This Row],[Fecha Finalización]],3),0))</f>
        <v/>
      </c>
      <c r="BA561" s="39"/>
      <c r="BB561" s="39"/>
      <c r="BC561" s="233"/>
      <c r="BD561" s="231" t="str">
        <f>IF(F561="","",Tabla1[[#This Row],[sem 01]]&amp;Tabla1[[#This Row],[sem 02]]&amp;Tabla1[[#This Row],[sem 03]])</f>
        <v/>
      </c>
      <c r="BE561" s="232" t="str">
        <f>+IF(TRIM(F561)="","",$B$1&amp;"-"&amp;Tabla1[[#This Row],[Mes Inscrito]]&amp;"-"&amp;Tabla1[[#This Row],[Dia de clases Inscrito]]&amp;"-"&amp;Tabla1[[#This Row],[Horario Inscrito]]&amp;"-"&amp;Tabla1[[#This Row],[Fecha Inicio grupo]])</f>
        <v/>
      </c>
      <c r="BF561" s="249" t="str">
        <f>IF(F561="","",Tabla1[[#This Row],[Curso]])</f>
        <v/>
      </c>
      <c r="BG561" s="250" t="str">
        <f>+IF(TRIM(F561)="","",$B$1&amp;"-"&amp;TRIM(Tabla1[[#This Row],[Mes Inscrito]])&amp;"-"&amp;TRIM(Tabla1[[#This Row],[Dia de clases Inscrito]])&amp;"-"&amp;TRIM(Tabla1[[#This Row],[Horario Inscrito]])&amp;"-"&amp;TRIM(Tabla1[[#This Row],[Fecha Inicio grupo]])&amp;"-"&amp;TRIM(Tabla1[[#This Row],[Tipo Incrito]]))</f>
        <v/>
      </c>
      <c r="BH561" s="251" t="str">
        <f>IF(F561="","",OR(IFERROR(SEARCH("CG",Tabla1[[#This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1" s="305" t="str">
        <f>IF(F561&lt;&gt;"",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1" s="305" t="str">
        <f>IF(F561&lt;&gt;"",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1" s="305" t="str">
        <f>IF(Tabla1[[#This Row],[Fecha Inicio grupo]]="","",IFERROR(VLOOKUP(Tabla1[[#This Row],[Mes de Alta como miembro]],Parámetros!$AM$2:$AN$16,2,0),"01/01/1900"))</f>
        <v/>
      </c>
    </row>
    <row r="562" spans="1:63" ht="14.45" hidden="1">
      <c r="A562" s="68">
        <v>559</v>
      </c>
      <c r="B562" s="29"/>
      <c r="C562" s="34"/>
      <c r="D562" s="42"/>
      <c r="E562" s="64"/>
      <c r="F562" s="45"/>
      <c r="G562" s="45"/>
      <c r="H562" s="161"/>
      <c r="I562" s="42"/>
      <c r="J562" s="28"/>
      <c r="K562" s="69"/>
      <c r="L562" s="68"/>
      <c r="M562" s="46"/>
      <c r="N562" s="236" t="str">
        <f ca="1">IF(Tabla1[[#This Row],[Fecha de nac]]="","",IF(Tabla1[[#This Row],[Fecha Finalización]] &gt;=TODAY(), DATEDIF(Tabla1[[#This Row],[Fecha de nac]],TODAY(),"y"), ROUNDDOWN((Tabla1[[#This Row],[Fecha Finalización]] -Tabla1[[#This Row],[Fecha de nac]])/365,0)))</f>
        <v/>
      </c>
      <c r="O562" s="167"/>
      <c r="P562" s="34"/>
      <c r="Q562" s="67"/>
      <c r="R562" s="67"/>
      <c r="S562" s="67"/>
      <c r="T562" s="67"/>
      <c r="U562" s="241" t="str">
        <f>IF(F562="","",Tabla1[[#This Row],[Fecha Inicio grupo]]+3*7-7)</f>
        <v/>
      </c>
      <c r="V562" s="242" t="str">
        <f>IF(F562="","",EDATE(Tabla1[[#This Row],[Fecha Inicio grupo]],3))</f>
        <v/>
      </c>
      <c r="W562" s="29"/>
      <c r="X562" s="29"/>
      <c r="Y562" s="76"/>
      <c r="Z562" s="76"/>
      <c r="AA562" s="76"/>
      <c r="AB562" s="76"/>
      <c r="AC562" s="76"/>
      <c r="AD562" s="76"/>
      <c r="AE562" s="76"/>
      <c r="AF562" s="76"/>
      <c r="AG562" s="76"/>
      <c r="AH562" s="76"/>
      <c r="AI562" s="76"/>
      <c r="AJ562" s="76"/>
      <c r="AK562" s="76"/>
      <c r="AL562" s="76"/>
      <c r="AM562" s="76"/>
      <c r="AN562" s="76"/>
      <c r="AO562" s="143"/>
      <c r="AP562" s="244" t="str">
        <f>IF(F562="","",IFERROR(VLOOKUP(SUBSTITUTE(SUBSTITUTE(Tabla1[[#This Row],[Uso Sistemas]],"T","P"),"N","F"),Parámetros!$M$2:$N$17,2,0),"Completar hasta 3ra sem. para evaluar a Probacionista"))</f>
        <v/>
      </c>
      <c r="AQ562" s="39"/>
      <c r="AR562" s="39"/>
      <c r="AS562" s="39"/>
      <c r="AT562" s="28"/>
      <c r="AU562" s="55"/>
      <c r="AV562" s="55"/>
      <c r="AW562" s="55"/>
      <c r="AX562" s="246" t="str">
        <f>IF(V562="","",EOMONTH(EDATE(Tabla1[[#This Row],[Fecha Finalización]],2),0))</f>
        <v/>
      </c>
      <c r="AY562" s="39"/>
      <c r="AZ562" s="247" t="str">
        <f>IF(V562="","",EOMONTH(EDATE(Tabla1[[#This Row],[Fecha Finalización]],3),0))</f>
        <v/>
      </c>
      <c r="BA562" s="39"/>
      <c r="BB562" s="39"/>
      <c r="BC562" s="233"/>
      <c r="BD562" s="231" t="str">
        <f>IF(F562="","",Tabla1[[#This Row],[sem 01]]&amp;Tabla1[[#This Row],[sem 02]]&amp;Tabla1[[#This Row],[sem 03]])</f>
        <v/>
      </c>
      <c r="BE562" s="232" t="str">
        <f>+IF(TRIM(F562)="","",$B$1&amp;"-"&amp;Tabla1[[#This Row],[Mes Inscrito]]&amp;"-"&amp;Tabla1[[#This Row],[Dia de clases Inscrito]]&amp;"-"&amp;Tabla1[[#This Row],[Horario Inscrito]]&amp;"-"&amp;Tabla1[[#This Row],[Fecha Inicio grupo]])</f>
        <v/>
      </c>
      <c r="BF562" s="249" t="str">
        <f>IF(F562="","",Tabla1[[#This Row],[Curso]])</f>
        <v/>
      </c>
      <c r="BG562" s="250" t="str">
        <f>+IF(TRIM(F562)="","",$B$1&amp;"-"&amp;TRIM(Tabla1[[#This Row],[Mes Inscrito]])&amp;"-"&amp;TRIM(Tabla1[[#This Row],[Dia de clases Inscrito]])&amp;"-"&amp;TRIM(Tabla1[[#This Row],[Horario Inscrito]])&amp;"-"&amp;TRIM(Tabla1[[#This Row],[Fecha Inicio grupo]])&amp;"-"&amp;TRIM(Tabla1[[#This Row],[Tipo Incrito]]))</f>
        <v/>
      </c>
      <c r="BH562" s="251" t="str">
        <f>IF(F562="","",OR(IFERROR(SEARCH("CG",Tabla1[[#This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2" s="305" t="str">
        <f>IF(F562&lt;&gt;"",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2" s="305" t="str">
        <f>IF(F562&lt;&gt;"",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2" s="305" t="str">
        <f>IF(Tabla1[[#This Row],[Fecha Inicio grupo]]="","",IFERROR(VLOOKUP(Tabla1[[#This Row],[Mes de Alta como miembro]],Parámetros!$AM$2:$AN$16,2,0),"01/01/1900"))</f>
        <v/>
      </c>
    </row>
    <row r="563" spans="1:63" ht="14.45" hidden="1">
      <c r="A563" s="68">
        <v>560</v>
      </c>
      <c r="B563" s="29"/>
      <c r="C563" s="34"/>
      <c r="D563" s="42"/>
      <c r="E563" s="64"/>
      <c r="F563" s="45"/>
      <c r="G563" s="45"/>
      <c r="H563" s="161"/>
      <c r="I563" s="42"/>
      <c r="J563" s="28"/>
      <c r="K563" s="69"/>
      <c r="L563" s="68"/>
      <c r="M563" s="46"/>
      <c r="N563" s="236" t="str">
        <f ca="1">IF(Tabla1[[#This Row],[Fecha de nac]]="","",IF(Tabla1[[#This Row],[Fecha Finalización]] &gt;=TODAY(), DATEDIF(Tabla1[[#This Row],[Fecha de nac]],TODAY(),"y"), ROUNDDOWN((Tabla1[[#This Row],[Fecha Finalización]] -Tabla1[[#This Row],[Fecha de nac]])/365,0)))</f>
        <v/>
      </c>
      <c r="O563" s="167"/>
      <c r="P563" s="34"/>
      <c r="Q563" s="67"/>
      <c r="R563" s="67"/>
      <c r="S563" s="67"/>
      <c r="T563" s="67"/>
      <c r="U563" s="241" t="str">
        <f>IF(F563="","",Tabla1[[#This Row],[Fecha Inicio grupo]]+3*7-7)</f>
        <v/>
      </c>
      <c r="V563" s="242" t="str">
        <f>IF(F563="","",EDATE(Tabla1[[#This Row],[Fecha Inicio grupo]],3))</f>
        <v/>
      </c>
      <c r="W563" s="29"/>
      <c r="X563" s="29"/>
      <c r="Y563" s="76"/>
      <c r="Z563" s="76"/>
      <c r="AA563" s="76"/>
      <c r="AB563" s="76"/>
      <c r="AC563" s="76"/>
      <c r="AD563" s="76"/>
      <c r="AE563" s="76"/>
      <c r="AF563" s="76"/>
      <c r="AG563" s="76"/>
      <c r="AH563" s="76"/>
      <c r="AI563" s="76"/>
      <c r="AJ563" s="76"/>
      <c r="AK563" s="76"/>
      <c r="AL563" s="76"/>
      <c r="AM563" s="76"/>
      <c r="AN563" s="76"/>
      <c r="AO563" s="143"/>
      <c r="AP563" s="244" t="str">
        <f>IF(F563="","",IFERROR(VLOOKUP(SUBSTITUTE(SUBSTITUTE(Tabla1[[#This Row],[Uso Sistemas]],"T","P"),"N","F"),Parámetros!$M$2:$N$17,2,0),"Completar hasta 3ra sem. para evaluar a Probacionista"))</f>
        <v/>
      </c>
      <c r="AQ563" s="39"/>
      <c r="AR563" s="39"/>
      <c r="AS563" s="39"/>
      <c r="AT563" s="28"/>
      <c r="AU563" s="55"/>
      <c r="AV563" s="55"/>
      <c r="AW563" s="55"/>
      <c r="AX563" s="246" t="str">
        <f>IF(V563="","",EOMONTH(EDATE(Tabla1[[#This Row],[Fecha Finalización]],2),0))</f>
        <v/>
      </c>
      <c r="AY563" s="39"/>
      <c r="AZ563" s="247" t="str">
        <f>IF(V563="","",EOMONTH(EDATE(Tabla1[[#This Row],[Fecha Finalización]],3),0))</f>
        <v/>
      </c>
      <c r="BA563" s="39"/>
      <c r="BB563" s="39"/>
      <c r="BC563" s="233"/>
      <c r="BD563" s="231" t="str">
        <f>IF(F563="","",Tabla1[[#This Row],[sem 01]]&amp;Tabla1[[#This Row],[sem 02]]&amp;Tabla1[[#This Row],[sem 03]])</f>
        <v/>
      </c>
      <c r="BE563" s="232" t="str">
        <f>+IF(TRIM(F563)="","",$B$1&amp;"-"&amp;Tabla1[[#This Row],[Mes Inscrito]]&amp;"-"&amp;Tabla1[[#This Row],[Dia de clases Inscrito]]&amp;"-"&amp;Tabla1[[#This Row],[Horario Inscrito]]&amp;"-"&amp;Tabla1[[#This Row],[Fecha Inicio grupo]])</f>
        <v/>
      </c>
      <c r="BF563" s="249" t="str">
        <f>IF(F563="","",Tabla1[[#This Row],[Curso]])</f>
        <v/>
      </c>
      <c r="BG563" s="250" t="str">
        <f>+IF(TRIM(F563)="","",$B$1&amp;"-"&amp;TRIM(Tabla1[[#This Row],[Mes Inscrito]])&amp;"-"&amp;TRIM(Tabla1[[#This Row],[Dia de clases Inscrito]])&amp;"-"&amp;TRIM(Tabla1[[#This Row],[Horario Inscrito]])&amp;"-"&amp;TRIM(Tabla1[[#This Row],[Fecha Inicio grupo]])&amp;"-"&amp;TRIM(Tabla1[[#This Row],[Tipo Incrito]]))</f>
        <v/>
      </c>
      <c r="BH563" s="251" t="str">
        <f>IF(F563="","",OR(IFERROR(SEARCH("CG",Tabla1[[#This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3" s="305" t="str">
        <f>IF(F563&lt;&gt;"",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3" s="305" t="str">
        <f>IF(F563&lt;&gt;"",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3" s="305" t="str">
        <f>IF(Tabla1[[#This Row],[Fecha Inicio grupo]]="","",IFERROR(VLOOKUP(Tabla1[[#This Row],[Mes de Alta como miembro]],Parámetros!$AM$2:$AN$16,2,0),"01/01/1900"))</f>
        <v/>
      </c>
    </row>
    <row r="564" spans="1:63" ht="14.45" hidden="1">
      <c r="A564" s="68">
        <v>561</v>
      </c>
      <c r="B564" s="29"/>
      <c r="C564" s="34"/>
      <c r="D564" s="42"/>
      <c r="E564" s="64"/>
      <c r="F564" s="45"/>
      <c r="G564" s="45"/>
      <c r="H564" s="161"/>
      <c r="I564" s="42"/>
      <c r="J564" s="28"/>
      <c r="K564" s="69"/>
      <c r="L564" s="68"/>
      <c r="M564" s="46"/>
      <c r="N564" s="236" t="str">
        <f ca="1">IF(Tabla1[[#This Row],[Fecha de nac]]="","",IF(Tabla1[[#This Row],[Fecha Finalización]] &gt;=TODAY(), DATEDIF(Tabla1[[#This Row],[Fecha de nac]],TODAY(),"y"), ROUNDDOWN((Tabla1[[#This Row],[Fecha Finalización]] -Tabla1[[#This Row],[Fecha de nac]])/365,0)))</f>
        <v/>
      </c>
      <c r="O564" s="167"/>
      <c r="P564" s="34"/>
      <c r="Q564" s="67"/>
      <c r="R564" s="67"/>
      <c r="S564" s="67"/>
      <c r="T564" s="67"/>
      <c r="U564" s="241" t="str">
        <f>IF(F564="","",Tabla1[[#This Row],[Fecha Inicio grupo]]+3*7-7)</f>
        <v/>
      </c>
      <c r="V564" s="242" t="str">
        <f>IF(F564="","",EDATE(Tabla1[[#This Row],[Fecha Inicio grupo]],3))</f>
        <v/>
      </c>
      <c r="W564" s="29"/>
      <c r="X564" s="29"/>
      <c r="Y564" s="76"/>
      <c r="Z564" s="76"/>
      <c r="AA564" s="76"/>
      <c r="AB564" s="76"/>
      <c r="AC564" s="76"/>
      <c r="AD564" s="76"/>
      <c r="AE564" s="76"/>
      <c r="AF564" s="76"/>
      <c r="AG564" s="76"/>
      <c r="AH564" s="76"/>
      <c r="AI564" s="76"/>
      <c r="AJ564" s="76"/>
      <c r="AK564" s="76"/>
      <c r="AL564" s="76"/>
      <c r="AM564" s="76"/>
      <c r="AN564" s="76"/>
      <c r="AO564" s="143"/>
      <c r="AP564" s="244" t="str">
        <f>IF(F564="","",IFERROR(VLOOKUP(SUBSTITUTE(SUBSTITUTE(Tabla1[[#This Row],[Uso Sistemas]],"T","P"),"N","F"),Parámetros!$M$2:$N$17,2,0),"Completar hasta 3ra sem. para evaluar a Probacionista"))</f>
        <v/>
      </c>
      <c r="AQ564" s="39"/>
      <c r="AR564" s="39"/>
      <c r="AS564" s="39"/>
      <c r="AT564" s="28"/>
      <c r="AU564" s="55"/>
      <c r="AV564" s="55"/>
      <c r="AW564" s="55"/>
      <c r="AX564" s="246" t="str">
        <f>IF(V564="","",EOMONTH(EDATE(Tabla1[[#This Row],[Fecha Finalización]],2),0))</f>
        <v/>
      </c>
      <c r="AY564" s="39"/>
      <c r="AZ564" s="247" t="str">
        <f>IF(V564="","",EOMONTH(EDATE(Tabla1[[#This Row],[Fecha Finalización]],3),0))</f>
        <v/>
      </c>
      <c r="BA564" s="39"/>
      <c r="BB564" s="39"/>
      <c r="BC564" s="233"/>
      <c r="BD564" s="231" t="str">
        <f>IF(F564="","",Tabla1[[#This Row],[sem 01]]&amp;Tabla1[[#This Row],[sem 02]]&amp;Tabla1[[#This Row],[sem 03]])</f>
        <v/>
      </c>
      <c r="BE564" s="232" t="str">
        <f>+IF(TRIM(F564)="","",$B$1&amp;"-"&amp;Tabla1[[#This Row],[Mes Inscrito]]&amp;"-"&amp;Tabla1[[#This Row],[Dia de clases Inscrito]]&amp;"-"&amp;Tabla1[[#This Row],[Horario Inscrito]]&amp;"-"&amp;Tabla1[[#This Row],[Fecha Inicio grupo]])</f>
        <v/>
      </c>
      <c r="BF564" s="249" t="str">
        <f>IF(F564="","",Tabla1[[#This Row],[Curso]])</f>
        <v/>
      </c>
      <c r="BG564" s="250" t="str">
        <f>+IF(TRIM(F564)="","",$B$1&amp;"-"&amp;TRIM(Tabla1[[#This Row],[Mes Inscrito]])&amp;"-"&amp;TRIM(Tabla1[[#This Row],[Dia de clases Inscrito]])&amp;"-"&amp;TRIM(Tabla1[[#This Row],[Horario Inscrito]])&amp;"-"&amp;TRIM(Tabla1[[#This Row],[Fecha Inicio grupo]])&amp;"-"&amp;TRIM(Tabla1[[#This Row],[Tipo Incrito]]))</f>
        <v/>
      </c>
      <c r="BH564" s="251" t="str">
        <f>IF(F564="","",OR(IFERROR(SEARCH("CG",Tabla1[[#This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4" s="305" t="str">
        <f>IF(F564&lt;&gt;"",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4" s="305" t="str">
        <f>IF(F564&lt;&gt;"",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4" s="305" t="str">
        <f>IF(Tabla1[[#This Row],[Fecha Inicio grupo]]="","",IFERROR(VLOOKUP(Tabla1[[#This Row],[Mes de Alta como miembro]],Parámetros!$AM$2:$AN$16,2,0),"01/01/1900"))</f>
        <v/>
      </c>
    </row>
    <row r="565" spans="1:63" ht="14.45" hidden="1">
      <c r="A565" s="68">
        <v>562</v>
      </c>
      <c r="B565" s="29"/>
      <c r="C565" s="34"/>
      <c r="D565" s="42"/>
      <c r="E565" s="64"/>
      <c r="F565" s="45"/>
      <c r="G565" s="45"/>
      <c r="H565" s="161"/>
      <c r="I565" s="42"/>
      <c r="J565" s="28"/>
      <c r="K565" s="69"/>
      <c r="L565" s="68"/>
      <c r="M565" s="46"/>
      <c r="N565" s="236" t="str">
        <f ca="1">IF(Tabla1[[#This Row],[Fecha de nac]]="","",IF(Tabla1[[#This Row],[Fecha Finalización]] &gt;=TODAY(), DATEDIF(Tabla1[[#This Row],[Fecha de nac]],TODAY(),"y"), ROUNDDOWN((Tabla1[[#This Row],[Fecha Finalización]] -Tabla1[[#This Row],[Fecha de nac]])/365,0)))</f>
        <v/>
      </c>
      <c r="O565" s="167"/>
      <c r="P565" s="34"/>
      <c r="Q565" s="67"/>
      <c r="R565" s="67"/>
      <c r="S565" s="67"/>
      <c r="T565" s="67"/>
      <c r="U565" s="241" t="str">
        <f>IF(F565="","",Tabla1[[#This Row],[Fecha Inicio grupo]]+3*7-7)</f>
        <v/>
      </c>
      <c r="V565" s="242" t="str">
        <f>IF(F565="","",EDATE(Tabla1[[#This Row],[Fecha Inicio grupo]],3))</f>
        <v/>
      </c>
      <c r="W565" s="29"/>
      <c r="X565" s="29"/>
      <c r="Y565" s="76"/>
      <c r="Z565" s="76"/>
      <c r="AA565" s="76"/>
      <c r="AB565" s="76"/>
      <c r="AC565" s="76"/>
      <c r="AD565" s="76"/>
      <c r="AE565" s="76"/>
      <c r="AF565" s="76"/>
      <c r="AG565" s="76"/>
      <c r="AH565" s="76"/>
      <c r="AI565" s="76"/>
      <c r="AJ565" s="76"/>
      <c r="AK565" s="76"/>
      <c r="AL565" s="76"/>
      <c r="AM565" s="76"/>
      <c r="AN565" s="76"/>
      <c r="AO565" s="143"/>
      <c r="AP565" s="244" t="str">
        <f>IF(F565="","",IFERROR(VLOOKUP(SUBSTITUTE(SUBSTITUTE(Tabla1[[#This Row],[Uso Sistemas]],"T","P"),"N","F"),Parámetros!$M$2:$N$17,2,0),"Completar hasta 3ra sem. para evaluar a Probacionista"))</f>
        <v/>
      </c>
      <c r="AQ565" s="39"/>
      <c r="AR565" s="39"/>
      <c r="AS565" s="39"/>
      <c r="AT565" s="28"/>
      <c r="AU565" s="55"/>
      <c r="AV565" s="55"/>
      <c r="AW565" s="55"/>
      <c r="AX565" s="246" t="str">
        <f>IF(V565="","",EOMONTH(EDATE(Tabla1[[#This Row],[Fecha Finalización]],2),0))</f>
        <v/>
      </c>
      <c r="AY565" s="39"/>
      <c r="AZ565" s="247" t="str">
        <f>IF(V565="","",EOMONTH(EDATE(Tabla1[[#This Row],[Fecha Finalización]],3),0))</f>
        <v/>
      </c>
      <c r="BA565" s="39"/>
      <c r="BB565" s="39"/>
      <c r="BC565" s="233"/>
      <c r="BD565" s="231" t="str">
        <f>IF(F565="","",Tabla1[[#This Row],[sem 01]]&amp;Tabla1[[#This Row],[sem 02]]&amp;Tabla1[[#This Row],[sem 03]])</f>
        <v/>
      </c>
      <c r="BE565" s="232" t="str">
        <f>+IF(TRIM(F565)="","",$B$1&amp;"-"&amp;Tabla1[[#This Row],[Mes Inscrito]]&amp;"-"&amp;Tabla1[[#This Row],[Dia de clases Inscrito]]&amp;"-"&amp;Tabla1[[#This Row],[Horario Inscrito]]&amp;"-"&amp;Tabla1[[#This Row],[Fecha Inicio grupo]])</f>
        <v/>
      </c>
      <c r="BF565" s="249" t="str">
        <f>IF(F565="","",Tabla1[[#This Row],[Curso]])</f>
        <v/>
      </c>
      <c r="BG565" s="250" t="str">
        <f>+IF(TRIM(F565)="","",$B$1&amp;"-"&amp;TRIM(Tabla1[[#This Row],[Mes Inscrito]])&amp;"-"&amp;TRIM(Tabla1[[#This Row],[Dia de clases Inscrito]])&amp;"-"&amp;TRIM(Tabla1[[#This Row],[Horario Inscrito]])&amp;"-"&amp;TRIM(Tabla1[[#This Row],[Fecha Inicio grupo]])&amp;"-"&amp;TRIM(Tabla1[[#This Row],[Tipo Incrito]]))</f>
        <v/>
      </c>
      <c r="BH565" s="251" t="str">
        <f>IF(F565="","",OR(IFERROR(SEARCH("CG",Tabla1[[#This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5" s="305" t="str">
        <f>IF(F565&lt;&gt;"",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5" s="305" t="str">
        <f>IF(F565&lt;&gt;"",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5" s="305" t="str">
        <f>IF(Tabla1[[#This Row],[Fecha Inicio grupo]]="","",IFERROR(VLOOKUP(Tabla1[[#This Row],[Mes de Alta como miembro]],Parámetros!$AM$2:$AN$16,2,0),"01/01/1900"))</f>
        <v/>
      </c>
    </row>
    <row r="566" spans="1:63" ht="14.45" hidden="1">
      <c r="A566" s="68">
        <v>563</v>
      </c>
      <c r="B566" s="29"/>
      <c r="C566" s="34"/>
      <c r="D566" s="42"/>
      <c r="E566" s="64"/>
      <c r="F566" s="45"/>
      <c r="G566" s="45"/>
      <c r="H566" s="161"/>
      <c r="I566" s="42"/>
      <c r="J566" s="28"/>
      <c r="K566" s="69"/>
      <c r="L566" s="68"/>
      <c r="M566" s="46"/>
      <c r="N566" s="236" t="str">
        <f ca="1">IF(Tabla1[[#This Row],[Fecha de nac]]="","",IF(Tabla1[[#This Row],[Fecha Finalización]] &gt;=TODAY(), DATEDIF(Tabla1[[#This Row],[Fecha de nac]],TODAY(),"y"), ROUNDDOWN((Tabla1[[#This Row],[Fecha Finalización]] -Tabla1[[#This Row],[Fecha de nac]])/365,0)))</f>
        <v/>
      </c>
      <c r="O566" s="167"/>
      <c r="P566" s="34"/>
      <c r="Q566" s="67"/>
      <c r="R566" s="67"/>
      <c r="S566" s="67"/>
      <c r="T566" s="67"/>
      <c r="U566" s="241" t="str">
        <f>IF(F566="","",Tabla1[[#This Row],[Fecha Inicio grupo]]+3*7-7)</f>
        <v/>
      </c>
      <c r="V566" s="242" t="str">
        <f>IF(F566="","",EDATE(Tabla1[[#This Row],[Fecha Inicio grupo]],3))</f>
        <v/>
      </c>
      <c r="W566" s="29"/>
      <c r="X566" s="29"/>
      <c r="Y566" s="76"/>
      <c r="Z566" s="76"/>
      <c r="AA566" s="76"/>
      <c r="AB566" s="76"/>
      <c r="AC566" s="76"/>
      <c r="AD566" s="76"/>
      <c r="AE566" s="76"/>
      <c r="AF566" s="76"/>
      <c r="AG566" s="76"/>
      <c r="AH566" s="76"/>
      <c r="AI566" s="76"/>
      <c r="AJ566" s="76"/>
      <c r="AK566" s="76"/>
      <c r="AL566" s="76"/>
      <c r="AM566" s="76"/>
      <c r="AN566" s="76"/>
      <c r="AO566" s="143"/>
      <c r="AP566" s="244" t="str">
        <f>IF(F566="","",IFERROR(VLOOKUP(SUBSTITUTE(SUBSTITUTE(Tabla1[[#This Row],[Uso Sistemas]],"T","P"),"N","F"),Parámetros!$M$2:$N$17,2,0),"Completar hasta 3ra sem. para evaluar a Probacionista"))</f>
        <v/>
      </c>
      <c r="AQ566" s="39"/>
      <c r="AR566" s="39"/>
      <c r="AS566" s="39"/>
      <c r="AT566" s="28"/>
      <c r="AU566" s="55"/>
      <c r="AV566" s="55"/>
      <c r="AW566" s="55"/>
      <c r="AX566" s="246" t="str">
        <f>IF(V566="","",EOMONTH(EDATE(Tabla1[[#This Row],[Fecha Finalización]],2),0))</f>
        <v/>
      </c>
      <c r="AY566" s="39"/>
      <c r="AZ566" s="247" t="str">
        <f>IF(V566="","",EOMONTH(EDATE(Tabla1[[#This Row],[Fecha Finalización]],3),0))</f>
        <v/>
      </c>
      <c r="BA566" s="39"/>
      <c r="BB566" s="39"/>
      <c r="BC566" s="233"/>
      <c r="BD566" s="231" t="str">
        <f>IF(F566="","",Tabla1[[#This Row],[sem 01]]&amp;Tabla1[[#This Row],[sem 02]]&amp;Tabla1[[#This Row],[sem 03]])</f>
        <v/>
      </c>
      <c r="BE566" s="232" t="str">
        <f>+IF(TRIM(F566)="","",$B$1&amp;"-"&amp;Tabla1[[#This Row],[Mes Inscrito]]&amp;"-"&amp;Tabla1[[#This Row],[Dia de clases Inscrito]]&amp;"-"&amp;Tabla1[[#This Row],[Horario Inscrito]]&amp;"-"&amp;Tabla1[[#This Row],[Fecha Inicio grupo]])</f>
        <v/>
      </c>
      <c r="BF566" s="249" t="str">
        <f>IF(F566="","",Tabla1[[#This Row],[Curso]])</f>
        <v/>
      </c>
      <c r="BG566" s="250" t="str">
        <f>+IF(TRIM(F566)="","",$B$1&amp;"-"&amp;TRIM(Tabla1[[#This Row],[Mes Inscrito]])&amp;"-"&amp;TRIM(Tabla1[[#This Row],[Dia de clases Inscrito]])&amp;"-"&amp;TRIM(Tabla1[[#This Row],[Horario Inscrito]])&amp;"-"&amp;TRIM(Tabla1[[#This Row],[Fecha Inicio grupo]])&amp;"-"&amp;TRIM(Tabla1[[#This Row],[Tipo Incrito]]))</f>
        <v/>
      </c>
      <c r="BH566" s="251" t="str">
        <f>IF(F566="","",OR(IFERROR(SEARCH("CG",Tabla1[[#This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6" s="305" t="str">
        <f>IF(F566&lt;&gt;"",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6" s="305" t="str">
        <f>IF(F566&lt;&gt;"",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6" s="305" t="str">
        <f>IF(Tabla1[[#This Row],[Fecha Inicio grupo]]="","",IFERROR(VLOOKUP(Tabla1[[#This Row],[Mes de Alta como miembro]],Parámetros!$AM$2:$AN$16,2,0),"01/01/1900"))</f>
        <v/>
      </c>
    </row>
    <row r="567" spans="1:63" ht="14.45" hidden="1">
      <c r="A567" s="68">
        <v>564</v>
      </c>
      <c r="B567" s="29"/>
      <c r="C567" s="34"/>
      <c r="D567" s="42"/>
      <c r="E567" s="64"/>
      <c r="F567" s="45"/>
      <c r="G567" s="45"/>
      <c r="H567" s="161"/>
      <c r="I567" s="42"/>
      <c r="J567" s="28"/>
      <c r="K567" s="69"/>
      <c r="L567" s="68"/>
      <c r="M567" s="46"/>
      <c r="N567" s="236" t="str">
        <f ca="1">IF(Tabla1[[#This Row],[Fecha de nac]]="","",IF(Tabla1[[#This Row],[Fecha Finalización]] &gt;=TODAY(), DATEDIF(Tabla1[[#This Row],[Fecha de nac]],TODAY(),"y"), ROUNDDOWN((Tabla1[[#This Row],[Fecha Finalización]] -Tabla1[[#This Row],[Fecha de nac]])/365,0)))</f>
        <v/>
      </c>
      <c r="O567" s="167"/>
      <c r="P567" s="34"/>
      <c r="Q567" s="67"/>
      <c r="R567" s="67"/>
      <c r="S567" s="67"/>
      <c r="T567" s="67"/>
      <c r="U567" s="241" t="str">
        <f>IF(F567="","",Tabla1[[#This Row],[Fecha Inicio grupo]]+3*7-7)</f>
        <v/>
      </c>
      <c r="V567" s="242" t="str">
        <f>IF(F567="","",EDATE(Tabla1[[#This Row],[Fecha Inicio grupo]],3))</f>
        <v/>
      </c>
      <c r="W567" s="29"/>
      <c r="X567" s="29"/>
      <c r="Y567" s="76"/>
      <c r="Z567" s="76"/>
      <c r="AA567" s="76"/>
      <c r="AB567" s="76"/>
      <c r="AC567" s="76"/>
      <c r="AD567" s="76"/>
      <c r="AE567" s="76"/>
      <c r="AF567" s="76"/>
      <c r="AG567" s="76"/>
      <c r="AH567" s="76"/>
      <c r="AI567" s="76"/>
      <c r="AJ567" s="76"/>
      <c r="AK567" s="76"/>
      <c r="AL567" s="76"/>
      <c r="AM567" s="76"/>
      <c r="AN567" s="76"/>
      <c r="AO567" s="143"/>
      <c r="AP567" s="244" t="str">
        <f>IF(F567="","",IFERROR(VLOOKUP(SUBSTITUTE(SUBSTITUTE(Tabla1[[#This Row],[Uso Sistemas]],"T","P"),"N","F"),Parámetros!$M$2:$N$17,2,0),"Completar hasta 3ra sem. para evaluar a Probacionista"))</f>
        <v/>
      </c>
      <c r="AQ567" s="39"/>
      <c r="AR567" s="39"/>
      <c r="AS567" s="39"/>
      <c r="AT567" s="28"/>
      <c r="AU567" s="55"/>
      <c r="AV567" s="55"/>
      <c r="AW567" s="55"/>
      <c r="AX567" s="246" t="str">
        <f>IF(V567="","",EOMONTH(EDATE(Tabla1[[#This Row],[Fecha Finalización]],2),0))</f>
        <v/>
      </c>
      <c r="AY567" s="39"/>
      <c r="AZ567" s="247" t="str">
        <f>IF(V567="","",EOMONTH(EDATE(Tabla1[[#This Row],[Fecha Finalización]],3),0))</f>
        <v/>
      </c>
      <c r="BA567" s="39"/>
      <c r="BB567" s="39"/>
      <c r="BC567" s="233"/>
      <c r="BD567" s="231" t="str">
        <f>IF(F567="","",Tabla1[[#This Row],[sem 01]]&amp;Tabla1[[#This Row],[sem 02]]&amp;Tabla1[[#This Row],[sem 03]])</f>
        <v/>
      </c>
      <c r="BE567" s="232" t="str">
        <f>+IF(TRIM(F567)="","",$B$1&amp;"-"&amp;Tabla1[[#This Row],[Mes Inscrito]]&amp;"-"&amp;Tabla1[[#This Row],[Dia de clases Inscrito]]&amp;"-"&amp;Tabla1[[#This Row],[Horario Inscrito]]&amp;"-"&amp;Tabla1[[#This Row],[Fecha Inicio grupo]])</f>
        <v/>
      </c>
      <c r="BF567" s="249" t="str">
        <f>IF(F567="","",Tabla1[[#This Row],[Curso]])</f>
        <v/>
      </c>
      <c r="BG567" s="250" t="str">
        <f>+IF(TRIM(F567)="","",$B$1&amp;"-"&amp;TRIM(Tabla1[[#This Row],[Mes Inscrito]])&amp;"-"&amp;TRIM(Tabla1[[#This Row],[Dia de clases Inscrito]])&amp;"-"&amp;TRIM(Tabla1[[#This Row],[Horario Inscrito]])&amp;"-"&amp;TRIM(Tabla1[[#This Row],[Fecha Inicio grupo]])&amp;"-"&amp;TRIM(Tabla1[[#This Row],[Tipo Incrito]]))</f>
        <v/>
      </c>
      <c r="BH567" s="251" t="str">
        <f>IF(F567="","",OR(IFERROR(SEARCH("CG",Tabla1[[#This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7" s="305" t="str">
        <f>IF(F567&lt;&gt;"",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7" s="305" t="str">
        <f>IF(F567&lt;&gt;"",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7" s="305" t="str">
        <f>IF(Tabla1[[#This Row],[Fecha Inicio grupo]]="","",IFERROR(VLOOKUP(Tabla1[[#This Row],[Mes de Alta como miembro]],Parámetros!$AM$2:$AN$16,2,0),"01/01/1900"))</f>
        <v/>
      </c>
    </row>
    <row r="568" spans="1:63" ht="14.45" hidden="1">
      <c r="A568" s="68">
        <v>565</v>
      </c>
      <c r="B568" s="29"/>
      <c r="C568" s="34"/>
      <c r="D568" s="42"/>
      <c r="E568" s="64"/>
      <c r="F568" s="45"/>
      <c r="G568" s="45"/>
      <c r="H568" s="161"/>
      <c r="I568" s="42"/>
      <c r="J568" s="28"/>
      <c r="K568" s="69"/>
      <c r="L568" s="68"/>
      <c r="M568" s="46"/>
      <c r="N568" s="236" t="str">
        <f ca="1">IF(Tabla1[[#This Row],[Fecha de nac]]="","",IF(Tabla1[[#This Row],[Fecha Finalización]] &gt;=TODAY(), DATEDIF(Tabla1[[#This Row],[Fecha de nac]],TODAY(),"y"), ROUNDDOWN((Tabla1[[#This Row],[Fecha Finalización]] -Tabla1[[#This Row],[Fecha de nac]])/365,0)))</f>
        <v/>
      </c>
      <c r="O568" s="167"/>
      <c r="P568" s="34"/>
      <c r="Q568" s="67"/>
      <c r="R568" s="67"/>
      <c r="S568" s="67"/>
      <c r="T568" s="67"/>
      <c r="U568" s="241" t="str">
        <f>IF(F568="","",Tabla1[[#This Row],[Fecha Inicio grupo]]+3*7-7)</f>
        <v/>
      </c>
      <c r="V568" s="242" t="str">
        <f>IF(F568="","",EDATE(Tabla1[[#This Row],[Fecha Inicio grupo]],3))</f>
        <v/>
      </c>
      <c r="W568" s="29"/>
      <c r="X568" s="29"/>
      <c r="Y568" s="76"/>
      <c r="Z568" s="76"/>
      <c r="AA568" s="76"/>
      <c r="AB568" s="76"/>
      <c r="AC568" s="76"/>
      <c r="AD568" s="76"/>
      <c r="AE568" s="76"/>
      <c r="AF568" s="76"/>
      <c r="AG568" s="76"/>
      <c r="AH568" s="76"/>
      <c r="AI568" s="76"/>
      <c r="AJ568" s="76"/>
      <c r="AK568" s="76"/>
      <c r="AL568" s="76"/>
      <c r="AM568" s="76"/>
      <c r="AN568" s="76"/>
      <c r="AO568" s="143"/>
      <c r="AP568" s="244" t="str">
        <f>IF(F568="","",IFERROR(VLOOKUP(SUBSTITUTE(SUBSTITUTE(Tabla1[[#This Row],[Uso Sistemas]],"T","P"),"N","F"),Parámetros!$M$2:$N$17,2,0),"Completar hasta 3ra sem. para evaluar a Probacionista"))</f>
        <v/>
      </c>
      <c r="AQ568" s="39"/>
      <c r="AR568" s="39"/>
      <c r="AS568" s="39"/>
      <c r="AT568" s="28"/>
      <c r="AU568" s="55"/>
      <c r="AV568" s="55"/>
      <c r="AW568" s="55"/>
      <c r="AX568" s="246" t="str">
        <f>IF(V568="","",EOMONTH(EDATE(Tabla1[[#This Row],[Fecha Finalización]],2),0))</f>
        <v/>
      </c>
      <c r="AY568" s="39"/>
      <c r="AZ568" s="247" t="str">
        <f>IF(V568="","",EOMONTH(EDATE(Tabla1[[#This Row],[Fecha Finalización]],3),0))</f>
        <v/>
      </c>
      <c r="BA568" s="39"/>
      <c r="BB568" s="39"/>
      <c r="BC568" s="233"/>
      <c r="BD568" s="231" t="str">
        <f>IF(F568="","",Tabla1[[#This Row],[sem 01]]&amp;Tabla1[[#This Row],[sem 02]]&amp;Tabla1[[#This Row],[sem 03]])</f>
        <v/>
      </c>
      <c r="BE568" s="232" t="str">
        <f>+IF(TRIM(F568)="","",$B$1&amp;"-"&amp;Tabla1[[#This Row],[Mes Inscrito]]&amp;"-"&amp;Tabla1[[#This Row],[Dia de clases Inscrito]]&amp;"-"&amp;Tabla1[[#This Row],[Horario Inscrito]]&amp;"-"&amp;Tabla1[[#This Row],[Fecha Inicio grupo]])</f>
        <v/>
      </c>
      <c r="BF568" s="249" t="str">
        <f>IF(F568="","",Tabla1[[#This Row],[Curso]])</f>
        <v/>
      </c>
      <c r="BG568" s="250" t="str">
        <f>+IF(TRIM(F568)="","",$B$1&amp;"-"&amp;TRIM(Tabla1[[#This Row],[Mes Inscrito]])&amp;"-"&amp;TRIM(Tabla1[[#This Row],[Dia de clases Inscrito]])&amp;"-"&amp;TRIM(Tabla1[[#This Row],[Horario Inscrito]])&amp;"-"&amp;TRIM(Tabla1[[#This Row],[Fecha Inicio grupo]])&amp;"-"&amp;TRIM(Tabla1[[#This Row],[Tipo Incrito]]))</f>
        <v/>
      </c>
      <c r="BH568" s="251" t="str">
        <f>IF(F568="","",OR(IFERROR(SEARCH("CG",Tabla1[[#This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8" s="305" t="str">
        <f>IF(F568&lt;&gt;"",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8" s="305" t="str">
        <f>IF(F568&lt;&gt;"",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8" s="305" t="str">
        <f>IF(Tabla1[[#This Row],[Fecha Inicio grupo]]="","",IFERROR(VLOOKUP(Tabla1[[#This Row],[Mes de Alta como miembro]],Parámetros!$AM$2:$AN$16,2,0),"01/01/1900"))</f>
        <v/>
      </c>
    </row>
    <row r="569" spans="1:63" ht="14.45" hidden="1">
      <c r="A569" s="68">
        <v>566</v>
      </c>
      <c r="B569" s="29"/>
      <c r="C569" s="34"/>
      <c r="D569" s="42"/>
      <c r="E569" s="64"/>
      <c r="F569" s="45"/>
      <c r="G569" s="45"/>
      <c r="H569" s="161"/>
      <c r="I569" s="42"/>
      <c r="J569" s="28"/>
      <c r="K569" s="69"/>
      <c r="L569" s="68"/>
      <c r="M569" s="46"/>
      <c r="N569" s="236" t="str">
        <f ca="1">IF(Tabla1[[#This Row],[Fecha de nac]]="","",IF(Tabla1[[#This Row],[Fecha Finalización]] &gt;=TODAY(), DATEDIF(Tabla1[[#This Row],[Fecha de nac]],TODAY(),"y"), ROUNDDOWN((Tabla1[[#This Row],[Fecha Finalización]] -Tabla1[[#This Row],[Fecha de nac]])/365,0)))</f>
        <v/>
      </c>
      <c r="O569" s="167"/>
      <c r="P569" s="34"/>
      <c r="Q569" s="67"/>
      <c r="R569" s="67"/>
      <c r="S569" s="67"/>
      <c r="T569" s="67"/>
      <c r="U569" s="241" t="str">
        <f>IF(F569="","",Tabla1[[#This Row],[Fecha Inicio grupo]]+3*7-7)</f>
        <v/>
      </c>
      <c r="V569" s="242" t="str">
        <f>IF(F569="","",EDATE(Tabla1[[#This Row],[Fecha Inicio grupo]],3))</f>
        <v/>
      </c>
      <c r="W569" s="29"/>
      <c r="X569" s="29"/>
      <c r="Y569" s="76"/>
      <c r="Z569" s="76"/>
      <c r="AA569" s="76"/>
      <c r="AB569" s="76"/>
      <c r="AC569" s="76"/>
      <c r="AD569" s="76"/>
      <c r="AE569" s="76"/>
      <c r="AF569" s="76"/>
      <c r="AG569" s="76"/>
      <c r="AH569" s="76"/>
      <c r="AI569" s="76"/>
      <c r="AJ569" s="76"/>
      <c r="AK569" s="76"/>
      <c r="AL569" s="76"/>
      <c r="AM569" s="76"/>
      <c r="AN569" s="76"/>
      <c r="AO569" s="143"/>
      <c r="AP569" s="244" t="str">
        <f>IF(F569="","",IFERROR(VLOOKUP(SUBSTITUTE(SUBSTITUTE(Tabla1[[#This Row],[Uso Sistemas]],"T","P"),"N","F"),Parámetros!$M$2:$N$17,2,0),"Completar hasta 3ra sem. para evaluar a Probacionista"))</f>
        <v/>
      </c>
      <c r="AQ569" s="39"/>
      <c r="AR569" s="39"/>
      <c r="AS569" s="39"/>
      <c r="AT569" s="28"/>
      <c r="AU569" s="55"/>
      <c r="AV569" s="55"/>
      <c r="AW569" s="55"/>
      <c r="AX569" s="246" t="str">
        <f>IF(V569="","",EOMONTH(EDATE(Tabla1[[#This Row],[Fecha Finalización]],2),0))</f>
        <v/>
      </c>
      <c r="AY569" s="39"/>
      <c r="AZ569" s="247" t="str">
        <f>IF(V569="","",EOMONTH(EDATE(Tabla1[[#This Row],[Fecha Finalización]],3),0))</f>
        <v/>
      </c>
      <c r="BA569" s="39"/>
      <c r="BB569" s="39"/>
      <c r="BC569" s="233"/>
      <c r="BD569" s="231" t="str">
        <f>IF(F569="","",Tabla1[[#This Row],[sem 01]]&amp;Tabla1[[#This Row],[sem 02]]&amp;Tabla1[[#This Row],[sem 03]])</f>
        <v/>
      </c>
      <c r="BE569" s="232" t="str">
        <f>+IF(TRIM(F569)="","",$B$1&amp;"-"&amp;Tabla1[[#This Row],[Mes Inscrito]]&amp;"-"&amp;Tabla1[[#This Row],[Dia de clases Inscrito]]&amp;"-"&amp;Tabla1[[#This Row],[Horario Inscrito]]&amp;"-"&amp;Tabla1[[#This Row],[Fecha Inicio grupo]])</f>
        <v/>
      </c>
      <c r="BF569" s="249" t="str">
        <f>IF(F569="","",Tabla1[[#This Row],[Curso]])</f>
        <v/>
      </c>
      <c r="BG569" s="250" t="str">
        <f>+IF(TRIM(F569)="","",$B$1&amp;"-"&amp;TRIM(Tabla1[[#This Row],[Mes Inscrito]])&amp;"-"&amp;TRIM(Tabla1[[#This Row],[Dia de clases Inscrito]])&amp;"-"&amp;TRIM(Tabla1[[#This Row],[Horario Inscrito]])&amp;"-"&amp;TRIM(Tabla1[[#This Row],[Fecha Inicio grupo]])&amp;"-"&amp;TRIM(Tabla1[[#This Row],[Tipo Incrito]]))</f>
        <v/>
      </c>
      <c r="BH569" s="251" t="str">
        <f>IF(F569="","",OR(IFERROR(SEARCH("CG",Tabla1[[#This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9" s="305" t="str">
        <f>IF(F569&lt;&gt;"",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9" s="305" t="str">
        <f>IF(F569&lt;&gt;"",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9" s="305" t="str">
        <f>IF(Tabla1[[#This Row],[Fecha Inicio grupo]]="","",IFERROR(VLOOKUP(Tabla1[[#This Row],[Mes de Alta como miembro]],Parámetros!$AM$2:$AN$16,2,0),"01/01/1900"))</f>
        <v/>
      </c>
    </row>
    <row r="570" spans="1:63" ht="14.45" hidden="1">
      <c r="A570" s="68">
        <v>567</v>
      </c>
      <c r="B570" s="29"/>
      <c r="C570" s="34"/>
      <c r="D570" s="42"/>
      <c r="E570" s="64"/>
      <c r="F570" s="45"/>
      <c r="G570" s="45"/>
      <c r="H570" s="161"/>
      <c r="I570" s="42"/>
      <c r="J570" s="28"/>
      <c r="K570" s="69"/>
      <c r="L570" s="68"/>
      <c r="M570" s="46"/>
      <c r="N570" s="236" t="str">
        <f ca="1">IF(Tabla1[[#This Row],[Fecha de nac]]="","",IF(Tabla1[[#This Row],[Fecha Finalización]] &gt;=TODAY(), DATEDIF(Tabla1[[#This Row],[Fecha de nac]],TODAY(),"y"), ROUNDDOWN((Tabla1[[#This Row],[Fecha Finalización]] -Tabla1[[#This Row],[Fecha de nac]])/365,0)))</f>
        <v/>
      </c>
      <c r="O570" s="167"/>
      <c r="P570" s="34"/>
      <c r="Q570" s="67"/>
      <c r="R570" s="67"/>
      <c r="S570" s="67"/>
      <c r="T570" s="67"/>
      <c r="U570" s="241" t="str">
        <f>IF(F570="","",Tabla1[[#This Row],[Fecha Inicio grupo]]+3*7-7)</f>
        <v/>
      </c>
      <c r="V570" s="242" t="str">
        <f>IF(F570="","",EDATE(Tabla1[[#This Row],[Fecha Inicio grupo]],3))</f>
        <v/>
      </c>
      <c r="W570" s="29"/>
      <c r="X570" s="29"/>
      <c r="Y570" s="76"/>
      <c r="Z570" s="76"/>
      <c r="AA570" s="76"/>
      <c r="AB570" s="76"/>
      <c r="AC570" s="76"/>
      <c r="AD570" s="76"/>
      <c r="AE570" s="76"/>
      <c r="AF570" s="76"/>
      <c r="AG570" s="76"/>
      <c r="AH570" s="76"/>
      <c r="AI570" s="76"/>
      <c r="AJ570" s="76"/>
      <c r="AK570" s="76"/>
      <c r="AL570" s="76"/>
      <c r="AM570" s="76"/>
      <c r="AN570" s="76"/>
      <c r="AO570" s="143"/>
      <c r="AP570" s="244" t="str">
        <f>IF(F570="","",IFERROR(VLOOKUP(SUBSTITUTE(SUBSTITUTE(Tabla1[[#This Row],[Uso Sistemas]],"T","P"),"N","F"),Parámetros!$M$2:$N$17,2,0),"Completar hasta 3ra sem. para evaluar a Probacionista"))</f>
        <v/>
      </c>
      <c r="AQ570" s="39"/>
      <c r="AR570" s="39"/>
      <c r="AS570" s="39"/>
      <c r="AT570" s="28"/>
      <c r="AU570" s="55"/>
      <c r="AV570" s="55"/>
      <c r="AW570" s="55"/>
      <c r="AX570" s="246" t="str">
        <f>IF(V570="","",EOMONTH(EDATE(Tabla1[[#This Row],[Fecha Finalización]],2),0))</f>
        <v/>
      </c>
      <c r="AY570" s="39"/>
      <c r="AZ570" s="247" t="str">
        <f>IF(V570="","",EOMONTH(EDATE(Tabla1[[#This Row],[Fecha Finalización]],3),0))</f>
        <v/>
      </c>
      <c r="BA570" s="39"/>
      <c r="BB570" s="39"/>
      <c r="BC570" s="233"/>
      <c r="BD570" s="231" t="str">
        <f>IF(F570="","",Tabla1[[#This Row],[sem 01]]&amp;Tabla1[[#This Row],[sem 02]]&amp;Tabla1[[#This Row],[sem 03]])</f>
        <v/>
      </c>
      <c r="BE570" s="232" t="str">
        <f>+IF(TRIM(F570)="","",$B$1&amp;"-"&amp;Tabla1[[#This Row],[Mes Inscrito]]&amp;"-"&amp;Tabla1[[#This Row],[Dia de clases Inscrito]]&amp;"-"&amp;Tabla1[[#This Row],[Horario Inscrito]]&amp;"-"&amp;Tabla1[[#This Row],[Fecha Inicio grupo]])</f>
        <v/>
      </c>
      <c r="BF570" s="249" t="str">
        <f>IF(F570="","",Tabla1[[#This Row],[Curso]])</f>
        <v/>
      </c>
      <c r="BG570" s="250" t="str">
        <f>+IF(TRIM(F570)="","",$B$1&amp;"-"&amp;TRIM(Tabla1[[#This Row],[Mes Inscrito]])&amp;"-"&amp;TRIM(Tabla1[[#This Row],[Dia de clases Inscrito]])&amp;"-"&amp;TRIM(Tabla1[[#This Row],[Horario Inscrito]])&amp;"-"&amp;TRIM(Tabla1[[#This Row],[Fecha Inicio grupo]])&amp;"-"&amp;TRIM(Tabla1[[#This Row],[Tipo Incrito]]))</f>
        <v/>
      </c>
      <c r="BH570" s="251" t="str">
        <f>IF(F570="","",OR(IFERROR(SEARCH("CG",Tabla1[[#This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0" s="305" t="str">
        <f>IF(F570&lt;&gt;"",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0" s="305" t="str">
        <f>IF(F570&lt;&gt;"",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0" s="305" t="str">
        <f>IF(Tabla1[[#This Row],[Fecha Inicio grupo]]="","",IFERROR(VLOOKUP(Tabla1[[#This Row],[Mes de Alta como miembro]],Parámetros!$AM$2:$AN$16,2,0),"01/01/1900"))</f>
        <v/>
      </c>
    </row>
    <row r="571" spans="1:63" ht="14.45" hidden="1">
      <c r="A571" s="68">
        <v>568</v>
      </c>
      <c r="B571" s="29"/>
      <c r="C571" s="34"/>
      <c r="D571" s="42"/>
      <c r="E571" s="64"/>
      <c r="F571" s="45"/>
      <c r="G571" s="45"/>
      <c r="H571" s="161"/>
      <c r="I571" s="42"/>
      <c r="J571" s="28"/>
      <c r="K571" s="69"/>
      <c r="L571" s="68"/>
      <c r="M571" s="46"/>
      <c r="N571" s="236" t="str">
        <f ca="1">IF(Tabla1[[#This Row],[Fecha de nac]]="","",IF(Tabla1[[#This Row],[Fecha Finalización]] &gt;=TODAY(), DATEDIF(Tabla1[[#This Row],[Fecha de nac]],TODAY(),"y"), ROUNDDOWN((Tabla1[[#This Row],[Fecha Finalización]] -Tabla1[[#This Row],[Fecha de nac]])/365,0)))</f>
        <v/>
      </c>
      <c r="O571" s="167"/>
      <c r="P571" s="34"/>
      <c r="Q571" s="67"/>
      <c r="R571" s="67"/>
      <c r="S571" s="67"/>
      <c r="T571" s="67"/>
      <c r="U571" s="241" t="str">
        <f>IF(F571="","",Tabla1[[#This Row],[Fecha Inicio grupo]]+3*7-7)</f>
        <v/>
      </c>
      <c r="V571" s="242" t="str">
        <f>IF(F571="","",EDATE(Tabla1[[#This Row],[Fecha Inicio grupo]],3))</f>
        <v/>
      </c>
      <c r="W571" s="29"/>
      <c r="X571" s="29"/>
      <c r="Y571" s="76"/>
      <c r="Z571" s="76"/>
      <c r="AA571" s="76"/>
      <c r="AB571" s="76"/>
      <c r="AC571" s="76"/>
      <c r="AD571" s="76"/>
      <c r="AE571" s="76"/>
      <c r="AF571" s="76"/>
      <c r="AG571" s="76"/>
      <c r="AH571" s="76"/>
      <c r="AI571" s="76"/>
      <c r="AJ571" s="76"/>
      <c r="AK571" s="76"/>
      <c r="AL571" s="76"/>
      <c r="AM571" s="76"/>
      <c r="AN571" s="76"/>
      <c r="AO571" s="143"/>
      <c r="AP571" s="244" t="str">
        <f>IF(F571="","",IFERROR(VLOOKUP(SUBSTITUTE(SUBSTITUTE(Tabla1[[#This Row],[Uso Sistemas]],"T","P"),"N","F"),Parámetros!$M$2:$N$17,2,0),"Completar hasta 3ra sem. para evaluar a Probacionista"))</f>
        <v/>
      </c>
      <c r="AQ571" s="39"/>
      <c r="AR571" s="39"/>
      <c r="AS571" s="39"/>
      <c r="AT571" s="28"/>
      <c r="AU571" s="55"/>
      <c r="AV571" s="55"/>
      <c r="AW571" s="55"/>
      <c r="AX571" s="246" t="str">
        <f>IF(V571="","",EOMONTH(EDATE(Tabla1[[#This Row],[Fecha Finalización]],2),0))</f>
        <v/>
      </c>
      <c r="AY571" s="39"/>
      <c r="AZ571" s="247" t="str">
        <f>IF(V571="","",EOMONTH(EDATE(Tabla1[[#This Row],[Fecha Finalización]],3),0))</f>
        <v/>
      </c>
      <c r="BA571" s="39"/>
      <c r="BB571" s="39"/>
      <c r="BC571" s="233"/>
      <c r="BD571" s="231" t="str">
        <f>IF(F571="","",Tabla1[[#This Row],[sem 01]]&amp;Tabla1[[#This Row],[sem 02]]&amp;Tabla1[[#This Row],[sem 03]])</f>
        <v/>
      </c>
      <c r="BE571" s="232" t="str">
        <f>+IF(TRIM(F571)="","",$B$1&amp;"-"&amp;Tabla1[[#This Row],[Mes Inscrito]]&amp;"-"&amp;Tabla1[[#This Row],[Dia de clases Inscrito]]&amp;"-"&amp;Tabla1[[#This Row],[Horario Inscrito]]&amp;"-"&amp;Tabla1[[#This Row],[Fecha Inicio grupo]])</f>
        <v/>
      </c>
      <c r="BF571" s="249" t="str">
        <f>IF(F571="","",Tabla1[[#This Row],[Curso]])</f>
        <v/>
      </c>
      <c r="BG571" s="250" t="str">
        <f>+IF(TRIM(F571)="","",$B$1&amp;"-"&amp;TRIM(Tabla1[[#This Row],[Mes Inscrito]])&amp;"-"&amp;TRIM(Tabla1[[#This Row],[Dia de clases Inscrito]])&amp;"-"&amp;TRIM(Tabla1[[#This Row],[Horario Inscrito]])&amp;"-"&amp;TRIM(Tabla1[[#This Row],[Fecha Inicio grupo]])&amp;"-"&amp;TRIM(Tabla1[[#This Row],[Tipo Incrito]]))</f>
        <v/>
      </c>
      <c r="BH571" s="251" t="str">
        <f>IF(F571="","",OR(IFERROR(SEARCH("CG",Tabla1[[#This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1" s="305" t="str">
        <f>IF(F571&lt;&gt;"",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1" s="305" t="str">
        <f>IF(F571&lt;&gt;"",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1" s="305" t="str">
        <f>IF(Tabla1[[#This Row],[Fecha Inicio grupo]]="","",IFERROR(VLOOKUP(Tabla1[[#This Row],[Mes de Alta como miembro]],Parámetros!$AM$2:$AN$16,2,0),"01/01/1900"))</f>
        <v/>
      </c>
    </row>
    <row r="572" spans="1:63" ht="14.45" hidden="1">
      <c r="A572" s="68">
        <v>569</v>
      </c>
      <c r="B572" s="29"/>
      <c r="C572" s="34"/>
      <c r="D572" s="42"/>
      <c r="E572" s="64"/>
      <c r="F572" s="45"/>
      <c r="G572" s="45"/>
      <c r="H572" s="161"/>
      <c r="I572" s="42"/>
      <c r="J572" s="28"/>
      <c r="K572" s="69"/>
      <c r="L572" s="68"/>
      <c r="M572" s="46"/>
      <c r="N572" s="236" t="str">
        <f ca="1">IF(Tabla1[[#This Row],[Fecha de nac]]="","",IF(Tabla1[[#This Row],[Fecha Finalización]] &gt;=TODAY(), DATEDIF(Tabla1[[#This Row],[Fecha de nac]],TODAY(),"y"), ROUNDDOWN((Tabla1[[#This Row],[Fecha Finalización]] -Tabla1[[#This Row],[Fecha de nac]])/365,0)))</f>
        <v/>
      </c>
      <c r="O572" s="167"/>
      <c r="P572" s="34"/>
      <c r="Q572" s="67"/>
      <c r="R572" s="67"/>
      <c r="S572" s="67"/>
      <c r="T572" s="67"/>
      <c r="U572" s="241" t="str">
        <f>IF(F572="","",Tabla1[[#This Row],[Fecha Inicio grupo]]+3*7-7)</f>
        <v/>
      </c>
      <c r="V572" s="242" t="str">
        <f>IF(F572="","",EDATE(Tabla1[[#This Row],[Fecha Inicio grupo]],3))</f>
        <v/>
      </c>
      <c r="W572" s="29"/>
      <c r="X572" s="29"/>
      <c r="Y572" s="76"/>
      <c r="Z572" s="76"/>
      <c r="AA572" s="76"/>
      <c r="AB572" s="76"/>
      <c r="AC572" s="76"/>
      <c r="AD572" s="76"/>
      <c r="AE572" s="76"/>
      <c r="AF572" s="76"/>
      <c r="AG572" s="76"/>
      <c r="AH572" s="76"/>
      <c r="AI572" s="76"/>
      <c r="AJ572" s="76"/>
      <c r="AK572" s="76"/>
      <c r="AL572" s="76"/>
      <c r="AM572" s="76"/>
      <c r="AN572" s="76"/>
      <c r="AO572" s="143"/>
      <c r="AP572" s="244" t="str">
        <f>IF(F572="","",IFERROR(VLOOKUP(SUBSTITUTE(SUBSTITUTE(Tabla1[[#This Row],[Uso Sistemas]],"T","P"),"N","F"),Parámetros!$M$2:$N$17,2,0),"Completar hasta 3ra sem. para evaluar a Probacionista"))</f>
        <v/>
      </c>
      <c r="AQ572" s="39"/>
      <c r="AR572" s="39"/>
      <c r="AS572" s="39"/>
      <c r="AT572" s="28"/>
      <c r="AU572" s="55"/>
      <c r="AV572" s="55"/>
      <c r="AW572" s="55"/>
      <c r="AX572" s="246" t="str">
        <f>IF(V572="","",EOMONTH(EDATE(Tabla1[[#This Row],[Fecha Finalización]],2),0))</f>
        <v/>
      </c>
      <c r="AY572" s="39"/>
      <c r="AZ572" s="247" t="str">
        <f>IF(V572="","",EOMONTH(EDATE(Tabla1[[#This Row],[Fecha Finalización]],3),0))</f>
        <v/>
      </c>
      <c r="BA572" s="39"/>
      <c r="BB572" s="39"/>
      <c r="BC572" s="233"/>
      <c r="BD572" s="231" t="str">
        <f>IF(F572="","",Tabla1[[#This Row],[sem 01]]&amp;Tabla1[[#This Row],[sem 02]]&amp;Tabla1[[#This Row],[sem 03]])</f>
        <v/>
      </c>
      <c r="BE572" s="232" t="str">
        <f>+IF(TRIM(F572)="","",$B$1&amp;"-"&amp;Tabla1[[#This Row],[Mes Inscrito]]&amp;"-"&amp;Tabla1[[#This Row],[Dia de clases Inscrito]]&amp;"-"&amp;Tabla1[[#This Row],[Horario Inscrito]]&amp;"-"&amp;Tabla1[[#This Row],[Fecha Inicio grupo]])</f>
        <v/>
      </c>
      <c r="BF572" s="249" t="str">
        <f>IF(F572="","",Tabla1[[#This Row],[Curso]])</f>
        <v/>
      </c>
      <c r="BG572" s="250" t="str">
        <f>+IF(TRIM(F572)="","",$B$1&amp;"-"&amp;TRIM(Tabla1[[#This Row],[Mes Inscrito]])&amp;"-"&amp;TRIM(Tabla1[[#This Row],[Dia de clases Inscrito]])&amp;"-"&amp;TRIM(Tabla1[[#This Row],[Horario Inscrito]])&amp;"-"&amp;TRIM(Tabla1[[#This Row],[Fecha Inicio grupo]])&amp;"-"&amp;TRIM(Tabla1[[#This Row],[Tipo Incrito]]))</f>
        <v/>
      </c>
      <c r="BH572" s="251" t="str">
        <f>IF(F572="","",OR(IFERROR(SEARCH("CG",Tabla1[[#This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2" s="305" t="str">
        <f>IF(F572&lt;&gt;"",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2" s="305" t="str">
        <f>IF(F572&lt;&gt;"",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2" s="305" t="str">
        <f>IF(Tabla1[[#This Row],[Fecha Inicio grupo]]="","",IFERROR(VLOOKUP(Tabla1[[#This Row],[Mes de Alta como miembro]],Parámetros!$AM$2:$AN$16,2,0),"01/01/1900"))</f>
        <v/>
      </c>
    </row>
    <row r="573" spans="1:63" ht="14.45" hidden="1">
      <c r="A573" s="68">
        <v>570</v>
      </c>
      <c r="B573" s="29"/>
      <c r="C573" s="34"/>
      <c r="D573" s="42"/>
      <c r="E573" s="64"/>
      <c r="F573" s="45"/>
      <c r="G573" s="45"/>
      <c r="H573" s="161"/>
      <c r="I573" s="42"/>
      <c r="J573" s="28"/>
      <c r="K573" s="69"/>
      <c r="L573" s="68"/>
      <c r="M573" s="46"/>
      <c r="N573" s="236" t="str">
        <f ca="1">IF(Tabla1[[#This Row],[Fecha de nac]]="","",IF(Tabla1[[#This Row],[Fecha Finalización]] &gt;=TODAY(), DATEDIF(Tabla1[[#This Row],[Fecha de nac]],TODAY(),"y"), ROUNDDOWN((Tabla1[[#This Row],[Fecha Finalización]] -Tabla1[[#This Row],[Fecha de nac]])/365,0)))</f>
        <v/>
      </c>
      <c r="O573" s="167"/>
      <c r="P573" s="34"/>
      <c r="Q573" s="67"/>
      <c r="R573" s="67"/>
      <c r="S573" s="67"/>
      <c r="T573" s="67"/>
      <c r="U573" s="241" t="str">
        <f>IF(F573="","",Tabla1[[#This Row],[Fecha Inicio grupo]]+3*7-7)</f>
        <v/>
      </c>
      <c r="V573" s="242" t="str">
        <f>IF(F573="","",EDATE(Tabla1[[#This Row],[Fecha Inicio grupo]],3))</f>
        <v/>
      </c>
      <c r="W573" s="29"/>
      <c r="X573" s="29"/>
      <c r="Y573" s="76"/>
      <c r="Z573" s="76"/>
      <c r="AA573" s="76"/>
      <c r="AB573" s="76"/>
      <c r="AC573" s="76"/>
      <c r="AD573" s="76"/>
      <c r="AE573" s="76"/>
      <c r="AF573" s="76"/>
      <c r="AG573" s="76"/>
      <c r="AH573" s="76"/>
      <c r="AI573" s="76"/>
      <c r="AJ573" s="76"/>
      <c r="AK573" s="76"/>
      <c r="AL573" s="76"/>
      <c r="AM573" s="76"/>
      <c r="AN573" s="76"/>
      <c r="AO573" s="143"/>
      <c r="AP573" s="244" t="str">
        <f>IF(F573="","",IFERROR(VLOOKUP(SUBSTITUTE(SUBSTITUTE(Tabla1[[#This Row],[Uso Sistemas]],"T","P"),"N","F"),Parámetros!$M$2:$N$17,2,0),"Completar hasta 3ra sem. para evaluar a Probacionista"))</f>
        <v/>
      </c>
      <c r="AQ573" s="39"/>
      <c r="AR573" s="39"/>
      <c r="AS573" s="39"/>
      <c r="AT573" s="28"/>
      <c r="AU573" s="55"/>
      <c r="AV573" s="55"/>
      <c r="AW573" s="55"/>
      <c r="AX573" s="246" t="str">
        <f>IF(V573="","",EOMONTH(EDATE(Tabla1[[#This Row],[Fecha Finalización]],2),0))</f>
        <v/>
      </c>
      <c r="AY573" s="39"/>
      <c r="AZ573" s="247" t="str">
        <f>IF(V573="","",EOMONTH(EDATE(Tabla1[[#This Row],[Fecha Finalización]],3),0))</f>
        <v/>
      </c>
      <c r="BA573" s="39"/>
      <c r="BB573" s="39"/>
      <c r="BC573" s="233"/>
      <c r="BD573" s="231" t="str">
        <f>IF(F573="","",Tabla1[[#This Row],[sem 01]]&amp;Tabla1[[#This Row],[sem 02]]&amp;Tabla1[[#This Row],[sem 03]])</f>
        <v/>
      </c>
      <c r="BE573" s="232" t="str">
        <f>+IF(TRIM(F573)="","",$B$1&amp;"-"&amp;Tabla1[[#This Row],[Mes Inscrito]]&amp;"-"&amp;Tabla1[[#This Row],[Dia de clases Inscrito]]&amp;"-"&amp;Tabla1[[#This Row],[Horario Inscrito]]&amp;"-"&amp;Tabla1[[#This Row],[Fecha Inicio grupo]])</f>
        <v/>
      </c>
      <c r="BF573" s="249" t="str">
        <f>IF(F573="","",Tabla1[[#This Row],[Curso]])</f>
        <v/>
      </c>
      <c r="BG573" s="250" t="str">
        <f>+IF(TRIM(F573)="","",$B$1&amp;"-"&amp;TRIM(Tabla1[[#This Row],[Mes Inscrito]])&amp;"-"&amp;TRIM(Tabla1[[#This Row],[Dia de clases Inscrito]])&amp;"-"&amp;TRIM(Tabla1[[#This Row],[Horario Inscrito]])&amp;"-"&amp;TRIM(Tabla1[[#This Row],[Fecha Inicio grupo]])&amp;"-"&amp;TRIM(Tabla1[[#This Row],[Tipo Incrito]]))</f>
        <v/>
      </c>
      <c r="BH573" s="251" t="str">
        <f>IF(F573="","",OR(IFERROR(SEARCH("CG",Tabla1[[#This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3" s="305" t="str">
        <f>IF(F573&lt;&gt;"",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3" s="305" t="str">
        <f>IF(F573&lt;&gt;"",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3" s="305" t="str">
        <f>IF(Tabla1[[#This Row],[Fecha Inicio grupo]]="","",IFERROR(VLOOKUP(Tabla1[[#This Row],[Mes de Alta como miembro]],Parámetros!$AM$2:$AN$16,2,0),"01/01/1900"))</f>
        <v/>
      </c>
    </row>
    <row r="574" spans="1:63" ht="14.45" hidden="1">
      <c r="A574" s="68">
        <v>571</v>
      </c>
      <c r="B574" s="29"/>
      <c r="C574" s="34"/>
      <c r="D574" s="42"/>
      <c r="E574" s="64"/>
      <c r="F574" s="45"/>
      <c r="G574" s="45"/>
      <c r="H574" s="161"/>
      <c r="I574" s="42"/>
      <c r="J574" s="28"/>
      <c r="K574" s="69"/>
      <c r="L574" s="68"/>
      <c r="M574" s="46"/>
      <c r="N574" s="236" t="str">
        <f ca="1">IF(Tabla1[[#This Row],[Fecha de nac]]="","",IF(Tabla1[[#This Row],[Fecha Finalización]] &gt;=TODAY(), DATEDIF(Tabla1[[#This Row],[Fecha de nac]],TODAY(),"y"), ROUNDDOWN((Tabla1[[#This Row],[Fecha Finalización]] -Tabla1[[#This Row],[Fecha de nac]])/365,0)))</f>
        <v/>
      </c>
      <c r="O574" s="167"/>
      <c r="P574" s="34"/>
      <c r="Q574" s="67"/>
      <c r="R574" s="67"/>
      <c r="S574" s="67"/>
      <c r="T574" s="67"/>
      <c r="U574" s="241" t="str">
        <f>IF(F574="","",Tabla1[[#This Row],[Fecha Inicio grupo]]+3*7-7)</f>
        <v/>
      </c>
      <c r="V574" s="242" t="str">
        <f>IF(F574="","",EDATE(Tabla1[[#This Row],[Fecha Inicio grupo]],3))</f>
        <v/>
      </c>
      <c r="W574" s="29"/>
      <c r="X574" s="29"/>
      <c r="Y574" s="76"/>
      <c r="Z574" s="76"/>
      <c r="AA574" s="76"/>
      <c r="AB574" s="76"/>
      <c r="AC574" s="76"/>
      <c r="AD574" s="76"/>
      <c r="AE574" s="76"/>
      <c r="AF574" s="76"/>
      <c r="AG574" s="76"/>
      <c r="AH574" s="76"/>
      <c r="AI574" s="76"/>
      <c r="AJ574" s="76"/>
      <c r="AK574" s="76"/>
      <c r="AL574" s="76"/>
      <c r="AM574" s="76"/>
      <c r="AN574" s="76"/>
      <c r="AO574" s="143"/>
      <c r="AP574" s="244" t="str">
        <f>IF(F574="","",IFERROR(VLOOKUP(SUBSTITUTE(SUBSTITUTE(Tabla1[[#This Row],[Uso Sistemas]],"T","P"),"N","F"),Parámetros!$M$2:$N$17,2,0),"Completar hasta 3ra sem. para evaluar a Probacionista"))</f>
        <v/>
      </c>
      <c r="AQ574" s="39"/>
      <c r="AR574" s="39"/>
      <c r="AS574" s="39"/>
      <c r="AT574" s="28"/>
      <c r="AU574" s="55"/>
      <c r="AV574" s="55"/>
      <c r="AW574" s="55"/>
      <c r="AX574" s="246" t="str">
        <f>IF(V574="","",EOMONTH(EDATE(Tabla1[[#This Row],[Fecha Finalización]],2),0))</f>
        <v/>
      </c>
      <c r="AY574" s="39"/>
      <c r="AZ574" s="247" t="str">
        <f>IF(V574="","",EOMONTH(EDATE(Tabla1[[#This Row],[Fecha Finalización]],3),0))</f>
        <v/>
      </c>
      <c r="BA574" s="39"/>
      <c r="BB574" s="39"/>
      <c r="BC574" s="233"/>
      <c r="BD574" s="231" t="str">
        <f>IF(F574="","",Tabla1[[#This Row],[sem 01]]&amp;Tabla1[[#This Row],[sem 02]]&amp;Tabla1[[#This Row],[sem 03]])</f>
        <v/>
      </c>
      <c r="BE574" s="232" t="str">
        <f>+IF(TRIM(F574)="","",$B$1&amp;"-"&amp;Tabla1[[#This Row],[Mes Inscrito]]&amp;"-"&amp;Tabla1[[#This Row],[Dia de clases Inscrito]]&amp;"-"&amp;Tabla1[[#This Row],[Horario Inscrito]]&amp;"-"&amp;Tabla1[[#This Row],[Fecha Inicio grupo]])</f>
        <v/>
      </c>
      <c r="BF574" s="249" t="str">
        <f>IF(F574="","",Tabla1[[#This Row],[Curso]])</f>
        <v/>
      </c>
      <c r="BG574" s="250" t="str">
        <f>+IF(TRIM(F574)="","",$B$1&amp;"-"&amp;TRIM(Tabla1[[#This Row],[Mes Inscrito]])&amp;"-"&amp;TRIM(Tabla1[[#This Row],[Dia de clases Inscrito]])&amp;"-"&amp;TRIM(Tabla1[[#This Row],[Horario Inscrito]])&amp;"-"&amp;TRIM(Tabla1[[#This Row],[Fecha Inicio grupo]])&amp;"-"&amp;TRIM(Tabla1[[#This Row],[Tipo Incrito]]))</f>
        <v/>
      </c>
      <c r="BH574" s="251" t="str">
        <f>IF(F574="","",OR(IFERROR(SEARCH("CG",Tabla1[[#This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4" s="305" t="str">
        <f>IF(F574&lt;&gt;"",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4" s="305" t="str">
        <f>IF(F574&lt;&gt;"",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4" s="305" t="str">
        <f>IF(Tabla1[[#This Row],[Fecha Inicio grupo]]="","",IFERROR(VLOOKUP(Tabla1[[#This Row],[Mes de Alta como miembro]],Parámetros!$AM$2:$AN$16,2,0),"01/01/1900"))</f>
        <v/>
      </c>
    </row>
    <row r="575" spans="1:63" ht="14.45" hidden="1">
      <c r="A575" s="68">
        <v>572</v>
      </c>
      <c r="B575" s="29"/>
      <c r="C575" s="34"/>
      <c r="D575" s="42"/>
      <c r="E575" s="64"/>
      <c r="F575" s="45"/>
      <c r="G575" s="45"/>
      <c r="H575" s="161"/>
      <c r="I575" s="42"/>
      <c r="J575" s="28"/>
      <c r="K575" s="69"/>
      <c r="L575" s="68"/>
      <c r="M575" s="46"/>
      <c r="N575" s="236" t="str">
        <f ca="1">IF(Tabla1[[#This Row],[Fecha de nac]]="","",IF(Tabla1[[#This Row],[Fecha Finalización]] &gt;=TODAY(), DATEDIF(Tabla1[[#This Row],[Fecha de nac]],TODAY(),"y"), ROUNDDOWN((Tabla1[[#This Row],[Fecha Finalización]] -Tabla1[[#This Row],[Fecha de nac]])/365,0)))</f>
        <v/>
      </c>
      <c r="O575" s="167"/>
      <c r="P575" s="34"/>
      <c r="Q575" s="67"/>
      <c r="R575" s="67"/>
      <c r="S575" s="67"/>
      <c r="T575" s="67"/>
      <c r="U575" s="241" t="str">
        <f>IF(F575="","",Tabla1[[#This Row],[Fecha Inicio grupo]]+3*7-7)</f>
        <v/>
      </c>
      <c r="V575" s="242" t="str">
        <f>IF(F575="","",EDATE(Tabla1[[#This Row],[Fecha Inicio grupo]],3))</f>
        <v/>
      </c>
      <c r="W575" s="29"/>
      <c r="X575" s="29"/>
      <c r="Y575" s="76"/>
      <c r="Z575" s="76"/>
      <c r="AA575" s="76"/>
      <c r="AB575" s="76"/>
      <c r="AC575" s="76"/>
      <c r="AD575" s="76"/>
      <c r="AE575" s="76"/>
      <c r="AF575" s="76"/>
      <c r="AG575" s="76"/>
      <c r="AH575" s="76"/>
      <c r="AI575" s="76"/>
      <c r="AJ575" s="76"/>
      <c r="AK575" s="76"/>
      <c r="AL575" s="76"/>
      <c r="AM575" s="76"/>
      <c r="AN575" s="76"/>
      <c r="AO575" s="143"/>
      <c r="AP575" s="244" t="str">
        <f>IF(F575="","",IFERROR(VLOOKUP(SUBSTITUTE(SUBSTITUTE(Tabla1[[#This Row],[Uso Sistemas]],"T","P"),"N","F"),Parámetros!$M$2:$N$17,2,0),"Completar hasta 3ra sem. para evaluar a Probacionista"))</f>
        <v/>
      </c>
      <c r="AQ575" s="39"/>
      <c r="AR575" s="39"/>
      <c r="AS575" s="39"/>
      <c r="AT575" s="28"/>
      <c r="AU575" s="55"/>
      <c r="AV575" s="55"/>
      <c r="AW575" s="55"/>
      <c r="AX575" s="246" t="str">
        <f>IF(V575="","",EOMONTH(EDATE(Tabla1[[#This Row],[Fecha Finalización]],2),0))</f>
        <v/>
      </c>
      <c r="AY575" s="39"/>
      <c r="AZ575" s="247" t="str">
        <f>IF(V575="","",EOMONTH(EDATE(Tabla1[[#This Row],[Fecha Finalización]],3),0))</f>
        <v/>
      </c>
      <c r="BA575" s="39"/>
      <c r="BB575" s="39"/>
      <c r="BC575" s="233"/>
      <c r="BD575" s="231" t="str">
        <f>IF(F575="","",Tabla1[[#This Row],[sem 01]]&amp;Tabla1[[#This Row],[sem 02]]&amp;Tabla1[[#This Row],[sem 03]])</f>
        <v/>
      </c>
      <c r="BE575" s="232" t="str">
        <f>+IF(TRIM(F575)="","",$B$1&amp;"-"&amp;Tabla1[[#This Row],[Mes Inscrito]]&amp;"-"&amp;Tabla1[[#This Row],[Dia de clases Inscrito]]&amp;"-"&amp;Tabla1[[#This Row],[Horario Inscrito]]&amp;"-"&amp;Tabla1[[#This Row],[Fecha Inicio grupo]])</f>
        <v/>
      </c>
      <c r="BF575" s="249" t="str">
        <f>IF(F575="","",Tabla1[[#This Row],[Curso]])</f>
        <v/>
      </c>
      <c r="BG575" s="250" t="str">
        <f>+IF(TRIM(F575)="","",$B$1&amp;"-"&amp;TRIM(Tabla1[[#This Row],[Mes Inscrito]])&amp;"-"&amp;TRIM(Tabla1[[#This Row],[Dia de clases Inscrito]])&amp;"-"&amp;TRIM(Tabla1[[#This Row],[Horario Inscrito]])&amp;"-"&amp;TRIM(Tabla1[[#This Row],[Fecha Inicio grupo]])&amp;"-"&amp;TRIM(Tabla1[[#This Row],[Tipo Incrito]]))</f>
        <v/>
      </c>
      <c r="BH575" s="251" t="str">
        <f>IF(F575="","",OR(IFERROR(SEARCH("CG",Tabla1[[#This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5" s="305" t="str">
        <f>IF(F575&lt;&gt;"",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5" s="305" t="str">
        <f>IF(F575&lt;&gt;"",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5" s="305" t="str">
        <f>IF(Tabla1[[#This Row],[Fecha Inicio grupo]]="","",IFERROR(VLOOKUP(Tabla1[[#This Row],[Mes de Alta como miembro]],Parámetros!$AM$2:$AN$16,2,0),"01/01/1900"))</f>
        <v/>
      </c>
    </row>
    <row r="576" spans="1:63" ht="14.45" hidden="1">
      <c r="A576" s="68">
        <v>573</v>
      </c>
      <c r="B576" s="29"/>
      <c r="C576" s="34"/>
      <c r="D576" s="42"/>
      <c r="E576" s="64"/>
      <c r="F576" s="45"/>
      <c r="G576" s="45"/>
      <c r="H576" s="161"/>
      <c r="I576" s="42"/>
      <c r="J576" s="28"/>
      <c r="K576" s="69"/>
      <c r="L576" s="68"/>
      <c r="M576" s="46"/>
      <c r="N576" s="236" t="str">
        <f ca="1">IF(Tabla1[[#This Row],[Fecha de nac]]="","",IF(Tabla1[[#This Row],[Fecha Finalización]] &gt;=TODAY(), DATEDIF(Tabla1[[#This Row],[Fecha de nac]],TODAY(),"y"), ROUNDDOWN((Tabla1[[#This Row],[Fecha Finalización]] -Tabla1[[#This Row],[Fecha de nac]])/365,0)))</f>
        <v/>
      </c>
      <c r="O576" s="167"/>
      <c r="P576" s="34"/>
      <c r="Q576" s="67"/>
      <c r="R576" s="67"/>
      <c r="S576" s="67"/>
      <c r="T576" s="67"/>
      <c r="U576" s="241" t="str">
        <f>IF(F576="","",Tabla1[[#This Row],[Fecha Inicio grupo]]+3*7-7)</f>
        <v/>
      </c>
      <c r="V576" s="242" t="str">
        <f>IF(F576="","",EDATE(Tabla1[[#This Row],[Fecha Inicio grupo]],3))</f>
        <v/>
      </c>
      <c r="W576" s="29"/>
      <c r="X576" s="29"/>
      <c r="Y576" s="76"/>
      <c r="Z576" s="76"/>
      <c r="AA576" s="76"/>
      <c r="AB576" s="76"/>
      <c r="AC576" s="76"/>
      <c r="AD576" s="76"/>
      <c r="AE576" s="76"/>
      <c r="AF576" s="76"/>
      <c r="AG576" s="76"/>
      <c r="AH576" s="76"/>
      <c r="AI576" s="76"/>
      <c r="AJ576" s="76"/>
      <c r="AK576" s="76"/>
      <c r="AL576" s="76"/>
      <c r="AM576" s="76"/>
      <c r="AN576" s="76"/>
      <c r="AO576" s="143"/>
      <c r="AP576" s="244" t="str">
        <f>IF(F576="","",IFERROR(VLOOKUP(SUBSTITUTE(SUBSTITUTE(Tabla1[[#This Row],[Uso Sistemas]],"T","P"),"N","F"),Parámetros!$M$2:$N$17,2,0),"Completar hasta 3ra sem. para evaluar a Probacionista"))</f>
        <v/>
      </c>
      <c r="AQ576" s="39"/>
      <c r="AR576" s="39"/>
      <c r="AS576" s="39"/>
      <c r="AT576" s="28"/>
      <c r="AU576" s="55"/>
      <c r="AV576" s="55"/>
      <c r="AW576" s="55"/>
      <c r="AX576" s="246" t="str">
        <f>IF(V576="","",EOMONTH(EDATE(Tabla1[[#This Row],[Fecha Finalización]],2),0))</f>
        <v/>
      </c>
      <c r="AY576" s="39"/>
      <c r="AZ576" s="247" t="str">
        <f>IF(V576="","",EOMONTH(EDATE(Tabla1[[#This Row],[Fecha Finalización]],3),0))</f>
        <v/>
      </c>
      <c r="BA576" s="39"/>
      <c r="BB576" s="39"/>
      <c r="BC576" s="233"/>
      <c r="BD576" s="231" t="str">
        <f>IF(F576="","",Tabla1[[#This Row],[sem 01]]&amp;Tabla1[[#This Row],[sem 02]]&amp;Tabla1[[#This Row],[sem 03]])</f>
        <v/>
      </c>
      <c r="BE576" s="232" t="str">
        <f>+IF(TRIM(F576)="","",$B$1&amp;"-"&amp;Tabla1[[#This Row],[Mes Inscrito]]&amp;"-"&amp;Tabla1[[#This Row],[Dia de clases Inscrito]]&amp;"-"&amp;Tabla1[[#This Row],[Horario Inscrito]]&amp;"-"&amp;Tabla1[[#This Row],[Fecha Inicio grupo]])</f>
        <v/>
      </c>
      <c r="BF576" s="249" t="str">
        <f>IF(F576="","",Tabla1[[#This Row],[Curso]])</f>
        <v/>
      </c>
      <c r="BG576" s="250" t="str">
        <f>+IF(TRIM(F576)="","",$B$1&amp;"-"&amp;TRIM(Tabla1[[#This Row],[Mes Inscrito]])&amp;"-"&amp;TRIM(Tabla1[[#This Row],[Dia de clases Inscrito]])&amp;"-"&amp;TRIM(Tabla1[[#This Row],[Horario Inscrito]])&amp;"-"&amp;TRIM(Tabla1[[#This Row],[Fecha Inicio grupo]])&amp;"-"&amp;TRIM(Tabla1[[#This Row],[Tipo Incrito]]))</f>
        <v/>
      </c>
      <c r="BH576" s="251" t="str">
        <f>IF(F576="","",OR(IFERROR(SEARCH("CG",Tabla1[[#This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6" s="305" t="str">
        <f>IF(F576&lt;&gt;"",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6" s="305" t="str">
        <f>IF(F576&lt;&gt;"",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6" s="305" t="str">
        <f>IF(Tabla1[[#This Row],[Fecha Inicio grupo]]="","",IFERROR(VLOOKUP(Tabla1[[#This Row],[Mes de Alta como miembro]],Parámetros!$AM$2:$AN$16,2,0),"01/01/1900"))</f>
        <v/>
      </c>
    </row>
    <row r="577" spans="1:63" ht="14.45" hidden="1">
      <c r="A577" s="68">
        <v>574</v>
      </c>
      <c r="B577" s="29"/>
      <c r="C577" s="34"/>
      <c r="D577" s="42"/>
      <c r="E577" s="64"/>
      <c r="F577" s="45"/>
      <c r="G577" s="45"/>
      <c r="H577" s="161"/>
      <c r="I577" s="42"/>
      <c r="J577" s="28"/>
      <c r="K577" s="69"/>
      <c r="L577" s="68"/>
      <c r="M577" s="46"/>
      <c r="N577" s="236" t="str">
        <f ca="1">IF(Tabla1[[#This Row],[Fecha de nac]]="","",IF(Tabla1[[#This Row],[Fecha Finalización]] &gt;=TODAY(), DATEDIF(Tabla1[[#This Row],[Fecha de nac]],TODAY(),"y"), ROUNDDOWN((Tabla1[[#This Row],[Fecha Finalización]] -Tabla1[[#This Row],[Fecha de nac]])/365,0)))</f>
        <v/>
      </c>
      <c r="O577" s="167"/>
      <c r="P577" s="34"/>
      <c r="Q577" s="67"/>
      <c r="R577" s="67"/>
      <c r="S577" s="67"/>
      <c r="T577" s="67"/>
      <c r="U577" s="241" t="str">
        <f>IF(F577="","",Tabla1[[#This Row],[Fecha Inicio grupo]]+3*7-7)</f>
        <v/>
      </c>
      <c r="V577" s="242" t="str">
        <f>IF(F577="","",EDATE(Tabla1[[#This Row],[Fecha Inicio grupo]],3))</f>
        <v/>
      </c>
      <c r="W577" s="29"/>
      <c r="X577" s="29"/>
      <c r="Y577" s="76"/>
      <c r="Z577" s="76"/>
      <c r="AA577" s="76"/>
      <c r="AB577" s="76"/>
      <c r="AC577" s="76"/>
      <c r="AD577" s="76"/>
      <c r="AE577" s="76"/>
      <c r="AF577" s="76"/>
      <c r="AG577" s="76"/>
      <c r="AH577" s="76"/>
      <c r="AI577" s="76"/>
      <c r="AJ577" s="76"/>
      <c r="AK577" s="76"/>
      <c r="AL577" s="76"/>
      <c r="AM577" s="76"/>
      <c r="AN577" s="76"/>
      <c r="AO577" s="143"/>
      <c r="AP577" s="244" t="str">
        <f>IF(F577="","",IFERROR(VLOOKUP(SUBSTITUTE(SUBSTITUTE(Tabla1[[#This Row],[Uso Sistemas]],"T","P"),"N","F"),Parámetros!$M$2:$N$17,2,0),"Completar hasta 3ra sem. para evaluar a Probacionista"))</f>
        <v/>
      </c>
      <c r="AQ577" s="39"/>
      <c r="AR577" s="39"/>
      <c r="AS577" s="39"/>
      <c r="AT577" s="28"/>
      <c r="AU577" s="55"/>
      <c r="AV577" s="55"/>
      <c r="AW577" s="55"/>
      <c r="AX577" s="246" t="str">
        <f>IF(V577="","",EOMONTH(EDATE(Tabla1[[#This Row],[Fecha Finalización]],2),0))</f>
        <v/>
      </c>
      <c r="AY577" s="39"/>
      <c r="AZ577" s="247" t="str">
        <f>IF(V577="","",EOMONTH(EDATE(Tabla1[[#This Row],[Fecha Finalización]],3),0))</f>
        <v/>
      </c>
      <c r="BA577" s="39"/>
      <c r="BB577" s="39"/>
      <c r="BC577" s="233"/>
      <c r="BD577" s="231" t="str">
        <f>IF(F577="","",Tabla1[[#This Row],[sem 01]]&amp;Tabla1[[#This Row],[sem 02]]&amp;Tabla1[[#This Row],[sem 03]])</f>
        <v/>
      </c>
      <c r="BE577" s="232" t="str">
        <f>+IF(TRIM(F577)="","",$B$1&amp;"-"&amp;Tabla1[[#This Row],[Mes Inscrito]]&amp;"-"&amp;Tabla1[[#This Row],[Dia de clases Inscrito]]&amp;"-"&amp;Tabla1[[#This Row],[Horario Inscrito]]&amp;"-"&amp;Tabla1[[#This Row],[Fecha Inicio grupo]])</f>
        <v/>
      </c>
      <c r="BF577" s="249" t="str">
        <f>IF(F577="","",Tabla1[[#This Row],[Curso]])</f>
        <v/>
      </c>
      <c r="BG577" s="250" t="str">
        <f>+IF(TRIM(F577)="","",$B$1&amp;"-"&amp;TRIM(Tabla1[[#This Row],[Mes Inscrito]])&amp;"-"&amp;TRIM(Tabla1[[#This Row],[Dia de clases Inscrito]])&amp;"-"&amp;TRIM(Tabla1[[#This Row],[Horario Inscrito]])&amp;"-"&amp;TRIM(Tabla1[[#This Row],[Fecha Inicio grupo]])&amp;"-"&amp;TRIM(Tabla1[[#This Row],[Tipo Incrito]]))</f>
        <v/>
      </c>
      <c r="BH577" s="251" t="str">
        <f>IF(F577="","",OR(IFERROR(SEARCH("CG",Tabla1[[#This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7" s="305" t="str">
        <f>IF(F577&lt;&gt;"",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7" s="305" t="str">
        <f>IF(F577&lt;&gt;"",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7" s="305" t="str">
        <f>IF(Tabla1[[#This Row],[Fecha Inicio grupo]]="","",IFERROR(VLOOKUP(Tabla1[[#This Row],[Mes de Alta como miembro]],Parámetros!$AM$2:$AN$16,2,0),"01/01/1900"))</f>
        <v/>
      </c>
    </row>
    <row r="578" spans="1:63" ht="14.45" hidden="1">
      <c r="A578" s="68">
        <v>575</v>
      </c>
      <c r="B578" s="29"/>
      <c r="C578" s="34"/>
      <c r="D578" s="42"/>
      <c r="E578" s="64"/>
      <c r="F578" s="45"/>
      <c r="G578" s="45"/>
      <c r="H578" s="161"/>
      <c r="I578" s="42"/>
      <c r="J578" s="28"/>
      <c r="K578" s="69"/>
      <c r="L578" s="68"/>
      <c r="M578" s="46"/>
      <c r="N578" s="236" t="str">
        <f ca="1">IF(Tabla1[[#This Row],[Fecha de nac]]="","",IF(Tabla1[[#This Row],[Fecha Finalización]] &gt;=TODAY(), DATEDIF(Tabla1[[#This Row],[Fecha de nac]],TODAY(),"y"), ROUNDDOWN((Tabla1[[#This Row],[Fecha Finalización]] -Tabla1[[#This Row],[Fecha de nac]])/365,0)))</f>
        <v/>
      </c>
      <c r="O578" s="167"/>
      <c r="P578" s="34"/>
      <c r="Q578" s="67"/>
      <c r="R578" s="67"/>
      <c r="S578" s="67"/>
      <c r="T578" s="67"/>
      <c r="U578" s="241" t="str">
        <f>IF(F578="","",Tabla1[[#This Row],[Fecha Inicio grupo]]+3*7-7)</f>
        <v/>
      </c>
      <c r="V578" s="242" t="str">
        <f>IF(F578="","",EDATE(Tabla1[[#This Row],[Fecha Inicio grupo]],3))</f>
        <v/>
      </c>
      <c r="W578" s="29"/>
      <c r="X578" s="29"/>
      <c r="Y578" s="76"/>
      <c r="Z578" s="76"/>
      <c r="AA578" s="76"/>
      <c r="AB578" s="76"/>
      <c r="AC578" s="76"/>
      <c r="AD578" s="76"/>
      <c r="AE578" s="76"/>
      <c r="AF578" s="76"/>
      <c r="AG578" s="76"/>
      <c r="AH578" s="76"/>
      <c r="AI578" s="76"/>
      <c r="AJ578" s="76"/>
      <c r="AK578" s="76"/>
      <c r="AL578" s="76"/>
      <c r="AM578" s="76"/>
      <c r="AN578" s="76"/>
      <c r="AO578" s="143"/>
      <c r="AP578" s="244" t="str">
        <f>IF(F578="","",IFERROR(VLOOKUP(SUBSTITUTE(SUBSTITUTE(Tabla1[[#This Row],[Uso Sistemas]],"T","P"),"N","F"),Parámetros!$M$2:$N$17,2,0),"Completar hasta 3ra sem. para evaluar a Probacionista"))</f>
        <v/>
      </c>
      <c r="AQ578" s="39"/>
      <c r="AR578" s="39"/>
      <c r="AS578" s="39"/>
      <c r="AT578" s="28"/>
      <c r="AU578" s="55"/>
      <c r="AV578" s="55"/>
      <c r="AW578" s="55"/>
      <c r="AX578" s="246" t="str">
        <f>IF(V578="","",EOMONTH(EDATE(Tabla1[[#This Row],[Fecha Finalización]],2),0))</f>
        <v/>
      </c>
      <c r="AY578" s="39"/>
      <c r="AZ578" s="247" t="str">
        <f>IF(V578="","",EOMONTH(EDATE(Tabla1[[#This Row],[Fecha Finalización]],3),0))</f>
        <v/>
      </c>
      <c r="BA578" s="39"/>
      <c r="BB578" s="39"/>
      <c r="BC578" s="233"/>
      <c r="BD578" s="231" t="str">
        <f>IF(F578="","",Tabla1[[#This Row],[sem 01]]&amp;Tabla1[[#This Row],[sem 02]]&amp;Tabla1[[#This Row],[sem 03]])</f>
        <v/>
      </c>
      <c r="BE578" s="232" t="str">
        <f>+IF(TRIM(F578)="","",$B$1&amp;"-"&amp;Tabla1[[#This Row],[Mes Inscrito]]&amp;"-"&amp;Tabla1[[#This Row],[Dia de clases Inscrito]]&amp;"-"&amp;Tabla1[[#This Row],[Horario Inscrito]]&amp;"-"&amp;Tabla1[[#This Row],[Fecha Inicio grupo]])</f>
        <v/>
      </c>
      <c r="BF578" s="249" t="str">
        <f>IF(F578="","",Tabla1[[#This Row],[Curso]])</f>
        <v/>
      </c>
      <c r="BG578" s="250" t="str">
        <f>+IF(TRIM(F578)="","",$B$1&amp;"-"&amp;TRIM(Tabla1[[#This Row],[Mes Inscrito]])&amp;"-"&amp;TRIM(Tabla1[[#This Row],[Dia de clases Inscrito]])&amp;"-"&amp;TRIM(Tabla1[[#This Row],[Horario Inscrito]])&amp;"-"&amp;TRIM(Tabla1[[#This Row],[Fecha Inicio grupo]])&amp;"-"&amp;TRIM(Tabla1[[#This Row],[Tipo Incrito]]))</f>
        <v/>
      </c>
      <c r="BH578" s="251" t="str">
        <f>IF(F578="","",OR(IFERROR(SEARCH("CG",Tabla1[[#This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8" s="305" t="str">
        <f>IF(F578&lt;&gt;"",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8" s="305" t="str">
        <f>IF(F578&lt;&gt;"",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8" s="305" t="str">
        <f>IF(Tabla1[[#This Row],[Fecha Inicio grupo]]="","",IFERROR(VLOOKUP(Tabla1[[#This Row],[Mes de Alta como miembro]],Parámetros!$AM$2:$AN$16,2,0),"01/01/1900"))</f>
        <v/>
      </c>
    </row>
    <row r="579" spans="1:63" ht="14.45" hidden="1">
      <c r="A579" s="68">
        <v>576</v>
      </c>
      <c r="B579" s="29"/>
      <c r="C579" s="34"/>
      <c r="D579" s="42"/>
      <c r="E579" s="64"/>
      <c r="F579" s="45"/>
      <c r="G579" s="45"/>
      <c r="H579" s="161"/>
      <c r="I579" s="42"/>
      <c r="J579" s="28"/>
      <c r="K579" s="69"/>
      <c r="L579" s="68"/>
      <c r="M579" s="46"/>
      <c r="N579" s="236" t="str">
        <f ca="1">IF(Tabla1[[#This Row],[Fecha de nac]]="","",IF(Tabla1[[#This Row],[Fecha Finalización]] &gt;=TODAY(), DATEDIF(Tabla1[[#This Row],[Fecha de nac]],TODAY(),"y"), ROUNDDOWN((Tabla1[[#This Row],[Fecha Finalización]] -Tabla1[[#This Row],[Fecha de nac]])/365,0)))</f>
        <v/>
      </c>
      <c r="O579" s="167"/>
      <c r="P579" s="34"/>
      <c r="Q579" s="67"/>
      <c r="R579" s="67"/>
      <c r="S579" s="67"/>
      <c r="T579" s="67"/>
      <c r="U579" s="241" t="str">
        <f>IF(F579="","",Tabla1[[#This Row],[Fecha Inicio grupo]]+3*7-7)</f>
        <v/>
      </c>
      <c r="V579" s="242" t="str">
        <f>IF(F579="","",EDATE(Tabla1[[#This Row],[Fecha Inicio grupo]],3))</f>
        <v/>
      </c>
      <c r="W579" s="29"/>
      <c r="X579" s="29"/>
      <c r="Y579" s="76"/>
      <c r="Z579" s="76"/>
      <c r="AA579" s="76"/>
      <c r="AB579" s="76"/>
      <c r="AC579" s="76"/>
      <c r="AD579" s="76"/>
      <c r="AE579" s="76"/>
      <c r="AF579" s="76"/>
      <c r="AG579" s="76"/>
      <c r="AH579" s="76"/>
      <c r="AI579" s="76"/>
      <c r="AJ579" s="76"/>
      <c r="AK579" s="76"/>
      <c r="AL579" s="76"/>
      <c r="AM579" s="76"/>
      <c r="AN579" s="76"/>
      <c r="AO579" s="143"/>
      <c r="AP579" s="244" t="str">
        <f>IF(F579="","",IFERROR(VLOOKUP(SUBSTITUTE(SUBSTITUTE(Tabla1[[#This Row],[Uso Sistemas]],"T","P"),"N","F"),Parámetros!$M$2:$N$17,2,0),"Completar hasta 3ra sem. para evaluar a Probacionista"))</f>
        <v/>
      </c>
      <c r="AQ579" s="39"/>
      <c r="AR579" s="39"/>
      <c r="AS579" s="39"/>
      <c r="AT579" s="28"/>
      <c r="AU579" s="55"/>
      <c r="AV579" s="55"/>
      <c r="AW579" s="55"/>
      <c r="AX579" s="246" t="str">
        <f>IF(V579="","",EOMONTH(EDATE(Tabla1[[#This Row],[Fecha Finalización]],2),0))</f>
        <v/>
      </c>
      <c r="AY579" s="39"/>
      <c r="AZ579" s="247" t="str">
        <f>IF(V579="","",EOMONTH(EDATE(Tabla1[[#This Row],[Fecha Finalización]],3),0))</f>
        <v/>
      </c>
      <c r="BA579" s="39"/>
      <c r="BB579" s="39"/>
      <c r="BC579" s="233"/>
      <c r="BD579" s="231" t="str">
        <f>IF(F579="","",Tabla1[[#This Row],[sem 01]]&amp;Tabla1[[#This Row],[sem 02]]&amp;Tabla1[[#This Row],[sem 03]])</f>
        <v/>
      </c>
      <c r="BE579" s="232" t="str">
        <f>+IF(TRIM(F579)="","",$B$1&amp;"-"&amp;Tabla1[[#This Row],[Mes Inscrito]]&amp;"-"&amp;Tabla1[[#This Row],[Dia de clases Inscrito]]&amp;"-"&amp;Tabla1[[#This Row],[Horario Inscrito]]&amp;"-"&amp;Tabla1[[#This Row],[Fecha Inicio grupo]])</f>
        <v/>
      </c>
      <c r="BF579" s="249" t="str">
        <f>IF(F579="","",Tabla1[[#This Row],[Curso]])</f>
        <v/>
      </c>
      <c r="BG579" s="250" t="str">
        <f>+IF(TRIM(F579)="","",$B$1&amp;"-"&amp;TRIM(Tabla1[[#This Row],[Mes Inscrito]])&amp;"-"&amp;TRIM(Tabla1[[#This Row],[Dia de clases Inscrito]])&amp;"-"&amp;TRIM(Tabla1[[#This Row],[Horario Inscrito]])&amp;"-"&amp;TRIM(Tabla1[[#This Row],[Fecha Inicio grupo]])&amp;"-"&amp;TRIM(Tabla1[[#This Row],[Tipo Incrito]]))</f>
        <v/>
      </c>
      <c r="BH579" s="251" t="str">
        <f>IF(F579="","",OR(IFERROR(SEARCH("CG",Tabla1[[#This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9" s="305" t="str">
        <f>IF(F579&lt;&gt;"",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9" s="305" t="str">
        <f>IF(F579&lt;&gt;"",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9" s="305" t="str">
        <f>IF(Tabla1[[#This Row],[Fecha Inicio grupo]]="","",IFERROR(VLOOKUP(Tabla1[[#This Row],[Mes de Alta como miembro]],Parámetros!$AM$2:$AN$16,2,0),"01/01/1900"))</f>
        <v/>
      </c>
    </row>
    <row r="580" spans="1:63" ht="14.45" hidden="1">
      <c r="A580" s="68">
        <v>577</v>
      </c>
      <c r="B580" s="29"/>
      <c r="C580" s="34"/>
      <c r="D580" s="42"/>
      <c r="E580" s="64"/>
      <c r="F580" s="45"/>
      <c r="G580" s="45"/>
      <c r="H580" s="161"/>
      <c r="I580" s="42"/>
      <c r="J580" s="28"/>
      <c r="K580" s="69"/>
      <c r="L580" s="68"/>
      <c r="M580" s="46"/>
      <c r="N580" s="236" t="str">
        <f ca="1">IF(Tabla1[[#This Row],[Fecha de nac]]="","",IF(Tabla1[[#This Row],[Fecha Finalización]] &gt;=TODAY(), DATEDIF(Tabla1[[#This Row],[Fecha de nac]],TODAY(),"y"), ROUNDDOWN((Tabla1[[#This Row],[Fecha Finalización]] -Tabla1[[#This Row],[Fecha de nac]])/365,0)))</f>
        <v/>
      </c>
      <c r="O580" s="167"/>
      <c r="P580" s="34"/>
      <c r="Q580" s="67"/>
      <c r="R580" s="67"/>
      <c r="S580" s="67"/>
      <c r="T580" s="67"/>
      <c r="U580" s="241" t="str">
        <f>IF(F580="","",Tabla1[[#This Row],[Fecha Inicio grupo]]+3*7-7)</f>
        <v/>
      </c>
      <c r="V580" s="242" t="str">
        <f>IF(F580="","",EDATE(Tabla1[[#This Row],[Fecha Inicio grupo]],3))</f>
        <v/>
      </c>
      <c r="W580" s="29"/>
      <c r="X580" s="29"/>
      <c r="Y580" s="76"/>
      <c r="Z580" s="76"/>
      <c r="AA580" s="76"/>
      <c r="AB580" s="76"/>
      <c r="AC580" s="76"/>
      <c r="AD580" s="76"/>
      <c r="AE580" s="76"/>
      <c r="AF580" s="76"/>
      <c r="AG580" s="76"/>
      <c r="AH580" s="76"/>
      <c r="AI580" s="76"/>
      <c r="AJ580" s="76"/>
      <c r="AK580" s="76"/>
      <c r="AL580" s="76"/>
      <c r="AM580" s="76"/>
      <c r="AN580" s="76"/>
      <c r="AO580" s="143"/>
      <c r="AP580" s="244" t="str">
        <f>IF(F580="","",IFERROR(VLOOKUP(SUBSTITUTE(SUBSTITUTE(Tabla1[[#This Row],[Uso Sistemas]],"T","P"),"N","F"),Parámetros!$M$2:$N$17,2,0),"Completar hasta 3ra sem. para evaluar a Probacionista"))</f>
        <v/>
      </c>
      <c r="AQ580" s="39"/>
      <c r="AR580" s="39"/>
      <c r="AS580" s="39"/>
      <c r="AT580" s="28"/>
      <c r="AU580" s="55"/>
      <c r="AV580" s="55"/>
      <c r="AW580" s="55"/>
      <c r="AX580" s="246" t="str">
        <f>IF(V580="","",EOMONTH(EDATE(Tabla1[[#This Row],[Fecha Finalización]],2),0))</f>
        <v/>
      </c>
      <c r="AY580" s="39"/>
      <c r="AZ580" s="247" t="str">
        <f>IF(V580="","",EOMONTH(EDATE(Tabla1[[#This Row],[Fecha Finalización]],3),0))</f>
        <v/>
      </c>
      <c r="BA580" s="39"/>
      <c r="BB580" s="39"/>
      <c r="BC580" s="233"/>
      <c r="BD580" s="231" t="str">
        <f>IF(F580="","",Tabla1[[#This Row],[sem 01]]&amp;Tabla1[[#This Row],[sem 02]]&amp;Tabla1[[#This Row],[sem 03]])</f>
        <v/>
      </c>
      <c r="BE580" s="232" t="str">
        <f>+IF(TRIM(F580)="","",$B$1&amp;"-"&amp;Tabla1[[#This Row],[Mes Inscrito]]&amp;"-"&amp;Tabla1[[#This Row],[Dia de clases Inscrito]]&amp;"-"&amp;Tabla1[[#This Row],[Horario Inscrito]]&amp;"-"&amp;Tabla1[[#This Row],[Fecha Inicio grupo]])</f>
        <v/>
      </c>
      <c r="BF580" s="249" t="str">
        <f>IF(F580="","",Tabla1[[#This Row],[Curso]])</f>
        <v/>
      </c>
      <c r="BG580" s="250" t="str">
        <f>+IF(TRIM(F580)="","",$B$1&amp;"-"&amp;TRIM(Tabla1[[#This Row],[Mes Inscrito]])&amp;"-"&amp;TRIM(Tabla1[[#This Row],[Dia de clases Inscrito]])&amp;"-"&amp;TRIM(Tabla1[[#This Row],[Horario Inscrito]])&amp;"-"&amp;TRIM(Tabla1[[#This Row],[Fecha Inicio grupo]])&amp;"-"&amp;TRIM(Tabla1[[#This Row],[Tipo Incrito]]))</f>
        <v/>
      </c>
      <c r="BH580" s="251" t="str">
        <f>IF(F580="","",OR(IFERROR(SEARCH("CG",Tabla1[[#This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0" s="305" t="str">
        <f>IF(F580&lt;&gt;"",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0" s="305" t="str">
        <f>IF(F580&lt;&gt;"",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0" s="305" t="str">
        <f>IF(Tabla1[[#This Row],[Fecha Inicio grupo]]="","",IFERROR(VLOOKUP(Tabla1[[#This Row],[Mes de Alta como miembro]],Parámetros!$AM$2:$AN$16,2,0),"01/01/1900"))</f>
        <v/>
      </c>
    </row>
    <row r="581" spans="1:63" ht="14.45" hidden="1">
      <c r="A581" s="68">
        <v>578</v>
      </c>
      <c r="B581" s="29"/>
      <c r="C581" s="34"/>
      <c r="D581" s="42"/>
      <c r="E581" s="64"/>
      <c r="F581" s="45"/>
      <c r="G581" s="45"/>
      <c r="H581" s="161"/>
      <c r="I581" s="42"/>
      <c r="J581" s="28"/>
      <c r="K581" s="69"/>
      <c r="L581" s="68"/>
      <c r="M581" s="46"/>
      <c r="N581" s="236" t="str">
        <f ca="1">IF(Tabla1[[#This Row],[Fecha de nac]]="","",IF(Tabla1[[#This Row],[Fecha Finalización]] &gt;=TODAY(), DATEDIF(Tabla1[[#This Row],[Fecha de nac]],TODAY(),"y"), ROUNDDOWN((Tabla1[[#This Row],[Fecha Finalización]] -Tabla1[[#This Row],[Fecha de nac]])/365,0)))</f>
        <v/>
      </c>
      <c r="O581" s="167"/>
      <c r="P581" s="34"/>
      <c r="Q581" s="67"/>
      <c r="R581" s="67"/>
      <c r="S581" s="67"/>
      <c r="T581" s="67"/>
      <c r="U581" s="241" t="str">
        <f>IF(F581="","",Tabla1[[#This Row],[Fecha Inicio grupo]]+3*7-7)</f>
        <v/>
      </c>
      <c r="V581" s="242" t="str">
        <f>IF(F581="","",EDATE(Tabla1[[#This Row],[Fecha Inicio grupo]],3))</f>
        <v/>
      </c>
      <c r="W581" s="29"/>
      <c r="X581" s="29"/>
      <c r="Y581" s="76"/>
      <c r="Z581" s="76"/>
      <c r="AA581" s="76"/>
      <c r="AB581" s="76"/>
      <c r="AC581" s="76"/>
      <c r="AD581" s="76"/>
      <c r="AE581" s="76"/>
      <c r="AF581" s="76"/>
      <c r="AG581" s="76"/>
      <c r="AH581" s="76"/>
      <c r="AI581" s="76"/>
      <c r="AJ581" s="76"/>
      <c r="AK581" s="76"/>
      <c r="AL581" s="76"/>
      <c r="AM581" s="76"/>
      <c r="AN581" s="76"/>
      <c r="AO581" s="143"/>
      <c r="AP581" s="244" t="str">
        <f>IF(F581="","",IFERROR(VLOOKUP(SUBSTITUTE(SUBSTITUTE(Tabla1[[#This Row],[Uso Sistemas]],"T","P"),"N","F"),Parámetros!$M$2:$N$17,2,0),"Completar hasta 3ra sem. para evaluar a Probacionista"))</f>
        <v/>
      </c>
      <c r="AQ581" s="39"/>
      <c r="AR581" s="39"/>
      <c r="AS581" s="39"/>
      <c r="AT581" s="28"/>
      <c r="AU581" s="55"/>
      <c r="AV581" s="55"/>
      <c r="AW581" s="55"/>
      <c r="AX581" s="246" t="str">
        <f>IF(V581="","",EOMONTH(EDATE(Tabla1[[#This Row],[Fecha Finalización]],2),0))</f>
        <v/>
      </c>
      <c r="AY581" s="39"/>
      <c r="AZ581" s="247" t="str">
        <f>IF(V581="","",EOMONTH(EDATE(Tabla1[[#This Row],[Fecha Finalización]],3),0))</f>
        <v/>
      </c>
      <c r="BA581" s="39"/>
      <c r="BB581" s="39"/>
      <c r="BC581" s="233"/>
      <c r="BD581" s="231" t="str">
        <f>IF(F581="","",Tabla1[[#This Row],[sem 01]]&amp;Tabla1[[#This Row],[sem 02]]&amp;Tabla1[[#This Row],[sem 03]])</f>
        <v/>
      </c>
      <c r="BE581" s="232" t="str">
        <f>+IF(TRIM(F581)="","",$B$1&amp;"-"&amp;Tabla1[[#This Row],[Mes Inscrito]]&amp;"-"&amp;Tabla1[[#This Row],[Dia de clases Inscrito]]&amp;"-"&amp;Tabla1[[#This Row],[Horario Inscrito]]&amp;"-"&amp;Tabla1[[#This Row],[Fecha Inicio grupo]])</f>
        <v/>
      </c>
      <c r="BF581" s="249" t="str">
        <f>IF(F581="","",Tabla1[[#This Row],[Curso]])</f>
        <v/>
      </c>
      <c r="BG581" s="250" t="str">
        <f>+IF(TRIM(F581)="","",$B$1&amp;"-"&amp;TRIM(Tabla1[[#This Row],[Mes Inscrito]])&amp;"-"&amp;TRIM(Tabla1[[#This Row],[Dia de clases Inscrito]])&amp;"-"&amp;TRIM(Tabla1[[#This Row],[Horario Inscrito]])&amp;"-"&amp;TRIM(Tabla1[[#This Row],[Fecha Inicio grupo]])&amp;"-"&amp;TRIM(Tabla1[[#This Row],[Tipo Incrito]]))</f>
        <v/>
      </c>
      <c r="BH581" s="251" t="str">
        <f>IF(F581="","",OR(IFERROR(SEARCH("CG",Tabla1[[#This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1" s="305" t="str">
        <f>IF(F581&lt;&gt;"",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1" s="305" t="str">
        <f>IF(F581&lt;&gt;"",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1" s="305" t="str">
        <f>IF(Tabla1[[#This Row],[Fecha Inicio grupo]]="","",IFERROR(VLOOKUP(Tabla1[[#This Row],[Mes de Alta como miembro]],Parámetros!$AM$2:$AN$16,2,0),"01/01/1900"))</f>
        <v/>
      </c>
    </row>
    <row r="582" spans="1:63" ht="14.45" hidden="1">
      <c r="A582" s="68">
        <v>579</v>
      </c>
      <c r="B582" s="29"/>
      <c r="C582" s="34"/>
      <c r="D582" s="42"/>
      <c r="E582" s="64"/>
      <c r="F582" s="45"/>
      <c r="G582" s="45"/>
      <c r="H582" s="161"/>
      <c r="I582" s="42"/>
      <c r="J582" s="28"/>
      <c r="K582" s="69"/>
      <c r="L582" s="68"/>
      <c r="M582" s="46"/>
      <c r="N582" s="236" t="str">
        <f ca="1">IF(Tabla1[[#This Row],[Fecha de nac]]="","",IF(Tabla1[[#This Row],[Fecha Finalización]] &gt;=TODAY(), DATEDIF(Tabla1[[#This Row],[Fecha de nac]],TODAY(),"y"), ROUNDDOWN((Tabla1[[#This Row],[Fecha Finalización]] -Tabla1[[#This Row],[Fecha de nac]])/365,0)))</f>
        <v/>
      </c>
      <c r="O582" s="167"/>
      <c r="P582" s="34"/>
      <c r="Q582" s="67"/>
      <c r="R582" s="67"/>
      <c r="S582" s="67"/>
      <c r="T582" s="67"/>
      <c r="U582" s="241" t="str">
        <f>IF(F582="","",Tabla1[[#This Row],[Fecha Inicio grupo]]+3*7-7)</f>
        <v/>
      </c>
      <c r="V582" s="242" t="str">
        <f>IF(F582="","",EDATE(Tabla1[[#This Row],[Fecha Inicio grupo]],3))</f>
        <v/>
      </c>
      <c r="W582" s="29"/>
      <c r="X582" s="29"/>
      <c r="Y582" s="76"/>
      <c r="Z582" s="76"/>
      <c r="AA582" s="76"/>
      <c r="AB582" s="76"/>
      <c r="AC582" s="76"/>
      <c r="AD582" s="76"/>
      <c r="AE582" s="76"/>
      <c r="AF582" s="76"/>
      <c r="AG582" s="76"/>
      <c r="AH582" s="76"/>
      <c r="AI582" s="76"/>
      <c r="AJ582" s="76"/>
      <c r="AK582" s="76"/>
      <c r="AL582" s="76"/>
      <c r="AM582" s="76"/>
      <c r="AN582" s="76"/>
      <c r="AO582" s="143"/>
      <c r="AP582" s="244" t="str">
        <f>IF(F582="","",IFERROR(VLOOKUP(SUBSTITUTE(SUBSTITUTE(Tabla1[[#This Row],[Uso Sistemas]],"T","P"),"N","F"),Parámetros!$M$2:$N$17,2,0),"Completar hasta 3ra sem. para evaluar a Probacionista"))</f>
        <v/>
      </c>
      <c r="AQ582" s="39"/>
      <c r="AR582" s="39"/>
      <c r="AS582" s="39"/>
      <c r="AT582" s="28"/>
      <c r="AU582" s="55"/>
      <c r="AV582" s="55"/>
      <c r="AW582" s="55"/>
      <c r="AX582" s="246" t="str">
        <f>IF(V582="","",EOMONTH(EDATE(Tabla1[[#This Row],[Fecha Finalización]],2),0))</f>
        <v/>
      </c>
      <c r="AY582" s="39"/>
      <c r="AZ582" s="247" t="str">
        <f>IF(V582="","",EOMONTH(EDATE(Tabla1[[#This Row],[Fecha Finalización]],3),0))</f>
        <v/>
      </c>
      <c r="BA582" s="39"/>
      <c r="BB582" s="39"/>
      <c r="BC582" s="233"/>
      <c r="BD582" s="231" t="str">
        <f>IF(F582="","",Tabla1[[#This Row],[sem 01]]&amp;Tabla1[[#This Row],[sem 02]]&amp;Tabla1[[#This Row],[sem 03]])</f>
        <v/>
      </c>
      <c r="BE582" s="232" t="str">
        <f>+IF(TRIM(F582)="","",$B$1&amp;"-"&amp;Tabla1[[#This Row],[Mes Inscrito]]&amp;"-"&amp;Tabla1[[#This Row],[Dia de clases Inscrito]]&amp;"-"&amp;Tabla1[[#This Row],[Horario Inscrito]]&amp;"-"&amp;Tabla1[[#This Row],[Fecha Inicio grupo]])</f>
        <v/>
      </c>
      <c r="BF582" s="249" t="str">
        <f>IF(F582="","",Tabla1[[#This Row],[Curso]])</f>
        <v/>
      </c>
      <c r="BG582" s="250" t="str">
        <f>+IF(TRIM(F582)="","",$B$1&amp;"-"&amp;TRIM(Tabla1[[#This Row],[Mes Inscrito]])&amp;"-"&amp;TRIM(Tabla1[[#This Row],[Dia de clases Inscrito]])&amp;"-"&amp;TRIM(Tabla1[[#This Row],[Horario Inscrito]])&amp;"-"&amp;TRIM(Tabla1[[#This Row],[Fecha Inicio grupo]])&amp;"-"&amp;TRIM(Tabla1[[#This Row],[Tipo Incrito]]))</f>
        <v/>
      </c>
      <c r="BH582" s="251" t="str">
        <f>IF(F582="","",OR(IFERROR(SEARCH("CG",Tabla1[[#This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2" s="305" t="str">
        <f>IF(F582&lt;&gt;"",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2" s="305" t="str">
        <f>IF(F582&lt;&gt;"",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2" s="305" t="str">
        <f>IF(Tabla1[[#This Row],[Fecha Inicio grupo]]="","",IFERROR(VLOOKUP(Tabla1[[#This Row],[Mes de Alta como miembro]],Parámetros!$AM$2:$AN$16,2,0),"01/01/1900"))</f>
        <v/>
      </c>
    </row>
    <row r="583" spans="1:63" ht="14.45" hidden="1">
      <c r="A583" s="68">
        <v>580</v>
      </c>
      <c r="B583" s="29"/>
      <c r="C583" s="34"/>
      <c r="D583" s="42"/>
      <c r="E583" s="64"/>
      <c r="F583" s="45"/>
      <c r="G583" s="45"/>
      <c r="H583" s="161"/>
      <c r="I583" s="42"/>
      <c r="J583" s="28"/>
      <c r="K583" s="69"/>
      <c r="L583" s="68"/>
      <c r="M583" s="46"/>
      <c r="N583" s="236" t="str">
        <f ca="1">IF(Tabla1[[#This Row],[Fecha de nac]]="","",IF(Tabla1[[#This Row],[Fecha Finalización]] &gt;=TODAY(), DATEDIF(Tabla1[[#This Row],[Fecha de nac]],TODAY(),"y"), ROUNDDOWN((Tabla1[[#This Row],[Fecha Finalización]] -Tabla1[[#This Row],[Fecha de nac]])/365,0)))</f>
        <v/>
      </c>
      <c r="O583" s="167"/>
      <c r="P583" s="34"/>
      <c r="Q583" s="67"/>
      <c r="R583" s="67"/>
      <c r="S583" s="67"/>
      <c r="T583" s="67"/>
      <c r="U583" s="241" t="str">
        <f>IF(F583="","",Tabla1[[#This Row],[Fecha Inicio grupo]]+3*7-7)</f>
        <v/>
      </c>
      <c r="V583" s="242" t="str">
        <f>IF(F583="","",EDATE(Tabla1[[#This Row],[Fecha Inicio grupo]],3))</f>
        <v/>
      </c>
      <c r="W583" s="29"/>
      <c r="X583" s="29"/>
      <c r="Y583" s="76"/>
      <c r="Z583" s="76"/>
      <c r="AA583" s="76"/>
      <c r="AB583" s="76"/>
      <c r="AC583" s="76"/>
      <c r="AD583" s="76"/>
      <c r="AE583" s="76"/>
      <c r="AF583" s="76"/>
      <c r="AG583" s="76"/>
      <c r="AH583" s="76"/>
      <c r="AI583" s="76"/>
      <c r="AJ583" s="76"/>
      <c r="AK583" s="76"/>
      <c r="AL583" s="76"/>
      <c r="AM583" s="76"/>
      <c r="AN583" s="76"/>
      <c r="AO583" s="143"/>
      <c r="AP583" s="244" t="str">
        <f>IF(F583="","",IFERROR(VLOOKUP(SUBSTITUTE(SUBSTITUTE(Tabla1[[#This Row],[Uso Sistemas]],"T","P"),"N","F"),Parámetros!$M$2:$N$17,2,0),"Completar hasta 3ra sem. para evaluar a Probacionista"))</f>
        <v/>
      </c>
      <c r="AQ583" s="39"/>
      <c r="AR583" s="39"/>
      <c r="AS583" s="39"/>
      <c r="AT583" s="28"/>
      <c r="AU583" s="55"/>
      <c r="AV583" s="55"/>
      <c r="AW583" s="55"/>
      <c r="AX583" s="246" t="str">
        <f>IF(V583="","",EOMONTH(EDATE(Tabla1[[#This Row],[Fecha Finalización]],2),0))</f>
        <v/>
      </c>
      <c r="AY583" s="39"/>
      <c r="AZ583" s="247" t="str">
        <f>IF(V583="","",EOMONTH(EDATE(Tabla1[[#This Row],[Fecha Finalización]],3),0))</f>
        <v/>
      </c>
      <c r="BA583" s="39"/>
      <c r="BB583" s="39"/>
      <c r="BC583" s="233"/>
      <c r="BD583" s="231" t="str">
        <f>IF(F583="","",Tabla1[[#This Row],[sem 01]]&amp;Tabla1[[#This Row],[sem 02]]&amp;Tabla1[[#This Row],[sem 03]])</f>
        <v/>
      </c>
      <c r="BE583" s="232" t="str">
        <f>+IF(TRIM(F583)="","",$B$1&amp;"-"&amp;Tabla1[[#This Row],[Mes Inscrito]]&amp;"-"&amp;Tabla1[[#This Row],[Dia de clases Inscrito]]&amp;"-"&amp;Tabla1[[#This Row],[Horario Inscrito]]&amp;"-"&amp;Tabla1[[#This Row],[Fecha Inicio grupo]])</f>
        <v/>
      </c>
      <c r="BF583" s="249" t="str">
        <f>IF(F583="","",Tabla1[[#This Row],[Curso]])</f>
        <v/>
      </c>
      <c r="BG583" s="250" t="str">
        <f>+IF(TRIM(F583)="","",$B$1&amp;"-"&amp;TRIM(Tabla1[[#This Row],[Mes Inscrito]])&amp;"-"&amp;TRIM(Tabla1[[#This Row],[Dia de clases Inscrito]])&amp;"-"&amp;TRIM(Tabla1[[#This Row],[Horario Inscrito]])&amp;"-"&amp;TRIM(Tabla1[[#This Row],[Fecha Inicio grupo]])&amp;"-"&amp;TRIM(Tabla1[[#This Row],[Tipo Incrito]]))</f>
        <v/>
      </c>
      <c r="BH583" s="251" t="str">
        <f>IF(F583="","",OR(IFERROR(SEARCH("CG",Tabla1[[#This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3" s="305" t="str">
        <f>IF(F583&lt;&gt;"",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3" s="305" t="str">
        <f>IF(F583&lt;&gt;"",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3" s="305" t="str">
        <f>IF(Tabla1[[#This Row],[Fecha Inicio grupo]]="","",IFERROR(VLOOKUP(Tabla1[[#This Row],[Mes de Alta como miembro]],Parámetros!$AM$2:$AN$16,2,0),"01/01/1900"))</f>
        <v/>
      </c>
    </row>
    <row r="584" spans="1:63" ht="14.45" hidden="1">
      <c r="A584" s="68">
        <v>581</v>
      </c>
      <c r="B584" s="29"/>
      <c r="C584" s="34"/>
      <c r="D584" s="42"/>
      <c r="E584" s="64"/>
      <c r="F584" s="45"/>
      <c r="G584" s="45"/>
      <c r="H584" s="161"/>
      <c r="I584" s="42"/>
      <c r="J584" s="28"/>
      <c r="K584" s="69"/>
      <c r="L584" s="68"/>
      <c r="M584" s="46"/>
      <c r="N584" s="236" t="str">
        <f ca="1">IF(Tabla1[[#This Row],[Fecha de nac]]="","",IF(Tabla1[[#This Row],[Fecha Finalización]] &gt;=TODAY(), DATEDIF(Tabla1[[#This Row],[Fecha de nac]],TODAY(),"y"), ROUNDDOWN((Tabla1[[#This Row],[Fecha Finalización]] -Tabla1[[#This Row],[Fecha de nac]])/365,0)))</f>
        <v/>
      </c>
      <c r="O584" s="167"/>
      <c r="P584" s="34"/>
      <c r="Q584" s="67"/>
      <c r="R584" s="67"/>
      <c r="S584" s="67"/>
      <c r="T584" s="67"/>
      <c r="U584" s="241" t="str">
        <f>IF(F584="","",Tabla1[[#This Row],[Fecha Inicio grupo]]+3*7-7)</f>
        <v/>
      </c>
      <c r="V584" s="242" t="str">
        <f>IF(F584="","",EDATE(Tabla1[[#This Row],[Fecha Inicio grupo]],3))</f>
        <v/>
      </c>
      <c r="W584" s="29"/>
      <c r="X584" s="29"/>
      <c r="Y584" s="76"/>
      <c r="Z584" s="76"/>
      <c r="AA584" s="76"/>
      <c r="AB584" s="76"/>
      <c r="AC584" s="76"/>
      <c r="AD584" s="76"/>
      <c r="AE584" s="76"/>
      <c r="AF584" s="76"/>
      <c r="AG584" s="76"/>
      <c r="AH584" s="76"/>
      <c r="AI584" s="76"/>
      <c r="AJ584" s="76"/>
      <c r="AK584" s="76"/>
      <c r="AL584" s="76"/>
      <c r="AM584" s="76"/>
      <c r="AN584" s="76"/>
      <c r="AO584" s="143"/>
      <c r="AP584" s="244" t="str">
        <f>IF(F584="","",IFERROR(VLOOKUP(SUBSTITUTE(SUBSTITUTE(Tabla1[[#This Row],[Uso Sistemas]],"T","P"),"N","F"),Parámetros!$M$2:$N$17,2,0),"Completar hasta 3ra sem. para evaluar a Probacionista"))</f>
        <v/>
      </c>
      <c r="AQ584" s="39"/>
      <c r="AR584" s="39"/>
      <c r="AS584" s="39"/>
      <c r="AT584" s="28"/>
      <c r="AU584" s="55"/>
      <c r="AV584" s="55"/>
      <c r="AW584" s="55"/>
      <c r="AX584" s="246" t="str">
        <f>IF(V584="","",EOMONTH(EDATE(Tabla1[[#This Row],[Fecha Finalización]],2),0))</f>
        <v/>
      </c>
      <c r="AY584" s="39"/>
      <c r="AZ584" s="247" t="str">
        <f>IF(V584="","",EOMONTH(EDATE(Tabla1[[#This Row],[Fecha Finalización]],3),0))</f>
        <v/>
      </c>
      <c r="BA584" s="39"/>
      <c r="BB584" s="39"/>
      <c r="BC584" s="233"/>
      <c r="BD584" s="231" t="str">
        <f>IF(F584="","",Tabla1[[#This Row],[sem 01]]&amp;Tabla1[[#This Row],[sem 02]]&amp;Tabla1[[#This Row],[sem 03]])</f>
        <v/>
      </c>
      <c r="BE584" s="232" t="str">
        <f>+IF(TRIM(F584)="","",$B$1&amp;"-"&amp;Tabla1[[#This Row],[Mes Inscrito]]&amp;"-"&amp;Tabla1[[#This Row],[Dia de clases Inscrito]]&amp;"-"&amp;Tabla1[[#This Row],[Horario Inscrito]]&amp;"-"&amp;Tabla1[[#This Row],[Fecha Inicio grupo]])</f>
        <v/>
      </c>
      <c r="BF584" s="249" t="str">
        <f>IF(F584="","",Tabla1[[#This Row],[Curso]])</f>
        <v/>
      </c>
      <c r="BG584" s="250" t="str">
        <f>+IF(TRIM(F584)="","",$B$1&amp;"-"&amp;TRIM(Tabla1[[#This Row],[Mes Inscrito]])&amp;"-"&amp;TRIM(Tabla1[[#This Row],[Dia de clases Inscrito]])&amp;"-"&amp;TRIM(Tabla1[[#This Row],[Horario Inscrito]])&amp;"-"&amp;TRIM(Tabla1[[#This Row],[Fecha Inicio grupo]])&amp;"-"&amp;TRIM(Tabla1[[#This Row],[Tipo Incrito]]))</f>
        <v/>
      </c>
      <c r="BH584" s="251" t="str">
        <f>IF(F584="","",OR(IFERROR(SEARCH("CG",Tabla1[[#This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4" s="305" t="str">
        <f>IF(F584&lt;&gt;"",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4" s="305" t="str">
        <f>IF(F584&lt;&gt;"",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4" s="305" t="str">
        <f>IF(Tabla1[[#This Row],[Fecha Inicio grupo]]="","",IFERROR(VLOOKUP(Tabla1[[#This Row],[Mes de Alta como miembro]],Parámetros!$AM$2:$AN$16,2,0),"01/01/1900"))</f>
        <v/>
      </c>
    </row>
    <row r="585" spans="1:63" ht="14.45" hidden="1">
      <c r="A585" s="68">
        <v>582</v>
      </c>
      <c r="B585" s="29"/>
      <c r="C585" s="34"/>
      <c r="D585" s="42"/>
      <c r="E585" s="64"/>
      <c r="F585" s="45"/>
      <c r="G585" s="45"/>
      <c r="H585" s="161"/>
      <c r="I585" s="42"/>
      <c r="J585" s="28"/>
      <c r="K585" s="69"/>
      <c r="L585" s="68"/>
      <c r="M585" s="46"/>
      <c r="N585" s="236" t="str">
        <f ca="1">IF(Tabla1[[#This Row],[Fecha de nac]]="","",IF(Tabla1[[#This Row],[Fecha Finalización]] &gt;=TODAY(), DATEDIF(Tabla1[[#This Row],[Fecha de nac]],TODAY(),"y"), ROUNDDOWN((Tabla1[[#This Row],[Fecha Finalización]] -Tabla1[[#This Row],[Fecha de nac]])/365,0)))</f>
        <v/>
      </c>
      <c r="O585" s="167"/>
      <c r="P585" s="34"/>
      <c r="Q585" s="67"/>
      <c r="R585" s="67"/>
      <c r="S585" s="67"/>
      <c r="T585" s="67"/>
      <c r="U585" s="241" t="str">
        <f>IF(F585="","",Tabla1[[#This Row],[Fecha Inicio grupo]]+3*7-7)</f>
        <v/>
      </c>
      <c r="V585" s="242" t="str">
        <f>IF(F585="","",EDATE(Tabla1[[#This Row],[Fecha Inicio grupo]],3))</f>
        <v/>
      </c>
      <c r="W585" s="29"/>
      <c r="X585" s="29"/>
      <c r="Y585" s="76"/>
      <c r="Z585" s="76"/>
      <c r="AA585" s="76"/>
      <c r="AB585" s="76"/>
      <c r="AC585" s="76"/>
      <c r="AD585" s="76"/>
      <c r="AE585" s="76"/>
      <c r="AF585" s="76"/>
      <c r="AG585" s="76"/>
      <c r="AH585" s="76"/>
      <c r="AI585" s="76"/>
      <c r="AJ585" s="76"/>
      <c r="AK585" s="76"/>
      <c r="AL585" s="76"/>
      <c r="AM585" s="76"/>
      <c r="AN585" s="76"/>
      <c r="AO585" s="143"/>
      <c r="AP585" s="244" t="str">
        <f>IF(F585="","",IFERROR(VLOOKUP(SUBSTITUTE(SUBSTITUTE(Tabla1[[#This Row],[Uso Sistemas]],"T","P"),"N","F"),Parámetros!$M$2:$N$17,2,0),"Completar hasta 3ra sem. para evaluar a Probacionista"))</f>
        <v/>
      </c>
      <c r="AQ585" s="39"/>
      <c r="AR585" s="39"/>
      <c r="AS585" s="39"/>
      <c r="AT585" s="28"/>
      <c r="AU585" s="55"/>
      <c r="AV585" s="55"/>
      <c r="AW585" s="55"/>
      <c r="AX585" s="246" t="str">
        <f>IF(V585="","",EOMONTH(EDATE(Tabla1[[#This Row],[Fecha Finalización]],2),0))</f>
        <v/>
      </c>
      <c r="AY585" s="39"/>
      <c r="AZ585" s="247" t="str">
        <f>IF(V585="","",EOMONTH(EDATE(Tabla1[[#This Row],[Fecha Finalización]],3),0))</f>
        <v/>
      </c>
      <c r="BA585" s="39"/>
      <c r="BB585" s="39"/>
      <c r="BC585" s="233"/>
      <c r="BD585" s="231" t="str">
        <f>IF(F585="","",Tabla1[[#This Row],[sem 01]]&amp;Tabla1[[#This Row],[sem 02]]&amp;Tabla1[[#This Row],[sem 03]])</f>
        <v/>
      </c>
      <c r="BE585" s="232" t="str">
        <f>+IF(TRIM(F585)="","",$B$1&amp;"-"&amp;Tabla1[[#This Row],[Mes Inscrito]]&amp;"-"&amp;Tabla1[[#This Row],[Dia de clases Inscrito]]&amp;"-"&amp;Tabla1[[#This Row],[Horario Inscrito]]&amp;"-"&amp;Tabla1[[#This Row],[Fecha Inicio grupo]])</f>
        <v/>
      </c>
      <c r="BF585" s="249" t="str">
        <f>IF(F585="","",Tabla1[[#This Row],[Curso]])</f>
        <v/>
      </c>
      <c r="BG585" s="250" t="str">
        <f>+IF(TRIM(F585)="","",$B$1&amp;"-"&amp;TRIM(Tabla1[[#This Row],[Mes Inscrito]])&amp;"-"&amp;TRIM(Tabla1[[#This Row],[Dia de clases Inscrito]])&amp;"-"&amp;TRIM(Tabla1[[#This Row],[Horario Inscrito]])&amp;"-"&amp;TRIM(Tabla1[[#This Row],[Fecha Inicio grupo]])&amp;"-"&amp;TRIM(Tabla1[[#This Row],[Tipo Incrito]]))</f>
        <v/>
      </c>
      <c r="BH585" s="251" t="str">
        <f>IF(F585="","",OR(IFERROR(SEARCH("CG",Tabla1[[#This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5" s="305" t="str">
        <f>IF(F585&lt;&gt;"",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5" s="305" t="str">
        <f>IF(F585&lt;&gt;"",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5" s="305" t="str">
        <f>IF(Tabla1[[#This Row],[Fecha Inicio grupo]]="","",IFERROR(VLOOKUP(Tabla1[[#This Row],[Mes de Alta como miembro]],Parámetros!$AM$2:$AN$16,2,0),"01/01/1900"))</f>
        <v/>
      </c>
    </row>
    <row r="586" spans="1:63" ht="14.45" hidden="1">
      <c r="A586" s="68">
        <v>583</v>
      </c>
      <c r="B586" s="29"/>
      <c r="C586" s="34"/>
      <c r="D586" s="42"/>
      <c r="E586" s="64"/>
      <c r="F586" s="45"/>
      <c r="G586" s="45"/>
      <c r="H586" s="161"/>
      <c r="I586" s="42"/>
      <c r="J586" s="28"/>
      <c r="K586" s="69"/>
      <c r="L586" s="68"/>
      <c r="M586" s="46"/>
      <c r="N586" s="236" t="str">
        <f ca="1">IF(Tabla1[[#This Row],[Fecha de nac]]="","",IF(Tabla1[[#This Row],[Fecha Finalización]] &gt;=TODAY(), DATEDIF(Tabla1[[#This Row],[Fecha de nac]],TODAY(),"y"), ROUNDDOWN((Tabla1[[#This Row],[Fecha Finalización]] -Tabla1[[#This Row],[Fecha de nac]])/365,0)))</f>
        <v/>
      </c>
      <c r="O586" s="167"/>
      <c r="P586" s="34"/>
      <c r="Q586" s="67"/>
      <c r="R586" s="67"/>
      <c r="S586" s="67"/>
      <c r="T586" s="67"/>
      <c r="U586" s="241" t="str">
        <f>IF(F586="","",Tabla1[[#This Row],[Fecha Inicio grupo]]+3*7-7)</f>
        <v/>
      </c>
      <c r="V586" s="242" t="str">
        <f>IF(F586="","",EDATE(Tabla1[[#This Row],[Fecha Inicio grupo]],3))</f>
        <v/>
      </c>
      <c r="W586" s="29"/>
      <c r="X586" s="29"/>
      <c r="Y586" s="76"/>
      <c r="Z586" s="76"/>
      <c r="AA586" s="76"/>
      <c r="AB586" s="76"/>
      <c r="AC586" s="76"/>
      <c r="AD586" s="76"/>
      <c r="AE586" s="76"/>
      <c r="AF586" s="76"/>
      <c r="AG586" s="76"/>
      <c r="AH586" s="76"/>
      <c r="AI586" s="76"/>
      <c r="AJ586" s="76"/>
      <c r="AK586" s="76"/>
      <c r="AL586" s="76"/>
      <c r="AM586" s="76"/>
      <c r="AN586" s="76"/>
      <c r="AO586" s="143"/>
      <c r="AP586" s="244" t="str">
        <f>IF(F586="","",IFERROR(VLOOKUP(SUBSTITUTE(SUBSTITUTE(Tabla1[[#This Row],[Uso Sistemas]],"T","P"),"N","F"),Parámetros!$M$2:$N$17,2,0),"Completar hasta 3ra sem. para evaluar a Probacionista"))</f>
        <v/>
      </c>
      <c r="AQ586" s="39"/>
      <c r="AR586" s="39"/>
      <c r="AS586" s="39"/>
      <c r="AT586" s="28"/>
      <c r="AU586" s="55"/>
      <c r="AV586" s="55"/>
      <c r="AW586" s="55"/>
      <c r="AX586" s="246" t="str">
        <f>IF(V586="","",EOMONTH(EDATE(Tabla1[[#This Row],[Fecha Finalización]],2),0))</f>
        <v/>
      </c>
      <c r="AY586" s="39"/>
      <c r="AZ586" s="247" t="str">
        <f>IF(V586="","",EOMONTH(EDATE(Tabla1[[#This Row],[Fecha Finalización]],3),0))</f>
        <v/>
      </c>
      <c r="BA586" s="39"/>
      <c r="BB586" s="39"/>
      <c r="BC586" s="233"/>
      <c r="BD586" s="231" t="str">
        <f>IF(F586="","",Tabla1[[#This Row],[sem 01]]&amp;Tabla1[[#This Row],[sem 02]]&amp;Tabla1[[#This Row],[sem 03]])</f>
        <v/>
      </c>
      <c r="BE586" s="232" t="str">
        <f>+IF(TRIM(F586)="","",$B$1&amp;"-"&amp;Tabla1[[#This Row],[Mes Inscrito]]&amp;"-"&amp;Tabla1[[#This Row],[Dia de clases Inscrito]]&amp;"-"&amp;Tabla1[[#This Row],[Horario Inscrito]]&amp;"-"&amp;Tabla1[[#This Row],[Fecha Inicio grupo]])</f>
        <v/>
      </c>
      <c r="BF586" s="249" t="str">
        <f>IF(F586="","",Tabla1[[#This Row],[Curso]])</f>
        <v/>
      </c>
      <c r="BG586" s="250" t="str">
        <f>+IF(TRIM(F586)="","",$B$1&amp;"-"&amp;TRIM(Tabla1[[#This Row],[Mes Inscrito]])&amp;"-"&amp;TRIM(Tabla1[[#This Row],[Dia de clases Inscrito]])&amp;"-"&amp;TRIM(Tabla1[[#This Row],[Horario Inscrito]])&amp;"-"&amp;TRIM(Tabla1[[#This Row],[Fecha Inicio grupo]])&amp;"-"&amp;TRIM(Tabla1[[#This Row],[Tipo Incrito]]))</f>
        <v/>
      </c>
      <c r="BH586" s="251" t="str">
        <f>IF(F586="","",OR(IFERROR(SEARCH("CG",Tabla1[[#This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6" s="305" t="str">
        <f>IF(F586&lt;&gt;"",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6" s="305" t="str">
        <f>IF(F586&lt;&gt;"",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6" s="305" t="str">
        <f>IF(Tabla1[[#This Row],[Fecha Inicio grupo]]="","",IFERROR(VLOOKUP(Tabla1[[#This Row],[Mes de Alta como miembro]],Parámetros!$AM$2:$AN$16,2,0),"01/01/1900"))</f>
        <v/>
      </c>
    </row>
    <row r="587" spans="1:63" ht="14.45" hidden="1">
      <c r="A587" s="68">
        <v>584</v>
      </c>
      <c r="B587" s="29"/>
      <c r="C587" s="34"/>
      <c r="D587" s="42"/>
      <c r="E587" s="64"/>
      <c r="F587" s="45"/>
      <c r="G587" s="45"/>
      <c r="H587" s="161"/>
      <c r="I587" s="42"/>
      <c r="J587" s="28"/>
      <c r="K587" s="69"/>
      <c r="L587" s="68"/>
      <c r="M587" s="46"/>
      <c r="N587" s="236" t="str">
        <f ca="1">IF(Tabla1[[#This Row],[Fecha de nac]]="","",IF(Tabla1[[#This Row],[Fecha Finalización]] &gt;=TODAY(), DATEDIF(Tabla1[[#This Row],[Fecha de nac]],TODAY(),"y"), ROUNDDOWN((Tabla1[[#This Row],[Fecha Finalización]] -Tabla1[[#This Row],[Fecha de nac]])/365,0)))</f>
        <v/>
      </c>
      <c r="O587" s="167"/>
      <c r="P587" s="34"/>
      <c r="Q587" s="67"/>
      <c r="R587" s="67"/>
      <c r="S587" s="67"/>
      <c r="T587" s="67"/>
      <c r="U587" s="241" t="str">
        <f>IF(F587="","",Tabla1[[#This Row],[Fecha Inicio grupo]]+3*7-7)</f>
        <v/>
      </c>
      <c r="V587" s="242" t="str">
        <f>IF(F587="","",EDATE(Tabla1[[#This Row],[Fecha Inicio grupo]],3))</f>
        <v/>
      </c>
      <c r="W587" s="29"/>
      <c r="X587" s="29"/>
      <c r="Y587" s="76"/>
      <c r="Z587" s="76"/>
      <c r="AA587" s="76"/>
      <c r="AB587" s="76"/>
      <c r="AC587" s="76"/>
      <c r="AD587" s="76"/>
      <c r="AE587" s="76"/>
      <c r="AF587" s="76"/>
      <c r="AG587" s="76"/>
      <c r="AH587" s="76"/>
      <c r="AI587" s="76"/>
      <c r="AJ587" s="76"/>
      <c r="AK587" s="76"/>
      <c r="AL587" s="76"/>
      <c r="AM587" s="76"/>
      <c r="AN587" s="76"/>
      <c r="AO587" s="143"/>
      <c r="AP587" s="244" t="str">
        <f>IF(F587="","",IFERROR(VLOOKUP(SUBSTITUTE(SUBSTITUTE(Tabla1[[#This Row],[Uso Sistemas]],"T","P"),"N","F"),Parámetros!$M$2:$N$17,2,0),"Completar hasta 3ra sem. para evaluar a Probacionista"))</f>
        <v/>
      </c>
      <c r="AQ587" s="39"/>
      <c r="AR587" s="39"/>
      <c r="AS587" s="39"/>
      <c r="AT587" s="28"/>
      <c r="AU587" s="55"/>
      <c r="AV587" s="55"/>
      <c r="AW587" s="55"/>
      <c r="AX587" s="246" t="str">
        <f>IF(V587="","",EOMONTH(EDATE(Tabla1[[#This Row],[Fecha Finalización]],2),0))</f>
        <v/>
      </c>
      <c r="AY587" s="39"/>
      <c r="AZ587" s="247" t="str">
        <f>IF(V587="","",EOMONTH(EDATE(Tabla1[[#This Row],[Fecha Finalización]],3),0))</f>
        <v/>
      </c>
      <c r="BA587" s="39"/>
      <c r="BB587" s="39"/>
      <c r="BC587" s="233"/>
      <c r="BD587" s="231" t="str">
        <f>IF(F587="","",Tabla1[[#This Row],[sem 01]]&amp;Tabla1[[#This Row],[sem 02]]&amp;Tabla1[[#This Row],[sem 03]])</f>
        <v/>
      </c>
      <c r="BE587" s="232" t="str">
        <f>+IF(TRIM(F587)="","",$B$1&amp;"-"&amp;Tabla1[[#This Row],[Mes Inscrito]]&amp;"-"&amp;Tabla1[[#This Row],[Dia de clases Inscrito]]&amp;"-"&amp;Tabla1[[#This Row],[Horario Inscrito]]&amp;"-"&amp;Tabla1[[#This Row],[Fecha Inicio grupo]])</f>
        <v/>
      </c>
      <c r="BF587" s="249" t="str">
        <f>IF(F587="","",Tabla1[[#This Row],[Curso]])</f>
        <v/>
      </c>
      <c r="BG587" s="250" t="str">
        <f>+IF(TRIM(F587)="","",$B$1&amp;"-"&amp;TRIM(Tabla1[[#This Row],[Mes Inscrito]])&amp;"-"&amp;TRIM(Tabla1[[#This Row],[Dia de clases Inscrito]])&amp;"-"&amp;TRIM(Tabla1[[#This Row],[Horario Inscrito]])&amp;"-"&amp;TRIM(Tabla1[[#This Row],[Fecha Inicio grupo]])&amp;"-"&amp;TRIM(Tabla1[[#This Row],[Tipo Incrito]]))</f>
        <v/>
      </c>
      <c r="BH587" s="251" t="str">
        <f>IF(F587="","",OR(IFERROR(SEARCH("CG",Tabla1[[#This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7" s="305" t="str">
        <f>IF(F587&lt;&gt;"",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7" s="305" t="str">
        <f>IF(F587&lt;&gt;"",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7" s="305" t="str">
        <f>IF(Tabla1[[#This Row],[Fecha Inicio grupo]]="","",IFERROR(VLOOKUP(Tabla1[[#This Row],[Mes de Alta como miembro]],Parámetros!$AM$2:$AN$16,2,0),"01/01/1900"))</f>
        <v/>
      </c>
    </row>
    <row r="588" spans="1:63" ht="14.45" hidden="1">
      <c r="A588" s="68">
        <v>585</v>
      </c>
      <c r="B588" s="29"/>
      <c r="C588" s="34"/>
      <c r="D588" s="42"/>
      <c r="E588" s="64"/>
      <c r="F588" s="45"/>
      <c r="G588" s="45"/>
      <c r="H588" s="161"/>
      <c r="I588" s="42"/>
      <c r="J588" s="28"/>
      <c r="K588" s="69"/>
      <c r="L588" s="68"/>
      <c r="M588" s="46"/>
      <c r="N588" s="236" t="str">
        <f ca="1">IF(Tabla1[[#This Row],[Fecha de nac]]="","",IF(Tabla1[[#This Row],[Fecha Finalización]] &gt;=TODAY(), DATEDIF(Tabla1[[#This Row],[Fecha de nac]],TODAY(),"y"), ROUNDDOWN((Tabla1[[#This Row],[Fecha Finalización]] -Tabla1[[#This Row],[Fecha de nac]])/365,0)))</f>
        <v/>
      </c>
      <c r="O588" s="167"/>
      <c r="P588" s="34"/>
      <c r="Q588" s="67"/>
      <c r="R588" s="67"/>
      <c r="S588" s="67"/>
      <c r="T588" s="67"/>
      <c r="U588" s="241" t="str">
        <f>IF(F588="","",Tabla1[[#This Row],[Fecha Inicio grupo]]+3*7-7)</f>
        <v/>
      </c>
      <c r="V588" s="242" t="str">
        <f>IF(F588="","",EDATE(Tabla1[[#This Row],[Fecha Inicio grupo]],3))</f>
        <v/>
      </c>
      <c r="W588" s="29"/>
      <c r="X588" s="29"/>
      <c r="Y588" s="76"/>
      <c r="Z588" s="76"/>
      <c r="AA588" s="76"/>
      <c r="AB588" s="76"/>
      <c r="AC588" s="76"/>
      <c r="AD588" s="76"/>
      <c r="AE588" s="76"/>
      <c r="AF588" s="76"/>
      <c r="AG588" s="76"/>
      <c r="AH588" s="76"/>
      <c r="AI588" s="76"/>
      <c r="AJ588" s="76"/>
      <c r="AK588" s="76"/>
      <c r="AL588" s="76"/>
      <c r="AM588" s="76"/>
      <c r="AN588" s="76"/>
      <c r="AO588" s="143"/>
      <c r="AP588" s="244" t="str">
        <f>IF(F588="","",IFERROR(VLOOKUP(SUBSTITUTE(SUBSTITUTE(Tabla1[[#This Row],[Uso Sistemas]],"T","P"),"N","F"),Parámetros!$M$2:$N$17,2,0),"Completar hasta 3ra sem. para evaluar a Probacionista"))</f>
        <v/>
      </c>
      <c r="AQ588" s="39"/>
      <c r="AR588" s="39"/>
      <c r="AS588" s="39"/>
      <c r="AT588" s="28"/>
      <c r="AU588" s="55"/>
      <c r="AV588" s="55"/>
      <c r="AW588" s="55"/>
      <c r="AX588" s="246" t="str">
        <f>IF(V588="","",EOMONTH(EDATE(Tabla1[[#This Row],[Fecha Finalización]],2),0))</f>
        <v/>
      </c>
      <c r="AY588" s="39"/>
      <c r="AZ588" s="247" t="str">
        <f>IF(V588="","",EOMONTH(EDATE(Tabla1[[#This Row],[Fecha Finalización]],3),0))</f>
        <v/>
      </c>
      <c r="BA588" s="39"/>
      <c r="BB588" s="39"/>
      <c r="BC588" s="233"/>
      <c r="BD588" s="231" t="str">
        <f>IF(F588="","",Tabla1[[#This Row],[sem 01]]&amp;Tabla1[[#This Row],[sem 02]]&amp;Tabla1[[#This Row],[sem 03]])</f>
        <v/>
      </c>
      <c r="BE588" s="232" t="str">
        <f>+IF(TRIM(F588)="","",$B$1&amp;"-"&amp;Tabla1[[#This Row],[Mes Inscrito]]&amp;"-"&amp;Tabla1[[#This Row],[Dia de clases Inscrito]]&amp;"-"&amp;Tabla1[[#This Row],[Horario Inscrito]]&amp;"-"&amp;Tabla1[[#This Row],[Fecha Inicio grupo]])</f>
        <v/>
      </c>
      <c r="BF588" s="249" t="str">
        <f>IF(F588="","",Tabla1[[#This Row],[Curso]])</f>
        <v/>
      </c>
      <c r="BG588" s="250" t="str">
        <f>+IF(TRIM(F588)="","",$B$1&amp;"-"&amp;TRIM(Tabla1[[#This Row],[Mes Inscrito]])&amp;"-"&amp;TRIM(Tabla1[[#This Row],[Dia de clases Inscrito]])&amp;"-"&amp;TRIM(Tabla1[[#This Row],[Horario Inscrito]])&amp;"-"&amp;TRIM(Tabla1[[#This Row],[Fecha Inicio grupo]])&amp;"-"&amp;TRIM(Tabla1[[#This Row],[Tipo Incrito]]))</f>
        <v/>
      </c>
      <c r="BH588" s="251" t="str">
        <f>IF(F588="","",OR(IFERROR(SEARCH("CG",Tabla1[[#This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8" s="305" t="str">
        <f>IF(F588&lt;&gt;"",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8" s="305" t="str">
        <f>IF(F588&lt;&gt;"",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8" s="305" t="str">
        <f>IF(Tabla1[[#This Row],[Fecha Inicio grupo]]="","",IFERROR(VLOOKUP(Tabla1[[#This Row],[Mes de Alta como miembro]],Parámetros!$AM$2:$AN$16,2,0),"01/01/1900"))</f>
        <v/>
      </c>
    </row>
    <row r="589" spans="1:63" ht="14.45" hidden="1">
      <c r="A589" s="68">
        <v>586</v>
      </c>
      <c r="B589" s="29"/>
      <c r="C589" s="34"/>
      <c r="D589" s="42"/>
      <c r="E589" s="64"/>
      <c r="F589" s="45"/>
      <c r="G589" s="45"/>
      <c r="H589" s="161"/>
      <c r="I589" s="42"/>
      <c r="J589" s="28"/>
      <c r="K589" s="69"/>
      <c r="L589" s="68"/>
      <c r="M589" s="46"/>
      <c r="N589" s="236" t="str">
        <f ca="1">IF(Tabla1[[#This Row],[Fecha de nac]]="","",IF(Tabla1[[#This Row],[Fecha Finalización]] &gt;=TODAY(), DATEDIF(Tabla1[[#This Row],[Fecha de nac]],TODAY(),"y"), ROUNDDOWN((Tabla1[[#This Row],[Fecha Finalización]] -Tabla1[[#This Row],[Fecha de nac]])/365,0)))</f>
        <v/>
      </c>
      <c r="O589" s="167"/>
      <c r="P589" s="34"/>
      <c r="Q589" s="67"/>
      <c r="R589" s="67"/>
      <c r="S589" s="67"/>
      <c r="T589" s="67"/>
      <c r="U589" s="241" t="str">
        <f>IF(F589="","",Tabla1[[#This Row],[Fecha Inicio grupo]]+3*7-7)</f>
        <v/>
      </c>
      <c r="V589" s="242" t="str">
        <f>IF(F589="","",EDATE(Tabla1[[#This Row],[Fecha Inicio grupo]],3))</f>
        <v/>
      </c>
      <c r="W589" s="29"/>
      <c r="X589" s="29"/>
      <c r="Y589" s="76"/>
      <c r="Z589" s="76"/>
      <c r="AA589" s="76"/>
      <c r="AB589" s="76"/>
      <c r="AC589" s="76"/>
      <c r="AD589" s="76"/>
      <c r="AE589" s="76"/>
      <c r="AF589" s="76"/>
      <c r="AG589" s="76"/>
      <c r="AH589" s="76"/>
      <c r="AI589" s="76"/>
      <c r="AJ589" s="76"/>
      <c r="AK589" s="76"/>
      <c r="AL589" s="76"/>
      <c r="AM589" s="76"/>
      <c r="AN589" s="76"/>
      <c r="AO589" s="143"/>
      <c r="AP589" s="244" t="str">
        <f>IF(F589="","",IFERROR(VLOOKUP(SUBSTITUTE(SUBSTITUTE(Tabla1[[#This Row],[Uso Sistemas]],"T","P"),"N","F"),Parámetros!$M$2:$N$17,2,0),"Completar hasta 3ra sem. para evaluar a Probacionista"))</f>
        <v/>
      </c>
      <c r="AQ589" s="39"/>
      <c r="AR589" s="39"/>
      <c r="AS589" s="39"/>
      <c r="AT589" s="28"/>
      <c r="AU589" s="55"/>
      <c r="AV589" s="55"/>
      <c r="AW589" s="55"/>
      <c r="AX589" s="246" t="str">
        <f>IF(V589="","",EOMONTH(EDATE(Tabla1[[#This Row],[Fecha Finalización]],2),0))</f>
        <v/>
      </c>
      <c r="AY589" s="39"/>
      <c r="AZ589" s="247" t="str">
        <f>IF(V589="","",EOMONTH(EDATE(Tabla1[[#This Row],[Fecha Finalización]],3),0))</f>
        <v/>
      </c>
      <c r="BA589" s="39"/>
      <c r="BB589" s="39"/>
      <c r="BC589" s="233"/>
      <c r="BD589" s="231" t="str">
        <f>IF(F589="","",Tabla1[[#This Row],[sem 01]]&amp;Tabla1[[#This Row],[sem 02]]&amp;Tabla1[[#This Row],[sem 03]])</f>
        <v/>
      </c>
      <c r="BE589" s="232" t="str">
        <f>+IF(TRIM(F589)="","",$B$1&amp;"-"&amp;Tabla1[[#This Row],[Mes Inscrito]]&amp;"-"&amp;Tabla1[[#This Row],[Dia de clases Inscrito]]&amp;"-"&amp;Tabla1[[#This Row],[Horario Inscrito]]&amp;"-"&amp;Tabla1[[#This Row],[Fecha Inicio grupo]])</f>
        <v/>
      </c>
      <c r="BF589" s="249" t="str">
        <f>IF(F589="","",Tabla1[[#This Row],[Curso]])</f>
        <v/>
      </c>
      <c r="BG589" s="250" t="str">
        <f>+IF(TRIM(F589)="","",$B$1&amp;"-"&amp;TRIM(Tabla1[[#This Row],[Mes Inscrito]])&amp;"-"&amp;TRIM(Tabla1[[#This Row],[Dia de clases Inscrito]])&amp;"-"&amp;TRIM(Tabla1[[#This Row],[Horario Inscrito]])&amp;"-"&amp;TRIM(Tabla1[[#This Row],[Fecha Inicio grupo]])&amp;"-"&amp;TRIM(Tabla1[[#This Row],[Tipo Incrito]]))</f>
        <v/>
      </c>
      <c r="BH589" s="251" t="str">
        <f>IF(F589="","",OR(IFERROR(SEARCH("CG",Tabla1[[#This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9" s="305" t="str">
        <f>IF(F589&lt;&gt;"",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9" s="305" t="str">
        <f>IF(F589&lt;&gt;"",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9" s="305" t="str">
        <f>IF(Tabla1[[#This Row],[Fecha Inicio grupo]]="","",IFERROR(VLOOKUP(Tabla1[[#This Row],[Mes de Alta como miembro]],Parámetros!$AM$2:$AN$16,2,0),"01/01/1900"))</f>
        <v/>
      </c>
    </row>
    <row r="590" spans="1:63" ht="14.45" hidden="1">
      <c r="A590" s="68">
        <v>587</v>
      </c>
      <c r="B590" s="29"/>
      <c r="C590" s="34"/>
      <c r="D590" s="42"/>
      <c r="E590" s="64"/>
      <c r="F590" s="45"/>
      <c r="G590" s="45"/>
      <c r="H590" s="161"/>
      <c r="I590" s="42"/>
      <c r="J590" s="28"/>
      <c r="K590" s="69"/>
      <c r="L590" s="68"/>
      <c r="M590" s="46"/>
      <c r="N590" s="236" t="str">
        <f ca="1">IF(Tabla1[[#This Row],[Fecha de nac]]="","",IF(Tabla1[[#This Row],[Fecha Finalización]] &gt;=TODAY(), DATEDIF(Tabla1[[#This Row],[Fecha de nac]],TODAY(),"y"), ROUNDDOWN((Tabla1[[#This Row],[Fecha Finalización]] -Tabla1[[#This Row],[Fecha de nac]])/365,0)))</f>
        <v/>
      </c>
      <c r="O590" s="167"/>
      <c r="P590" s="34"/>
      <c r="Q590" s="67"/>
      <c r="R590" s="67"/>
      <c r="S590" s="67"/>
      <c r="T590" s="67"/>
      <c r="U590" s="241" t="str">
        <f>IF(F590="","",Tabla1[[#This Row],[Fecha Inicio grupo]]+3*7-7)</f>
        <v/>
      </c>
      <c r="V590" s="242" t="str">
        <f>IF(F590="","",EDATE(Tabla1[[#This Row],[Fecha Inicio grupo]],3))</f>
        <v/>
      </c>
      <c r="W590" s="29"/>
      <c r="X590" s="29"/>
      <c r="Y590" s="76"/>
      <c r="Z590" s="76"/>
      <c r="AA590" s="76"/>
      <c r="AB590" s="76"/>
      <c r="AC590" s="76"/>
      <c r="AD590" s="76"/>
      <c r="AE590" s="76"/>
      <c r="AF590" s="76"/>
      <c r="AG590" s="76"/>
      <c r="AH590" s="76"/>
      <c r="AI590" s="76"/>
      <c r="AJ590" s="76"/>
      <c r="AK590" s="76"/>
      <c r="AL590" s="76"/>
      <c r="AM590" s="76"/>
      <c r="AN590" s="76"/>
      <c r="AO590" s="143"/>
      <c r="AP590" s="244" t="str">
        <f>IF(F590="","",IFERROR(VLOOKUP(SUBSTITUTE(SUBSTITUTE(Tabla1[[#This Row],[Uso Sistemas]],"T","P"),"N","F"),Parámetros!$M$2:$N$17,2,0),"Completar hasta 3ra sem. para evaluar a Probacionista"))</f>
        <v/>
      </c>
      <c r="AQ590" s="39"/>
      <c r="AR590" s="39"/>
      <c r="AS590" s="39"/>
      <c r="AT590" s="28"/>
      <c r="AU590" s="55"/>
      <c r="AV590" s="55"/>
      <c r="AW590" s="55"/>
      <c r="AX590" s="246" t="str">
        <f>IF(V590="","",EOMONTH(EDATE(Tabla1[[#This Row],[Fecha Finalización]],2),0))</f>
        <v/>
      </c>
      <c r="AY590" s="39"/>
      <c r="AZ590" s="247" t="str">
        <f>IF(V590="","",EOMONTH(EDATE(Tabla1[[#This Row],[Fecha Finalización]],3),0))</f>
        <v/>
      </c>
      <c r="BA590" s="39"/>
      <c r="BB590" s="39"/>
      <c r="BC590" s="233"/>
      <c r="BD590" s="231" t="str">
        <f>IF(F590="","",Tabla1[[#This Row],[sem 01]]&amp;Tabla1[[#This Row],[sem 02]]&amp;Tabla1[[#This Row],[sem 03]])</f>
        <v/>
      </c>
      <c r="BE590" s="232" t="str">
        <f>+IF(TRIM(F590)="","",$B$1&amp;"-"&amp;Tabla1[[#This Row],[Mes Inscrito]]&amp;"-"&amp;Tabla1[[#This Row],[Dia de clases Inscrito]]&amp;"-"&amp;Tabla1[[#This Row],[Horario Inscrito]]&amp;"-"&amp;Tabla1[[#This Row],[Fecha Inicio grupo]])</f>
        <v/>
      </c>
      <c r="BF590" s="249" t="str">
        <f>IF(F590="","",Tabla1[[#This Row],[Curso]])</f>
        <v/>
      </c>
      <c r="BG590" s="250" t="str">
        <f>+IF(TRIM(F590)="","",$B$1&amp;"-"&amp;TRIM(Tabla1[[#This Row],[Mes Inscrito]])&amp;"-"&amp;TRIM(Tabla1[[#This Row],[Dia de clases Inscrito]])&amp;"-"&amp;TRIM(Tabla1[[#This Row],[Horario Inscrito]])&amp;"-"&amp;TRIM(Tabla1[[#This Row],[Fecha Inicio grupo]])&amp;"-"&amp;TRIM(Tabla1[[#This Row],[Tipo Incrito]]))</f>
        <v/>
      </c>
      <c r="BH590" s="251" t="str">
        <f>IF(F590="","",OR(IFERROR(SEARCH("CG",Tabla1[[#This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0" s="305" t="str">
        <f>IF(F590&lt;&gt;"",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0" s="305" t="str">
        <f>IF(F590&lt;&gt;"",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0" s="305" t="str">
        <f>IF(Tabla1[[#This Row],[Fecha Inicio grupo]]="","",IFERROR(VLOOKUP(Tabla1[[#This Row],[Mes de Alta como miembro]],Parámetros!$AM$2:$AN$16,2,0),"01/01/1900"))</f>
        <v/>
      </c>
    </row>
    <row r="591" spans="1:63" ht="14.45" hidden="1">
      <c r="A591" s="68">
        <v>588</v>
      </c>
      <c r="B591" s="29"/>
      <c r="C591" s="34"/>
      <c r="D591" s="42"/>
      <c r="E591" s="64"/>
      <c r="F591" s="45"/>
      <c r="G591" s="45"/>
      <c r="H591" s="161"/>
      <c r="I591" s="42"/>
      <c r="J591" s="28"/>
      <c r="K591" s="69"/>
      <c r="L591" s="68"/>
      <c r="M591" s="46"/>
      <c r="N591" s="236" t="str">
        <f ca="1">IF(Tabla1[[#This Row],[Fecha de nac]]="","",IF(Tabla1[[#This Row],[Fecha Finalización]] &gt;=TODAY(), DATEDIF(Tabla1[[#This Row],[Fecha de nac]],TODAY(),"y"), ROUNDDOWN((Tabla1[[#This Row],[Fecha Finalización]] -Tabla1[[#This Row],[Fecha de nac]])/365,0)))</f>
        <v/>
      </c>
      <c r="O591" s="167"/>
      <c r="P591" s="34"/>
      <c r="Q591" s="67"/>
      <c r="R591" s="67"/>
      <c r="S591" s="67"/>
      <c r="T591" s="67"/>
      <c r="U591" s="241" t="str">
        <f>IF(F591="","",Tabla1[[#This Row],[Fecha Inicio grupo]]+3*7-7)</f>
        <v/>
      </c>
      <c r="V591" s="242" t="str">
        <f>IF(F591="","",EDATE(Tabla1[[#This Row],[Fecha Inicio grupo]],3))</f>
        <v/>
      </c>
      <c r="W591" s="29"/>
      <c r="X591" s="29"/>
      <c r="Y591" s="76"/>
      <c r="Z591" s="76"/>
      <c r="AA591" s="76"/>
      <c r="AB591" s="76"/>
      <c r="AC591" s="76"/>
      <c r="AD591" s="76"/>
      <c r="AE591" s="76"/>
      <c r="AF591" s="76"/>
      <c r="AG591" s="76"/>
      <c r="AH591" s="76"/>
      <c r="AI591" s="76"/>
      <c r="AJ591" s="76"/>
      <c r="AK591" s="76"/>
      <c r="AL591" s="76"/>
      <c r="AM591" s="76"/>
      <c r="AN591" s="76"/>
      <c r="AO591" s="143"/>
      <c r="AP591" s="244" t="str">
        <f>IF(F591="","",IFERROR(VLOOKUP(SUBSTITUTE(SUBSTITUTE(Tabla1[[#This Row],[Uso Sistemas]],"T","P"),"N","F"),Parámetros!$M$2:$N$17,2,0),"Completar hasta 3ra sem. para evaluar a Probacionista"))</f>
        <v/>
      </c>
      <c r="AQ591" s="39"/>
      <c r="AR591" s="39"/>
      <c r="AS591" s="39"/>
      <c r="AT591" s="28"/>
      <c r="AU591" s="55"/>
      <c r="AV591" s="55"/>
      <c r="AW591" s="55"/>
      <c r="AX591" s="246" t="str">
        <f>IF(V591="","",EOMONTH(EDATE(Tabla1[[#This Row],[Fecha Finalización]],2),0))</f>
        <v/>
      </c>
      <c r="AY591" s="39"/>
      <c r="AZ591" s="247" t="str">
        <f>IF(V591="","",EOMONTH(EDATE(Tabla1[[#This Row],[Fecha Finalización]],3),0))</f>
        <v/>
      </c>
      <c r="BA591" s="39"/>
      <c r="BB591" s="39"/>
      <c r="BC591" s="233"/>
      <c r="BD591" s="231" t="str">
        <f>IF(F591="","",Tabla1[[#This Row],[sem 01]]&amp;Tabla1[[#This Row],[sem 02]]&amp;Tabla1[[#This Row],[sem 03]])</f>
        <v/>
      </c>
      <c r="BE591" s="232" t="str">
        <f>+IF(TRIM(F591)="","",$B$1&amp;"-"&amp;Tabla1[[#This Row],[Mes Inscrito]]&amp;"-"&amp;Tabla1[[#This Row],[Dia de clases Inscrito]]&amp;"-"&amp;Tabla1[[#This Row],[Horario Inscrito]]&amp;"-"&amp;Tabla1[[#This Row],[Fecha Inicio grupo]])</f>
        <v/>
      </c>
      <c r="BF591" s="249" t="str">
        <f>IF(F591="","",Tabla1[[#This Row],[Curso]])</f>
        <v/>
      </c>
      <c r="BG591" s="250" t="str">
        <f>+IF(TRIM(F591)="","",$B$1&amp;"-"&amp;TRIM(Tabla1[[#This Row],[Mes Inscrito]])&amp;"-"&amp;TRIM(Tabla1[[#This Row],[Dia de clases Inscrito]])&amp;"-"&amp;TRIM(Tabla1[[#This Row],[Horario Inscrito]])&amp;"-"&amp;TRIM(Tabla1[[#This Row],[Fecha Inicio grupo]])&amp;"-"&amp;TRIM(Tabla1[[#This Row],[Tipo Incrito]]))</f>
        <v/>
      </c>
      <c r="BH591" s="251" t="str">
        <f>IF(F591="","",OR(IFERROR(SEARCH("CG",Tabla1[[#This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1" s="305" t="str">
        <f>IF(F591&lt;&gt;"",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1" s="305" t="str">
        <f>IF(F591&lt;&gt;"",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1" s="305" t="str">
        <f>IF(Tabla1[[#This Row],[Fecha Inicio grupo]]="","",IFERROR(VLOOKUP(Tabla1[[#This Row],[Mes de Alta como miembro]],Parámetros!$AM$2:$AN$16,2,0),"01/01/1900"))</f>
        <v/>
      </c>
    </row>
    <row r="592" spans="1:63" ht="14.45" hidden="1">
      <c r="A592" s="68">
        <v>589</v>
      </c>
      <c r="B592" s="29"/>
      <c r="C592" s="34"/>
      <c r="D592" s="42"/>
      <c r="E592" s="64"/>
      <c r="F592" s="45"/>
      <c r="G592" s="45"/>
      <c r="H592" s="161"/>
      <c r="I592" s="42"/>
      <c r="J592" s="28"/>
      <c r="K592" s="69"/>
      <c r="L592" s="68"/>
      <c r="M592" s="46"/>
      <c r="N592" s="236" t="str">
        <f ca="1">IF(Tabla1[[#This Row],[Fecha de nac]]="","",IF(Tabla1[[#This Row],[Fecha Finalización]] &gt;=TODAY(), DATEDIF(Tabla1[[#This Row],[Fecha de nac]],TODAY(),"y"), ROUNDDOWN((Tabla1[[#This Row],[Fecha Finalización]] -Tabla1[[#This Row],[Fecha de nac]])/365,0)))</f>
        <v/>
      </c>
      <c r="O592" s="167"/>
      <c r="P592" s="34"/>
      <c r="Q592" s="67"/>
      <c r="R592" s="67"/>
      <c r="S592" s="67"/>
      <c r="T592" s="67"/>
      <c r="U592" s="241" t="str">
        <f>IF(F592="","",Tabla1[[#This Row],[Fecha Inicio grupo]]+3*7-7)</f>
        <v/>
      </c>
      <c r="V592" s="242" t="str">
        <f>IF(F592="","",EDATE(Tabla1[[#This Row],[Fecha Inicio grupo]],3))</f>
        <v/>
      </c>
      <c r="W592" s="29"/>
      <c r="X592" s="29"/>
      <c r="Y592" s="76"/>
      <c r="Z592" s="76"/>
      <c r="AA592" s="76"/>
      <c r="AB592" s="76"/>
      <c r="AC592" s="76"/>
      <c r="AD592" s="76"/>
      <c r="AE592" s="76"/>
      <c r="AF592" s="76"/>
      <c r="AG592" s="76"/>
      <c r="AH592" s="76"/>
      <c r="AI592" s="76"/>
      <c r="AJ592" s="76"/>
      <c r="AK592" s="76"/>
      <c r="AL592" s="76"/>
      <c r="AM592" s="76"/>
      <c r="AN592" s="76"/>
      <c r="AO592" s="143"/>
      <c r="AP592" s="244" t="str">
        <f>IF(F592="","",IFERROR(VLOOKUP(SUBSTITUTE(SUBSTITUTE(Tabla1[[#This Row],[Uso Sistemas]],"T","P"),"N","F"),Parámetros!$M$2:$N$17,2,0),"Completar hasta 3ra sem. para evaluar a Probacionista"))</f>
        <v/>
      </c>
      <c r="AQ592" s="39"/>
      <c r="AR592" s="39"/>
      <c r="AS592" s="39"/>
      <c r="AT592" s="28"/>
      <c r="AU592" s="55"/>
      <c r="AV592" s="55"/>
      <c r="AW592" s="55"/>
      <c r="AX592" s="246" t="str">
        <f>IF(V592="","",EOMONTH(EDATE(Tabla1[[#This Row],[Fecha Finalización]],2),0))</f>
        <v/>
      </c>
      <c r="AY592" s="39"/>
      <c r="AZ592" s="247" t="str">
        <f>IF(V592="","",EOMONTH(EDATE(Tabla1[[#This Row],[Fecha Finalización]],3),0))</f>
        <v/>
      </c>
      <c r="BA592" s="39"/>
      <c r="BB592" s="39"/>
      <c r="BC592" s="233"/>
      <c r="BD592" s="231" t="str">
        <f>IF(F592="","",Tabla1[[#This Row],[sem 01]]&amp;Tabla1[[#This Row],[sem 02]]&amp;Tabla1[[#This Row],[sem 03]])</f>
        <v/>
      </c>
      <c r="BE592" s="232" t="str">
        <f>+IF(TRIM(F592)="","",$B$1&amp;"-"&amp;Tabla1[[#This Row],[Mes Inscrito]]&amp;"-"&amp;Tabla1[[#This Row],[Dia de clases Inscrito]]&amp;"-"&amp;Tabla1[[#This Row],[Horario Inscrito]]&amp;"-"&amp;Tabla1[[#This Row],[Fecha Inicio grupo]])</f>
        <v/>
      </c>
      <c r="BF592" s="249" t="str">
        <f>IF(F592="","",Tabla1[[#This Row],[Curso]])</f>
        <v/>
      </c>
      <c r="BG592" s="250" t="str">
        <f>+IF(TRIM(F592)="","",$B$1&amp;"-"&amp;TRIM(Tabla1[[#This Row],[Mes Inscrito]])&amp;"-"&amp;TRIM(Tabla1[[#This Row],[Dia de clases Inscrito]])&amp;"-"&amp;TRIM(Tabla1[[#This Row],[Horario Inscrito]])&amp;"-"&amp;TRIM(Tabla1[[#This Row],[Fecha Inicio grupo]])&amp;"-"&amp;TRIM(Tabla1[[#This Row],[Tipo Incrito]]))</f>
        <v/>
      </c>
      <c r="BH592" s="251" t="str">
        <f>IF(F592="","",OR(IFERROR(SEARCH("CG",Tabla1[[#This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2" s="305" t="str">
        <f>IF(F592&lt;&gt;"",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2" s="305" t="str">
        <f>IF(F592&lt;&gt;"",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2" s="305" t="str">
        <f>IF(Tabla1[[#This Row],[Fecha Inicio grupo]]="","",IFERROR(VLOOKUP(Tabla1[[#This Row],[Mes de Alta como miembro]],Parámetros!$AM$2:$AN$16,2,0),"01/01/1900"))</f>
        <v/>
      </c>
    </row>
    <row r="593" spans="1:63" ht="14.45" hidden="1">
      <c r="A593" s="68">
        <v>590</v>
      </c>
      <c r="B593" s="29"/>
      <c r="C593" s="34"/>
      <c r="D593" s="42"/>
      <c r="E593" s="64"/>
      <c r="F593" s="45"/>
      <c r="G593" s="45"/>
      <c r="H593" s="161"/>
      <c r="I593" s="42"/>
      <c r="J593" s="28"/>
      <c r="K593" s="69"/>
      <c r="L593" s="68"/>
      <c r="M593" s="46"/>
      <c r="N593" s="236" t="str">
        <f ca="1">IF(Tabla1[[#This Row],[Fecha de nac]]="","",IF(Tabla1[[#This Row],[Fecha Finalización]] &gt;=TODAY(), DATEDIF(Tabla1[[#This Row],[Fecha de nac]],TODAY(),"y"), ROUNDDOWN((Tabla1[[#This Row],[Fecha Finalización]] -Tabla1[[#This Row],[Fecha de nac]])/365,0)))</f>
        <v/>
      </c>
      <c r="O593" s="167"/>
      <c r="P593" s="34"/>
      <c r="Q593" s="67"/>
      <c r="R593" s="67"/>
      <c r="S593" s="67"/>
      <c r="T593" s="67"/>
      <c r="U593" s="241" t="str">
        <f>IF(F593="","",Tabla1[[#This Row],[Fecha Inicio grupo]]+3*7-7)</f>
        <v/>
      </c>
      <c r="V593" s="242" t="str">
        <f>IF(F593="","",EDATE(Tabla1[[#This Row],[Fecha Inicio grupo]],3))</f>
        <v/>
      </c>
      <c r="W593" s="29"/>
      <c r="X593" s="29"/>
      <c r="Y593" s="76"/>
      <c r="Z593" s="76"/>
      <c r="AA593" s="76"/>
      <c r="AB593" s="76"/>
      <c r="AC593" s="76"/>
      <c r="AD593" s="76"/>
      <c r="AE593" s="76"/>
      <c r="AF593" s="76"/>
      <c r="AG593" s="76"/>
      <c r="AH593" s="76"/>
      <c r="AI593" s="76"/>
      <c r="AJ593" s="76"/>
      <c r="AK593" s="76"/>
      <c r="AL593" s="76"/>
      <c r="AM593" s="76"/>
      <c r="AN593" s="76"/>
      <c r="AO593" s="143"/>
      <c r="AP593" s="244" t="str">
        <f>IF(F593="","",IFERROR(VLOOKUP(SUBSTITUTE(SUBSTITUTE(Tabla1[[#This Row],[Uso Sistemas]],"T","P"),"N","F"),Parámetros!$M$2:$N$17,2,0),"Completar hasta 3ra sem. para evaluar a Probacionista"))</f>
        <v/>
      </c>
      <c r="AQ593" s="39"/>
      <c r="AR593" s="39"/>
      <c r="AS593" s="39"/>
      <c r="AT593" s="28"/>
      <c r="AU593" s="55"/>
      <c r="AV593" s="55"/>
      <c r="AW593" s="55"/>
      <c r="AX593" s="246" t="str">
        <f>IF(V593="","",EOMONTH(EDATE(Tabla1[[#This Row],[Fecha Finalización]],2),0))</f>
        <v/>
      </c>
      <c r="AY593" s="39"/>
      <c r="AZ593" s="247" t="str">
        <f>IF(V593="","",EOMONTH(EDATE(Tabla1[[#This Row],[Fecha Finalización]],3),0))</f>
        <v/>
      </c>
      <c r="BA593" s="39"/>
      <c r="BB593" s="39"/>
      <c r="BC593" s="233"/>
      <c r="BD593" s="231" t="str">
        <f>IF(F593="","",Tabla1[[#This Row],[sem 01]]&amp;Tabla1[[#This Row],[sem 02]]&amp;Tabla1[[#This Row],[sem 03]])</f>
        <v/>
      </c>
      <c r="BE593" s="232" t="str">
        <f>+IF(TRIM(F593)="","",$B$1&amp;"-"&amp;Tabla1[[#This Row],[Mes Inscrito]]&amp;"-"&amp;Tabla1[[#This Row],[Dia de clases Inscrito]]&amp;"-"&amp;Tabla1[[#This Row],[Horario Inscrito]]&amp;"-"&amp;Tabla1[[#This Row],[Fecha Inicio grupo]])</f>
        <v/>
      </c>
      <c r="BF593" s="249" t="str">
        <f>IF(F593="","",Tabla1[[#This Row],[Curso]])</f>
        <v/>
      </c>
      <c r="BG593" s="250" t="str">
        <f>+IF(TRIM(F593)="","",$B$1&amp;"-"&amp;TRIM(Tabla1[[#This Row],[Mes Inscrito]])&amp;"-"&amp;TRIM(Tabla1[[#This Row],[Dia de clases Inscrito]])&amp;"-"&amp;TRIM(Tabla1[[#This Row],[Horario Inscrito]])&amp;"-"&amp;TRIM(Tabla1[[#This Row],[Fecha Inicio grupo]])&amp;"-"&amp;TRIM(Tabla1[[#This Row],[Tipo Incrito]]))</f>
        <v/>
      </c>
      <c r="BH593" s="251" t="str">
        <f>IF(F593="","",OR(IFERROR(SEARCH("CG",Tabla1[[#This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3" s="305" t="str">
        <f>IF(F593&lt;&gt;"",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3" s="305" t="str">
        <f>IF(F593&lt;&gt;"",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3" s="305" t="str">
        <f>IF(Tabla1[[#This Row],[Fecha Inicio grupo]]="","",IFERROR(VLOOKUP(Tabla1[[#This Row],[Mes de Alta como miembro]],Parámetros!$AM$2:$AN$16,2,0),"01/01/1900"))</f>
        <v/>
      </c>
    </row>
    <row r="594" spans="1:63" ht="14.45" hidden="1">
      <c r="A594" s="68">
        <v>591</v>
      </c>
      <c r="B594" s="29"/>
      <c r="C594" s="34"/>
      <c r="D594" s="42"/>
      <c r="E594" s="64"/>
      <c r="F594" s="45"/>
      <c r="G594" s="45"/>
      <c r="H594" s="161"/>
      <c r="I594" s="42"/>
      <c r="J594" s="28"/>
      <c r="K594" s="69"/>
      <c r="L594" s="68"/>
      <c r="M594" s="46"/>
      <c r="N594" s="236" t="str">
        <f ca="1">IF(Tabla1[[#This Row],[Fecha de nac]]="","",IF(Tabla1[[#This Row],[Fecha Finalización]] &gt;=TODAY(), DATEDIF(Tabla1[[#This Row],[Fecha de nac]],TODAY(),"y"), ROUNDDOWN((Tabla1[[#This Row],[Fecha Finalización]] -Tabla1[[#This Row],[Fecha de nac]])/365,0)))</f>
        <v/>
      </c>
      <c r="O594" s="167"/>
      <c r="P594" s="34"/>
      <c r="Q594" s="67"/>
      <c r="R594" s="67"/>
      <c r="S594" s="67"/>
      <c r="T594" s="67"/>
      <c r="U594" s="241" t="str">
        <f>IF(F594="","",Tabla1[[#This Row],[Fecha Inicio grupo]]+3*7-7)</f>
        <v/>
      </c>
      <c r="V594" s="242" t="str">
        <f>IF(F594="","",EDATE(Tabla1[[#This Row],[Fecha Inicio grupo]],3))</f>
        <v/>
      </c>
      <c r="W594" s="29"/>
      <c r="X594" s="29"/>
      <c r="Y594" s="76"/>
      <c r="Z594" s="76"/>
      <c r="AA594" s="76"/>
      <c r="AB594" s="76"/>
      <c r="AC594" s="76"/>
      <c r="AD594" s="76"/>
      <c r="AE594" s="76"/>
      <c r="AF594" s="76"/>
      <c r="AG594" s="76"/>
      <c r="AH594" s="76"/>
      <c r="AI594" s="76"/>
      <c r="AJ594" s="76"/>
      <c r="AK594" s="76"/>
      <c r="AL594" s="76"/>
      <c r="AM594" s="76"/>
      <c r="AN594" s="76"/>
      <c r="AO594" s="143"/>
      <c r="AP594" s="244" t="str">
        <f>IF(F594="","",IFERROR(VLOOKUP(SUBSTITUTE(SUBSTITUTE(Tabla1[[#This Row],[Uso Sistemas]],"T","P"),"N","F"),Parámetros!$M$2:$N$17,2,0),"Completar hasta 3ra sem. para evaluar a Probacionista"))</f>
        <v/>
      </c>
      <c r="AQ594" s="39"/>
      <c r="AR594" s="39"/>
      <c r="AS594" s="39"/>
      <c r="AT594" s="28"/>
      <c r="AU594" s="55"/>
      <c r="AV594" s="55"/>
      <c r="AW594" s="55"/>
      <c r="AX594" s="246" t="str">
        <f>IF(V594="","",EOMONTH(EDATE(Tabla1[[#This Row],[Fecha Finalización]],2),0))</f>
        <v/>
      </c>
      <c r="AY594" s="39"/>
      <c r="AZ594" s="247" t="str">
        <f>IF(V594="","",EOMONTH(EDATE(Tabla1[[#This Row],[Fecha Finalización]],3),0))</f>
        <v/>
      </c>
      <c r="BA594" s="39"/>
      <c r="BB594" s="39"/>
      <c r="BC594" s="233"/>
      <c r="BD594" s="231" t="str">
        <f>IF(F594="","",Tabla1[[#This Row],[sem 01]]&amp;Tabla1[[#This Row],[sem 02]]&amp;Tabla1[[#This Row],[sem 03]])</f>
        <v/>
      </c>
      <c r="BE594" s="232" t="str">
        <f>+IF(TRIM(F594)="","",$B$1&amp;"-"&amp;Tabla1[[#This Row],[Mes Inscrito]]&amp;"-"&amp;Tabla1[[#This Row],[Dia de clases Inscrito]]&amp;"-"&amp;Tabla1[[#This Row],[Horario Inscrito]]&amp;"-"&amp;Tabla1[[#This Row],[Fecha Inicio grupo]])</f>
        <v/>
      </c>
      <c r="BF594" s="249" t="str">
        <f>IF(F594="","",Tabla1[[#This Row],[Curso]])</f>
        <v/>
      </c>
      <c r="BG594" s="250" t="str">
        <f>+IF(TRIM(F594)="","",$B$1&amp;"-"&amp;TRIM(Tabla1[[#This Row],[Mes Inscrito]])&amp;"-"&amp;TRIM(Tabla1[[#This Row],[Dia de clases Inscrito]])&amp;"-"&amp;TRIM(Tabla1[[#This Row],[Horario Inscrito]])&amp;"-"&amp;TRIM(Tabla1[[#This Row],[Fecha Inicio grupo]])&amp;"-"&amp;TRIM(Tabla1[[#This Row],[Tipo Incrito]]))</f>
        <v/>
      </c>
      <c r="BH594" s="251" t="str">
        <f>IF(F594="","",OR(IFERROR(SEARCH("CG",Tabla1[[#This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4" s="305" t="str">
        <f>IF(F594&lt;&gt;"",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4" s="305" t="str">
        <f>IF(F594&lt;&gt;"",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4" s="305" t="str">
        <f>IF(Tabla1[[#This Row],[Fecha Inicio grupo]]="","",IFERROR(VLOOKUP(Tabla1[[#This Row],[Mes de Alta como miembro]],Parámetros!$AM$2:$AN$16,2,0),"01/01/1900"))</f>
        <v/>
      </c>
    </row>
    <row r="595" spans="1:63" ht="14.45" hidden="1">
      <c r="A595" s="68">
        <v>592</v>
      </c>
      <c r="B595" s="29"/>
      <c r="C595" s="34"/>
      <c r="D595" s="42"/>
      <c r="E595" s="64"/>
      <c r="F595" s="45"/>
      <c r="G595" s="45"/>
      <c r="H595" s="161"/>
      <c r="I595" s="42"/>
      <c r="J595" s="28"/>
      <c r="K595" s="69"/>
      <c r="L595" s="68"/>
      <c r="M595" s="46"/>
      <c r="N595" s="236" t="str">
        <f ca="1">IF(Tabla1[[#This Row],[Fecha de nac]]="","",IF(Tabla1[[#This Row],[Fecha Finalización]] &gt;=TODAY(), DATEDIF(Tabla1[[#This Row],[Fecha de nac]],TODAY(),"y"), ROUNDDOWN((Tabla1[[#This Row],[Fecha Finalización]] -Tabla1[[#This Row],[Fecha de nac]])/365,0)))</f>
        <v/>
      </c>
      <c r="O595" s="167"/>
      <c r="P595" s="34"/>
      <c r="Q595" s="67"/>
      <c r="R595" s="67"/>
      <c r="S595" s="67"/>
      <c r="T595" s="67"/>
      <c r="U595" s="241" t="str">
        <f>IF(F595="","",Tabla1[[#This Row],[Fecha Inicio grupo]]+3*7-7)</f>
        <v/>
      </c>
      <c r="V595" s="242" t="str">
        <f>IF(F595="","",EDATE(Tabla1[[#This Row],[Fecha Inicio grupo]],3))</f>
        <v/>
      </c>
      <c r="W595" s="29"/>
      <c r="X595" s="29"/>
      <c r="Y595" s="76"/>
      <c r="Z595" s="76"/>
      <c r="AA595" s="76"/>
      <c r="AB595" s="76"/>
      <c r="AC595" s="76"/>
      <c r="AD595" s="76"/>
      <c r="AE595" s="76"/>
      <c r="AF595" s="76"/>
      <c r="AG595" s="76"/>
      <c r="AH595" s="76"/>
      <c r="AI595" s="76"/>
      <c r="AJ595" s="76"/>
      <c r="AK595" s="76"/>
      <c r="AL595" s="76"/>
      <c r="AM595" s="76"/>
      <c r="AN595" s="76"/>
      <c r="AO595" s="143"/>
      <c r="AP595" s="244" t="str">
        <f>IF(F595="","",IFERROR(VLOOKUP(SUBSTITUTE(SUBSTITUTE(Tabla1[[#This Row],[Uso Sistemas]],"T","P"),"N","F"),Parámetros!$M$2:$N$17,2,0),"Completar hasta 3ra sem. para evaluar a Probacionista"))</f>
        <v/>
      </c>
      <c r="AQ595" s="39"/>
      <c r="AR595" s="39"/>
      <c r="AS595" s="39"/>
      <c r="AT595" s="28"/>
      <c r="AU595" s="55"/>
      <c r="AV595" s="55"/>
      <c r="AW595" s="55"/>
      <c r="AX595" s="246" t="str">
        <f>IF(V595="","",EOMONTH(EDATE(Tabla1[[#This Row],[Fecha Finalización]],2),0))</f>
        <v/>
      </c>
      <c r="AY595" s="39"/>
      <c r="AZ595" s="247" t="str">
        <f>IF(V595="","",EOMONTH(EDATE(Tabla1[[#This Row],[Fecha Finalización]],3),0))</f>
        <v/>
      </c>
      <c r="BA595" s="39"/>
      <c r="BB595" s="39"/>
      <c r="BC595" s="233"/>
      <c r="BD595" s="231" t="str">
        <f>IF(F595="","",Tabla1[[#This Row],[sem 01]]&amp;Tabla1[[#This Row],[sem 02]]&amp;Tabla1[[#This Row],[sem 03]])</f>
        <v/>
      </c>
      <c r="BE595" s="232" t="str">
        <f>+IF(TRIM(F595)="","",$B$1&amp;"-"&amp;Tabla1[[#This Row],[Mes Inscrito]]&amp;"-"&amp;Tabla1[[#This Row],[Dia de clases Inscrito]]&amp;"-"&amp;Tabla1[[#This Row],[Horario Inscrito]]&amp;"-"&amp;Tabla1[[#This Row],[Fecha Inicio grupo]])</f>
        <v/>
      </c>
      <c r="BF595" s="249" t="str">
        <f>IF(F595="","",Tabla1[[#This Row],[Curso]])</f>
        <v/>
      </c>
      <c r="BG595" s="250" t="str">
        <f>+IF(TRIM(F595)="","",$B$1&amp;"-"&amp;TRIM(Tabla1[[#This Row],[Mes Inscrito]])&amp;"-"&amp;TRIM(Tabla1[[#This Row],[Dia de clases Inscrito]])&amp;"-"&amp;TRIM(Tabla1[[#This Row],[Horario Inscrito]])&amp;"-"&amp;TRIM(Tabla1[[#This Row],[Fecha Inicio grupo]])&amp;"-"&amp;TRIM(Tabla1[[#This Row],[Tipo Incrito]]))</f>
        <v/>
      </c>
      <c r="BH595" s="251" t="str">
        <f>IF(F595="","",OR(IFERROR(SEARCH("CG",Tabla1[[#This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5" s="305" t="str">
        <f>IF(F595&lt;&gt;"",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5" s="305" t="str">
        <f>IF(F595&lt;&gt;"",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5" s="305" t="str">
        <f>IF(Tabla1[[#This Row],[Fecha Inicio grupo]]="","",IFERROR(VLOOKUP(Tabla1[[#This Row],[Mes de Alta como miembro]],Parámetros!$AM$2:$AN$16,2,0),"01/01/1900"))</f>
        <v/>
      </c>
    </row>
    <row r="596" spans="1:63" ht="14.45" hidden="1">
      <c r="A596" s="68">
        <v>593</v>
      </c>
      <c r="B596" s="29"/>
      <c r="C596" s="34"/>
      <c r="D596" s="42"/>
      <c r="E596" s="64"/>
      <c r="F596" s="45"/>
      <c r="G596" s="45"/>
      <c r="H596" s="161"/>
      <c r="I596" s="42"/>
      <c r="J596" s="28"/>
      <c r="K596" s="69"/>
      <c r="L596" s="68"/>
      <c r="M596" s="46"/>
      <c r="N596" s="236" t="str">
        <f ca="1">IF(Tabla1[[#This Row],[Fecha de nac]]="","",IF(Tabla1[[#This Row],[Fecha Finalización]] &gt;=TODAY(), DATEDIF(Tabla1[[#This Row],[Fecha de nac]],TODAY(),"y"), ROUNDDOWN((Tabla1[[#This Row],[Fecha Finalización]] -Tabla1[[#This Row],[Fecha de nac]])/365,0)))</f>
        <v/>
      </c>
      <c r="O596" s="167"/>
      <c r="P596" s="34"/>
      <c r="Q596" s="67"/>
      <c r="R596" s="67"/>
      <c r="S596" s="67"/>
      <c r="T596" s="67"/>
      <c r="U596" s="241" t="str">
        <f>IF(F596="","",Tabla1[[#This Row],[Fecha Inicio grupo]]+3*7-7)</f>
        <v/>
      </c>
      <c r="V596" s="242" t="str">
        <f>IF(F596="","",EDATE(Tabla1[[#This Row],[Fecha Inicio grupo]],3))</f>
        <v/>
      </c>
      <c r="W596" s="29"/>
      <c r="X596" s="29"/>
      <c r="Y596" s="76"/>
      <c r="Z596" s="76"/>
      <c r="AA596" s="76"/>
      <c r="AB596" s="76"/>
      <c r="AC596" s="76"/>
      <c r="AD596" s="76"/>
      <c r="AE596" s="76"/>
      <c r="AF596" s="76"/>
      <c r="AG596" s="76"/>
      <c r="AH596" s="76"/>
      <c r="AI596" s="76"/>
      <c r="AJ596" s="76"/>
      <c r="AK596" s="76"/>
      <c r="AL596" s="76"/>
      <c r="AM596" s="76"/>
      <c r="AN596" s="76"/>
      <c r="AO596" s="143"/>
      <c r="AP596" s="244" t="str">
        <f>IF(F596="","",IFERROR(VLOOKUP(SUBSTITUTE(SUBSTITUTE(Tabla1[[#This Row],[Uso Sistemas]],"T","P"),"N","F"),Parámetros!$M$2:$N$17,2,0),"Completar hasta 3ra sem. para evaluar a Probacionista"))</f>
        <v/>
      </c>
      <c r="AQ596" s="39"/>
      <c r="AR596" s="39"/>
      <c r="AS596" s="39"/>
      <c r="AT596" s="28"/>
      <c r="AU596" s="55"/>
      <c r="AV596" s="55"/>
      <c r="AW596" s="55"/>
      <c r="AX596" s="246" t="str">
        <f>IF(V596="","",EOMONTH(EDATE(Tabla1[[#This Row],[Fecha Finalización]],2),0))</f>
        <v/>
      </c>
      <c r="AY596" s="39"/>
      <c r="AZ596" s="247" t="str">
        <f>IF(V596="","",EOMONTH(EDATE(Tabla1[[#This Row],[Fecha Finalización]],3),0))</f>
        <v/>
      </c>
      <c r="BA596" s="39"/>
      <c r="BB596" s="39"/>
      <c r="BC596" s="233"/>
      <c r="BD596" s="231" t="str">
        <f>IF(F596="","",Tabla1[[#This Row],[sem 01]]&amp;Tabla1[[#This Row],[sem 02]]&amp;Tabla1[[#This Row],[sem 03]])</f>
        <v/>
      </c>
      <c r="BE596" s="232" t="str">
        <f>+IF(TRIM(F596)="","",$B$1&amp;"-"&amp;Tabla1[[#This Row],[Mes Inscrito]]&amp;"-"&amp;Tabla1[[#This Row],[Dia de clases Inscrito]]&amp;"-"&amp;Tabla1[[#This Row],[Horario Inscrito]]&amp;"-"&amp;Tabla1[[#This Row],[Fecha Inicio grupo]])</f>
        <v/>
      </c>
      <c r="BF596" s="249" t="str">
        <f>IF(F596="","",Tabla1[[#This Row],[Curso]])</f>
        <v/>
      </c>
      <c r="BG596" s="250" t="str">
        <f>+IF(TRIM(F596)="","",$B$1&amp;"-"&amp;TRIM(Tabla1[[#This Row],[Mes Inscrito]])&amp;"-"&amp;TRIM(Tabla1[[#This Row],[Dia de clases Inscrito]])&amp;"-"&amp;TRIM(Tabla1[[#This Row],[Horario Inscrito]])&amp;"-"&amp;TRIM(Tabla1[[#This Row],[Fecha Inicio grupo]])&amp;"-"&amp;TRIM(Tabla1[[#This Row],[Tipo Incrito]]))</f>
        <v/>
      </c>
      <c r="BH596" s="251" t="str">
        <f>IF(F596="","",OR(IFERROR(SEARCH("CG",Tabla1[[#This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6" s="305" t="str">
        <f>IF(F596&lt;&gt;"",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6" s="305" t="str">
        <f>IF(F596&lt;&gt;"",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6" s="305" t="str">
        <f>IF(Tabla1[[#This Row],[Fecha Inicio grupo]]="","",IFERROR(VLOOKUP(Tabla1[[#This Row],[Mes de Alta como miembro]],Parámetros!$AM$2:$AN$16,2,0),"01/01/1900"))</f>
        <v/>
      </c>
    </row>
    <row r="597" spans="1:63" ht="14.45" hidden="1">
      <c r="A597" s="68">
        <v>594</v>
      </c>
      <c r="B597" s="29"/>
      <c r="C597" s="34"/>
      <c r="D597" s="42"/>
      <c r="E597" s="64"/>
      <c r="F597" s="45"/>
      <c r="G597" s="45"/>
      <c r="H597" s="161"/>
      <c r="I597" s="42"/>
      <c r="J597" s="28"/>
      <c r="K597" s="69"/>
      <c r="L597" s="68"/>
      <c r="M597" s="46"/>
      <c r="N597" s="236" t="str">
        <f ca="1">IF(Tabla1[[#This Row],[Fecha de nac]]="","",IF(Tabla1[[#This Row],[Fecha Finalización]] &gt;=TODAY(), DATEDIF(Tabla1[[#This Row],[Fecha de nac]],TODAY(),"y"), ROUNDDOWN((Tabla1[[#This Row],[Fecha Finalización]] -Tabla1[[#This Row],[Fecha de nac]])/365,0)))</f>
        <v/>
      </c>
      <c r="O597" s="167"/>
      <c r="P597" s="34"/>
      <c r="Q597" s="67"/>
      <c r="R597" s="67"/>
      <c r="S597" s="67"/>
      <c r="T597" s="67"/>
      <c r="U597" s="241" t="str">
        <f>IF(F597="","",Tabla1[[#This Row],[Fecha Inicio grupo]]+3*7-7)</f>
        <v/>
      </c>
      <c r="V597" s="242" t="str">
        <f>IF(F597="","",EDATE(Tabla1[[#This Row],[Fecha Inicio grupo]],3))</f>
        <v/>
      </c>
      <c r="W597" s="29"/>
      <c r="X597" s="29"/>
      <c r="Y597" s="76"/>
      <c r="Z597" s="76"/>
      <c r="AA597" s="76"/>
      <c r="AB597" s="76"/>
      <c r="AC597" s="76"/>
      <c r="AD597" s="76"/>
      <c r="AE597" s="76"/>
      <c r="AF597" s="76"/>
      <c r="AG597" s="76"/>
      <c r="AH597" s="76"/>
      <c r="AI597" s="76"/>
      <c r="AJ597" s="76"/>
      <c r="AK597" s="76"/>
      <c r="AL597" s="76"/>
      <c r="AM597" s="76"/>
      <c r="AN597" s="76"/>
      <c r="AO597" s="143"/>
      <c r="AP597" s="244" t="str">
        <f>IF(F597="","",IFERROR(VLOOKUP(SUBSTITUTE(SUBSTITUTE(Tabla1[[#This Row],[Uso Sistemas]],"T","P"),"N","F"),Parámetros!$M$2:$N$17,2,0),"Completar hasta 3ra sem. para evaluar a Probacionista"))</f>
        <v/>
      </c>
      <c r="AQ597" s="39"/>
      <c r="AR597" s="39"/>
      <c r="AS597" s="39"/>
      <c r="AT597" s="28"/>
      <c r="AU597" s="55"/>
      <c r="AV597" s="55"/>
      <c r="AW597" s="55"/>
      <c r="AX597" s="246" t="str">
        <f>IF(V597="","",EOMONTH(EDATE(Tabla1[[#This Row],[Fecha Finalización]],2),0))</f>
        <v/>
      </c>
      <c r="AY597" s="39"/>
      <c r="AZ597" s="247" t="str">
        <f>IF(V597="","",EOMONTH(EDATE(Tabla1[[#This Row],[Fecha Finalización]],3),0))</f>
        <v/>
      </c>
      <c r="BA597" s="39"/>
      <c r="BB597" s="39"/>
      <c r="BC597" s="233"/>
      <c r="BD597" s="231" t="str">
        <f>IF(F597="","",Tabla1[[#This Row],[sem 01]]&amp;Tabla1[[#This Row],[sem 02]]&amp;Tabla1[[#This Row],[sem 03]])</f>
        <v/>
      </c>
      <c r="BE597" s="232" t="str">
        <f>+IF(TRIM(F597)="","",$B$1&amp;"-"&amp;Tabla1[[#This Row],[Mes Inscrito]]&amp;"-"&amp;Tabla1[[#This Row],[Dia de clases Inscrito]]&amp;"-"&amp;Tabla1[[#This Row],[Horario Inscrito]]&amp;"-"&amp;Tabla1[[#This Row],[Fecha Inicio grupo]])</f>
        <v/>
      </c>
      <c r="BF597" s="249" t="str">
        <f>IF(F597="","",Tabla1[[#This Row],[Curso]])</f>
        <v/>
      </c>
      <c r="BG597" s="250" t="str">
        <f>+IF(TRIM(F597)="","",$B$1&amp;"-"&amp;TRIM(Tabla1[[#This Row],[Mes Inscrito]])&amp;"-"&amp;TRIM(Tabla1[[#This Row],[Dia de clases Inscrito]])&amp;"-"&amp;TRIM(Tabla1[[#This Row],[Horario Inscrito]])&amp;"-"&amp;TRIM(Tabla1[[#This Row],[Fecha Inicio grupo]])&amp;"-"&amp;TRIM(Tabla1[[#This Row],[Tipo Incrito]]))</f>
        <v/>
      </c>
      <c r="BH597" s="251" t="str">
        <f>IF(F597="","",OR(IFERROR(SEARCH("CG",Tabla1[[#This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7" s="305" t="str">
        <f>IF(F597&lt;&gt;"",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7" s="305" t="str">
        <f>IF(F597&lt;&gt;"",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7" s="305" t="str">
        <f>IF(Tabla1[[#This Row],[Fecha Inicio grupo]]="","",IFERROR(VLOOKUP(Tabla1[[#This Row],[Mes de Alta como miembro]],Parámetros!$AM$2:$AN$16,2,0),"01/01/1900"))</f>
        <v/>
      </c>
    </row>
    <row r="598" spans="1:63" ht="14.45" hidden="1">
      <c r="A598" s="68">
        <v>595</v>
      </c>
      <c r="B598" s="29"/>
      <c r="C598" s="34"/>
      <c r="D598" s="42"/>
      <c r="E598" s="64"/>
      <c r="F598" s="45"/>
      <c r="G598" s="45"/>
      <c r="H598" s="161"/>
      <c r="I598" s="42"/>
      <c r="J598" s="28"/>
      <c r="K598" s="69"/>
      <c r="L598" s="68"/>
      <c r="M598" s="46"/>
      <c r="N598" s="236" t="str">
        <f ca="1">IF(Tabla1[[#This Row],[Fecha de nac]]="","",IF(Tabla1[[#This Row],[Fecha Finalización]] &gt;=TODAY(), DATEDIF(Tabla1[[#This Row],[Fecha de nac]],TODAY(),"y"), ROUNDDOWN((Tabla1[[#This Row],[Fecha Finalización]] -Tabla1[[#This Row],[Fecha de nac]])/365,0)))</f>
        <v/>
      </c>
      <c r="O598" s="167"/>
      <c r="P598" s="34"/>
      <c r="Q598" s="67"/>
      <c r="R598" s="67"/>
      <c r="S598" s="67"/>
      <c r="T598" s="67"/>
      <c r="U598" s="241" t="str">
        <f>IF(F598="","",Tabla1[[#This Row],[Fecha Inicio grupo]]+3*7-7)</f>
        <v/>
      </c>
      <c r="V598" s="242" t="str">
        <f>IF(F598="","",EDATE(Tabla1[[#This Row],[Fecha Inicio grupo]],3))</f>
        <v/>
      </c>
      <c r="W598" s="29"/>
      <c r="X598" s="29"/>
      <c r="Y598" s="76"/>
      <c r="Z598" s="76"/>
      <c r="AA598" s="76"/>
      <c r="AB598" s="76"/>
      <c r="AC598" s="76"/>
      <c r="AD598" s="76"/>
      <c r="AE598" s="76"/>
      <c r="AF598" s="76"/>
      <c r="AG598" s="76"/>
      <c r="AH598" s="76"/>
      <c r="AI598" s="76"/>
      <c r="AJ598" s="76"/>
      <c r="AK598" s="76"/>
      <c r="AL598" s="76"/>
      <c r="AM598" s="76"/>
      <c r="AN598" s="76"/>
      <c r="AO598" s="143"/>
      <c r="AP598" s="244" t="str">
        <f>IF(F598="","",IFERROR(VLOOKUP(SUBSTITUTE(SUBSTITUTE(Tabla1[[#This Row],[Uso Sistemas]],"T","P"),"N","F"),Parámetros!$M$2:$N$17,2,0),"Completar hasta 3ra sem. para evaluar a Probacionista"))</f>
        <v/>
      </c>
      <c r="AQ598" s="39"/>
      <c r="AR598" s="39"/>
      <c r="AS598" s="39"/>
      <c r="AT598" s="28"/>
      <c r="AU598" s="55"/>
      <c r="AV598" s="55"/>
      <c r="AW598" s="55"/>
      <c r="AX598" s="246" t="str">
        <f>IF(V598="","",EOMONTH(EDATE(Tabla1[[#This Row],[Fecha Finalización]],2),0))</f>
        <v/>
      </c>
      <c r="AY598" s="39"/>
      <c r="AZ598" s="247" t="str">
        <f>IF(V598="","",EOMONTH(EDATE(Tabla1[[#This Row],[Fecha Finalización]],3),0))</f>
        <v/>
      </c>
      <c r="BA598" s="39"/>
      <c r="BB598" s="39"/>
      <c r="BC598" s="233"/>
      <c r="BD598" s="231" t="str">
        <f>IF(F598="","",Tabla1[[#This Row],[sem 01]]&amp;Tabla1[[#This Row],[sem 02]]&amp;Tabla1[[#This Row],[sem 03]])</f>
        <v/>
      </c>
      <c r="BE598" s="232" t="str">
        <f>+IF(TRIM(F598)="","",$B$1&amp;"-"&amp;Tabla1[[#This Row],[Mes Inscrito]]&amp;"-"&amp;Tabla1[[#This Row],[Dia de clases Inscrito]]&amp;"-"&amp;Tabla1[[#This Row],[Horario Inscrito]]&amp;"-"&amp;Tabla1[[#This Row],[Fecha Inicio grupo]])</f>
        <v/>
      </c>
      <c r="BF598" s="249" t="str">
        <f>IF(F598="","",Tabla1[[#This Row],[Curso]])</f>
        <v/>
      </c>
      <c r="BG598" s="250" t="str">
        <f>+IF(TRIM(F598)="","",$B$1&amp;"-"&amp;TRIM(Tabla1[[#This Row],[Mes Inscrito]])&amp;"-"&amp;TRIM(Tabla1[[#This Row],[Dia de clases Inscrito]])&amp;"-"&amp;TRIM(Tabla1[[#This Row],[Horario Inscrito]])&amp;"-"&amp;TRIM(Tabla1[[#This Row],[Fecha Inicio grupo]])&amp;"-"&amp;TRIM(Tabla1[[#This Row],[Tipo Incrito]]))</f>
        <v/>
      </c>
      <c r="BH598" s="251" t="str">
        <f>IF(F598="","",OR(IFERROR(SEARCH("CG",Tabla1[[#This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8" s="305" t="str">
        <f>IF(F598&lt;&gt;"",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8" s="305" t="str">
        <f>IF(F598&lt;&gt;"",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8" s="305" t="str">
        <f>IF(Tabla1[[#This Row],[Fecha Inicio grupo]]="","",IFERROR(VLOOKUP(Tabla1[[#This Row],[Mes de Alta como miembro]],Parámetros!$AM$2:$AN$16,2,0),"01/01/1900"))</f>
        <v/>
      </c>
    </row>
    <row r="599" spans="1:63" ht="14.45" hidden="1">
      <c r="A599" s="68">
        <v>596</v>
      </c>
      <c r="B599" s="29"/>
      <c r="C599" s="34"/>
      <c r="D599" s="42"/>
      <c r="E599" s="64"/>
      <c r="F599" s="45"/>
      <c r="G599" s="45"/>
      <c r="H599" s="161"/>
      <c r="I599" s="42"/>
      <c r="J599" s="28"/>
      <c r="K599" s="69"/>
      <c r="L599" s="68"/>
      <c r="M599" s="46"/>
      <c r="N599" s="236" t="str">
        <f ca="1">IF(Tabla1[[#This Row],[Fecha de nac]]="","",IF(Tabla1[[#This Row],[Fecha Finalización]] &gt;=TODAY(), DATEDIF(Tabla1[[#This Row],[Fecha de nac]],TODAY(),"y"), ROUNDDOWN((Tabla1[[#This Row],[Fecha Finalización]] -Tabla1[[#This Row],[Fecha de nac]])/365,0)))</f>
        <v/>
      </c>
      <c r="O599" s="167"/>
      <c r="P599" s="34"/>
      <c r="Q599" s="67"/>
      <c r="R599" s="67"/>
      <c r="S599" s="67"/>
      <c r="T599" s="67"/>
      <c r="U599" s="241" t="str">
        <f>IF(F599="","",Tabla1[[#This Row],[Fecha Inicio grupo]]+3*7-7)</f>
        <v/>
      </c>
      <c r="V599" s="242" t="str">
        <f>IF(F599="","",EDATE(Tabla1[[#This Row],[Fecha Inicio grupo]],3))</f>
        <v/>
      </c>
      <c r="W599" s="29"/>
      <c r="X599" s="29"/>
      <c r="Y599" s="76"/>
      <c r="Z599" s="76"/>
      <c r="AA599" s="76"/>
      <c r="AB599" s="76"/>
      <c r="AC599" s="76"/>
      <c r="AD599" s="76"/>
      <c r="AE599" s="76"/>
      <c r="AF599" s="76"/>
      <c r="AG599" s="76"/>
      <c r="AH599" s="76"/>
      <c r="AI599" s="76"/>
      <c r="AJ599" s="76"/>
      <c r="AK599" s="76"/>
      <c r="AL599" s="76"/>
      <c r="AM599" s="76"/>
      <c r="AN599" s="76"/>
      <c r="AO599" s="143"/>
      <c r="AP599" s="244" t="str">
        <f>IF(F599="","",IFERROR(VLOOKUP(SUBSTITUTE(SUBSTITUTE(Tabla1[[#This Row],[Uso Sistemas]],"T","P"),"N","F"),Parámetros!$M$2:$N$17,2,0),"Completar hasta 3ra sem. para evaluar a Probacionista"))</f>
        <v/>
      </c>
      <c r="AQ599" s="39"/>
      <c r="AR599" s="39"/>
      <c r="AS599" s="39"/>
      <c r="AT599" s="28"/>
      <c r="AU599" s="55"/>
      <c r="AV599" s="55"/>
      <c r="AW599" s="55"/>
      <c r="AX599" s="246" t="str">
        <f>IF(V599="","",EOMONTH(EDATE(Tabla1[[#This Row],[Fecha Finalización]],2),0))</f>
        <v/>
      </c>
      <c r="AY599" s="39"/>
      <c r="AZ599" s="247" t="str">
        <f>IF(V599="","",EOMONTH(EDATE(Tabla1[[#This Row],[Fecha Finalización]],3),0))</f>
        <v/>
      </c>
      <c r="BA599" s="39"/>
      <c r="BB599" s="39"/>
      <c r="BC599" s="233"/>
      <c r="BD599" s="231" t="str">
        <f>IF(F599="","",Tabla1[[#This Row],[sem 01]]&amp;Tabla1[[#This Row],[sem 02]]&amp;Tabla1[[#This Row],[sem 03]])</f>
        <v/>
      </c>
      <c r="BE599" s="232" t="str">
        <f>+IF(TRIM(F599)="","",$B$1&amp;"-"&amp;Tabla1[[#This Row],[Mes Inscrito]]&amp;"-"&amp;Tabla1[[#This Row],[Dia de clases Inscrito]]&amp;"-"&amp;Tabla1[[#This Row],[Horario Inscrito]]&amp;"-"&amp;Tabla1[[#This Row],[Fecha Inicio grupo]])</f>
        <v/>
      </c>
      <c r="BF599" s="249" t="str">
        <f>IF(F599="","",Tabla1[[#This Row],[Curso]])</f>
        <v/>
      </c>
      <c r="BG599" s="250" t="str">
        <f>+IF(TRIM(F599)="","",$B$1&amp;"-"&amp;TRIM(Tabla1[[#This Row],[Mes Inscrito]])&amp;"-"&amp;TRIM(Tabla1[[#This Row],[Dia de clases Inscrito]])&amp;"-"&amp;TRIM(Tabla1[[#This Row],[Horario Inscrito]])&amp;"-"&amp;TRIM(Tabla1[[#This Row],[Fecha Inicio grupo]])&amp;"-"&amp;TRIM(Tabla1[[#This Row],[Tipo Incrito]]))</f>
        <v/>
      </c>
      <c r="BH599" s="251" t="str">
        <f>IF(F599="","",OR(IFERROR(SEARCH("CG",Tabla1[[#This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9" s="305" t="str">
        <f>IF(F599&lt;&gt;"",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9" s="305" t="str">
        <f>IF(F599&lt;&gt;"",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9" s="305" t="str">
        <f>IF(Tabla1[[#This Row],[Fecha Inicio grupo]]="","",IFERROR(VLOOKUP(Tabla1[[#This Row],[Mes de Alta como miembro]],Parámetros!$AM$2:$AN$16,2,0),"01/01/1900"))</f>
        <v/>
      </c>
    </row>
    <row r="600" spans="1:63" ht="14.45" hidden="1">
      <c r="A600" s="68">
        <v>597</v>
      </c>
      <c r="B600" s="29"/>
      <c r="C600" s="34"/>
      <c r="D600" s="42"/>
      <c r="E600" s="64"/>
      <c r="F600" s="45"/>
      <c r="G600" s="45"/>
      <c r="H600" s="161"/>
      <c r="I600" s="42"/>
      <c r="J600" s="28"/>
      <c r="K600" s="69"/>
      <c r="L600" s="68"/>
      <c r="M600" s="46"/>
      <c r="N600" s="236" t="str">
        <f ca="1">IF(Tabla1[[#This Row],[Fecha de nac]]="","",IF(Tabla1[[#This Row],[Fecha Finalización]] &gt;=TODAY(), DATEDIF(Tabla1[[#This Row],[Fecha de nac]],TODAY(),"y"), ROUNDDOWN((Tabla1[[#This Row],[Fecha Finalización]] -Tabla1[[#This Row],[Fecha de nac]])/365,0)))</f>
        <v/>
      </c>
      <c r="O600" s="167"/>
      <c r="P600" s="34"/>
      <c r="Q600" s="67"/>
      <c r="R600" s="67"/>
      <c r="S600" s="67"/>
      <c r="T600" s="67"/>
      <c r="U600" s="241" t="str">
        <f>IF(F600="","",Tabla1[[#This Row],[Fecha Inicio grupo]]+3*7-7)</f>
        <v/>
      </c>
      <c r="V600" s="242" t="str">
        <f>IF(F600="","",EDATE(Tabla1[[#This Row],[Fecha Inicio grupo]],3))</f>
        <v/>
      </c>
      <c r="W600" s="29"/>
      <c r="X600" s="29"/>
      <c r="Y600" s="76"/>
      <c r="Z600" s="76"/>
      <c r="AA600" s="76"/>
      <c r="AB600" s="76"/>
      <c r="AC600" s="76"/>
      <c r="AD600" s="76"/>
      <c r="AE600" s="76"/>
      <c r="AF600" s="76"/>
      <c r="AG600" s="76"/>
      <c r="AH600" s="76"/>
      <c r="AI600" s="76"/>
      <c r="AJ600" s="76"/>
      <c r="AK600" s="76"/>
      <c r="AL600" s="76"/>
      <c r="AM600" s="76"/>
      <c r="AN600" s="76"/>
      <c r="AO600" s="143"/>
      <c r="AP600" s="244" t="str">
        <f>IF(F600="","",IFERROR(VLOOKUP(SUBSTITUTE(SUBSTITUTE(Tabla1[[#This Row],[Uso Sistemas]],"T","P"),"N","F"),Parámetros!$M$2:$N$17,2,0),"Completar hasta 3ra sem. para evaluar a Probacionista"))</f>
        <v/>
      </c>
      <c r="AQ600" s="39"/>
      <c r="AR600" s="39"/>
      <c r="AS600" s="39"/>
      <c r="AT600" s="28"/>
      <c r="AU600" s="55"/>
      <c r="AV600" s="55"/>
      <c r="AW600" s="55"/>
      <c r="AX600" s="246" t="str">
        <f>IF(V600="","",EOMONTH(EDATE(Tabla1[[#This Row],[Fecha Finalización]],2),0))</f>
        <v/>
      </c>
      <c r="AY600" s="39"/>
      <c r="AZ600" s="247" t="str">
        <f>IF(V600="","",EOMONTH(EDATE(Tabla1[[#This Row],[Fecha Finalización]],3),0))</f>
        <v/>
      </c>
      <c r="BA600" s="39"/>
      <c r="BB600" s="39"/>
      <c r="BC600" s="233"/>
      <c r="BD600" s="231" t="str">
        <f>IF(F600="","",Tabla1[[#This Row],[sem 01]]&amp;Tabla1[[#This Row],[sem 02]]&amp;Tabla1[[#This Row],[sem 03]])</f>
        <v/>
      </c>
      <c r="BE600" s="232" t="str">
        <f>+IF(TRIM(F600)="","",$B$1&amp;"-"&amp;Tabla1[[#This Row],[Mes Inscrito]]&amp;"-"&amp;Tabla1[[#This Row],[Dia de clases Inscrito]]&amp;"-"&amp;Tabla1[[#This Row],[Horario Inscrito]]&amp;"-"&amp;Tabla1[[#This Row],[Fecha Inicio grupo]])</f>
        <v/>
      </c>
      <c r="BF600" s="249" t="str">
        <f>IF(F600="","",Tabla1[[#This Row],[Curso]])</f>
        <v/>
      </c>
      <c r="BG600" s="250" t="str">
        <f>+IF(TRIM(F600)="","",$B$1&amp;"-"&amp;TRIM(Tabla1[[#This Row],[Mes Inscrito]])&amp;"-"&amp;TRIM(Tabla1[[#This Row],[Dia de clases Inscrito]])&amp;"-"&amp;TRIM(Tabla1[[#This Row],[Horario Inscrito]])&amp;"-"&amp;TRIM(Tabla1[[#This Row],[Fecha Inicio grupo]])&amp;"-"&amp;TRIM(Tabla1[[#This Row],[Tipo Incrito]]))</f>
        <v/>
      </c>
      <c r="BH600" s="251" t="str">
        <f>IF(F600="","",OR(IFERROR(SEARCH("CG",Tabla1[[#This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0" s="305" t="str">
        <f>IF(F600&lt;&gt;"",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0" s="305" t="str">
        <f>IF(F600&lt;&gt;"",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0" s="305" t="str">
        <f>IF(Tabla1[[#This Row],[Fecha Inicio grupo]]="","",IFERROR(VLOOKUP(Tabla1[[#This Row],[Mes de Alta como miembro]],Parámetros!$AM$2:$AN$16,2,0),"01/01/1900"))</f>
        <v/>
      </c>
    </row>
    <row r="601" spans="1:63" ht="14.45" hidden="1">
      <c r="A601" s="68">
        <v>598</v>
      </c>
      <c r="B601" s="29"/>
      <c r="C601" s="34"/>
      <c r="D601" s="42"/>
      <c r="E601" s="64"/>
      <c r="F601" s="45"/>
      <c r="G601" s="45"/>
      <c r="H601" s="161"/>
      <c r="I601" s="42"/>
      <c r="J601" s="28"/>
      <c r="K601" s="69"/>
      <c r="L601" s="68"/>
      <c r="M601" s="46"/>
      <c r="N601" s="236" t="str">
        <f ca="1">IF(Tabla1[[#This Row],[Fecha de nac]]="","",IF(Tabla1[[#This Row],[Fecha Finalización]] &gt;=TODAY(), DATEDIF(Tabla1[[#This Row],[Fecha de nac]],TODAY(),"y"), ROUNDDOWN((Tabla1[[#This Row],[Fecha Finalización]] -Tabla1[[#This Row],[Fecha de nac]])/365,0)))</f>
        <v/>
      </c>
      <c r="O601" s="167"/>
      <c r="P601" s="34"/>
      <c r="Q601" s="67"/>
      <c r="R601" s="67"/>
      <c r="S601" s="67"/>
      <c r="T601" s="67"/>
      <c r="U601" s="241" t="str">
        <f>IF(F601="","",Tabla1[[#This Row],[Fecha Inicio grupo]]+3*7-7)</f>
        <v/>
      </c>
      <c r="V601" s="242" t="str">
        <f>IF(F601="","",EDATE(Tabla1[[#This Row],[Fecha Inicio grupo]],3))</f>
        <v/>
      </c>
      <c r="W601" s="29"/>
      <c r="X601" s="29"/>
      <c r="Y601" s="76"/>
      <c r="Z601" s="76"/>
      <c r="AA601" s="76"/>
      <c r="AB601" s="76"/>
      <c r="AC601" s="76"/>
      <c r="AD601" s="76"/>
      <c r="AE601" s="76"/>
      <c r="AF601" s="76"/>
      <c r="AG601" s="76"/>
      <c r="AH601" s="76"/>
      <c r="AI601" s="76"/>
      <c r="AJ601" s="76"/>
      <c r="AK601" s="76"/>
      <c r="AL601" s="76"/>
      <c r="AM601" s="76"/>
      <c r="AN601" s="76"/>
      <c r="AO601" s="143"/>
      <c r="AP601" s="244" t="str">
        <f>IF(F601="","",IFERROR(VLOOKUP(SUBSTITUTE(SUBSTITUTE(Tabla1[[#This Row],[Uso Sistemas]],"T","P"),"N","F"),Parámetros!$M$2:$N$17,2,0),"Completar hasta 3ra sem. para evaluar a Probacionista"))</f>
        <v/>
      </c>
      <c r="AQ601" s="39"/>
      <c r="AR601" s="39"/>
      <c r="AS601" s="39"/>
      <c r="AT601" s="28"/>
      <c r="AU601" s="55"/>
      <c r="AV601" s="55"/>
      <c r="AW601" s="55"/>
      <c r="AX601" s="246" t="str">
        <f>IF(V601="","",EOMONTH(EDATE(Tabla1[[#This Row],[Fecha Finalización]],2),0))</f>
        <v/>
      </c>
      <c r="AY601" s="39"/>
      <c r="AZ601" s="247" t="str">
        <f>IF(V601="","",EOMONTH(EDATE(Tabla1[[#This Row],[Fecha Finalización]],3),0))</f>
        <v/>
      </c>
      <c r="BA601" s="39"/>
      <c r="BB601" s="39"/>
      <c r="BC601" s="233"/>
      <c r="BD601" s="231" t="str">
        <f>IF(F601="","",Tabla1[[#This Row],[sem 01]]&amp;Tabla1[[#This Row],[sem 02]]&amp;Tabla1[[#This Row],[sem 03]])</f>
        <v/>
      </c>
      <c r="BE601" s="232" t="str">
        <f>+IF(TRIM(F601)="","",$B$1&amp;"-"&amp;Tabla1[[#This Row],[Mes Inscrito]]&amp;"-"&amp;Tabla1[[#This Row],[Dia de clases Inscrito]]&amp;"-"&amp;Tabla1[[#This Row],[Horario Inscrito]]&amp;"-"&amp;Tabla1[[#This Row],[Fecha Inicio grupo]])</f>
        <v/>
      </c>
      <c r="BF601" s="249" t="str">
        <f>IF(F601="","",Tabla1[[#This Row],[Curso]])</f>
        <v/>
      </c>
      <c r="BG601" s="250" t="str">
        <f>+IF(TRIM(F601)="","",$B$1&amp;"-"&amp;TRIM(Tabla1[[#This Row],[Mes Inscrito]])&amp;"-"&amp;TRIM(Tabla1[[#This Row],[Dia de clases Inscrito]])&amp;"-"&amp;TRIM(Tabla1[[#This Row],[Horario Inscrito]])&amp;"-"&amp;TRIM(Tabla1[[#This Row],[Fecha Inicio grupo]])&amp;"-"&amp;TRIM(Tabla1[[#This Row],[Tipo Incrito]]))</f>
        <v/>
      </c>
      <c r="BH601" s="251" t="str">
        <f>IF(F601="","",OR(IFERROR(SEARCH("CG",Tabla1[[#This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1" s="305" t="str">
        <f>IF(F601&lt;&gt;"",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1" s="305" t="str">
        <f>IF(F601&lt;&gt;"",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1" s="305" t="str">
        <f>IF(Tabla1[[#This Row],[Fecha Inicio grupo]]="","",IFERROR(VLOOKUP(Tabla1[[#This Row],[Mes de Alta como miembro]],Parámetros!$AM$2:$AN$16,2,0),"01/01/1900"))</f>
        <v/>
      </c>
    </row>
    <row r="602" spans="1:63" ht="14.45" hidden="1">
      <c r="A602" s="68">
        <v>599</v>
      </c>
      <c r="B602" s="29"/>
      <c r="C602" s="34"/>
      <c r="D602" s="42"/>
      <c r="E602" s="64"/>
      <c r="F602" s="45"/>
      <c r="G602" s="45"/>
      <c r="H602" s="161"/>
      <c r="I602" s="42"/>
      <c r="J602" s="28"/>
      <c r="K602" s="69"/>
      <c r="L602" s="68"/>
      <c r="M602" s="46"/>
      <c r="N602" s="236" t="str">
        <f ca="1">IF(Tabla1[[#This Row],[Fecha de nac]]="","",IF(Tabla1[[#This Row],[Fecha Finalización]] &gt;=TODAY(), DATEDIF(Tabla1[[#This Row],[Fecha de nac]],TODAY(),"y"), ROUNDDOWN((Tabla1[[#This Row],[Fecha Finalización]] -Tabla1[[#This Row],[Fecha de nac]])/365,0)))</f>
        <v/>
      </c>
      <c r="O602" s="167"/>
      <c r="P602" s="34"/>
      <c r="Q602" s="67"/>
      <c r="R602" s="67"/>
      <c r="S602" s="67"/>
      <c r="T602" s="67"/>
      <c r="U602" s="241" t="str">
        <f>IF(F602="","",Tabla1[[#This Row],[Fecha Inicio grupo]]+3*7-7)</f>
        <v/>
      </c>
      <c r="V602" s="242" t="str">
        <f>IF(F602="","",EDATE(Tabla1[[#This Row],[Fecha Inicio grupo]],3))</f>
        <v/>
      </c>
      <c r="W602" s="29"/>
      <c r="X602" s="29"/>
      <c r="Y602" s="76"/>
      <c r="Z602" s="76"/>
      <c r="AA602" s="76"/>
      <c r="AB602" s="76"/>
      <c r="AC602" s="76"/>
      <c r="AD602" s="76"/>
      <c r="AE602" s="76"/>
      <c r="AF602" s="76"/>
      <c r="AG602" s="76"/>
      <c r="AH602" s="76"/>
      <c r="AI602" s="76"/>
      <c r="AJ602" s="76"/>
      <c r="AK602" s="76"/>
      <c r="AL602" s="76"/>
      <c r="AM602" s="76"/>
      <c r="AN602" s="76"/>
      <c r="AO602" s="143"/>
      <c r="AP602" s="244" t="str">
        <f>IF(F602="","",IFERROR(VLOOKUP(SUBSTITUTE(SUBSTITUTE(Tabla1[[#This Row],[Uso Sistemas]],"T","P"),"N","F"),Parámetros!$M$2:$N$17,2,0),"Completar hasta 3ra sem. para evaluar a Probacionista"))</f>
        <v/>
      </c>
      <c r="AQ602" s="39"/>
      <c r="AR602" s="39"/>
      <c r="AS602" s="39"/>
      <c r="AT602" s="28"/>
      <c r="AU602" s="55"/>
      <c r="AV602" s="55"/>
      <c r="AW602" s="55"/>
      <c r="AX602" s="246" t="str">
        <f>IF(V602="","",EOMONTH(EDATE(Tabla1[[#This Row],[Fecha Finalización]],2),0))</f>
        <v/>
      </c>
      <c r="AY602" s="39"/>
      <c r="AZ602" s="247" t="str">
        <f>IF(V602="","",EOMONTH(EDATE(Tabla1[[#This Row],[Fecha Finalización]],3),0))</f>
        <v/>
      </c>
      <c r="BA602" s="39"/>
      <c r="BB602" s="39"/>
      <c r="BC602" s="233"/>
      <c r="BD602" s="231" t="str">
        <f>IF(F602="","",Tabla1[[#This Row],[sem 01]]&amp;Tabla1[[#This Row],[sem 02]]&amp;Tabla1[[#This Row],[sem 03]])</f>
        <v/>
      </c>
      <c r="BE602" s="232" t="str">
        <f>+IF(TRIM(F602)="","",$B$1&amp;"-"&amp;Tabla1[[#This Row],[Mes Inscrito]]&amp;"-"&amp;Tabla1[[#This Row],[Dia de clases Inscrito]]&amp;"-"&amp;Tabla1[[#This Row],[Horario Inscrito]]&amp;"-"&amp;Tabla1[[#This Row],[Fecha Inicio grupo]])</f>
        <v/>
      </c>
      <c r="BF602" s="249" t="str">
        <f>IF(F602="","",Tabla1[[#This Row],[Curso]])</f>
        <v/>
      </c>
      <c r="BG602" s="250" t="str">
        <f>+IF(TRIM(F602)="","",$B$1&amp;"-"&amp;TRIM(Tabla1[[#This Row],[Mes Inscrito]])&amp;"-"&amp;TRIM(Tabla1[[#This Row],[Dia de clases Inscrito]])&amp;"-"&amp;TRIM(Tabla1[[#This Row],[Horario Inscrito]])&amp;"-"&amp;TRIM(Tabla1[[#This Row],[Fecha Inicio grupo]])&amp;"-"&amp;TRIM(Tabla1[[#This Row],[Tipo Incrito]]))</f>
        <v/>
      </c>
      <c r="BH602" s="251" t="str">
        <f>IF(F602="","",OR(IFERROR(SEARCH("CG",Tabla1[[#This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2" s="305" t="str">
        <f>IF(F602&lt;&gt;"",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2" s="305" t="str">
        <f>IF(F602&lt;&gt;"",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2" s="305" t="str">
        <f>IF(Tabla1[[#This Row],[Fecha Inicio grupo]]="","",IFERROR(VLOOKUP(Tabla1[[#This Row],[Mes de Alta como miembro]],Parámetros!$AM$2:$AN$16,2,0),"01/01/1900"))</f>
        <v/>
      </c>
    </row>
    <row r="603" spans="1:63" ht="14.45" hidden="1">
      <c r="A603" s="68">
        <v>600</v>
      </c>
      <c r="B603" s="29"/>
      <c r="C603" s="34"/>
      <c r="D603" s="42"/>
      <c r="E603" s="64"/>
      <c r="F603" s="45"/>
      <c r="G603" s="45"/>
      <c r="H603" s="161"/>
      <c r="I603" s="42"/>
      <c r="J603" s="28"/>
      <c r="K603" s="69"/>
      <c r="L603" s="68"/>
      <c r="M603" s="46"/>
      <c r="N603" s="236" t="str">
        <f ca="1">IF(Tabla1[[#This Row],[Fecha de nac]]="","",IF(Tabla1[[#This Row],[Fecha Finalización]] &gt;=TODAY(), DATEDIF(Tabla1[[#This Row],[Fecha de nac]],TODAY(),"y"), ROUNDDOWN((Tabla1[[#This Row],[Fecha Finalización]] -Tabla1[[#This Row],[Fecha de nac]])/365,0)))</f>
        <v/>
      </c>
      <c r="O603" s="167"/>
      <c r="P603" s="34"/>
      <c r="Q603" s="67"/>
      <c r="R603" s="67"/>
      <c r="S603" s="67"/>
      <c r="T603" s="67"/>
      <c r="U603" s="241" t="str">
        <f>IF(F603="","",Tabla1[[#This Row],[Fecha Inicio grupo]]+3*7-7)</f>
        <v/>
      </c>
      <c r="V603" s="242" t="str">
        <f>IF(F603="","",EDATE(Tabla1[[#This Row],[Fecha Inicio grupo]],3))</f>
        <v/>
      </c>
      <c r="W603" s="29"/>
      <c r="X603" s="29"/>
      <c r="Y603" s="76"/>
      <c r="Z603" s="76"/>
      <c r="AA603" s="76"/>
      <c r="AB603" s="76"/>
      <c r="AC603" s="76"/>
      <c r="AD603" s="76"/>
      <c r="AE603" s="76"/>
      <c r="AF603" s="76"/>
      <c r="AG603" s="76"/>
      <c r="AH603" s="76"/>
      <c r="AI603" s="76"/>
      <c r="AJ603" s="76"/>
      <c r="AK603" s="76"/>
      <c r="AL603" s="76"/>
      <c r="AM603" s="76"/>
      <c r="AN603" s="76"/>
      <c r="AO603" s="143"/>
      <c r="AP603" s="244" t="str">
        <f>IF(F603="","",IFERROR(VLOOKUP(SUBSTITUTE(SUBSTITUTE(Tabla1[[#This Row],[Uso Sistemas]],"T","P"),"N","F"),Parámetros!$M$2:$N$17,2,0),"Completar hasta 3ra sem. para evaluar a Probacionista"))</f>
        <v/>
      </c>
      <c r="AQ603" s="39"/>
      <c r="AR603" s="39"/>
      <c r="AS603" s="39"/>
      <c r="AT603" s="28"/>
      <c r="AU603" s="55"/>
      <c r="AV603" s="55"/>
      <c r="AW603" s="55"/>
      <c r="AX603" s="246" t="str">
        <f>IF(V603="","",EOMONTH(EDATE(Tabla1[[#This Row],[Fecha Finalización]],2),0))</f>
        <v/>
      </c>
      <c r="AY603" s="39"/>
      <c r="AZ603" s="247" t="str">
        <f>IF(V603="","",EOMONTH(EDATE(Tabla1[[#This Row],[Fecha Finalización]],3),0))</f>
        <v/>
      </c>
      <c r="BA603" s="39"/>
      <c r="BB603" s="39"/>
      <c r="BC603" s="233"/>
      <c r="BD603" s="231" t="str">
        <f>IF(F603="","",Tabla1[[#This Row],[sem 01]]&amp;Tabla1[[#This Row],[sem 02]]&amp;Tabla1[[#This Row],[sem 03]])</f>
        <v/>
      </c>
      <c r="BE603" s="232" t="str">
        <f>+IF(TRIM(F603)="","",$B$1&amp;"-"&amp;Tabla1[[#This Row],[Mes Inscrito]]&amp;"-"&amp;Tabla1[[#This Row],[Dia de clases Inscrito]]&amp;"-"&amp;Tabla1[[#This Row],[Horario Inscrito]]&amp;"-"&amp;Tabla1[[#This Row],[Fecha Inicio grupo]])</f>
        <v/>
      </c>
      <c r="BF603" s="249" t="str">
        <f>IF(F603="","",Tabla1[[#This Row],[Curso]])</f>
        <v/>
      </c>
      <c r="BG603" s="250" t="str">
        <f>+IF(TRIM(F603)="","",$B$1&amp;"-"&amp;TRIM(Tabla1[[#This Row],[Mes Inscrito]])&amp;"-"&amp;TRIM(Tabla1[[#This Row],[Dia de clases Inscrito]])&amp;"-"&amp;TRIM(Tabla1[[#This Row],[Horario Inscrito]])&amp;"-"&amp;TRIM(Tabla1[[#This Row],[Fecha Inicio grupo]])&amp;"-"&amp;TRIM(Tabla1[[#This Row],[Tipo Incrito]]))</f>
        <v/>
      </c>
      <c r="BH603" s="251" t="str">
        <f>IF(F603="","",OR(IFERROR(SEARCH("CG",Tabla1[[#This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3" s="305" t="str">
        <f>IF(F603&lt;&gt;"",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3" s="305" t="str">
        <f>IF(F603&lt;&gt;"",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3" s="305" t="str">
        <f>IF(Tabla1[[#This Row],[Fecha Inicio grupo]]="","",IFERROR(VLOOKUP(Tabla1[[#This Row],[Mes de Alta como miembro]],Parámetros!$AM$2:$AN$16,2,0),"01/01/1900"))</f>
        <v/>
      </c>
    </row>
    <row r="604" spans="1:63" ht="14.45" hidden="1">
      <c r="A604" s="68">
        <v>601</v>
      </c>
      <c r="B604" s="29"/>
      <c r="C604" s="34"/>
      <c r="D604" s="42"/>
      <c r="E604" s="64"/>
      <c r="F604" s="45"/>
      <c r="G604" s="45"/>
      <c r="H604" s="161"/>
      <c r="I604" s="42"/>
      <c r="J604" s="28"/>
      <c r="K604" s="69"/>
      <c r="L604" s="68"/>
      <c r="M604" s="46"/>
      <c r="N604" s="236" t="str">
        <f ca="1">IF(Tabla1[[#This Row],[Fecha de nac]]="","",IF(Tabla1[[#This Row],[Fecha Finalización]] &gt;=TODAY(), DATEDIF(Tabla1[[#This Row],[Fecha de nac]],TODAY(),"y"), ROUNDDOWN((Tabla1[[#This Row],[Fecha Finalización]] -Tabla1[[#This Row],[Fecha de nac]])/365,0)))</f>
        <v/>
      </c>
      <c r="O604" s="167"/>
      <c r="P604" s="34"/>
      <c r="Q604" s="67"/>
      <c r="R604" s="67"/>
      <c r="S604" s="67"/>
      <c r="T604" s="67"/>
      <c r="U604" s="241" t="str">
        <f>IF(F604="","",Tabla1[[#This Row],[Fecha Inicio grupo]]+3*7-7)</f>
        <v/>
      </c>
      <c r="V604" s="242" t="str">
        <f>IF(F604="","",EDATE(Tabla1[[#This Row],[Fecha Inicio grupo]],3))</f>
        <v/>
      </c>
      <c r="W604" s="29"/>
      <c r="X604" s="29"/>
      <c r="Y604" s="76"/>
      <c r="Z604" s="76"/>
      <c r="AA604" s="76"/>
      <c r="AB604" s="76"/>
      <c r="AC604" s="76"/>
      <c r="AD604" s="76"/>
      <c r="AE604" s="76"/>
      <c r="AF604" s="76"/>
      <c r="AG604" s="76"/>
      <c r="AH604" s="76"/>
      <c r="AI604" s="76"/>
      <c r="AJ604" s="76"/>
      <c r="AK604" s="76"/>
      <c r="AL604" s="76"/>
      <c r="AM604" s="76"/>
      <c r="AN604" s="76"/>
      <c r="AO604" s="143"/>
      <c r="AP604" s="244" t="str">
        <f>IF(F604="","",IFERROR(VLOOKUP(SUBSTITUTE(SUBSTITUTE(Tabla1[[#This Row],[Uso Sistemas]],"T","P"),"N","F"),Parámetros!$M$2:$N$17,2,0),"Completar hasta 3ra sem. para evaluar a Probacionista"))</f>
        <v/>
      </c>
      <c r="AQ604" s="39"/>
      <c r="AR604" s="39"/>
      <c r="AS604" s="39"/>
      <c r="AT604" s="28"/>
      <c r="AU604" s="55"/>
      <c r="AV604" s="55"/>
      <c r="AW604" s="55"/>
      <c r="AX604" s="246" t="str">
        <f>IF(V604="","",EOMONTH(EDATE(Tabla1[[#This Row],[Fecha Finalización]],2),0))</f>
        <v/>
      </c>
      <c r="AY604" s="39"/>
      <c r="AZ604" s="247" t="str">
        <f>IF(V604="","",EOMONTH(EDATE(Tabla1[[#This Row],[Fecha Finalización]],3),0))</f>
        <v/>
      </c>
      <c r="BA604" s="39"/>
      <c r="BB604" s="39"/>
      <c r="BC604" s="233"/>
      <c r="BD604" s="231" t="str">
        <f>IF(F604="","",Tabla1[[#This Row],[sem 01]]&amp;Tabla1[[#This Row],[sem 02]]&amp;Tabla1[[#This Row],[sem 03]])</f>
        <v/>
      </c>
      <c r="BE604" s="232" t="str">
        <f>+IF(TRIM(F604)="","",$B$1&amp;"-"&amp;Tabla1[[#This Row],[Mes Inscrito]]&amp;"-"&amp;Tabla1[[#This Row],[Dia de clases Inscrito]]&amp;"-"&amp;Tabla1[[#This Row],[Horario Inscrito]]&amp;"-"&amp;Tabla1[[#This Row],[Fecha Inicio grupo]])</f>
        <v/>
      </c>
      <c r="BF604" s="249" t="str">
        <f>IF(F604="","",Tabla1[[#This Row],[Curso]])</f>
        <v/>
      </c>
      <c r="BG604" s="250" t="str">
        <f>+IF(TRIM(F604)="","",$B$1&amp;"-"&amp;TRIM(Tabla1[[#This Row],[Mes Inscrito]])&amp;"-"&amp;TRIM(Tabla1[[#This Row],[Dia de clases Inscrito]])&amp;"-"&amp;TRIM(Tabla1[[#This Row],[Horario Inscrito]])&amp;"-"&amp;TRIM(Tabla1[[#This Row],[Fecha Inicio grupo]])&amp;"-"&amp;TRIM(Tabla1[[#This Row],[Tipo Incrito]]))</f>
        <v/>
      </c>
      <c r="BH604" s="251" t="str">
        <f>IF(F604="","",OR(IFERROR(SEARCH("CG",Tabla1[[#This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4" s="305" t="str">
        <f>IF(F604&lt;&gt;"",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4" s="305" t="str">
        <f>IF(F604&lt;&gt;"",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4" s="305" t="str">
        <f>IF(Tabla1[[#This Row],[Fecha Inicio grupo]]="","",IFERROR(VLOOKUP(Tabla1[[#This Row],[Mes de Alta como miembro]],Parámetros!$AM$2:$AN$16,2,0),"01/01/1900"))</f>
        <v/>
      </c>
    </row>
    <row r="605" spans="1:63" ht="14.45" hidden="1">
      <c r="A605" s="68">
        <v>602</v>
      </c>
      <c r="B605" s="29"/>
      <c r="C605" s="34"/>
      <c r="D605" s="42"/>
      <c r="E605" s="64"/>
      <c r="F605" s="45"/>
      <c r="G605" s="45"/>
      <c r="H605" s="161"/>
      <c r="I605" s="42"/>
      <c r="J605" s="28"/>
      <c r="K605" s="69"/>
      <c r="L605" s="68"/>
      <c r="M605" s="46"/>
      <c r="N605" s="236" t="str">
        <f ca="1">IF(Tabla1[[#This Row],[Fecha de nac]]="","",IF(Tabla1[[#This Row],[Fecha Finalización]] &gt;=TODAY(), DATEDIF(Tabla1[[#This Row],[Fecha de nac]],TODAY(),"y"), ROUNDDOWN((Tabla1[[#This Row],[Fecha Finalización]] -Tabla1[[#This Row],[Fecha de nac]])/365,0)))</f>
        <v/>
      </c>
      <c r="O605" s="167"/>
      <c r="P605" s="34"/>
      <c r="Q605" s="67"/>
      <c r="R605" s="67"/>
      <c r="S605" s="67"/>
      <c r="T605" s="67"/>
      <c r="U605" s="241" t="str">
        <f>IF(F605="","",Tabla1[[#This Row],[Fecha Inicio grupo]]+3*7-7)</f>
        <v/>
      </c>
      <c r="V605" s="242" t="str">
        <f>IF(F605="","",EDATE(Tabla1[[#This Row],[Fecha Inicio grupo]],3))</f>
        <v/>
      </c>
      <c r="W605" s="29"/>
      <c r="X605" s="29"/>
      <c r="Y605" s="76"/>
      <c r="Z605" s="76"/>
      <c r="AA605" s="76"/>
      <c r="AB605" s="76"/>
      <c r="AC605" s="76"/>
      <c r="AD605" s="76"/>
      <c r="AE605" s="76"/>
      <c r="AF605" s="76"/>
      <c r="AG605" s="76"/>
      <c r="AH605" s="76"/>
      <c r="AI605" s="76"/>
      <c r="AJ605" s="76"/>
      <c r="AK605" s="76"/>
      <c r="AL605" s="76"/>
      <c r="AM605" s="76"/>
      <c r="AN605" s="76"/>
      <c r="AO605" s="143"/>
      <c r="AP605" s="244" t="str">
        <f>IF(F605="","",IFERROR(VLOOKUP(SUBSTITUTE(SUBSTITUTE(Tabla1[[#This Row],[Uso Sistemas]],"T","P"),"N","F"),Parámetros!$M$2:$N$17,2,0),"Completar hasta 3ra sem. para evaluar a Probacionista"))</f>
        <v/>
      </c>
      <c r="AQ605" s="39"/>
      <c r="AR605" s="39"/>
      <c r="AS605" s="39"/>
      <c r="AT605" s="28"/>
      <c r="AU605" s="55"/>
      <c r="AV605" s="55"/>
      <c r="AW605" s="55"/>
      <c r="AX605" s="246" t="str">
        <f>IF(V605="","",EOMONTH(EDATE(Tabla1[[#This Row],[Fecha Finalización]],2),0))</f>
        <v/>
      </c>
      <c r="AY605" s="39"/>
      <c r="AZ605" s="247" t="str">
        <f>IF(V605="","",EOMONTH(EDATE(Tabla1[[#This Row],[Fecha Finalización]],3),0))</f>
        <v/>
      </c>
      <c r="BA605" s="39"/>
      <c r="BB605" s="39"/>
      <c r="BC605" s="233"/>
      <c r="BD605" s="231" t="str">
        <f>IF(F605="","",Tabla1[[#This Row],[sem 01]]&amp;Tabla1[[#This Row],[sem 02]]&amp;Tabla1[[#This Row],[sem 03]])</f>
        <v/>
      </c>
      <c r="BE605" s="232" t="str">
        <f>+IF(TRIM(F605)="","",$B$1&amp;"-"&amp;Tabla1[[#This Row],[Mes Inscrito]]&amp;"-"&amp;Tabla1[[#This Row],[Dia de clases Inscrito]]&amp;"-"&amp;Tabla1[[#This Row],[Horario Inscrito]]&amp;"-"&amp;Tabla1[[#This Row],[Fecha Inicio grupo]])</f>
        <v/>
      </c>
      <c r="BF605" s="249" t="str">
        <f>IF(F605="","",Tabla1[[#This Row],[Curso]])</f>
        <v/>
      </c>
      <c r="BG605" s="250" t="str">
        <f>+IF(TRIM(F605)="","",$B$1&amp;"-"&amp;TRIM(Tabla1[[#This Row],[Mes Inscrito]])&amp;"-"&amp;TRIM(Tabla1[[#This Row],[Dia de clases Inscrito]])&amp;"-"&amp;TRIM(Tabla1[[#This Row],[Horario Inscrito]])&amp;"-"&amp;TRIM(Tabla1[[#This Row],[Fecha Inicio grupo]])&amp;"-"&amp;TRIM(Tabla1[[#This Row],[Tipo Incrito]]))</f>
        <v/>
      </c>
      <c r="BH605" s="251" t="str">
        <f>IF(F605="","",OR(IFERROR(SEARCH("CG",Tabla1[[#This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5" s="305" t="str">
        <f>IF(F605&lt;&gt;"",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5" s="305" t="str">
        <f>IF(F605&lt;&gt;"",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5" s="305" t="str">
        <f>IF(Tabla1[[#This Row],[Fecha Inicio grupo]]="","",IFERROR(VLOOKUP(Tabla1[[#This Row],[Mes de Alta como miembro]],Parámetros!$AM$2:$AN$16,2,0),"01/01/1900"))</f>
        <v/>
      </c>
    </row>
    <row r="606" spans="1:63" ht="14.45" hidden="1">
      <c r="A606" s="68">
        <v>603</v>
      </c>
      <c r="B606" s="29"/>
      <c r="C606" s="34"/>
      <c r="D606" s="42"/>
      <c r="E606" s="64"/>
      <c r="F606" s="45"/>
      <c r="G606" s="45"/>
      <c r="H606" s="161"/>
      <c r="I606" s="42"/>
      <c r="J606" s="28"/>
      <c r="K606" s="69"/>
      <c r="L606" s="68"/>
      <c r="M606" s="46"/>
      <c r="N606" s="236" t="str">
        <f ca="1">IF(Tabla1[[#This Row],[Fecha de nac]]="","",IF(Tabla1[[#This Row],[Fecha Finalización]] &gt;=TODAY(), DATEDIF(Tabla1[[#This Row],[Fecha de nac]],TODAY(),"y"), ROUNDDOWN((Tabla1[[#This Row],[Fecha Finalización]] -Tabla1[[#This Row],[Fecha de nac]])/365,0)))</f>
        <v/>
      </c>
      <c r="O606" s="167"/>
      <c r="P606" s="34"/>
      <c r="Q606" s="67"/>
      <c r="R606" s="67"/>
      <c r="S606" s="67"/>
      <c r="T606" s="67"/>
      <c r="U606" s="241" t="str">
        <f>IF(F606="","",Tabla1[[#This Row],[Fecha Inicio grupo]]+3*7-7)</f>
        <v/>
      </c>
      <c r="V606" s="242" t="str">
        <f>IF(F606="","",EDATE(Tabla1[[#This Row],[Fecha Inicio grupo]],3))</f>
        <v/>
      </c>
      <c r="W606" s="29"/>
      <c r="X606" s="29"/>
      <c r="Y606" s="76"/>
      <c r="Z606" s="76"/>
      <c r="AA606" s="76"/>
      <c r="AB606" s="76"/>
      <c r="AC606" s="76"/>
      <c r="AD606" s="76"/>
      <c r="AE606" s="76"/>
      <c r="AF606" s="76"/>
      <c r="AG606" s="76"/>
      <c r="AH606" s="76"/>
      <c r="AI606" s="76"/>
      <c r="AJ606" s="76"/>
      <c r="AK606" s="76"/>
      <c r="AL606" s="76"/>
      <c r="AM606" s="76"/>
      <c r="AN606" s="76"/>
      <c r="AO606" s="143"/>
      <c r="AP606" s="244" t="str">
        <f>IF(F606="","",IFERROR(VLOOKUP(SUBSTITUTE(SUBSTITUTE(Tabla1[[#This Row],[Uso Sistemas]],"T","P"),"N","F"),Parámetros!$M$2:$N$17,2,0),"Completar hasta 3ra sem. para evaluar a Probacionista"))</f>
        <v/>
      </c>
      <c r="AQ606" s="39"/>
      <c r="AR606" s="39"/>
      <c r="AS606" s="39"/>
      <c r="AT606" s="28"/>
      <c r="AU606" s="55"/>
      <c r="AV606" s="55"/>
      <c r="AW606" s="55"/>
      <c r="AX606" s="246" t="str">
        <f>IF(V606="","",EOMONTH(EDATE(Tabla1[[#This Row],[Fecha Finalización]],2),0))</f>
        <v/>
      </c>
      <c r="AY606" s="39"/>
      <c r="AZ606" s="247" t="str">
        <f>IF(V606="","",EOMONTH(EDATE(Tabla1[[#This Row],[Fecha Finalización]],3),0))</f>
        <v/>
      </c>
      <c r="BA606" s="39"/>
      <c r="BB606" s="39"/>
      <c r="BC606" s="233"/>
      <c r="BD606" s="231" t="str">
        <f>IF(F606="","",Tabla1[[#This Row],[sem 01]]&amp;Tabla1[[#This Row],[sem 02]]&amp;Tabla1[[#This Row],[sem 03]])</f>
        <v/>
      </c>
      <c r="BE606" s="232" t="str">
        <f>+IF(TRIM(F606)="","",$B$1&amp;"-"&amp;Tabla1[[#This Row],[Mes Inscrito]]&amp;"-"&amp;Tabla1[[#This Row],[Dia de clases Inscrito]]&amp;"-"&amp;Tabla1[[#This Row],[Horario Inscrito]]&amp;"-"&amp;Tabla1[[#This Row],[Fecha Inicio grupo]])</f>
        <v/>
      </c>
      <c r="BF606" s="249" t="str">
        <f>IF(F606="","",Tabla1[[#This Row],[Curso]])</f>
        <v/>
      </c>
      <c r="BG606" s="250" t="str">
        <f>+IF(TRIM(F606)="","",$B$1&amp;"-"&amp;TRIM(Tabla1[[#This Row],[Mes Inscrito]])&amp;"-"&amp;TRIM(Tabla1[[#This Row],[Dia de clases Inscrito]])&amp;"-"&amp;TRIM(Tabla1[[#This Row],[Horario Inscrito]])&amp;"-"&amp;TRIM(Tabla1[[#This Row],[Fecha Inicio grupo]])&amp;"-"&amp;TRIM(Tabla1[[#This Row],[Tipo Incrito]]))</f>
        <v/>
      </c>
      <c r="BH606" s="251" t="str">
        <f>IF(F606="","",OR(IFERROR(SEARCH("CG",Tabla1[[#This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6" s="305" t="str">
        <f>IF(F606&lt;&gt;"",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6" s="305" t="str">
        <f>IF(F606&lt;&gt;"",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6" s="305" t="str">
        <f>IF(Tabla1[[#This Row],[Fecha Inicio grupo]]="","",IFERROR(VLOOKUP(Tabla1[[#This Row],[Mes de Alta como miembro]],Parámetros!$AM$2:$AN$16,2,0),"01/01/1900"))</f>
        <v/>
      </c>
    </row>
    <row r="607" spans="1:63" ht="14.45" hidden="1">
      <c r="A607" s="68">
        <v>604</v>
      </c>
      <c r="B607" s="29"/>
      <c r="C607" s="34"/>
      <c r="D607" s="42"/>
      <c r="E607" s="64"/>
      <c r="F607" s="45"/>
      <c r="G607" s="45"/>
      <c r="H607" s="161"/>
      <c r="I607" s="42"/>
      <c r="J607" s="28"/>
      <c r="K607" s="69"/>
      <c r="L607" s="68"/>
      <c r="M607" s="46"/>
      <c r="N607" s="236" t="str">
        <f ca="1">IF(Tabla1[[#This Row],[Fecha de nac]]="","",IF(Tabla1[[#This Row],[Fecha Finalización]] &gt;=TODAY(), DATEDIF(Tabla1[[#This Row],[Fecha de nac]],TODAY(),"y"), ROUNDDOWN((Tabla1[[#This Row],[Fecha Finalización]] -Tabla1[[#This Row],[Fecha de nac]])/365,0)))</f>
        <v/>
      </c>
      <c r="O607" s="167"/>
      <c r="P607" s="34"/>
      <c r="Q607" s="67"/>
      <c r="R607" s="67"/>
      <c r="S607" s="67"/>
      <c r="T607" s="67"/>
      <c r="U607" s="241" t="str">
        <f>IF(F607="","",Tabla1[[#This Row],[Fecha Inicio grupo]]+3*7-7)</f>
        <v/>
      </c>
      <c r="V607" s="242" t="str">
        <f>IF(F607="","",EDATE(Tabla1[[#This Row],[Fecha Inicio grupo]],3))</f>
        <v/>
      </c>
      <c r="W607" s="29"/>
      <c r="X607" s="29"/>
      <c r="Y607" s="76"/>
      <c r="Z607" s="76"/>
      <c r="AA607" s="76"/>
      <c r="AB607" s="76"/>
      <c r="AC607" s="76"/>
      <c r="AD607" s="76"/>
      <c r="AE607" s="76"/>
      <c r="AF607" s="76"/>
      <c r="AG607" s="76"/>
      <c r="AH607" s="76"/>
      <c r="AI607" s="76"/>
      <c r="AJ607" s="76"/>
      <c r="AK607" s="76"/>
      <c r="AL607" s="76"/>
      <c r="AM607" s="76"/>
      <c r="AN607" s="76"/>
      <c r="AO607" s="143"/>
      <c r="AP607" s="244" t="str">
        <f>IF(F607="","",IFERROR(VLOOKUP(SUBSTITUTE(SUBSTITUTE(Tabla1[[#This Row],[Uso Sistemas]],"T","P"),"N","F"),Parámetros!$M$2:$N$17,2,0),"Completar hasta 3ra sem. para evaluar a Probacionista"))</f>
        <v/>
      </c>
      <c r="AQ607" s="39"/>
      <c r="AR607" s="39"/>
      <c r="AS607" s="39"/>
      <c r="AT607" s="28"/>
      <c r="AU607" s="55"/>
      <c r="AV607" s="55"/>
      <c r="AW607" s="55"/>
      <c r="AX607" s="246" t="str">
        <f>IF(V607="","",EOMONTH(EDATE(Tabla1[[#This Row],[Fecha Finalización]],2),0))</f>
        <v/>
      </c>
      <c r="AY607" s="39"/>
      <c r="AZ607" s="247" t="str">
        <f>IF(V607="","",EOMONTH(EDATE(Tabla1[[#This Row],[Fecha Finalización]],3),0))</f>
        <v/>
      </c>
      <c r="BA607" s="39"/>
      <c r="BB607" s="39"/>
      <c r="BC607" s="233"/>
      <c r="BD607" s="231" t="str">
        <f>IF(F607="","",Tabla1[[#This Row],[sem 01]]&amp;Tabla1[[#This Row],[sem 02]]&amp;Tabla1[[#This Row],[sem 03]])</f>
        <v/>
      </c>
      <c r="BE607" s="232" t="str">
        <f>+IF(TRIM(F607)="","",$B$1&amp;"-"&amp;Tabla1[[#This Row],[Mes Inscrito]]&amp;"-"&amp;Tabla1[[#This Row],[Dia de clases Inscrito]]&amp;"-"&amp;Tabla1[[#This Row],[Horario Inscrito]]&amp;"-"&amp;Tabla1[[#This Row],[Fecha Inicio grupo]])</f>
        <v/>
      </c>
      <c r="BF607" s="249" t="str">
        <f>IF(F607="","",Tabla1[[#This Row],[Curso]])</f>
        <v/>
      </c>
      <c r="BG607" s="250" t="str">
        <f>+IF(TRIM(F607)="","",$B$1&amp;"-"&amp;TRIM(Tabla1[[#This Row],[Mes Inscrito]])&amp;"-"&amp;TRIM(Tabla1[[#This Row],[Dia de clases Inscrito]])&amp;"-"&amp;TRIM(Tabla1[[#This Row],[Horario Inscrito]])&amp;"-"&amp;TRIM(Tabla1[[#This Row],[Fecha Inicio grupo]])&amp;"-"&amp;TRIM(Tabla1[[#This Row],[Tipo Incrito]]))</f>
        <v/>
      </c>
      <c r="BH607" s="251" t="str">
        <f>IF(F607="","",OR(IFERROR(SEARCH("CG",Tabla1[[#This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7" s="305" t="str">
        <f>IF(F607&lt;&gt;"",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7" s="305" t="str">
        <f>IF(F607&lt;&gt;"",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7" s="305" t="str">
        <f>IF(Tabla1[[#This Row],[Fecha Inicio grupo]]="","",IFERROR(VLOOKUP(Tabla1[[#This Row],[Mes de Alta como miembro]],Parámetros!$AM$2:$AN$16,2,0),"01/01/1900"))</f>
        <v/>
      </c>
    </row>
    <row r="608" spans="1:63" ht="14.45" hidden="1">
      <c r="A608" s="68">
        <v>605</v>
      </c>
      <c r="B608" s="29"/>
      <c r="C608" s="34"/>
      <c r="D608" s="42"/>
      <c r="E608" s="64"/>
      <c r="F608" s="45"/>
      <c r="G608" s="45"/>
      <c r="H608" s="161"/>
      <c r="I608" s="42"/>
      <c r="J608" s="28"/>
      <c r="K608" s="69"/>
      <c r="L608" s="68"/>
      <c r="M608" s="46"/>
      <c r="N608" s="236" t="str">
        <f ca="1">IF(Tabla1[[#This Row],[Fecha de nac]]="","",IF(Tabla1[[#This Row],[Fecha Finalización]] &gt;=TODAY(), DATEDIF(Tabla1[[#This Row],[Fecha de nac]],TODAY(),"y"), ROUNDDOWN((Tabla1[[#This Row],[Fecha Finalización]] -Tabla1[[#This Row],[Fecha de nac]])/365,0)))</f>
        <v/>
      </c>
      <c r="O608" s="167"/>
      <c r="P608" s="34"/>
      <c r="Q608" s="67"/>
      <c r="R608" s="67"/>
      <c r="S608" s="67"/>
      <c r="T608" s="67"/>
      <c r="U608" s="241" t="str">
        <f>IF(F608="","",Tabla1[[#This Row],[Fecha Inicio grupo]]+3*7-7)</f>
        <v/>
      </c>
      <c r="V608" s="242" t="str">
        <f>IF(F608="","",EDATE(Tabla1[[#This Row],[Fecha Inicio grupo]],3))</f>
        <v/>
      </c>
      <c r="W608" s="29"/>
      <c r="X608" s="29"/>
      <c r="Y608" s="76"/>
      <c r="Z608" s="76"/>
      <c r="AA608" s="76"/>
      <c r="AB608" s="76"/>
      <c r="AC608" s="76"/>
      <c r="AD608" s="76"/>
      <c r="AE608" s="76"/>
      <c r="AF608" s="76"/>
      <c r="AG608" s="76"/>
      <c r="AH608" s="76"/>
      <c r="AI608" s="76"/>
      <c r="AJ608" s="76"/>
      <c r="AK608" s="76"/>
      <c r="AL608" s="76"/>
      <c r="AM608" s="76"/>
      <c r="AN608" s="76"/>
      <c r="AO608" s="143"/>
      <c r="AP608" s="244" t="str">
        <f>IF(F608="","",IFERROR(VLOOKUP(SUBSTITUTE(SUBSTITUTE(Tabla1[[#This Row],[Uso Sistemas]],"T","P"),"N","F"),Parámetros!$M$2:$N$17,2,0),"Completar hasta 3ra sem. para evaluar a Probacionista"))</f>
        <v/>
      </c>
      <c r="AQ608" s="39"/>
      <c r="AR608" s="39"/>
      <c r="AS608" s="39"/>
      <c r="AT608" s="28"/>
      <c r="AU608" s="55"/>
      <c r="AV608" s="55"/>
      <c r="AW608" s="55"/>
      <c r="AX608" s="246" t="str">
        <f>IF(V608="","",EOMONTH(EDATE(Tabla1[[#This Row],[Fecha Finalización]],2),0))</f>
        <v/>
      </c>
      <c r="AY608" s="39"/>
      <c r="AZ608" s="247" t="str">
        <f>IF(V608="","",EOMONTH(EDATE(Tabla1[[#This Row],[Fecha Finalización]],3),0))</f>
        <v/>
      </c>
      <c r="BA608" s="39"/>
      <c r="BB608" s="39"/>
      <c r="BC608" s="233"/>
      <c r="BD608" s="231" t="str">
        <f>IF(F608="","",Tabla1[[#This Row],[sem 01]]&amp;Tabla1[[#This Row],[sem 02]]&amp;Tabla1[[#This Row],[sem 03]])</f>
        <v/>
      </c>
      <c r="BE608" s="232" t="str">
        <f>+IF(TRIM(F608)="","",$B$1&amp;"-"&amp;Tabla1[[#This Row],[Mes Inscrito]]&amp;"-"&amp;Tabla1[[#This Row],[Dia de clases Inscrito]]&amp;"-"&amp;Tabla1[[#This Row],[Horario Inscrito]]&amp;"-"&amp;Tabla1[[#This Row],[Fecha Inicio grupo]])</f>
        <v/>
      </c>
      <c r="BF608" s="249" t="str">
        <f>IF(F608="","",Tabla1[[#This Row],[Curso]])</f>
        <v/>
      </c>
      <c r="BG608" s="250" t="str">
        <f>+IF(TRIM(F608)="","",$B$1&amp;"-"&amp;TRIM(Tabla1[[#This Row],[Mes Inscrito]])&amp;"-"&amp;TRIM(Tabla1[[#This Row],[Dia de clases Inscrito]])&amp;"-"&amp;TRIM(Tabla1[[#This Row],[Horario Inscrito]])&amp;"-"&amp;TRIM(Tabla1[[#This Row],[Fecha Inicio grupo]])&amp;"-"&amp;TRIM(Tabla1[[#This Row],[Tipo Incrito]]))</f>
        <v/>
      </c>
      <c r="BH608" s="251" t="str">
        <f>IF(F608="","",OR(IFERROR(SEARCH("CG",Tabla1[[#This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8" s="305" t="str">
        <f>IF(F608&lt;&gt;"",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8" s="305" t="str">
        <f>IF(F608&lt;&gt;"",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8" s="305" t="str">
        <f>IF(Tabla1[[#This Row],[Fecha Inicio grupo]]="","",IFERROR(VLOOKUP(Tabla1[[#This Row],[Mes de Alta como miembro]],Parámetros!$AM$2:$AN$16,2,0),"01/01/1900"))</f>
        <v/>
      </c>
    </row>
    <row r="609" spans="1:63" ht="14.45" hidden="1">
      <c r="A609" s="68">
        <v>606</v>
      </c>
      <c r="B609" s="29"/>
      <c r="C609" s="34"/>
      <c r="D609" s="42"/>
      <c r="E609" s="64"/>
      <c r="F609" s="45"/>
      <c r="G609" s="45"/>
      <c r="H609" s="161"/>
      <c r="I609" s="42"/>
      <c r="J609" s="28"/>
      <c r="K609" s="69"/>
      <c r="L609" s="68"/>
      <c r="M609" s="46"/>
      <c r="N609" s="236" t="str">
        <f ca="1">IF(Tabla1[[#This Row],[Fecha de nac]]="","",IF(Tabla1[[#This Row],[Fecha Finalización]] &gt;=TODAY(), DATEDIF(Tabla1[[#This Row],[Fecha de nac]],TODAY(),"y"), ROUNDDOWN((Tabla1[[#This Row],[Fecha Finalización]] -Tabla1[[#This Row],[Fecha de nac]])/365,0)))</f>
        <v/>
      </c>
      <c r="O609" s="167"/>
      <c r="P609" s="34"/>
      <c r="Q609" s="67"/>
      <c r="R609" s="67"/>
      <c r="S609" s="67"/>
      <c r="T609" s="67"/>
      <c r="U609" s="241" t="str">
        <f>IF(F609="","",Tabla1[[#This Row],[Fecha Inicio grupo]]+3*7-7)</f>
        <v/>
      </c>
      <c r="V609" s="242" t="str">
        <f>IF(F609="","",EDATE(Tabla1[[#This Row],[Fecha Inicio grupo]],3))</f>
        <v/>
      </c>
      <c r="W609" s="29"/>
      <c r="X609" s="29"/>
      <c r="Y609" s="76"/>
      <c r="Z609" s="76"/>
      <c r="AA609" s="76"/>
      <c r="AB609" s="76"/>
      <c r="AC609" s="76"/>
      <c r="AD609" s="76"/>
      <c r="AE609" s="76"/>
      <c r="AF609" s="76"/>
      <c r="AG609" s="76"/>
      <c r="AH609" s="76"/>
      <c r="AI609" s="76"/>
      <c r="AJ609" s="76"/>
      <c r="AK609" s="76"/>
      <c r="AL609" s="76"/>
      <c r="AM609" s="76"/>
      <c r="AN609" s="76"/>
      <c r="AO609" s="143"/>
      <c r="AP609" s="244" t="str">
        <f>IF(F609="","",IFERROR(VLOOKUP(SUBSTITUTE(SUBSTITUTE(Tabla1[[#This Row],[Uso Sistemas]],"T","P"),"N","F"),Parámetros!$M$2:$N$17,2,0),"Completar hasta 3ra sem. para evaluar a Probacionista"))</f>
        <v/>
      </c>
      <c r="AQ609" s="39"/>
      <c r="AR609" s="39"/>
      <c r="AS609" s="39"/>
      <c r="AT609" s="28"/>
      <c r="AU609" s="55"/>
      <c r="AV609" s="55"/>
      <c r="AW609" s="55"/>
      <c r="AX609" s="246" t="str">
        <f>IF(V609="","",EOMONTH(EDATE(Tabla1[[#This Row],[Fecha Finalización]],2),0))</f>
        <v/>
      </c>
      <c r="AY609" s="39"/>
      <c r="AZ609" s="247" t="str">
        <f>IF(V609="","",EOMONTH(EDATE(Tabla1[[#This Row],[Fecha Finalización]],3),0))</f>
        <v/>
      </c>
      <c r="BA609" s="39"/>
      <c r="BB609" s="39"/>
      <c r="BC609" s="233"/>
      <c r="BD609" s="231" t="str">
        <f>IF(F609="","",Tabla1[[#This Row],[sem 01]]&amp;Tabla1[[#This Row],[sem 02]]&amp;Tabla1[[#This Row],[sem 03]])</f>
        <v/>
      </c>
      <c r="BE609" s="232" t="str">
        <f>+IF(TRIM(F609)="","",$B$1&amp;"-"&amp;Tabla1[[#This Row],[Mes Inscrito]]&amp;"-"&amp;Tabla1[[#This Row],[Dia de clases Inscrito]]&amp;"-"&amp;Tabla1[[#This Row],[Horario Inscrito]]&amp;"-"&amp;Tabla1[[#This Row],[Fecha Inicio grupo]])</f>
        <v/>
      </c>
      <c r="BF609" s="249" t="str">
        <f>IF(F609="","",Tabla1[[#This Row],[Curso]])</f>
        <v/>
      </c>
      <c r="BG609" s="250" t="str">
        <f>+IF(TRIM(F609)="","",$B$1&amp;"-"&amp;TRIM(Tabla1[[#This Row],[Mes Inscrito]])&amp;"-"&amp;TRIM(Tabla1[[#This Row],[Dia de clases Inscrito]])&amp;"-"&amp;TRIM(Tabla1[[#This Row],[Horario Inscrito]])&amp;"-"&amp;TRIM(Tabla1[[#This Row],[Fecha Inicio grupo]])&amp;"-"&amp;TRIM(Tabla1[[#This Row],[Tipo Incrito]]))</f>
        <v/>
      </c>
      <c r="BH609" s="251" t="str">
        <f>IF(F609="","",OR(IFERROR(SEARCH("CG",Tabla1[[#This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9" s="305" t="str">
        <f>IF(F609&lt;&gt;"",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9" s="305" t="str">
        <f>IF(F609&lt;&gt;"",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9" s="305" t="str">
        <f>IF(Tabla1[[#This Row],[Fecha Inicio grupo]]="","",IFERROR(VLOOKUP(Tabla1[[#This Row],[Mes de Alta como miembro]],Parámetros!$AM$2:$AN$16,2,0),"01/01/1900"))</f>
        <v/>
      </c>
    </row>
    <row r="610" spans="1:63" ht="14.45" hidden="1">
      <c r="A610" s="68">
        <v>607</v>
      </c>
      <c r="B610" s="29"/>
      <c r="C610" s="34"/>
      <c r="D610" s="42"/>
      <c r="E610" s="64"/>
      <c r="F610" s="45"/>
      <c r="G610" s="45"/>
      <c r="H610" s="161"/>
      <c r="I610" s="42"/>
      <c r="J610" s="28"/>
      <c r="K610" s="69"/>
      <c r="L610" s="68"/>
      <c r="M610" s="46"/>
      <c r="N610" s="236" t="str">
        <f ca="1">IF(Tabla1[[#This Row],[Fecha de nac]]="","",IF(Tabla1[[#This Row],[Fecha Finalización]] &gt;=TODAY(), DATEDIF(Tabla1[[#This Row],[Fecha de nac]],TODAY(),"y"), ROUNDDOWN((Tabla1[[#This Row],[Fecha Finalización]] -Tabla1[[#This Row],[Fecha de nac]])/365,0)))</f>
        <v/>
      </c>
      <c r="O610" s="167"/>
      <c r="P610" s="34"/>
      <c r="Q610" s="67"/>
      <c r="R610" s="67"/>
      <c r="S610" s="67"/>
      <c r="T610" s="67"/>
      <c r="U610" s="241" t="str">
        <f>IF(F610="","",Tabla1[[#This Row],[Fecha Inicio grupo]]+3*7-7)</f>
        <v/>
      </c>
      <c r="V610" s="242" t="str">
        <f>IF(F610="","",EDATE(Tabla1[[#This Row],[Fecha Inicio grupo]],3))</f>
        <v/>
      </c>
      <c r="W610" s="29"/>
      <c r="X610" s="29"/>
      <c r="Y610" s="76"/>
      <c r="Z610" s="76"/>
      <c r="AA610" s="76"/>
      <c r="AB610" s="76"/>
      <c r="AC610" s="76"/>
      <c r="AD610" s="76"/>
      <c r="AE610" s="76"/>
      <c r="AF610" s="76"/>
      <c r="AG610" s="76"/>
      <c r="AH610" s="76"/>
      <c r="AI610" s="76"/>
      <c r="AJ610" s="76"/>
      <c r="AK610" s="76"/>
      <c r="AL610" s="76"/>
      <c r="AM610" s="76"/>
      <c r="AN610" s="76"/>
      <c r="AO610" s="143"/>
      <c r="AP610" s="244" t="str">
        <f>IF(F610="","",IFERROR(VLOOKUP(SUBSTITUTE(SUBSTITUTE(Tabla1[[#This Row],[Uso Sistemas]],"T","P"),"N","F"),Parámetros!$M$2:$N$17,2,0),"Completar hasta 3ra sem. para evaluar a Probacionista"))</f>
        <v/>
      </c>
      <c r="AQ610" s="39"/>
      <c r="AR610" s="39"/>
      <c r="AS610" s="39"/>
      <c r="AT610" s="28"/>
      <c r="AU610" s="55"/>
      <c r="AV610" s="55"/>
      <c r="AW610" s="55"/>
      <c r="AX610" s="246" t="str">
        <f>IF(V610="","",EOMONTH(EDATE(Tabla1[[#This Row],[Fecha Finalización]],2),0))</f>
        <v/>
      </c>
      <c r="AY610" s="39"/>
      <c r="AZ610" s="247" t="str">
        <f>IF(V610="","",EOMONTH(EDATE(Tabla1[[#This Row],[Fecha Finalización]],3),0))</f>
        <v/>
      </c>
      <c r="BA610" s="39"/>
      <c r="BB610" s="39"/>
      <c r="BC610" s="233"/>
      <c r="BD610" s="231" t="str">
        <f>IF(F610="","",Tabla1[[#This Row],[sem 01]]&amp;Tabla1[[#This Row],[sem 02]]&amp;Tabla1[[#This Row],[sem 03]])</f>
        <v/>
      </c>
      <c r="BE610" s="232" t="str">
        <f>+IF(TRIM(F610)="","",$B$1&amp;"-"&amp;Tabla1[[#This Row],[Mes Inscrito]]&amp;"-"&amp;Tabla1[[#This Row],[Dia de clases Inscrito]]&amp;"-"&amp;Tabla1[[#This Row],[Horario Inscrito]]&amp;"-"&amp;Tabla1[[#This Row],[Fecha Inicio grupo]])</f>
        <v/>
      </c>
      <c r="BF610" s="249" t="str">
        <f>IF(F610="","",Tabla1[[#This Row],[Curso]])</f>
        <v/>
      </c>
      <c r="BG610" s="250" t="str">
        <f>+IF(TRIM(F610)="","",$B$1&amp;"-"&amp;TRIM(Tabla1[[#This Row],[Mes Inscrito]])&amp;"-"&amp;TRIM(Tabla1[[#This Row],[Dia de clases Inscrito]])&amp;"-"&amp;TRIM(Tabla1[[#This Row],[Horario Inscrito]])&amp;"-"&amp;TRIM(Tabla1[[#This Row],[Fecha Inicio grupo]])&amp;"-"&amp;TRIM(Tabla1[[#This Row],[Tipo Incrito]]))</f>
        <v/>
      </c>
      <c r="BH610" s="251" t="str">
        <f>IF(F610="","",OR(IFERROR(SEARCH("CG",Tabla1[[#This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0" s="305" t="str">
        <f>IF(F610&lt;&gt;"",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0" s="305" t="str">
        <f>IF(F610&lt;&gt;"",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0" s="305" t="str">
        <f>IF(Tabla1[[#This Row],[Fecha Inicio grupo]]="","",IFERROR(VLOOKUP(Tabla1[[#This Row],[Mes de Alta como miembro]],Parámetros!$AM$2:$AN$16,2,0),"01/01/1900"))</f>
        <v/>
      </c>
    </row>
    <row r="611" spans="1:63" ht="14.45" hidden="1">
      <c r="A611" s="68">
        <v>608</v>
      </c>
      <c r="B611" s="29"/>
      <c r="C611" s="34"/>
      <c r="D611" s="42"/>
      <c r="E611" s="64"/>
      <c r="F611" s="45"/>
      <c r="G611" s="45"/>
      <c r="H611" s="161"/>
      <c r="I611" s="42"/>
      <c r="J611" s="28"/>
      <c r="K611" s="69"/>
      <c r="L611" s="68"/>
      <c r="M611" s="46"/>
      <c r="N611" s="236" t="str">
        <f ca="1">IF(Tabla1[[#This Row],[Fecha de nac]]="","",IF(Tabla1[[#This Row],[Fecha Finalización]] &gt;=TODAY(), DATEDIF(Tabla1[[#This Row],[Fecha de nac]],TODAY(),"y"), ROUNDDOWN((Tabla1[[#This Row],[Fecha Finalización]] -Tabla1[[#This Row],[Fecha de nac]])/365,0)))</f>
        <v/>
      </c>
      <c r="O611" s="167"/>
      <c r="P611" s="34"/>
      <c r="Q611" s="67"/>
      <c r="R611" s="67"/>
      <c r="S611" s="67"/>
      <c r="T611" s="67"/>
      <c r="U611" s="241" t="str">
        <f>IF(F611="","",Tabla1[[#This Row],[Fecha Inicio grupo]]+3*7-7)</f>
        <v/>
      </c>
      <c r="V611" s="242" t="str">
        <f>IF(F611="","",EDATE(Tabla1[[#This Row],[Fecha Inicio grupo]],3))</f>
        <v/>
      </c>
      <c r="W611" s="29"/>
      <c r="X611" s="29"/>
      <c r="Y611" s="76"/>
      <c r="Z611" s="76"/>
      <c r="AA611" s="76"/>
      <c r="AB611" s="76"/>
      <c r="AC611" s="76"/>
      <c r="AD611" s="76"/>
      <c r="AE611" s="76"/>
      <c r="AF611" s="76"/>
      <c r="AG611" s="76"/>
      <c r="AH611" s="76"/>
      <c r="AI611" s="76"/>
      <c r="AJ611" s="76"/>
      <c r="AK611" s="76"/>
      <c r="AL611" s="76"/>
      <c r="AM611" s="76"/>
      <c r="AN611" s="76"/>
      <c r="AO611" s="143"/>
      <c r="AP611" s="244" t="str">
        <f>IF(F611="","",IFERROR(VLOOKUP(SUBSTITUTE(SUBSTITUTE(Tabla1[[#This Row],[Uso Sistemas]],"T","P"),"N","F"),Parámetros!$M$2:$N$17,2,0),"Completar hasta 3ra sem. para evaluar a Probacionista"))</f>
        <v/>
      </c>
      <c r="AQ611" s="39"/>
      <c r="AR611" s="39"/>
      <c r="AS611" s="39"/>
      <c r="AT611" s="28"/>
      <c r="AU611" s="55"/>
      <c r="AV611" s="55"/>
      <c r="AW611" s="55"/>
      <c r="AX611" s="246" t="str">
        <f>IF(V611="","",EOMONTH(EDATE(Tabla1[[#This Row],[Fecha Finalización]],2),0))</f>
        <v/>
      </c>
      <c r="AY611" s="39"/>
      <c r="AZ611" s="247" t="str">
        <f>IF(V611="","",EOMONTH(EDATE(Tabla1[[#This Row],[Fecha Finalización]],3),0))</f>
        <v/>
      </c>
      <c r="BA611" s="39"/>
      <c r="BB611" s="39"/>
      <c r="BC611" s="233"/>
      <c r="BD611" s="231" t="str">
        <f>IF(F611="","",Tabla1[[#This Row],[sem 01]]&amp;Tabla1[[#This Row],[sem 02]]&amp;Tabla1[[#This Row],[sem 03]])</f>
        <v/>
      </c>
      <c r="BE611" s="232" t="str">
        <f>+IF(TRIM(F611)="","",$B$1&amp;"-"&amp;Tabla1[[#This Row],[Mes Inscrito]]&amp;"-"&amp;Tabla1[[#This Row],[Dia de clases Inscrito]]&amp;"-"&amp;Tabla1[[#This Row],[Horario Inscrito]]&amp;"-"&amp;Tabla1[[#This Row],[Fecha Inicio grupo]])</f>
        <v/>
      </c>
      <c r="BF611" s="249" t="str">
        <f>IF(F611="","",Tabla1[[#This Row],[Curso]])</f>
        <v/>
      </c>
      <c r="BG611" s="250" t="str">
        <f>+IF(TRIM(F611)="","",$B$1&amp;"-"&amp;TRIM(Tabla1[[#This Row],[Mes Inscrito]])&amp;"-"&amp;TRIM(Tabla1[[#This Row],[Dia de clases Inscrito]])&amp;"-"&amp;TRIM(Tabla1[[#This Row],[Horario Inscrito]])&amp;"-"&amp;TRIM(Tabla1[[#This Row],[Fecha Inicio grupo]])&amp;"-"&amp;TRIM(Tabla1[[#This Row],[Tipo Incrito]]))</f>
        <v/>
      </c>
      <c r="BH611" s="251" t="str">
        <f>IF(F611="","",OR(IFERROR(SEARCH("CG",Tabla1[[#This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1" s="305" t="str">
        <f>IF(F611&lt;&gt;"",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1" s="305" t="str">
        <f>IF(F611&lt;&gt;"",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1" s="305" t="str">
        <f>IF(Tabla1[[#This Row],[Fecha Inicio grupo]]="","",IFERROR(VLOOKUP(Tabla1[[#This Row],[Mes de Alta como miembro]],Parámetros!$AM$2:$AN$16,2,0),"01/01/1900"))</f>
        <v/>
      </c>
    </row>
    <row r="612" spans="1:63" ht="14.45" hidden="1">
      <c r="A612" s="68">
        <v>609</v>
      </c>
      <c r="B612" s="29"/>
      <c r="C612" s="34"/>
      <c r="D612" s="42"/>
      <c r="E612" s="64"/>
      <c r="F612" s="45"/>
      <c r="G612" s="45"/>
      <c r="H612" s="161"/>
      <c r="I612" s="42"/>
      <c r="J612" s="28"/>
      <c r="K612" s="69"/>
      <c r="L612" s="68"/>
      <c r="M612" s="46"/>
      <c r="N612" s="236" t="str">
        <f ca="1">IF(Tabla1[[#This Row],[Fecha de nac]]="","",IF(Tabla1[[#This Row],[Fecha Finalización]] &gt;=TODAY(), DATEDIF(Tabla1[[#This Row],[Fecha de nac]],TODAY(),"y"), ROUNDDOWN((Tabla1[[#This Row],[Fecha Finalización]] -Tabla1[[#This Row],[Fecha de nac]])/365,0)))</f>
        <v/>
      </c>
      <c r="O612" s="167"/>
      <c r="P612" s="34"/>
      <c r="Q612" s="67"/>
      <c r="R612" s="67"/>
      <c r="S612" s="67"/>
      <c r="T612" s="67"/>
      <c r="U612" s="241" t="str">
        <f>IF(F612="","",Tabla1[[#This Row],[Fecha Inicio grupo]]+3*7-7)</f>
        <v/>
      </c>
      <c r="V612" s="242" t="str">
        <f>IF(F612="","",EDATE(Tabla1[[#This Row],[Fecha Inicio grupo]],3))</f>
        <v/>
      </c>
      <c r="W612" s="29"/>
      <c r="X612" s="29"/>
      <c r="Y612" s="76"/>
      <c r="Z612" s="76"/>
      <c r="AA612" s="76"/>
      <c r="AB612" s="76"/>
      <c r="AC612" s="76"/>
      <c r="AD612" s="76"/>
      <c r="AE612" s="76"/>
      <c r="AF612" s="76"/>
      <c r="AG612" s="76"/>
      <c r="AH612" s="76"/>
      <c r="AI612" s="76"/>
      <c r="AJ612" s="76"/>
      <c r="AK612" s="76"/>
      <c r="AL612" s="76"/>
      <c r="AM612" s="76"/>
      <c r="AN612" s="76"/>
      <c r="AO612" s="143"/>
      <c r="AP612" s="244" t="str">
        <f>IF(F612="","",IFERROR(VLOOKUP(SUBSTITUTE(SUBSTITUTE(Tabla1[[#This Row],[Uso Sistemas]],"T","P"),"N","F"),Parámetros!$M$2:$N$17,2,0),"Completar hasta 3ra sem. para evaluar a Probacionista"))</f>
        <v/>
      </c>
      <c r="AQ612" s="39"/>
      <c r="AR612" s="39"/>
      <c r="AS612" s="39"/>
      <c r="AT612" s="28"/>
      <c r="AU612" s="55"/>
      <c r="AV612" s="55"/>
      <c r="AW612" s="55"/>
      <c r="AX612" s="246" t="str">
        <f>IF(V612="","",EOMONTH(EDATE(Tabla1[[#This Row],[Fecha Finalización]],2),0))</f>
        <v/>
      </c>
      <c r="AY612" s="39"/>
      <c r="AZ612" s="247" t="str">
        <f>IF(V612="","",EOMONTH(EDATE(Tabla1[[#This Row],[Fecha Finalización]],3),0))</f>
        <v/>
      </c>
      <c r="BA612" s="39"/>
      <c r="BB612" s="39"/>
      <c r="BC612" s="233"/>
      <c r="BD612" s="231" t="str">
        <f>IF(F612="","",Tabla1[[#This Row],[sem 01]]&amp;Tabla1[[#This Row],[sem 02]]&amp;Tabla1[[#This Row],[sem 03]])</f>
        <v/>
      </c>
      <c r="BE612" s="232" t="str">
        <f>+IF(TRIM(F612)="","",$B$1&amp;"-"&amp;Tabla1[[#This Row],[Mes Inscrito]]&amp;"-"&amp;Tabla1[[#This Row],[Dia de clases Inscrito]]&amp;"-"&amp;Tabla1[[#This Row],[Horario Inscrito]]&amp;"-"&amp;Tabla1[[#This Row],[Fecha Inicio grupo]])</f>
        <v/>
      </c>
      <c r="BF612" s="249" t="str">
        <f>IF(F612="","",Tabla1[[#This Row],[Curso]])</f>
        <v/>
      </c>
      <c r="BG612" s="250" t="str">
        <f>+IF(TRIM(F612)="","",$B$1&amp;"-"&amp;TRIM(Tabla1[[#This Row],[Mes Inscrito]])&amp;"-"&amp;TRIM(Tabla1[[#This Row],[Dia de clases Inscrito]])&amp;"-"&amp;TRIM(Tabla1[[#This Row],[Horario Inscrito]])&amp;"-"&amp;TRIM(Tabla1[[#This Row],[Fecha Inicio grupo]])&amp;"-"&amp;TRIM(Tabla1[[#This Row],[Tipo Incrito]]))</f>
        <v/>
      </c>
      <c r="BH612" s="251" t="str">
        <f>IF(F612="","",OR(IFERROR(SEARCH("CG",Tabla1[[#This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2" s="305" t="str">
        <f>IF(F612&lt;&gt;"",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2" s="305" t="str">
        <f>IF(F612&lt;&gt;"",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2" s="305" t="str">
        <f>IF(Tabla1[[#This Row],[Fecha Inicio grupo]]="","",IFERROR(VLOOKUP(Tabla1[[#This Row],[Mes de Alta como miembro]],Parámetros!$AM$2:$AN$16,2,0),"01/01/1900"))</f>
        <v/>
      </c>
    </row>
    <row r="613" spans="1:63" ht="14.45" hidden="1">
      <c r="A613" s="68">
        <v>610</v>
      </c>
      <c r="B613" s="29"/>
      <c r="C613" s="34"/>
      <c r="D613" s="42"/>
      <c r="E613" s="64"/>
      <c r="F613" s="45"/>
      <c r="G613" s="45"/>
      <c r="H613" s="161"/>
      <c r="I613" s="42"/>
      <c r="J613" s="28"/>
      <c r="K613" s="69"/>
      <c r="L613" s="68"/>
      <c r="M613" s="46"/>
      <c r="N613" s="236" t="str">
        <f ca="1">IF(Tabla1[[#This Row],[Fecha de nac]]="","",IF(Tabla1[[#This Row],[Fecha Finalización]] &gt;=TODAY(), DATEDIF(Tabla1[[#This Row],[Fecha de nac]],TODAY(),"y"), ROUNDDOWN((Tabla1[[#This Row],[Fecha Finalización]] -Tabla1[[#This Row],[Fecha de nac]])/365,0)))</f>
        <v/>
      </c>
      <c r="O613" s="167"/>
      <c r="P613" s="34"/>
      <c r="Q613" s="67"/>
      <c r="R613" s="67"/>
      <c r="S613" s="67"/>
      <c r="T613" s="67"/>
      <c r="U613" s="241" t="str">
        <f>IF(F613="","",Tabla1[[#This Row],[Fecha Inicio grupo]]+3*7-7)</f>
        <v/>
      </c>
      <c r="V613" s="242" t="str">
        <f>IF(F613="","",EDATE(Tabla1[[#This Row],[Fecha Inicio grupo]],3))</f>
        <v/>
      </c>
      <c r="W613" s="29"/>
      <c r="X613" s="29"/>
      <c r="Y613" s="76"/>
      <c r="Z613" s="76"/>
      <c r="AA613" s="76"/>
      <c r="AB613" s="76"/>
      <c r="AC613" s="76"/>
      <c r="AD613" s="76"/>
      <c r="AE613" s="76"/>
      <c r="AF613" s="76"/>
      <c r="AG613" s="76"/>
      <c r="AH613" s="76"/>
      <c r="AI613" s="76"/>
      <c r="AJ613" s="76"/>
      <c r="AK613" s="76"/>
      <c r="AL613" s="76"/>
      <c r="AM613" s="76"/>
      <c r="AN613" s="76"/>
      <c r="AO613" s="143"/>
      <c r="AP613" s="244" t="str">
        <f>IF(F613="","",IFERROR(VLOOKUP(SUBSTITUTE(SUBSTITUTE(Tabla1[[#This Row],[Uso Sistemas]],"T","P"),"N","F"),Parámetros!$M$2:$N$17,2,0),"Completar hasta 3ra sem. para evaluar a Probacionista"))</f>
        <v/>
      </c>
      <c r="AQ613" s="39"/>
      <c r="AR613" s="39"/>
      <c r="AS613" s="39"/>
      <c r="AT613" s="28"/>
      <c r="AU613" s="55"/>
      <c r="AV613" s="55"/>
      <c r="AW613" s="55"/>
      <c r="AX613" s="246" t="str">
        <f>IF(V613="","",EOMONTH(EDATE(Tabla1[[#This Row],[Fecha Finalización]],2),0))</f>
        <v/>
      </c>
      <c r="AY613" s="39"/>
      <c r="AZ613" s="247" t="str">
        <f>IF(V613="","",EOMONTH(EDATE(Tabla1[[#This Row],[Fecha Finalización]],3),0))</f>
        <v/>
      </c>
      <c r="BA613" s="39"/>
      <c r="BB613" s="39"/>
      <c r="BC613" s="233"/>
      <c r="BD613" s="231" t="str">
        <f>IF(F613="","",Tabla1[[#This Row],[sem 01]]&amp;Tabla1[[#This Row],[sem 02]]&amp;Tabla1[[#This Row],[sem 03]])</f>
        <v/>
      </c>
      <c r="BE613" s="232" t="str">
        <f>+IF(TRIM(F613)="","",$B$1&amp;"-"&amp;Tabla1[[#This Row],[Mes Inscrito]]&amp;"-"&amp;Tabla1[[#This Row],[Dia de clases Inscrito]]&amp;"-"&amp;Tabla1[[#This Row],[Horario Inscrito]]&amp;"-"&amp;Tabla1[[#This Row],[Fecha Inicio grupo]])</f>
        <v/>
      </c>
      <c r="BF613" s="249" t="str">
        <f>IF(F613="","",Tabla1[[#This Row],[Curso]])</f>
        <v/>
      </c>
      <c r="BG613" s="250" t="str">
        <f>+IF(TRIM(F613)="","",$B$1&amp;"-"&amp;TRIM(Tabla1[[#This Row],[Mes Inscrito]])&amp;"-"&amp;TRIM(Tabla1[[#This Row],[Dia de clases Inscrito]])&amp;"-"&amp;TRIM(Tabla1[[#This Row],[Horario Inscrito]])&amp;"-"&amp;TRIM(Tabla1[[#This Row],[Fecha Inicio grupo]])&amp;"-"&amp;TRIM(Tabla1[[#This Row],[Tipo Incrito]]))</f>
        <v/>
      </c>
      <c r="BH613" s="251" t="str">
        <f>IF(F613="","",OR(IFERROR(SEARCH("CG",Tabla1[[#This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3" s="305" t="str">
        <f>IF(F613&lt;&gt;"",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3" s="305" t="str">
        <f>IF(F613&lt;&gt;"",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3" s="305" t="str">
        <f>IF(Tabla1[[#This Row],[Fecha Inicio grupo]]="","",IFERROR(VLOOKUP(Tabla1[[#This Row],[Mes de Alta como miembro]],Parámetros!$AM$2:$AN$16,2,0),"01/01/1900"))</f>
        <v/>
      </c>
    </row>
    <row r="614" spans="1:63" ht="14.45" hidden="1">
      <c r="A614" s="68">
        <v>611</v>
      </c>
      <c r="B614" s="29"/>
      <c r="C614" s="34"/>
      <c r="D614" s="42"/>
      <c r="E614" s="64"/>
      <c r="F614" s="45"/>
      <c r="G614" s="45"/>
      <c r="H614" s="161"/>
      <c r="I614" s="42"/>
      <c r="J614" s="28"/>
      <c r="K614" s="69"/>
      <c r="L614" s="68"/>
      <c r="M614" s="46"/>
      <c r="N614" s="236" t="str">
        <f ca="1">IF(Tabla1[[#This Row],[Fecha de nac]]="","",IF(Tabla1[[#This Row],[Fecha Finalización]] &gt;=TODAY(), DATEDIF(Tabla1[[#This Row],[Fecha de nac]],TODAY(),"y"), ROUNDDOWN((Tabla1[[#This Row],[Fecha Finalización]] -Tabla1[[#This Row],[Fecha de nac]])/365,0)))</f>
        <v/>
      </c>
      <c r="O614" s="167"/>
      <c r="P614" s="34"/>
      <c r="Q614" s="67"/>
      <c r="R614" s="67"/>
      <c r="S614" s="67"/>
      <c r="T614" s="67"/>
      <c r="U614" s="241" t="str">
        <f>IF(F614="","",Tabla1[[#This Row],[Fecha Inicio grupo]]+3*7-7)</f>
        <v/>
      </c>
      <c r="V614" s="242" t="str">
        <f>IF(F614="","",EDATE(Tabla1[[#This Row],[Fecha Inicio grupo]],3))</f>
        <v/>
      </c>
      <c r="W614" s="29"/>
      <c r="X614" s="29"/>
      <c r="Y614" s="76"/>
      <c r="Z614" s="76"/>
      <c r="AA614" s="76"/>
      <c r="AB614" s="76"/>
      <c r="AC614" s="76"/>
      <c r="AD614" s="76"/>
      <c r="AE614" s="76"/>
      <c r="AF614" s="76"/>
      <c r="AG614" s="76"/>
      <c r="AH614" s="76"/>
      <c r="AI614" s="76"/>
      <c r="AJ614" s="76"/>
      <c r="AK614" s="76"/>
      <c r="AL614" s="76"/>
      <c r="AM614" s="76"/>
      <c r="AN614" s="76"/>
      <c r="AO614" s="143"/>
      <c r="AP614" s="244" t="str">
        <f>IF(F614="","",IFERROR(VLOOKUP(SUBSTITUTE(SUBSTITUTE(Tabla1[[#This Row],[Uso Sistemas]],"T","P"),"N","F"),Parámetros!$M$2:$N$17,2,0),"Completar hasta 3ra sem. para evaluar a Probacionista"))</f>
        <v/>
      </c>
      <c r="AQ614" s="39"/>
      <c r="AR614" s="39"/>
      <c r="AS614" s="39"/>
      <c r="AT614" s="28"/>
      <c r="AU614" s="55"/>
      <c r="AV614" s="55"/>
      <c r="AW614" s="55"/>
      <c r="AX614" s="246" t="str">
        <f>IF(V614="","",EOMONTH(EDATE(Tabla1[[#This Row],[Fecha Finalización]],2),0))</f>
        <v/>
      </c>
      <c r="AY614" s="39"/>
      <c r="AZ614" s="247" t="str">
        <f>IF(V614="","",EOMONTH(EDATE(Tabla1[[#This Row],[Fecha Finalización]],3),0))</f>
        <v/>
      </c>
      <c r="BA614" s="39"/>
      <c r="BB614" s="39"/>
      <c r="BC614" s="233"/>
      <c r="BD614" s="231" t="str">
        <f>IF(F614="","",Tabla1[[#This Row],[sem 01]]&amp;Tabla1[[#This Row],[sem 02]]&amp;Tabla1[[#This Row],[sem 03]])</f>
        <v/>
      </c>
      <c r="BE614" s="232" t="str">
        <f>+IF(TRIM(F614)="","",$B$1&amp;"-"&amp;Tabla1[[#This Row],[Mes Inscrito]]&amp;"-"&amp;Tabla1[[#This Row],[Dia de clases Inscrito]]&amp;"-"&amp;Tabla1[[#This Row],[Horario Inscrito]]&amp;"-"&amp;Tabla1[[#This Row],[Fecha Inicio grupo]])</f>
        <v/>
      </c>
      <c r="BF614" s="249" t="str">
        <f>IF(F614="","",Tabla1[[#This Row],[Curso]])</f>
        <v/>
      </c>
      <c r="BG614" s="250" t="str">
        <f>+IF(TRIM(F614)="","",$B$1&amp;"-"&amp;TRIM(Tabla1[[#This Row],[Mes Inscrito]])&amp;"-"&amp;TRIM(Tabla1[[#This Row],[Dia de clases Inscrito]])&amp;"-"&amp;TRIM(Tabla1[[#This Row],[Horario Inscrito]])&amp;"-"&amp;TRIM(Tabla1[[#This Row],[Fecha Inicio grupo]])&amp;"-"&amp;TRIM(Tabla1[[#This Row],[Tipo Incrito]]))</f>
        <v/>
      </c>
      <c r="BH614" s="251" t="str">
        <f>IF(F614="","",OR(IFERROR(SEARCH("CG",Tabla1[[#This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4" s="305" t="str">
        <f>IF(F614&lt;&gt;"",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4" s="305" t="str">
        <f>IF(F614&lt;&gt;"",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4" s="305" t="str">
        <f>IF(Tabla1[[#This Row],[Fecha Inicio grupo]]="","",IFERROR(VLOOKUP(Tabla1[[#This Row],[Mes de Alta como miembro]],Parámetros!$AM$2:$AN$16,2,0),"01/01/1900"))</f>
        <v/>
      </c>
    </row>
    <row r="615" spans="1:63" ht="14.45" hidden="1">
      <c r="A615" s="68">
        <v>612</v>
      </c>
      <c r="B615" s="29"/>
      <c r="C615" s="34"/>
      <c r="D615" s="42"/>
      <c r="E615" s="64"/>
      <c r="F615" s="45"/>
      <c r="G615" s="45"/>
      <c r="H615" s="161"/>
      <c r="I615" s="42"/>
      <c r="J615" s="28"/>
      <c r="K615" s="69"/>
      <c r="L615" s="68"/>
      <c r="M615" s="46"/>
      <c r="N615" s="236" t="str">
        <f ca="1">IF(Tabla1[[#This Row],[Fecha de nac]]="","",IF(Tabla1[[#This Row],[Fecha Finalización]] &gt;=TODAY(), DATEDIF(Tabla1[[#This Row],[Fecha de nac]],TODAY(),"y"), ROUNDDOWN((Tabla1[[#This Row],[Fecha Finalización]] -Tabla1[[#This Row],[Fecha de nac]])/365,0)))</f>
        <v/>
      </c>
      <c r="O615" s="167"/>
      <c r="P615" s="34"/>
      <c r="Q615" s="67"/>
      <c r="R615" s="67"/>
      <c r="S615" s="67"/>
      <c r="T615" s="67"/>
      <c r="U615" s="241" t="str">
        <f>IF(F615="","",Tabla1[[#This Row],[Fecha Inicio grupo]]+3*7-7)</f>
        <v/>
      </c>
      <c r="V615" s="242" t="str">
        <f>IF(F615="","",EDATE(Tabla1[[#This Row],[Fecha Inicio grupo]],3))</f>
        <v/>
      </c>
      <c r="W615" s="29"/>
      <c r="X615" s="29"/>
      <c r="Y615" s="76"/>
      <c r="Z615" s="76"/>
      <c r="AA615" s="76"/>
      <c r="AB615" s="76"/>
      <c r="AC615" s="76"/>
      <c r="AD615" s="76"/>
      <c r="AE615" s="76"/>
      <c r="AF615" s="76"/>
      <c r="AG615" s="76"/>
      <c r="AH615" s="76"/>
      <c r="AI615" s="76"/>
      <c r="AJ615" s="76"/>
      <c r="AK615" s="76"/>
      <c r="AL615" s="76"/>
      <c r="AM615" s="76"/>
      <c r="AN615" s="76"/>
      <c r="AO615" s="143"/>
      <c r="AP615" s="244" t="str">
        <f>IF(F615="","",IFERROR(VLOOKUP(SUBSTITUTE(SUBSTITUTE(Tabla1[[#This Row],[Uso Sistemas]],"T","P"),"N","F"),Parámetros!$M$2:$N$17,2,0),"Completar hasta 3ra sem. para evaluar a Probacionista"))</f>
        <v/>
      </c>
      <c r="AQ615" s="39"/>
      <c r="AR615" s="39"/>
      <c r="AS615" s="39"/>
      <c r="AT615" s="28"/>
      <c r="AU615" s="55"/>
      <c r="AV615" s="55"/>
      <c r="AW615" s="55"/>
      <c r="AX615" s="246" t="str">
        <f>IF(V615="","",EOMONTH(EDATE(Tabla1[[#This Row],[Fecha Finalización]],2),0))</f>
        <v/>
      </c>
      <c r="AY615" s="39"/>
      <c r="AZ615" s="247" t="str">
        <f>IF(V615="","",EOMONTH(EDATE(Tabla1[[#This Row],[Fecha Finalización]],3),0))</f>
        <v/>
      </c>
      <c r="BA615" s="39"/>
      <c r="BB615" s="39"/>
      <c r="BC615" s="233"/>
      <c r="BD615" s="231" t="str">
        <f>IF(F615="","",Tabla1[[#This Row],[sem 01]]&amp;Tabla1[[#This Row],[sem 02]]&amp;Tabla1[[#This Row],[sem 03]])</f>
        <v/>
      </c>
      <c r="BE615" s="232" t="str">
        <f>+IF(TRIM(F615)="","",$B$1&amp;"-"&amp;Tabla1[[#This Row],[Mes Inscrito]]&amp;"-"&amp;Tabla1[[#This Row],[Dia de clases Inscrito]]&amp;"-"&amp;Tabla1[[#This Row],[Horario Inscrito]]&amp;"-"&amp;Tabla1[[#This Row],[Fecha Inicio grupo]])</f>
        <v/>
      </c>
      <c r="BF615" s="249" t="str">
        <f>IF(F615="","",Tabla1[[#This Row],[Curso]])</f>
        <v/>
      </c>
      <c r="BG615" s="250" t="str">
        <f>+IF(TRIM(F615)="","",$B$1&amp;"-"&amp;TRIM(Tabla1[[#This Row],[Mes Inscrito]])&amp;"-"&amp;TRIM(Tabla1[[#This Row],[Dia de clases Inscrito]])&amp;"-"&amp;TRIM(Tabla1[[#This Row],[Horario Inscrito]])&amp;"-"&amp;TRIM(Tabla1[[#This Row],[Fecha Inicio grupo]])&amp;"-"&amp;TRIM(Tabla1[[#This Row],[Tipo Incrito]]))</f>
        <v/>
      </c>
      <c r="BH615" s="251" t="str">
        <f>IF(F615="","",OR(IFERROR(SEARCH("CG",Tabla1[[#This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5" s="305" t="str">
        <f>IF(F615&lt;&gt;"",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5" s="305" t="str">
        <f>IF(F615&lt;&gt;"",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5" s="305" t="str">
        <f>IF(Tabla1[[#This Row],[Fecha Inicio grupo]]="","",IFERROR(VLOOKUP(Tabla1[[#This Row],[Mes de Alta como miembro]],Parámetros!$AM$2:$AN$16,2,0),"01/01/1900"))</f>
        <v/>
      </c>
    </row>
    <row r="616" spans="1:63" ht="14.45" hidden="1">
      <c r="A616" s="68">
        <v>613</v>
      </c>
      <c r="B616" s="29"/>
      <c r="C616" s="34"/>
      <c r="D616" s="42"/>
      <c r="E616" s="64"/>
      <c r="F616" s="45"/>
      <c r="G616" s="45"/>
      <c r="H616" s="161"/>
      <c r="I616" s="42"/>
      <c r="J616" s="28"/>
      <c r="K616" s="69"/>
      <c r="L616" s="68"/>
      <c r="M616" s="46"/>
      <c r="N616" s="236" t="str">
        <f ca="1">IF(Tabla1[[#This Row],[Fecha de nac]]="","",IF(Tabla1[[#This Row],[Fecha Finalización]] &gt;=TODAY(), DATEDIF(Tabla1[[#This Row],[Fecha de nac]],TODAY(),"y"), ROUNDDOWN((Tabla1[[#This Row],[Fecha Finalización]] -Tabla1[[#This Row],[Fecha de nac]])/365,0)))</f>
        <v/>
      </c>
      <c r="O616" s="167"/>
      <c r="P616" s="34"/>
      <c r="Q616" s="67"/>
      <c r="R616" s="67"/>
      <c r="S616" s="67"/>
      <c r="T616" s="67"/>
      <c r="U616" s="241" t="str">
        <f>IF(F616="","",Tabla1[[#This Row],[Fecha Inicio grupo]]+3*7-7)</f>
        <v/>
      </c>
      <c r="V616" s="242" t="str">
        <f>IF(F616="","",EDATE(Tabla1[[#This Row],[Fecha Inicio grupo]],3))</f>
        <v/>
      </c>
      <c r="W616" s="29"/>
      <c r="X616" s="29"/>
      <c r="Y616" s="76"/>
      <c r="Z616" s="76"/>
      <c r="AA616" s="76"/>
      <c r="AB616" s="76"/>
      <c r="AC616" s="76"/>
      <c r="AD616" s="76"/>
      <c r="AE616" s="76"/>
      <c r="AF616" s="76"/>
      <c r="AG616" s="76"/>
      <c r="AH616" s="76"/>
      <c r="AI616" s="76"/>
      <c r="AJ616" s="76"/>
      <c r="AK616" s="76"/>
      <c r="AL616" s="76"/>
      <c r="AM616" s="76"/>
      <c r="AN616" s="76"/>
      <c r="AO616" s="143"/>
      <c r="AP616" s="244" t="str">
        <f>IF(F616="","",IFERROR(VLOOKUP(SUBSTITUTE(SUBSTITUTE(Tabla1[[#This Row],[Uso Sistemas]],"T","P"),"N","F"),Parámetros!$M$2:$N$17,2,0),"Completar hasta 3ra sem. para evaluar a Probacionista"))</f>
        <v/>
      </c>
      <c r="AQ616" s="39"/>
      <c r="AR616" s="39"/>
      <c r="AS616" s="39"/>
      <c r="AT616" s="28"/>
      <c r="AU616" s="55"/>
      <c r="AV616" s="55"/>
      <c r="AW616" s="55"/>
      <c r="AX616" s="246" t="str">
        <f>IF(V616="","",EOMONTH(EDATE(Tabla1[[#This Row],[Fecha Finalización]],2),0))</f>
        <v/>
      </c>
      <c r="AY616" s="39"/>
      <c r="AZ616" s="247" t="str">
        <f>IF(V616="","",EOMONTH(EDATE(Tabla1[[#This Row],[Fecha Finalización]],3),0))</f>
        <v/>
      </c>
      <c r="BA616" s="39"/>
      <c r="BB616" s="39"/>
      <c r="BC616" s="233"/>
      <c r="BD616" s="231" t="str">
        <f>IF(F616="","",Tabla1[[#This Row],[sem 01]]&amp;Tabla1[[#This Row],[sem 02]]&amp;Tabla1[[#This Row],[sem 03]])</f>
        <v/>
      </c>
      <c r="BE616" s="232" t="str">
        <f>+IF(TRIM(F616)="","",$B$1&amp;"-"&amp;Tabla1[[#This Row],[Mes Inscrito]]&amp;"-"&amp;Tabla1[[#This Row],[Dia de clases Inscrito]]&amp;"-"&amp;Tabla1[[#This Row],[Horario Inscrito]]&amp;"-"&amp;Tabla1[[#This Row],[Fecha Inicio grupo]])</f>
        <v/>
      </c>
      <c r="BF616" s="249" t="str">
        <f>IF(F616="","",Tabla1[[#This Row],[Curso]])</f>
        <v/>
      </c>
      <c r="BG616" s="250" t="str">
        <f>+IF(TRIM(F616)="","",$B$1&amp;"-"&amp;TRIM(Tabla1[[#This Row],[Mes Inscrito]])&amp;"-"&amp;TRIM(Tabla1[[#This Row],[Dia de clases Inscrito]])&amp;"-"&amp;TRIM(Tabla1[[#This Row],[Horario Inscrito]])&amp;"-"&amp;TRIM(Tabla1[[#This Row],[Fecha Inicio grupo]])&amp;"-"&amp;TRIM(Tabla1[[#This Row],[Tipo Incrito]]))</f>
        <v/>
      </c>
      <c r="BH616" s="251" t="str">
        <f>IF(F616="","",OR(IFERROR(SEARCH("CG",Tabla1[[#This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6" s="305" t="str">
        <f>IF(F616&lt;&gt;"",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6" s="305" t="str">
        <f>IF(F616&lt;&gt;"",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6" s="305" t="str">
        <f>IF(Tabla1[[#This Row],[Fecha Inicio grupo]]="","",IFERROR(VLOOKUP(Tabla1[[#This Row],[Mes de Alta como miembro]],Parámetros!$AM$2:$AN$16,2,0),"01/01/1900"))</f>
        <v/>
      </c>
    </row>
    <row r="617" spans="1:63" ht="14.45" hidden="1">
      <c r="A617" s="68">
        <v>614</v>
      </c>
      <c r="B617" s="29"/>
      <c r="C617" s="34"/>
      <c r="D617" s="42"/>
      <c r="E617" s="64"/>
      <c r="F617" s="45"/>
      <c r="G617" s="45"/>
      <c r="H617" s="161"/>
      <c r="I617" s="42"/>
      <c r="J617" s="28"/>
      <c r="K617" s="69"/>
      <c r="L617" s="68"/>
      <c r="M617" s="46"/>
      <c r="N617" s="236" t="str">
        <f ca="1">IF(Tabla1[[#This Row],[Fecha de nac]]="","",IF(Tabla1[[#This Row],[Fecha Finalización]] &gt;=TODAY(), DATEDIF(Tabla1[[#This Row],[Fecha de nac]],TODAY(),"y"), ROUNDDOWN((Tabla1[[#This Row],[Fecha Finalización]] -Tabla1[[#This Row],[Fecha de nac]])/365,0)))</f>
        <v/>
      </c>
      <c r="O617" s="167"/>
      <c r="P617" s="34"/>
      <c r="Q617" s="67"/>
      <c r="R617" s="67"/>
      <c r="S617" s="67"/>
      <c r="T617" s="67"/>
      <c r="U617" s="241" t="str">
        <f>IF(F617="","",Tabla1[[#This Row],[Fecha Inicio grupo]]+3*7-7)</f>
        <v/>
      </c>
      <c r="V617" s="242" t="str">
        <f>IF(F617="","",EDATE(Tabla1[[#This Row],[Fecha Inicio grupo]],3))</f>
        <v/>
      </c>
      <c r="W617" s="29"/>
      <c r="X617" s="29"/>
      <c r="Y617" s="76"/>
      <c r="Z617" s="76"/>
      <c r="AA617" s="76"/>
      <c r="AB617" s="76"/>
      <c r="AC617" s="76"/>
      <c r="AD617" s="76"/>
      <c r="AE617" s="76"/>
      <c r="AF617" s="76"/>
      <c r="AG617" s="76"/>
      <c r="AH617" s="76"/>
      <c r="AI617" s="76"/>
      <c r="AJ617" s="76"/>
      <c r="AK617" s="76"/>
      <c r="AL617" s="76"/>
      <c r="AM617" s="76"/>
      <c r="AN617" s="76"/>
      <c r="AO617" s="143"/>
      <c r="AP617" s="244" t="str">
        <f>IF(F617="","",IFERROR(VLOOKUP(SUBSTITUTE(SUBSTITUTE(Tabla1[[#This Row],[Uso Sistemas]],"T","P"),"N","F"),Parámetros!$M$2:$N$17,2,0),"Completar hasta 3ra sem. para evaluar a Probacionista"))</f>
        <v/>
      </c>
      <c r="AQ617" s="39"/>
      <c r="AR617" s="39"/>
      <c r="AS617" s="39"/>
      <c r="AT617" s="28"/>
      <c r="AU617" s="55"/>
      <c r="AV617" s="55"/>
      <c r="AW617" s="55"/>
      <c r="AX617" s="246" t="str">
        <f>IF(V617="","",EOMONTH(EDATE(Tabla1[[#This Row],[Fecha Finalización]],2),0))</f>
        <v/>
      </c>
      <c r="AY617" s="39"/>
      <c r="AZ617" s="247" t="str">
        <f>IF(V617="","",EOMONTH(EDATE(Tabla1[[#This Row],[Fecha Finalización]],3),0))</f>
        <v/>
      </c>
      <c r="BA617" s="39"/>
      <c r="BB617" s="39"/>
      <c r="BC617" s="233"/>
      <c r="BD617" s="231" t="str">
        <f>IF(F617="","",Tabla1[[#This Row],[sem 01]]&amp;Tabla1[[#This Row],[sem 02]]&amp;Tabla1[[#This Row],[sem 03]])</f>
        <v/>
      </c>
      <c r="BE617" s="232" t="str">
        <f>+IF(TRIM(F617)="","",$B$1&amp;"-"&amp;Tabla1[[#This Row],[Mes Inscrito]]&amp;"-"&amp;Tabla1[[#This Row],[Dia de clases Inscrito]]&amp;"-"&amp;Tabla1[[#This Row],[Horario Inscrito]]&amp;"-"&amp;Tabla1[[#This Row],[Fecha Inicio grupo]])</f>
        <v/>
      </c>
      <c r="BF617" s="249" t="str">
        <f>IF(F617="","",Tabla1[[#This Row],[Curso]])</f>
        <v/>
      </c>
      <c r="BG617" s="250" t="str">
        <f>+IF(TRIM(F617)="","",$B$1&amp;"-"&amp;TRIM(Tabla1[[#This Row],[Mes Inscrito]])&amp;"-"&amp;TRIM(Tabla1[[#This Row],[Dia de clases Inscrito]])&amp;"-"&amp;TRIM(Tabla1[[#This Row],[Horario Inscrito]])&amp;"-"&amp;TRIM(Tabla1[[#This Row],[Fecha Inicio grupo]])&amp;"-"&amp;TRIM(Tabla1[[#This Row],[Tipo Incrito]]))</f>
        <v/>
      </c>
      <c r="BH617" s="251" t="str">
        <f>IF(F617="","",OR(IFERROR(SEARCH("CG",Tabla1[[#This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7" s="305" t="str">
        <f>IF(F617&lt;&gt;"",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7" s="305" t="str">
        <f>IF(F617&lt;&gt;"",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7" s="305" t="str">
        <f>IF(Tabla1[[#This Row],[Fecha Inicio grupo]]="","",IFERROR(VLOOKUP(Tabla1[[#This Row],[Mes de Alta como miembro]],Parámetros!$AM$2:$AN$16,2,0),"01/01/1900"))</f>
        <v/>
      </c>
    </row>
    <row r="618" spans="1:63" ht="14.45" hidden="1">
      <c r="A618" s="68">
        <v>615</v>
      </c>
      <c r="B618" s="29"/>
      <c r="C618" s="34"/>
      <c r="D618" s="42"/>
      <c r="E618" s="64"/>
      <c r="F618" s="45"/>
      <c r="G618" s="45"/>
      <c r="H618" s="161"/>
      <c r="I618" s="42"/>
      <c r="J618" s="28"/>
      <c r="K618" s="69"/>
      <c r="L618" s="68"/>
      <c r="M618" s="46"/>
      <c r="N618" s="236" t="str">
        <f ca="1">IF(Tabla1[[#This Row],[Fecha de nac]]="","",IF(Tabla1[[#This Row],[Fecha Finalización]] &gt;=TODAY(), DATEDIF(Tabla1[[#This Row],[Fecha de nac]],TODAY(),"y"), ROUNDDOWN((Tabla1[[#This Row],[Fecha Finalización]] -Tabla1[[#This Row],[Fecha de nac]])/365,0)))</f>
        <v/>
      </c>
      <c r="O618" s="167"/>
      <c r="P618" s="34"/>
      <c r="Q618" s="67"/>
      <c r="R618" s="67"/>
      <c r="S618" s="67"/>
      <c r="T618" s="67"/>
      <c r="U618" s="241" t="str">
        <f>IF(F618="","",Tabla1[[#This Row],[Fecha Inicio grupo]]+3*7-7)</f>
        <v/>
      </c>
      <c r="V618" s="242" t="str">
        <f>IF(F618="","",EDATE(Tabla1[[#This Row],[Fecha Inicio grupo]],3))</f>
        <v/>
      </c>
      <c r="W618" s="29"/>
      <c r="X618" s="29"/>
      <c r="Y618" s="76"/>
      <c r="Z618" s="76"/>
      <c r="AA618" s="76"/>
      <c r="AB618" s="76"/>
      <c r="AC618" s="76"/>
      <c r="AD618" s="76"/>
      <c r="AE618" s="76"/>
      <c r="AF618" s="76"/>
      <c r="AG618" s="76"/>
      <c r="AH618" s="76"/>
      <c r="AI618" s="76"/>
      <c r="AJ618" s="76"/>
      <c r="AK618" s="76"/>
      <c r="AL618" s="76"/>
      <c r="AM618" s="76"/>
      <c r="AN618" s="76"/>
      <c r="AO618" s="143"/>
      <c r="AP618" s="244" t="str">
        <f>IF(F618="","",IFERROR(VLOOKUP(SUBSTITUTE(SUBSTITUTE(Tabla1[[#This Row],[Uso Sistemas]],"T","P"),"N","F"),Parámetros!$M$2:$N$17,2,0),"Completar hasta 3ra sem. para evaluar a Probacionista"))</f>
        <v/>
      </c>
      <c r="AQ618" s="39"/>
      <c r="AR618" s="39"/>
      <c r="AS618" s="39"/>
      <c r="AT618" s="28"/>
      <c r="AU618" s="55"/>
      <c r="AV618" s="55"/>
      <c r="AW618" s="55"/>
      <c r="AX618" s="246" t="str">
        <f>IF(V618="","",EOMONTH(EDATE(Tabla1[[#This Row],[Fecha Finalización]],2),0))</f>
        <v/>
      </c>
      <c r="AY618" s="39"/>
      <c r="AZ618" s="247" t="str">
        <f>IF(V618="","",EOMONTH(EDATE(Tabla1[[#This Row],[Fecha Finalización]],3),0))</f>
        <v/>
      </c>
      <c r="BA618" s="39"/>
      <c r="BB618" s="39"/>
      <c r="BC618" s="233"/>
      <c r="BD618" s="231" t="str">
        <f>IF(F618="","",Tabla1[[#This Row],[sem 01]]&amp;Tabla1[[#This Row],[sem 02]]&amp;Tabla1[[#This Row],[sem 03]])</f>
        <v/>
      </c>
      <c r="BE618" s="232" t="str">
        <f>+IF(TRIM(F618)="","",$B$1&amp;"-"&amp;Tabla1[[#This Row],[Mes Inscrito]]&amp;"-"&amp;Tabla1[[#This Row],[Dia de clases Inscrito]]&amp;"-"&amp;Tabla1[[#This Row],[Horario Inscrito]]&amp;"-"&amp;Tabla1[[#This Row],[Fecha Inicio grupo]])</f>
        <v/>
      </c>
      <c r="BF618" s="249" t="str">
        <f>IF(F618="","",Tabla1[[#This Row],[Curso]])</f>
        <v/>
      </c>
      <c r="BG618" s="250" t="str">
        <f>+IF(TRIM(F618)="","",$B$1&amp;"-"&amp;TRIM(Tabla1[[#This Row],[Mes Inscrito]])&amp;"-"&amp;TRIM(Tabla1[[#This Row],[Dia de clases Inscrito]])&amp;"-"&amp;TRIM(Tabla1[[#This Row],[Horario Inscrito]])&amp;"-"&amp;TRIM(Tabla1[[#This Row],[Fecha Inicio grupo]])&amp;"-"&amp;TRIM(Tabla1[[#This Row],[Tipo Incrito]]))</f>
        <v/>
      </c>
      <c r="BH618" s="251" t="str">
        <f>IF(F618="","",OR(IFERROR(SEARCH("CG",Tabla1[[#This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8" s="305" t="str">
        <f>IF(F618&lt;&gt;"",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8" s="305" t="str">
        <f>IF(F618&lt;&gt;"",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8" s="305" t="str">
        <f>IF(Tabla1[[#This Row],[Fecha Inicio grupo]]="","",IFERROR(VLOOKUP(Tabla1[[#This Row],[Mes de Alta como miembro]],Parámetros!$AM$2:$AN$16,2,0),"01/01/1900"))</f>
        <v/>
      </c>
    </row>
    <row r="619" spans="1:63" ht="14.45" hidden="1">
      <c r="A619" s="68">
        <v>616</v>
      </c>
      <c r="B619" s="29"/>
      <c r="C619" s="34"/>
      <c r="D619" s="42"/>
      <c r="E619" s="64"/>
      <c r="F619" s="45"/>
      <c r="G619" s="45"/>
      <c r="H619" s="161"/>
      <c r="I619" s="42"/>
      <c r="J619" s="28"/>
      <c r="K619" s="69"/>
      <c r="L619" s="68"/>
      <c r="M619" s="46"/>
      <c r="N619" s="236" t="str">
        <f ca="1">IF(Tabla1[[#This Row],[Fecha de nac]]="","",IF(Tabla1[[#This Row],[Fecha Finalización]] &gt;=TODAY(), DATEDIF(Tabla1[[#This Row],[Fecha de nac]],TODAY(),"y"), ROUNDDOWN((Tabla1[[#This Row],[Fecha Finalización]] -Tabla1[[#This Row],[Fecha de nac]])/365,0)))</f>
        <v/>
      </c>
      <c r="O619" s="167"/>
      <c r="P619" s="34"/>
      <c r="Q619" s="67"/>
      <c r="R619" s="67"/>
      <c r="S619" s="67"/>
      <c r="T619" s="67"/>
      <c r="U619" s="241" t="str">
        <f>IF(F619="","",Tabla1[[#This Row],[Fecha Inicio grupo]]+3*7-7)</f>
        <v/>
      </c>
      <c r="V619" s="242" t="str">
        <f>IF(F619="","",EDATE(Tabla1[[#This Row],[Fecha Inicio grupo]],3))</f>
        <v/>
      </c>
      <c r="W619" s="29"/>
      <c r="X619" s="29"/>
      <c r="Y619" s="76"/>
      <c r="Z619" s="76"/>
      <c r="AA619" s="76"/>
      <c r="AB619" s="76"/>
      <c r="AC619" s="76"/>
      <c r="AD619" s="76"/>
      <c r="AE619" s="76"/>
      <c r="AF619" s="76"/>
      <c r="AG619" s="76"/>
      <c r="AH619" s="76"/>
      <c r="AI619" s="76"/>
      <c r="AJ619" s="76"/>
      <c r="AK619" s="76"/>
      <c r="AL619" s="76"/>
      <c r="AM619" s="76"/>
      <c r="AN619" s="76"/>
      <c r="AO619" s="143"/>
      <c r="AP619" s="244" t="str">
        <f>IF(F619="","",IFERROR(VLOOKUP(SUBSTITUTE(SUBSTITUTE(Tabla1[[#This Row],[Uso Sistemas]],"T","P"),"N","F"),Parámetros!$M$2:$N$17,2,0),"Completar hasta 3ra sem. para evaluar a Probacionista"))</f>
        <v/>
      </c>
      <c r="AQ619" s="39"/>
      <c r="AR619" s="39"/>
      <c r="AS619" s="39"/>
      <c r="AT619" s="28"/>
      <c r="AU619" s="55"/>
      <c r="AV619" s="55"/>
      <c r="AW619" s="55"/>
      <c r="AX619" s="246" t="str">
        <f>IF(V619="","",EOMONTH(EDATE(Tabla1[[#This Row],[Fecha Finalización]],2),0))</f>
        <v/>
      </c>
      <c r="AY619" s="39"/>
      <c r="AZ619" s="247" t="str">
        <f>IF(V619="","",EOMONTH(EDATE(Tabla1[[#This Row],[Fecha Finalización]],3),0))</f>
        <v/>
      </c>
      <c r="BA619" s="39"/>
      <c r="BB619" s="39"/>
      <c r="BC619" s="233"/>
      <c r="BD619" s="231" t="str">
        <f>IF(F619="","",Tabla1[[#This Row],[sem 01]]&amp;Tabla1[[#This Row],[sem 02]]&amp;Tabla1[[#This Row],[sem 03]])</f>
        <v/>
      </c>
      <c r="BE619" s="232" t="str">
        <f>+IF(TRIM(F619)="","",$B$1&amp;"-"&amp;Tabla1[[#This Row],[Mes Inscrito]]&amp;"-"&amp;Tabla1[[#This Row],[Dia de clases Inscrito]]&amp;"-"&amp;Tabla1[[#This Row],[Horario Inscrito]]&amp;"-"&amp;Tabla1[[#This Row],[Fecha Inicio grupo]])</f>
        <v/>
      </c>
      <c r="BF619" s="249" t="str">
        <f>IF(F619="","",Tabla1[[#This Row],[Curso]])</f>
        <v/>
      </c>
      <c r="BG619" s="250" t="str">
        <f>+IF(TRIM(F619)="","",$B$1&amp;"-"&amp;TRIM(Tabla1[[#This Row],[Mes Inscrito]])&amp;"-"&amp;TRIM(Tabla1[[#This Row],[Dia de clases Inscrito]])&amp;"-"&amp;TRIM(Tabla1[[#This Row],[Horario Inscrito]])&amp;"-"&amp;TRIM(Tabla1[[#This Row],[Fecha Inicio grupo]])&amp;"-"&amp;TRIM(Tabla1[[#This Row],[Tipo Incrito]]))</f>
        <v/>
      </c>
      <c r="BH619" s="251" t="str">
        <f>IF(F619="","",OR(IFERROR(SEARCH("CG",Tabla1[[#This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9" s="305" t="str">
        <f>IF(F619&lt;&gt;"",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9" s="305" t="str">
        <f>IF(F619&lt;&gt;"",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9" s="305" t="str">
        <f>IF(Tabla1[[#This Row],[Fecha Inicio grupo]]="","",IFERROR(VLOOKUP(Tabla1[[#This Row],[Mes de Alta como miembro]],Parámetros!$AM$2:$AN$16,2,0),"01/01/1900"))</f>
        <v/>
      </c>
    </row>
    <row r="620" spans="1:63" ht="14.45" hidden="1">
      <c r="A620" s="68">
        <v>617</v>
      </c>
      <c r="B620" s="29"/>
      <c r="C620" s="34"/>
      <c r="D620" s="42"/>
      <c r="E620" s="64"/>
      <c r="F620" s="45"/>
      <c r="G620" s="45"/>
      <c r="H620" s="161"/>
      <c r="I620" s="42"/>
      <c r="J620" s="28"/>
      <c r="K620" s="69"/>
      <c r="L620" s="68"/>
      <c r="M620" s="46"/>
      <c r="N620" s="236" t="str">
        <f ca="1">IF(Tabla1[[#This Row],[Fecha de nac]]="","",IF(Tabla1[[#This Row],[Fecha Finalización]] &gt;=TODAY(), DATEDIF(Tabla1[[#This Row],[Fecha de nac]],TODAY(),"y"), ROUNDDOWN((Tabla1[[#This Row],[Fecha Finalización]] -Tabla1[[#This Row],[Fecha de nac]])/365,0)))</f>
        <v/>
      </c>
      <c r="O620" s="167"/>
      <c r="P620" s="34"/>
      <c r="Q620" s="67"/>
      <c r="R620" s="67"/>
      <c r="S620" s="67"/>
      <c r="T620" s="67"/>
      <c r="U620" s="241" t="str">
        <f>IF(F620="","",Tabla1[[#This Row],[Fecha Inicio grupo]]+3*7-7)</f>
        <v/>
      </c>
      <c r="V620" s="242" t="str">
        <f>IF(F620="","",EDATE(Tabla1[[#This Row],[Fecha Inicio grupo]],3))</f>
        <v/>
      </c>
      <c r="W620" s="29"/>
      <c r="X620" s="29"/>
      <c r="Y620" s="76"/>
      <c r="Z620" s="76"/>
      <c r="AA620" s="76"/>
      <c r="AB620" s="76"/>
      <c r="AC620" s="76"/>
      <c r="AD620" s="76"/>
      <c r="AE620" s="76"/>
      <c r="AF620" s="76"/>
      <c r="AG620" s="76"/>
      <c r="AH620" s="76"/>
      <c r="AI620" s="76"/>
      <c r="AJ620" s="76"/>
      <c r="AK620" s="76"/>
      <c r="AL620" s="76"/>
      <c r="AM620" s="76"/>
      <c r="AN620" s="76"/>
      <c r="AO620" s="143"/>
      <c r="AP620" s="244" t="str">
        <f>IF(F620="","",IFERROR(VLOOKUP(SUBSTITUTE(SUBSTITUTE(Tabla1[[#This Row],[Uso Sistemas]],"T","P"),"N","F"),Parámetros!$M$2:$N$17,2,0),"Completar hasta 3ra sem. para evaluar a Probacionista"))</f>
        <v/>
      </c>
      <c r="AQ620" s="39"/>
      <c r="AR620" s="39"/>
      <c r="AS620" s="39"/>
      <c r="AT620" s="28"/>
      <c r="AU620" s="55"/>
      <c r="AV620" s="55"/>
      <c r="AW620" s="55"/>
      <c r="AX620" s="246" t="str">
        <f>IF(V620="","",EOMONTH(EDATE(Tabla1[[#This Row],[Fecha Finalización]],2),0))</f>
        <v/>
      </c>
      <c r="AY620" s="39"/>
      <c r="AZ620" s="247" t="str">
        <f>IF(V620="","",EOMONTH(EDATE(Tabla1[[#This Row],[Fecha Finalización]],3),0))</f>
        <v/>
      </c>
      <c r="BA620" s="39"/>
      <c r="BB620" s="39"/>
      <c r="BC620" s="233"/>
      <c r="BD620" s="231" t="str">
        <f>IF(F620="","",Tabla1[[#This Row],[sem 01]]&amp;Tabla1[[#This Row],[sem 02]]&amp;Tabla1[[#This Row],[sem 03]])</f>
        <v/>
      </c>
      <c r="BE620" s="232" t="str">
        <f>+IF(TRIM(F620)="","",$B$1&amp;"-"&amp;Tabla1[[#This Row],[Mes Inscrito]]&amp;"-"&amp;Tabla1[[#This Row],[Dia de clases Inscrito]]&amp;"-"&amp;Tabla1[[#This Row],[Horario Inscrito]]&amp;"-"&amp;Tabla1[[#This Row],[Fecha Inicio grupo]])</f>
        <v/>
      </c>
      <c r="BF620" s="249" t="str">
        <f>IF(F620="","",Tabla1[[#This Row],[Curso]])</f>
        <v/>
      </c>
      <c r="BG620" s="250" t="str">
        <f>+IF(TRIM(F620)="","",$B$1&amp;"-"&amp;TRIM(Tabla1[[#This Row],[Mes Inscrito]])&amp;"-"&amp;TRIM(Tabla1[[#This Row],[Dia de clases Inscrito]])&amp;"-"&amp;TRIM(Tabla1[[#This Row],[Horario Inscrito]])&amp;"-"&amp;TRIM(Tabla1[[#This Row],[Fecha Inicio grupo]])&amp;"-"&amp;TRIM(Tabla1[[#This Row],[Tipo Incrito]]))</f>
        <v/>
      </c>
      <c r="BH620" s="251" t="str">
        <f>IF(F620="","",OR(IFERROR(SEARCH("CG",Tabla1[[#This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0" s="305" t="str">
        <f>IF(F620&lt;&gt;"",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0" s="305" t="str">
        <f>IF(F620&lt;&gt;"",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0" s="305" t="str">
        <f>IF(Tabla1[[#This Row],[Fecha Inicio grupo]]="","",IFERROR(VLOOKUP(Tabla1[[#This Row],[Mes de Alta como miembro]],Parámetros!$AM$2:$AN$16,2,0),"01/01/1900"))</f>
        <v/>
      </c>
    </row>
    <row r="621" spans="1:63" ht="14.45" hidden="1">
      <c r="A621" s="68">
        <v>618</v>
      </c>
      <c r="B621" s="29"/>
      <c r="C621" s="34"/>
      <c r="D621" s="42"/>
      <c r="E621" s="64"/>
      <c r="F621" s="45"/>
      <c r="G621" s="45"/>
      <c r="H621" s="161"/>
      <c r="I621" s="42"/>
      <c r="J621" s="28"/>
      <c r="K621" s="69"/>
      <c r="L621" s="68"/>
      <c r="M621" s="46"/>
      <c r="N621" s="236" t="str">
        <f ca="1">IF(Tabla1[[#This Row],[Fecha de nac]]="","",IF(Tabla1[[#This Row],[Fecha Finalización]] &gt;=TODAY(), DATEDIF(Tabla1[[#This Row],[Fecha de nac]],TODAY(),"y"), ROUNDDOWN((Tabla1[[#This Row],[Fecha Finalización]] -Tabla1[[#This Row],[Fecha de nac]])/365,0)))</f>
        <v/>
      </c>
      <c r="O621" s="167"/>
      <c r="P621" s="34"/>
      <c r="Q621" s="67"/>
      <c r="R621" s="67"/>
      <c r="S621" s="67"/>
      <c r="T621" s="67"/>
      <c r="U621" s="241" t="str">
        <f>IF(F621="","",Tabla1[[#This Row],[Fecha Inicio grupo]]+3*7-7)</f>
        <v/>
      </c>
      <c r="V621" s="242" t="str">
        <f>IF(F621="","",EDATE(Tabla1[[#This Row],[Fecha Inicio grupo]],3))</f>
        <v/>
      </c>
      <c r="W621" s="29"/>
      <c r="X621" s="29"/>
      <c r="Y621" s="76"/>
      <c r="Z621" s="76"/>
      <c r="AA621" s="76"/>
      <c r="AB621" s="76"/>
      <c r="AC621" s="76"/>
      <c r="AD621" s="76"/>
      <c r="AE621" s="76"/>
      <c r="AF621" s="76"/>
      <c r="AG621" s="76"/>
      <c r="AH621" s="76"/>
      <c r="AI621" s="76"/>
      <c r="AJ621" s="76"/>
      <c r="AK621" s="76"/>
      <c r="AL621" s="76"/>
      <c r="AM621" s="76"/>
      <c r="AN621" s="76"/>
      <c r="AO621" s="143"/>
      <c r="AP621" s="244" t="str">
        <f>IF(F621="","",IFERROR(VLOOKUP(SUBSTITUTE(SUBSTITUTE(Tabla1[[#This Row],[Uso Sistemas]],"T","P"),"N","F"),Parámetros!$M$2:$N$17,2,0),"Completar hasta 3ra sem. para evaluar a Probacionista"))</f>
        <v/>
      </c>
      <c r="AQ621" s="39"/>
      <c r="AR621" s="39"/>
      <c r="AS621" s="39"/>
      <c r="AT621" s="28"/>
      <c r="AU621" s="55"/>
      <c r="AV621" s="55"/>
      <c r="AW621" s="55"/>
      <c r="AX621" s="246" t="str">
        <f>IF(V621="","",EOMONTH(EDATE(Tabla1[[#This Row],[Fecha Finalización]],2),0))</f>
        <v/>
      </c>
      <c r="AY621" s="39"/>
      <c r="AZ621" s="247" t="str">
        <f>IF(V621="","",EOMONTH(EDATE(Tabla1[[#This Row],[Fecha Finalización]],3),0))</f>
        <v/>
      </c>
      <c r="BA621" s="39"/>
      <c r="BB621" s="39"/>
      <c r="BC621" s="233"/>
      <c r="BD621" s="231" t="str">
        <f>IF(F621="","",Tabla1[[#This Row],[sem 01]]&amp;Tabla1[[#This Row],[sem 02]]&amp;Tabla1[[#This Row],[sem 03]])</f>
        <v/>
      </c>
      <c r="BE621" s="232" t="str">
        <f>+IF(TRIM(F621)="","",$B$1&amp;"-"&amp;Tabla1[[#This Row],[Mes Inscrito]]&amp;"-"&amp;Tabla1[[#This Row],[Dia de clases Inscrito]]&amp;"-"&amp;Tabla1[[#This Row],[Horario Inscrito]]&amp;"-"&amp;Tabla1[[#This Row],[Fecha Inicio grupo]])</f>
        <v/>
      </c>
      <c r="BF621" s="249" t="str">
        <f>IF(F621="","",Tabla1[[#This Row],[Curso]])</f>
        <v/>
      </c>
      <c r="BG621" s="250" t="str">
        <f>+IF(TRIM(F621)="","",$B$1&amp;"-"&amp;TRIM(Tabla1[[#This Row],[Mes Inscrito]])&amp;"-"&amp;TRIM(Tabla1[[#This Row],[Dia de clases Inscrito]])&amp;"-"&amp;TRIM(Tabla1[[#This Row],[Horario Inscrito]])&amp;"-"&amp;TRIM(Tabla1[[#This Row],[Fecha Inicio grupo]])&amp;"-"&amp;TRIM(Tabla1[[#This Row],[Tipo Incrito]]))</f>
        <v/>
      </c>
      <c r="BH621" s="251" t="str">
        <f>IF(F621="","",OR(IFERROR(SEARCH("CG",Tabla1[[#This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1" s="305" t="str">
        <f>IF(F621&lt;&gt;"",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1" s="305" t="str">
        <f>IF(F621&lt;&gt;"",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1" s="305" t="str">
        <f>IF(Tabla1[[#This Row],[Fecha Inicio grupo]]="","",IFERROR(VLOOKUP(Tabla1[[#This Row],[Mes de Alta como miembro]],Parámetros!$AM$2:$AN$16,2,0),"01/01/1900"))</f>
        <v/>
      </c>
    </row>
    <row r="622" spans="1:63" ht="14.45" hidden="1">
      <c r="A622" s="68">
        <v>619</v>
      </c>
      <c r="B622" s="29"/>
      <c r="C622" s="34"/>
      <c r="D622" s="42"/>
      <c r="E622" s="64"/>
      <c r="F622" s="45"/>
      <c r="G622" s="45"/>
      <c r="H622" s="161"/>
      <c r="I622" s="42"/>
      <c r="J622" s="28"/>
      <c r="K622" s="69"/>
      <c r="L622" s="68"/>
      <c r="M622" s="46"/>
      <c r="N622" s="236" t="str">
        <f ca="1">IF(Tabla1[[#This Row],[Fecha de nac]]="","",IF(Tabla1[[#This Row],[Fecha Finalización]] &gt;=TODAY(), DATEDIF(Tabla1[[#This Row],[Fecha de nac]],TODAY(),"y"), ROUNDDOWN((Tabla1[[#This Row],[Fecha Finalización]] -Tabla1[[#This Row],[Fecha de nac]])/365,0)))</f>
        <v/>
      </c>
      <c r="O622" s="167"/>
      <c r="P622" s="34"/>
      <c r="Q622" s="67"/>
      <c r="R622" s="67"/>
      <c r="S622" s="67"/>
      <c r="T622" s="67"/>
      <c r="U622" s="241" t="str">
        <f>IF(F622="","",Tabla1[[#This Row],[Fecha Inicio grupo]]+3*7-7)</f>
        <v/>
      </c>
      <c r="V622" s="242" t="str">
        <f>IF(F622="","",EDATE(Tabla1[[#This Row],[Fecha Inicio grupo]],3))</f>
        <v/>
      </c>
      <c r="W622" s="29"/>
      <c r="X622" s="29"/>
      <c r="Y622" s="76"/>
      <c r="Z622" s="76"/>
      <c r="AA622" s="76"/>
      <c r="AB622" s="76"/>
      <c r="AC622" s="76"/>
      <c r="AD622" s="76"/>
      <c r="AE622" s="76"/>
      <c r="AF622" s="76"/>
      <c r="AG622" s="76"/>
      <c r="AH622" s="76"/>
      <c r="AI622" s="76"/>
      <c r="AJ622" s="76"/>
      <c r="AK622" s="76"/>
      <c r="AL622" s="76"/>
      <c r="AM622" s="76"/>
      <c r="AN622" s="76"/>
      <c r="AO622" s="143"/>
      <c r="AP622" s="244" t="str">
        <f>IF(F622="","",IFERROR(VLOOKUP(SUBSTITUTE(SUBSTITUTE(Tabla1[[#This Row],[Uso Sistemas]],"T","P"),"N","F"),Parámetros!$M$2:$N$17,2,0),"Completar hasta 3ra sem. para evaluar a Probacionista"))</f>
        <v/>
      </c>
      <c r="AQ622" s="39"/>
      <c r="AR622" s="39"/>
      <c r="AS622" s="39"/>
      <c r="AT622" s="28"/>
      <c r="AU622" s="55"/>
      <c r="AV622" s="55"/>
      <c r="AW622" s="55"/>
      <c r="AX622" s="246" t="str">
        <f>IF(V622="","",EOMONTH(EDATE(Tabla1[[#This Row],[Fecha Finalización]],2),0))</f>
        <v/>
      </c>
      <c r="AY622" s="39"/>
      <c r="AZ622" s="247" t="str">
        <f>IF(V622="","",EOMONTH(EDATE(Tabla1[[#This Row],[Fecha Finalización]],3),0))</f>
        <v/>
      </c>
      <c r="BA622" s="39"/>
      <c r="BB622" s="39"/>
      <c r="BC622" s="233"/>
      <c r="BD622" s="231" t="str">
        <f>IF(F622="","",Tabla1[[#This Row],[sem 01]]&amp;Tabla1[[#This Row],[sem 02]]&amp;Tabla1[[#This Row],[sem 03]])</f>
        <v/>
      </c>
      <c r="BE622" s="232" t="str">
        <f>+IF(TRIM(F622)="","",$B$1&amp;"-"&amp;Tabla1[[#This Row],[Mes Inscrito]]&amp;"-"&amp;Tabla1[[#This Row],[Dia de clases Inscrito]]&amp;"-"&amp;Tabla1[[#This Row],[Horario Inscrito]]&amp;"-"&amp;Tabla1[[#This Row],[Fecha Inicio grupo]])</f>
        <v/>
      </c>
      <c r="BF622" s="249" t="str">
        <f>IF(F622="","",Tabla1[[#This Row],[Curso]])</f>
        <v/>
      </c>
      <c r="BG622" s="250" t="str">
        <f>+IF(TRIM(F622)="","",$B$1&amp;"-"&amp;TRIM(Tabla1[[#This Row],[Mes Inscrito]])&amp;"-"&amp;TRIM(Tabla1[[#This Row],[Dia de clases Inscrito]])&amp;"-"&amp;TRIM(Tabla1[[#This Row],[Horario Inscrito]])&amp;"-"&amp;TRIM(Tabla1[[#This Row],[Fecha Inicio grupo]])&amp;"-"&amp;TRIM(Tabla1[[#This Row],[Tipo Incrito]]))</f>
        <v/>
      </c>
      <c r="BH622" s="251" t="str">
        <f>IF(F622="","",OR(IFERROR(SEARCH("CG",Tabla1[[#This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2" s="305" t="str">
        <f>IF(F622&lt;&gt;"",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2" s="305" t="str">
        <f>IF(F622&lt;&gt;"",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2" s="305" t="str">
        <f>IF(Tabla1[[#This Row],[Fecha Inicio grupo]]="","",IFERROR(VLOOKUP(Tabla1[[#This Row],[Mes de Alta como miembro]],Parámetros!$AM$2:$AN$16,2,0),"01/01/1900"))</f>
        <v/>
      </c>
    </row>
    <row r="623" spans="1:63" ht="14.45" hidden="1">
      <c r="A623" s="68">
        <v>620</v>
      </c>
      <c r="B623" s="29"/>
      <c r="C623" s="34"/>
      <c r="D623" s="42"/>
      <c r="E623" s="64"/>
      <c r="F623" s="45"/>
      <c r="G623" s="45"/>
      <c r="H623" s="161"/>
      <c r="I623" s="42"/>
      <c r="J623" s="28"/>
      <c r="K623" s="69"/>
      <c r="L623" s="68"/>
      <c r="M623" s="46"/>
      <c r="N623" s="236" t="str">
        <f ca="1">IF(Tabla1[[#This Row],[Fecha de nac]]="","",IF(Tabla1[[#This Row],[Fecha Finalización]] &gt;=TODAY(), DATEDIF(Tabla1[[#This Row],[Fecha de nac]],TODAY(),"y"), ROUNDDOWN((Tabla1[[#This Row],[Fecha Finalización]] -Tabla1[[#This Row],[Fecha de nac]])/365,0)))</f>
        <v/>
      </c>
      <c r="O623" s="167"/>
      <c r="P623" s="34"/>
      <c r="Q623" s="67"/>
      <c r="R623" s="67"/>
      <c r="S623" s="67"/>
      <c r="T623" s="67"/>
      <c r="U623" s="241" t="str">
        <f>IF(F623="","",Tabla1[[#This Row],[Fecha Inicio grupo]]+3*7-7)</f>
        <v/>
      </c>
      <c r="V623" s="242" t="str">
        <f>IF(F623="","",EDATE(Tabla1[[#This Row],[Fecha Inicio grupo]],3))</f>
        <v/>
      </c>
      <c r="W623" s="29"/>
      <c r="X623" s="29"/>
      <c r="Y623" s="76"/>
      <c r="Z623" s="76"/>
      <c r="AA623" s="76"/>
      <c r="AB623" s="76"/>
      <c r="AC623" s="76"/>
      <c r="AD623" s="76"/>
      <c r="AE623" s="76"/>
      <c r="AF623" s="76"/>
      <c r="AG623" s="76"/>
      <c r="AH623" s="76"/>
      <c r="AI623" s="76"/>
      <c r="AJ623" s="76"/>
      <c r="AK623" s="76"/>
      <c r="AL623" s="76"/>
      <c r="AM623" s="76"/>
      <c r="AN623" s="76"/>
      <c r="AO623" s="143"/>
      <c r="AP623" s="244" t="str">
        <f>IF(F623="","",IFERROR(VLOOKUP(SUBSTITUTE(SUBSTITUTE(Tabla1[[#This Row],[Uso Sistemas]],"T","P"),"N","F"),Parámetros!$M$2:$N$17,2,0),"Completar hasta 3ra sem. para evaluar a Probacionista"))</f>
        <v/>
      </c>
      <c r="AQ623" s="39"/>
      <c r="AR623" s="39"/>
      <c r="AS623" s="39"/>
      <c r="AT623" s="28"/>
      <c r="AU623" s="55"/>
      <c r="AV623" s="55"/>
      <c r="AW623" s="55"/>
      <c r="AX623" s="246" t="str">
        <f>IF(V623="","",EOMONTH(EDATE(Tabla1[[#This Row],[Fecha Finalización]],2),0))</f>
        <v/>
      </c>
      <c r="AY623" s="39"/>
      <c r="AZ623" s="247" t="str">
        <f>IF(V623="","",EOMONTH(EDATE(Tabla1[[#This Row],[Fecha Finalización]],3),0))</f>
        <v/>
      </c>
      <c r="BA623" s="39"/>
      <c r="BB623" s="39"/>
      <c r="BC623" s="233"/>
      <c r="BD623" s="231" t="str">
        <f>IF(F623="","",Tabla1[[#This Row],[sem 01]]&amp;Tabla1[[#This Row],[sem 02]]&amp;Tabla1[[#This Row],[sem 03]])</f>
        <v/>
      </c>
      <c r="BE623" s="232" t="str">
        <f>+IF(TRIM(F623)="","",$B$1&amp;"-"&amp;Tabla1[[#This Row],[Mes Inscrito]]&amp;"-"&amp;Tabla1[[#This Row],[Dia de clases Inscrito]]&amp;"-"&amp;Tabla1[[#This Row],[Horario Inscrito]]&amp;"-"&amp;Tabla1[[#This Row],[Fecha Inicio grupo]])</f>
        <v/>
      </c>
      <c r="BF623" s="249" t="str">
        <f>IF(F623="","",Tabla1[[#This Row],[Curso]])</f>
        <v/>
      </c>
      <c r="BG623" s="250" t="str">
        <f>+IF(TRIM(F623)="","",$B$1&amp;"-"&amp;TRIM(Tabla1[[#This Row],[Mes Inscrito]])&amp;"-"&amp;TRIM(Tabla1[[#This Row],[Dia de clases Inscrito]])&amp;"-"&amp;TRIM(Tabla1[[#This Row],[Horario Inscrito]])&amp;"-"&amp;TRIM(Tabla1[[#This Row],[Fecha Inicio grupo]])&amp;"-"&amp;TRIM(Tabla1[[#This Row],[Tipo Incrito]]))</f>
        <v/>
      </c>
      <c r="BH623" s="251" t="str">
        <f>IF(F623="","",OR(IFERROR(SEARCH("CG",Tabla1[[#This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3" s="305" t="str">
        <f>IF(F623&lt;&gt;"",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3" s="305" t="str">
        <f>IF(F623&lt;&gt;"",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3" s="305" t="str">
        <f>IF(Tabla1[[#This Row],[Fecha Inicio grupo]]="","",IFERROR(VLOOKUP(Tabla1[[#This Row],[Mes de Alta como miembro]],Parámetros!$AM$2:$AN$16,2,0),"01/01/1900"))</f>
        <v/>
      </c>
    </row>
    <row r="624" spans="1:63" ht="14.45" hidden="1">
      <c r="A624" s="68">
        <v>621</v>
      </c>
      <c r="B624" s="29"/>
      <c r="C624" s="34"/>
      <c r="D624" s="42"/>
      <c r="E624" s="64"/>
      <c r="F624" s="45"/>
      <c r="G624" s="45"/>
      <c r="H624" s="161"/>
      <c r="I624" s="42"/>
      <c r="J624" s="28"/>
      <c r="K624" s="69"/>
      <c r="L624" s="68"/>
      <c r="M624" s="46"/>
      <c r="N624" s="236" t="str">
        <f ca="1">IF(Tabla1[[#This Row],[Fecha de nac]]="","",IF(Tabla1[[#This Row],[Fecha Finalización]] &gt;=TODAY(), DATEDIF(Tabla1[[#This Row],[Fecha de nac]],TODAY(),"y"), ROUNDDOWN((Tabla1[[#This Row],[Fecha Finalización]] -Tabla1[[#This Row],[Fecha de nac]])/365,0)))</f>
        <v/>
      </c>
      <c r="O624" s="167"/>
      <c r="P624" s="34"/>
      <c r="Q624" s="67"/>
      <c r="R624" s="67"/>
      <c r="S624" s="67"/>
      <c r="T624" s="67"/>
      <c r="U624" s="241" t="str">
        <f>IF(F624="","",Tabla1[[#This Row],[Fecha Inicio grupo]]+3*7-7)</f>
        <v/>
      </c>
      <c r="V624" s="242" t="str">
        <f>IF(F624="","",EDATE(Tabla1[[#This Row],[Fecha Inicio grupo]],3))</f>
        <v/>
      </c>
      <c r="W624" s="29"/>
      <c r="X624" s="29"/>
      <c r="Y624" s="76"/>
      <c r="Z624" s="76"/>
      <c r="AA624" s="76"/>
      <c r="AB624" s="76"/>
      <c r="AC624" s="76"/>
      <c r="AD624" s="76"/>
      <c r="AE624" s="76"/>
      <c r="AF624" s="76"/>
      <c r="AG624" s="76"/>
      <c r="AH624" s="76"/>
      <c r="AI624" s="76"/>
      <c r="AJ624" s="76"/>
      <c r="AK624" s="76"/>
      <c r="AL624" s="76"/>
      <c r="AM624" s="76"/>
      <c r="AN624" s="76"/>
      <c r="AO624" s="143"/>
      <c r="AP624" s="244" t="str">
        <f>IF(F624="","",IFERROR(VLOOKUP(SUBSTITUTE(SUBSTITUTE(Tabla1[[#This Row],[Uso Sistemas]],"T","P"),"N","F"),Parámetros!$M$2:$N$17,2,0),"Completar hasta 3ra sem. para evaluar a Probacionista"))</f>
        <v/>
      </c>
      <c r="AQ624" s="39"/>
      <c r="AR624" s="39"/>
      <c r="AS624" s="39"/>
      <c r="AT624" s="28"/>
      <c r="AU624" s="55"/>
      <c r="AV624" s="55"/>
      <c r="AW624" s="55"/>
      <c r="AX624" s="246" t="str">
        <f>IF(V624="","",EOMONTH(EDATE(Tabla1[[#This Row],[Fecha Finalización]],2),0))</f>
        <v/>
      </c>
      <c r="AY624" s="39"/>
      <c r="AZ624" s="247" t="str">
        <f>IF(V624="","",EOMONTH(EDATE(Tabla1[[#This Row],[Fecha Finalización]],3),0))</f>
        <v/>
      </c>
      <c r="BA624" s="39"/>
      <c r="BB624" s="39"/>
      <c r="BC624" s="233"/>
      <c r="BD624" s="231" t="str">
        <f>IF(F624="","",Tabla1[[#This Row],[sem 01]]&amp;Tabla1[[#This Row],[sem 02]]&amp;Tabla1[[#This Row],[sem 03]])</f>
        <v/>
      </c>
      <c r="BE624" s="232" t="str">
        <f>+IF(TRIM(F624)="","",$B$1&amp;"-"&amp;Tabla1[[#This Row],[Mes Inscrito]]&amp;"-"&amp;Tabla1[[#This Row],[Dia de clases Inscrito]]&amp;"-"&amp;Tabla1[[#This Row],[Horario Inscrito]]&amp;"-"&amp;Tabla1[[#This Row],[Fecha Inicio grupo]])</f>
        <v/>
      </c>
      <c r="BF624" s="249" t="str">
        <f>IF(F624="","",Tabla1[[#This Row],[Curso]])</f>
        <v/>
      </c>
      <c r="BG624" s="250" t="str">
        <f>+IF(TRIM(F624)="","",$B$1&amp;"-"&amp;TRIM(Tabla1[[#This Row],[Mes Inscrito]])&amp;"-"&amp;TRIM(Tabla1[[#This Row],[Dia de clases Inscrito]])&amp;"-"&amp;TRIM(Tabla1[[#This Row],[Horario Inscrito]])&amp;"-"&amp;TRIM(Tabla1[[#This Row],[Fecha Inicio grupo]])&amp;"-"&amp;TRIM(Tabla1[[#This Row],[Tipo Incrito]]))</f>
        <v/>
      </c>
      <c r="BH624" s="251" t="str">
        <f>IF(F624="","",OR(IFERROR(SEARCH("CG",Tabla1[[#This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4" s="305" t="str">
        <f>IF(F624&lt;&gt;"",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4" s="305" t="str">
        <f>IF(F624&lt;&gt;"",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4" s="305" t="str">
        <f>IF(Tabla1[[#This Row],[Fecha Inicio grupo]]="","",IFERROR(VLOOKUP(Tabla1[[#This Row],[Mes de Alta como miembro]],Parámetros!$AM$2:$AN$16,2,0),"01/01/1900"))</f>
        <v/>
      </c>
    </row>
    <row r="625" spans="1:63" ht="14.45" hidden="1">
      <c r="A625" s="68">
        <v>622</v>
      </c>
      <c r="B625" s="29"/>
      <c r="C625" s="34"/>
      <c r="D625" s="42"/>
      <c r="E625" s="64"/>
      <c r="F625" s="45"/>
      <c r="G625" s="45"/>
      <c r="H625" s="161"/>
      <c r="I625" s="42"/>
      <c r="J625" s="28"/>
      <c r="K625" s="69"/>
      <c r="L625" s="68"/>
      <c r="M625" s="46"/>
      <c r="N625" s="236" t="str">
        <f ca="1">IF(Tabla1[[#This Row],[Fecha de nac]]="","",IF(Tabla1[[#This Row],[Fecha Finalización]] &gt;=TODAY(), DATEDIF(Tabla1[[#This Row],[Fecha de nac]],TODAY(),"y"), ROUNDDOWN((Tabla1[[#This Row],[Fecha Finalización]] -Tabla1[[#This Row],[Fecha de nac]])/365,0)))</f>
        <v/>
      </c>
      <c r="O625" s="167"/>
      <c r="P625" s="34"/>
      <c r="Q625" s="67"/>
      <c r="R625" s="67"/>
      <c r="S625" s="67"/>
      <c r="T625" s="67"/>
      <c r="U625" s="241" t="str">
        <f>IF(F625="","",Tabla1[[#This Row],[Fecha Inicio grupo]]+3*7-7)</f>
        <v/>
      </c>
      <c r="V625" s="242" t="str">
        <f>IF(F625="","",EDATE(Tabla1[[#This Row],[Fecha Inicio grupo]],3))</f>
        <v/>
      </c>
      <c r="W625" s="29"/>
      <c r="X625" s="29"/>
      <c r="Y625" s="76"/>
      <c r="Z625" s="76"/>
      <c r="AA625" s="76"/>
      <c r="AB625" s="76"/>
      <c r="AC625" s="76"/>
      <c r="AD625" s="76"/>
      <c r="AE625" s="76"/>
      <c r="AF625" s="76"/>
      <c r="AG625" s="76"/>
      <c r="AH625" s="76"/>
      <c r="AI625" s="76"/>
      <c r="AJ625" s="76"/>
      <c r="AK625" s="76"/>
      <c r="AL625" s="76"/>
      <c r="AM625" s="76"/>
      <c r="AN625" s="76"/>
      <c r="AO625" s="143"/>
      <c r="AP625" s="244" t="str">
        <f>IF(F625="","",IFERROR(VLOOKUP(SUBSTITUTE(SUBSTITUTE(Tabla1[[#This Row],[Uso Sistemas]],"T","P"),"N","F"),Parámetros!$M$2:$N$17,2,0),"Completar hasta 3ra sem. para evaluar a Probacionista"))</f>
        <v/>
      </c>
      <c r="AQ625" s="39"/>
      <c r="AR625" s="39"/>
      <c r="AS625" s="39"/>
      <c r="AT625" s="28"/>
      <c r="AU625" s="55"/>
      <c r="AV625" s="55"/>
      <c r="AW625" s="55"/>
      <c r="AX625" s="246" t="str">
        <f>IF(V625="","",EOMONTH(EDATE(Tabla1[[#This Row],[Fecha Finalización]],2),0))</f>
        <v/>
      </c>
      <c r="AY625" s="39"/>
      <c r="AZ625" s="247" t="str">
        <f>IF(V625="","",EOMONTH(EDATE(Tabla1[[#This Row],[Fecha Finalización]],3),0))</f>
        <v/>
      </c>
      <c r="BA625" s="39"/>
      <c r="BB625" s="39"/>
      <c r="BC625" s="233"/>
      <c r="BD625" s="231" t="str">
        <f>IF(F625="","",Tabla1[[#This Row],[sem 01]]&amp;Tabla1[[#This Row],[sem 02]]&amp;Tabla1[[#This Row],[sem 03]])</f>
        <v/>
      </c>
      <c r="BE625" s="232" t="str">
        <f>+IF(TRIM(F625)="","",$B$1&amp;"-"&amp;Tabla1[[#This Row],[Mes Inscrito]]&amp;"-"&amp;Tabla1[[#This Row],[Dia de clases Inscrito]]&amp;"-"&amp;Tabla1[[#This Row],[Horario Inscrito]]&amp;"-"&amp;Tabla1[[#This Row],[Fecha Inicio grupo]])</f>
        <v/>
      </c>
      <c r="BF625" s="249" t="str">
        <f>IF(F625="","",Tabla1[[#This Row],[Curso]])</f>
        <v/>
      </c>
      <c r="BG625" s="250" t="str">
        <f>+IF(TRIM(F625)="","",$B$1&amp;"-"&amp;TRIM(Tabla1[[#This Row],[Mes Inscrito]])&amp;"-"&amp;TRIM(Tabla1[[#This Row],[Dia de clases Inscrito]])&amp;"-"&amp;TRIM(Tabla1[[#This Row],[Horario Inscrito]])&amp;"-"&amp;TRIM(Tabla1[[#This Row],[Fecha Inicio grupo]])&amp;"-"&amp;TRIM(Tabla1[[#This Row],[Tipo Incrito]]))</f>
        <v/>
      </c>
      <c r="BH625" s="251" t="str">
        <f>IF(F625="","",OR(IFERROR(SEARCH("CG",Tabla1[[#This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5" s="305" t="str">
        <f>IF(F625&lt;&gt;"",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5" s="305" t="str">
        <f>IF(F625&lt;&gt;"",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5" s="305" t="str">
        <f>IF(Tabla1[[#This Row],[Fecha Inicio grupo]]="","",IFERROR(VLOOKUP(Tabla1[[#This Row],[Mes de Alta como miembro]],Parámetros!$AM$2:$AN$16,2,0),"01/01/1900"))</f>
        <v/>
      </c>
    </row>
    <row r="626" spans="1:63" ht="14.45" hidden="1">
      <c r="A626" s="68">
        <v>623</v>
      </c>
      <c r="B626" s="29"/>
      <c r="C626" s="34"/>
      <c r="D626" s="42"/>
      <c r="E626" s="64"/>
      <c r="F626" s="45"/>
      <c r="G626" s="45"/>
      <c r="H626" s="161"/>
      <c r="I626" s="42"/>
      <c r="J626" s="28"/>
      <c r="K626" s="69"/>
      <c r="L626" s="68"/>
      <c r="M626" s="46"/>
      <c r="N626" s="236" t="str">
        <f ca="1">IF(Tabla1[[#This Row],[Fecha de nac]]="","",IF(Tabla1[[#This Row],[Fecha Finalización]] &gt;=TODAY(), DATEDIF(Tabla1[[#This Row],[Fecha de nac]],TODAY(),"y"), ROUNDDOWN((Tabla1[[#This Row],[Fecha Finalización]] -Tabla1[[#This Row],[Fecha de nac]])/365,0)))</f>
        <v/>
      </c>
      <c r="O626" s="167"/>
      <c r="P626" s="34"/>
      <c r="Q626" s="67"/>
      <c r="R626" s="67"/>
      <c r="S626" s="67"/>
      <c r="T626" s="67"/>
      <c r="U626" s="241" t="str">
        <f>IF(F626="","",Tabla1[[#This Row],[Fecha Inicio grupo]]+3*7-7)</f>
        <v/>
      </c>
      <c r="V626" s="242" t="str">
        <f>IF(F626="","",EDATE(Tabla1[[#This Row],[Fecha Inicio grupo]],3))</f>
        <v/>
      </c>
      <c r="W626" s="29"/>
      <c r="X626" s="29"/>
      <c r="Y626" s="76"/>
      <c r="Z626" s="76"/>
      <c r="AA626" s="76"/>
      <c r="AB626" s="76"/>
      <c r="AC626" s="76"/>
      <c r="AD626" s="76"/>
      <c r="AE626" s="76"/>
      <c r="AF626" s="76"/>
      <c r="AG626" s="76"/>
      <c r="AH626" s="76"/>
      <c r="AI626" s="76"/>
      <c r="AJ626" s="76"/>
      <c r="AK626" s="76"/>
      <c r="AL626" s="76"/>
      <c r="AM626" s="76"/>
      <c r="AN626" s="76"/>
      <c r="AO626" s="143"/>
      <c r="AP626" s="244" t="str">
        <f>IF(F626="","",IFERROR(VLOOKUP(SUBSTITUTE(SUBSTITUTE(Tabla1[[#This Row],[Uso Sistemas]],"T","P"),"N","F"),Parámetros!$M$2:$N$17,2,0),"Completar hasta 3ra sem. para evaluar a Probacionista"))</f>
        <v/>
      </c>
      <c r="AQ626" s="39"/>
      <c r="AR626" s="39"/>
      <c r="AS626" s="39"/>
      <c r="AT626" s="28"/>
      <c r="AU626" s="55"/>
      <c r="AV626" s="55"/>
      <c r="AW626" s="55"/>
      <c r="AX626" s="246" t="str">
        <f>IF(V626="","",EOMONTH(EDATE(Tabla1[[#This Row],[Fecha Finalización]],2),0))</f>
        <v/>
      </c>
      <c r="AY626" s="39"/>
      <c r="AZ626" s="247" t="str">
        <f>IF(V626="","",EOMONTH(EDATE(Tabla1[[#This Row],[Fecha Finalización]],3),0))</f>
        <v/>
      </c>
      <c r="BA626" s="39"/>
      <c r="BB626" s="39"/>
      <c r="BC626" s="233"/>
      <c r="BD626" s="231" t="str">
        <f>IF(F626="","",Tabla1[[#This Row],[sem 01]]&amp;Tabla1[[#This Row],[sem 02]]&amp;Tabla1[[#This Row],[sem 03]])</f>
        <v/>
      </c>
      <c r="BE626" s="232" t="str">
        <f>+IF(TRIM(F626)="","",$B$1&amp;"-"&amp;Tabla1[[#This Row],[Mes Inscrito]]&amp;"-"&amp;Tabla1[[#This Row],[Dia de clases Inscrito]]&amp;"-"&amp;Tabla1[[#This Row],[Horario Inscrito]]&amp;"-"&amp;Tabla1[[#This Row],[Fecha Inicio grupo]])</f>
        <v/>
      </c>
      <c r="BF626" s="249" t="str">
        <f>IF(F626="","",Tabla1[[#This Row],[Curso]])</f>
        <v/>
      </c>
      <c r="BG626" s="250" t="str">
        <f>+IF(TRIM(F626)="","",$B$1&amp;"-"&amp;TRIM(Tabla1[[#This Row],[Mes Inscrito]])&amp;"-"&amp;TRIM(Tabla1[[#This Row],[Dia de clases Inscrito]])&amp;"-"&amp;TRIM(Tabla1[[#This Row],[Horario Inscrito]])&amp;"-"&amp;TRIM(Tabla1[[#This Row],[Fecha Inicio grupo]])&amp;"-"&amp;TRIM(Tabla1[[#This Row],[Tipo Incrito]]))</f>
        <v/>
      </c>
      <c r="BH626" s="251" t="str">
        <f>IF(F626="","",OR(IFERROR(SEARCH("CG",Tabla1[[#This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6" s="305" t="str">
        <f>IF(F626&lt;&gt;"",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6" s="305" t="str">
        <f>IF(F626&lt;&gt;"",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6" s="305" t="str">
        <f>IF(Tabla1[[#This Row],[Fecha Inicio grupo]]="","",IFERROR(VLOOKUP(Tabla1[[#This Row],[Mes de Alta como miembro]],Parámetros!$AM$2:$AN$16,2,0),"01/01/1900"))</f>
        <v/>
      </c>
    </row>
    <row r="627" spans="1:63" ht="14.45" hidden="1">
      <c r="A627" s="68">
        <v>624</v>
      </c>
      <c r="B627" s="29"/>
      <c r="C627" s="34"/>
      <c r="D627" s="42"/>
      <c r="E627" s="64"/>
      <c r="F627" s="45"/>
      <c r="G627" s="45"/>
      <c r="H627" s="161"/>
      <c r="I627" s="42"/>
      <c r="J627" s="28"/>
      <c r="K627" s="69"/>
      <c r="L627" s="68"/>
      <c r="M627" s="46"/>
      <c r="N627" s="236" t="str">
        <f ca="1">IF(Tabla1[[#This Row],[Fecha de nac]]="","",IF(Tabla1[[#This Row],[Fecha Finalización]] &gt;=TODAY(), DATEDIF(Tabla1[[#This Row],[Fecha de nac]],TODAY(),"y"), ROUNDDOWN((Tabla1[[#This Row],[Fecha Finalización]] -Tabla1[[#This Row],[Fecha de nac]])/365,0)))</f>
        <v/>
      </c>
      <c r="O627" s="167"/>
      <c r="P627" s="34"/>
      <c r="Q627" s="67"/>
      <c r="R627" s="67"/>
      <c r="S627" s="67"/>
      <c r="T627" s="67"/>
      <c r="U627" s="241" t="str">
        <f>IF(F627="","",Tabla1[[#This Row],[Fecha Inicio grupo]]+3*7-7)</f>
        <v/>
      </c>
      <c r="V627" s="242" t="str">
        <f>IF(F627="","",EDATE(Tabla1[[#This Row],[Fecha Inicio grupo]],3))</f>
        <v/>
      </c>
      <c r="W627" s="29"/>
      <c r="X627" s="29"/>
      <c r="Y627" s="76"/>
      <c r="Z627" s="76"/>
      <c r="AA627" s="76"/>
      <c r="AB627" s="76"/>
      <c r="AC627" s="76"/>
      <c r="AD627" s="76"/>
      <c r="AE627" s="76"/>
      <c r="AF627" s="76"/>
      <c r="AG627" s="76"/>
      <c r="AH627" s="76"/>
      <c r="AI627" s="76"/>
      <c r="AJ627" s="76"/>
      <c r="AK627" s="76"/>
      <c r="AL627" s="76"/>
      <c r="AM627" s="76"/>
      <c r="AN627" s="76"/>
      <c r="AO627" s="143"/>
      <c r="AP627" s="244" t="str">
        <f>IF(F627="","",IFERROR(VLOOKUP(SUBSTITUTE(SUBSTITUTE(Tabla1[[#This Row],[Uso Sistemas]],"T","P"),"N","F"),Parámetros!$M$2:$N$17,2,0),"Completar hasta 3ra sem. para evaluar a Probacionista"))</f>
        <v/>
      </c>
      <c r="AQ627" s="39"/>
      <c r="AR627" s="39"/>
      <c r="AS627" s="39"/>
      <c r="AT627" s="28"/>
      <c r="AU627" s="55"/>
      <c r="AV627" s="55"/>
      <c r="AW627" s="55"/>
      <c r="AX627" s="246" t="str">
        <f>IF(V627="","",EOMONTH(EDATE(Tabla1[[#This Row],[Fecha Finalización]],2),0))</f>
        <v/>
      </c>
      <c r="AY627" s="39"/>
      <c r="AZ627" s="247" t="str">
        <f>IF(V627="","",EOMONTH(EDATE(Tabla1[[#This Row],[Fecha Finalización]],3),0))</f>
        <v/>
      </c>
      <c r="BA627" s="39"/>
      <c r="BB627" s="39"/>
      <c r="BC627" s="233"/>
      <c r="BD627" s="231" t="str">
        <f>IF(F627="","",Tabla1[[#This Row],[sem 01]]&amp;Tabla1[[#This Row],[sem 02]]&amp;Tabla1[[#This Row],[sem 03]])</f>
        <v/>
      </c>
      <c r="BE627" s="232" t="str">
        <f>+IF(TRIM(F627)="","",$B$1&amp;"-"&amp;Tabla1[[#This Row],[Mes Inscrito]]&amp;"-"&amp;Tabla1[[#This Row],[Dia de clases Inscrito]]&amp;"-"&amp;Tabla1[[#This Row],[Horario Inscrito]]&amp;"-"&amp;Tabla1[[#This Row],[Fecha Inicio grupo]])</f>
        <v/>
      </c>
      <c r="BF627" s="249" t="str">
        <f>IF(F627="","",Tabla1[[#This Row],[Curso]])</f>
        <v/>
      </c>
      <c r="BG627" s="250" t="str">
        <f>+IF(TRIM(F627)="","",$B$1&amp;"-"&amp;TRIM(Tabla1[[#This Row],[Mes Inscrito]])&amp;"-"&amp;TRIM(Tabla1[[#This Row],[Dia de clases Inscrito]])&amp;"-"&amp;TRIM(Tabla1[[#This Row],[Horario Inscrito]])&amp;"-"&amp;TRIM(Tabla1[[#This Row],[Fecha Inicio grupo]])&amp;"-"&amp;TRIM(Tabla1[[#This Row],[Tipo Incrito]]))</f>
        <v/>
      </c>
      <c r="BH627" s="251" t="str">
        <f>IF(F627="","",OR(IFERROR(SEARCH("CG",Tabla1[[#This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7" s="305" t="str">
        <f>IF(F627&lt;&gt;"",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7" s="305" t="str">
        <f>IF(F627&lt;&gt;"",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7" s="305" t="str">
        <f>IF(Tabla1[[#This Row],[Fecha Inicio grupo]]="","",IFERROR(VLOOKUP(Tabla1[[#This Row],[Mes de Alta como miembro]],Parámetros!$AM$2:$AN$16,2,0),"01/01/1900"))</f>
        <v/>
      </c>
    </row>
    <row r="628" spans="1:63" ht="14.45" hidden="1">
      <c r="A628" s="68">
        <v>625</v>
      </c>
      <c r="B628" s="29"/>
      <c r="C628" s="34"/>
      <c r="D628" s="42"/>
      <c r="E628" s="64"/>
      <c r="F628" s="45"/>
      <c r="G628" s="45"/>
      <c r="H628" s="161"/>
      <c r="I628" s="42"/>
      <c r="J628" s="28"/>
      <c r="K628" s="69"/>
      <c r="L628" s="68"/>
      <c r="M628" s="46"/>
      <c r="N628" s="236" t="str">
        <f ca="1">IF(Tabla1[[#This Row],[Fecha de nac]]="","",IF(Tabla1[[#This Row],[Fecha Finalización]] &gt;=TODAY(), DATEDIF(Tabla1[[#This Row],[Fecha de nac]],TODAY(),"y"), ROUNDDOWN((Tabla1[[#This Row],[Fecha Finalización]] -Tabla1[[#This Row],[Fecha de nac]])/365,0)))</f>
        <v/>
      </c>
      <c r="O628" s="167"/>
      <c r="P628" s="34"/>
      <c r="Q628" s="67"/>
      <c r="R628" s="67"/>
      <c r="S628" s="67"/>
      <c r="T628" s="67"/>
      <c r="U628" s="241" t="str">
        <f>IF(F628="","",Tabla1[[#This Row],[Fecha Inicio grupo]]+3*7-7)</f>
        <v/>
      </c>
      <c r="V628" s="242" t="str">
        <f>IF(F628="","",EDATE(Tabla1[[#This Row],[Fecha Inicio grupo]],3))</f>
        <v/>
      </c>
      <c r="W628" s="29"/>
      <c r="X628" s="29"/>
      <c r="Y628" s="76"/>
      <c r="Z628" s="76"/>
      <c r="AA628" s="76"/>
      <c r="AB628" s="76"/>
      <c r="AC628" s="76"/>
      <c r="AD628" s="76"/>
      <c r="AE628" s="76"/>
      <c r="AF628" s="76"/>
      <c r="AG628" s="76"/>
      <c r="AH628" s="76"/>
      <c r="AI628" s="76"/>
      <c r="AJ628" s="76"/>
      <c r="AK628" s="76"/>
      <c r="AL628" s="76"/>
      <c r="AM628" s="76"/>
      <c r="AN628" s="76"/>
      <c r="AO628" s="143"/>
      <c r="AP628" s="244" t="str">
        <f>IF(F628="","",IFERROR(VLOOKUP(SUBSTITUTE(SUBSTITUTE(Tabla1[[#This Row],[Uso Sistemas]],"T","P"),"N","F"),Parámetros!$M$2:$N$17,2,0),"Completar hasta 3ra sem. para evaluar a Probacionista"))</f>
        <v/>
      </c>
      <c r="AQ628" s="39"/>
      <c r="AR628" s="39"/>
      <c r="AS628" s="39"/>
      <c r="AT628" s="28"/>
      <c r="AU628" s="55"/>
      <c r="AV628" s="55"/>
      <c r="AW628" s="55"/>
      <c r="AX628" s="246" t="str">
        <f>IF(V628="","",EOMONTH(EDATE(Tabla1[[#This Row],[Fecha Finalización]],2),0))</f>
        <v/>
      </c>
      <c r="AY628" s="39"/>
      <c r="AZ628" s="247" t="str">
        <f>IF(V628="","",EOMONTH(EDATE(Tabla1[[#This Row],[Fecha Finalización]],3),0))</f>
        <v/>
      </c>
      <c r="BA628" s="39"/>
      <c r="BB628" s="39"/>
      <c r="BC628" s="233"/>
      <c r="BD628" s="231" t="str">
        <f>IF(F628="","",Tabla1[[#This Row],[sem 01]]&amp;Tabla1[[#This Row],[sem 02]]&amp;Tabla1[[#This Row],[sem 03]])</f>
        <v/>
      </c>
      <c r="BE628" s="232" t="str">
        <f>+IF(TRIM(F628)="","",$B$1&amp;"-"&amp;Tabla1[[#This Row],[Mes Inscrito]]&amp;"-"&amp;Tabla1[[#This Row],[Dia de clases Inscrito]]&amp;"-"&amp;Tabla1[[#This Row],[Horario Inscrito]]&amp;"-"&amp;Tabla1[[#This Row],[Fecha Inicio grupo]])</f>
        <v/>
      </c>
      <c r="BF628" s="249" t="str">
        <f>IF(F628="","",Tabla1[[#This Row],[Curso]])</f>
        <v/>
      </c>
      <c r="BG628" s="250" t="str">
        <f>+IF(TRIM(F628)="","",$B$1&amp;"-"&amp;TRIM(Tabla1[[#This Row],[Mes Inscrito]])&amp;"-"&amp;TRIM(Tabla1[[#This Row],[Dia de clases Inscrito]])&amp;"-"&amp;TRIM(Tabla1[[#This Row],[Horario Inscrito]])&amp;"-"&amp;TRIM(Tabla1[[#This Row],[Fecha Inicio grupo]])&amp;"-"&amp;TRIM(Tabla1[[#This Row],[Tipo Incrito]]))</f>
        <v/>
      </c>
      <c r="BH628" s="251" t="str">
        <f>IF(F628="","",OR(IFERROR(SEARCH("CG",Tabla1[[#This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8" s="305" t="str">
        <f>IF(F628&lt;&gt;"",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8" s="305" t="str">
        <f>IF(F628&lt;&gt;"",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8" s="305" t="str">
        <f>IF(Tabla1[[#This Row],[Fecha Inicio grupo]]="","",IFERROR(VLOOKUP(Tabla1[[#This Row],[Mes de Alta como miembro]],Parámetros!$AM$2:$AN$16,2,0),"01/01/1900"))</f>
        <v/>
      </c>
    </row>
    <row r="629" spans="1:63" ht="14.45" hidden="1">
      <c r="A629" s="68">
        <v>626</v>
      </c>
      <c r="B629" s="29"/>
      <c r="C629" s="34"/>
      <c r="D629" s="42"/>
      <c r="E629" s="64"/>
      <c r="F629" s="45"/>
      <c r="G629" s="45"/>
      <c r="H629" s="161"/>
      <c r="I629" s="42"/>
      <c r="J629" s="28"/>
      <c r="K629" s="69"/>
      <c r="L629" s="68"/>
      <c r="M629" s="46"/>
      <c r="N629" s="236" t="str">
        <f ca="1">IF(Tabla1[[#This Row],[Fecha de nac]]="","",IF(Tabla1[[#This Row],[Fecha Finalización]] &gt;=TODAY(), DATEDIF(Tabla1[[#This Row],[Fecha de nac]],TODAY(),"y"), ROUNDDOWN((Tabla1[[#This Row],[Fecha Finalización]] -Tabla1[[#This Row],[Fecha de nac]])/365,0)))</f>
        <v/>
      </c>
      <c r="O629" s="167"/>
      <c r="P629" s="34"/>
      <c r="Q629" s="67"/>
      <c r="R629" s="67"/>
      <c r="S629" s="67"/>
      <c r="T629" s="67"/>
      <c r="U629" s="241" t="str">
        <f>IF(F629="","",Tabla1[[#This Row],[Fecha Inicio grupo]]+3*7-7)</f>
        <v/>
      </c>
      <c r="V629" s="242" t="str">
        <f>IF(F629="","",EDATE(Tabla1[[#This Row],[Fecha Inicio grupo]],3))</f>
        <v/>
      </c>
      <c r="W629" s="29"/>
      <c r="X629" s="29"/>
      <c r="Y629" s="76"/>
      <c r="Z629" s="76"/>
      <c r="AA629" s="76"/>
      <c r="AB629" s="76"/>
      <c r="AC629" s="76"/>
      <c r="AD629" s="76"/>
      <c r="AE629" s="76"/>
      <c r="AF629" s="76"/>
      <c r="AG629" s="76"/>
      <c r="AH629" s="76"/>
      <c r="AI629" s="76"/>
      <c r="AJ629" s="76"/>
      <c r="AK629" s="76"/>
      <c r="AL629" s="76"/>
      <c r="AM629" s="76"/>
      <c r="AN629" s="76"/>
      <c r="AO629" s="143"/>
      <c r="AP629" s="244" t="str">
        <f>IF(F629="","",IFERROR(VLOOKUP(SUBSTITUTE(SUBSTITUTE(Tabla1[[#This Row],[Uso Sistemas]],"T","P"),"N","F"),Parámetros!$M$2:$N$17,2,0),"Completar hasta 3ra sem. para evaluar a Probacionista"))</f>
        <v/>
      </c>
      <c r="AQ629" s="39"/>
      <c r="AR629" s="39"/>
      <c r="AS629" s="39"/>
      <c r="AT629" s="28"/>
      <c r="AU629" s="55"/>
      <c r="AV629" s="55"/>
      <c r="AW629" s="55"/>
      <c r="AX629" s="246" t="str">
        <f>IF(V629="","",EOMONTH(EDATE(Tabla1[[#This Row],[Fecha Finalización]],2),0))</f>
        <v/>
      </c>
      <c r="AY629" s="39"/>
      <c r="AZ629" s="247" t="str">
        <f>IF(V629="","",EOMONTH(EDATE(Tabla1[[#This Row],[Fecha Finalización]],3),0))</f>
        <v/>
      </c>
      <c r="BA629" s="39"/>
      <c r="BB629" s="39"/>
      <c r="BC629" s="233"/>
      <c r="BD629" s="231" t="str">
        <f>IF(F629="","",Tabla1[[#This Row],[sem 01]]&amp;Tabla1[[#This Row],[sem 02]]&amp;Tabla1[[#This Row],[sem 03]])</f>
        <v/>
      </c>
      <c r="BE629" s="232" t="str">
        <f>+IF(TRIM(F629)="","",$B$1&amp;"-"&amp;Tabla1[[#This Row],[Mes Inscrito]]&amp;"-"&amp;Tabla1[[#This Row],[Dia de clases Inscrito]]&amp;"-"&amp;Tabla1[[#This Row],[Horario Inscrito]]&amp;"-"&amp;Tabla1[[#This Row],[Fecha Inicio grupo]])</f>
        <v/>
      </c>
      <c r="BF629" s="249" t="str">
        <f>IF(F629="","",Tabla1[[#This Row],[Curso]])</f>
        <v/>
      </c>
      <c r="BG629" s="250" t="str">
        <f>+IF(TRIM(F629)="","",$B$1&amp;"-"&amp;TRIM(Tabla1[[#This Row],[Mes Inscrito]])&amp;"-"&amp;TRIM(Tabla1[[#This Row],[Dia de clases Inscrito]])&amp;"-"&amp;TRIM(Tabla1[[#This Row],[Horario Inscrito]])&amp;"-"&amp;TRIM(Tabla1[[#This Row],[Fecha Inicio grupo]])&amp;"-"&amp;TRIM(Tabla1[[#This Row],[Tipo Incrito]]))</f>
        <v/>
      </c>
      <c r="BH629" s="251" t="str">
        <f>IF(F629="","",OR(IFERROR(SEARCH("CG",Tabla1[[#This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9" s="305" t="str">
        <f>IF(F629&lt;&gt;"",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9" s="305" t="str">
        <f>IF(F629&lt;&gt;"",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9" s="305" t="str">
        <f>IF(Tabla1[[#This Row],[Fecha Inicio grupo]]="","",IFERROR(VLOOKUP(Tabla1[[#This Row],[Mes de Alta como miembro]],Parámetros!$AM$2:$AN$16,2,0),"01/01/1900"))</f>
        <v/>
      </c>
    </row>
    <row r="630" spans="1:63" ht="14.45" hidden="1">
      <c r="A630" s="68">
        <v>627</v>
      </c>
      <c r="B630" s="29"/>
      <c r="C630" s="34"/>
      <c r="D630" s="42"/>
      <c r="E630" s="64"/>
      <c r="F630" s="45"/>
      <c r="G630" s="45"/>
      <c r="H630" s="161"/>
      <c r="I630" s="42"/>
      <c r="J630" s="28"/>
      <c r="K630" s="69"/>
      <c r="L630" s="68"/>
      <c r="M630" s="46"/>
      <c r="N630" s="236" t="str">
        <f ca="1">IF(Tabla1[[#This Row],[Fecha de nac]]="","",IF(Tabla1[[#This Row],[Fecha Finalización]] &gt;=TODAY(), DATEDIF(Tabla1[[#This Row],[Fecha de nac]],TODAY(),"y"), ROUNDDOWN((Tabla1[[#This Row],[Fecha Finalización]] -Tabla1[[#This Row],[Fecha de nac]])/365,0)))</f>
        <v/>
      </c>
      <c r="O630" s="167"/>
      <c r="P630" s="34"/>
      <c r="Q630" s="67"/>
      <c r="R630" s="67"/>
      <c r="S630" s="67"/>
      <c r="T630" s="67"/>
      <c r="U630" s="241" t="str">
        <f>IF(F630="","",Tabla1[[#This Row],[Fecha Inicio grupo]]+3*7-7)</f>
        <v/>
      </c>
      <c r="V630" s="242" t="str">
        <f>IF(F630="","",EDATE(Tabla1[[#This Row],[Fecha Inicio grupo]],3))</f>
        <v/>
      </c>
      <c r="W630" s="29"/>
      <c r="X630" s="29"/>
      <c r="Y630" s="76"/>
      <c r="Z630" s="76"/>
      <c r="AA630" s="76"/>
      <c r="AB630" s="76"/>
      <c r="AC630" s="76"/>
      <c r="AD630" s="76"/>
      <c r="AE630" s="76"/>
      <c r="AF630" s="76"/>
      <c r="AG630" s="76"/>
      <c r="AH630" s="76"/>
      <c r="AI630" s="76"/>
      <c r="AJ630" s="76"/>
      <c r="AK630" s="76"/>
      <c r="AL630" s="76"/>
      <c r="AM630" s="76"/>
      <c r="AN630" s="76"/>
      <c r="AO630" s="143"/>
      <c r="AP630" s="244" t="str">
        <f>IF(F630="","",IFERROR(VLOOKUP(SUBSTITUTE(SUBSTITUTE(Tabla1[[#This Row],[Uso Sistemas]],"T","P"),"N","F"),Parámetros!$M$2:$N$17,2,0),"Completar hasta 3ra sem. para evaluar a Probacionista"))</f>
        <v/>
      </c>
      <c r="AQ630" s="39"/>
      <c r="AR630" s="39"/>
      <c r="AS630" s="39"/>
      <c r="AT630" s="28"/>
      <c r="AU630" s="55"/>
      <c r="AV630" s="55"/>
      <c r="AW630" s="55"/>
      <c r="AX630" s="246" t="str">
        <f>IF(V630="","",EOMONTH(EDATE(Tabla1[[#This Row],[Fecha Finalización]],2),0))</f>
        <v/>
      </c>
      <c r="AY630" s="39"/>
      <c r="AZ630" s="247" t="str">
        <f>IF(V630="","",EOMONTH(EDATE(Tabla1[[#This Row],[Fecha Finalización]],3),0))</f>
        <v/>
      </c>
      <c r="BA630" s="39"/>
      <c r="BB630" s="39"/>
      <c r="BC630" s="233"/>
      <c r="BD630" s="231" t="str">
        <f>IF(F630="","",Tabla1[[#This Row],[sem 01]]&amp;Tabla1[[#This Row],[sem 02]]&amp;Tabla1[[#This Row],[sem 03]])</f>
        <v/>
      </c>
      <c r="BE630" s="232" t="str">
        <f>+IF(TRIM(F630)="","",$B$1&amp;"-"&amp;Tabla1[[#This Row],[Mes Inscrito]]&amp;"-"&amp;Tabla1[[#This Row],[Dia de clases Inscrito]]&amp;"-"&amp;Tabla1[[#This Row],[Horario Inscrito]]&amp;"-"&amp;Tabla1[[#This Row],[Fecha Inicio grupo]])</f>
        <v/>
      </c>
      <c r="BF630" s="249" t="str">
        <f>IF(F630="","",Tabla1[[#This Row],[Curso]])</f>
        <v/>
      </c>
      <c r="BG630" s="250" t="str">
        <f>+IF(TRIM(F630)="","",$B$1&amp;"-"&amp;TRIM(Tabla1[[#This Row],[Mes Inscrito]])&amp;"-"&amp;TRIM(Tabla1[[#This Row],[Dia de clases Inscrito]])&amp;"-"&amp;TRIM(Tabla1[[#This Row],[Horario Inscrito]])&amp;"-"&amp;TRIM(Tabla1[[#This Row],[Fecha Inicio grupo]])&amp;"-"&amp;TRIM(Tabla1[[#This Row],[Tipo Incrito]]))</f>
        <v/>
      </c>
      <c r="BH630" s="251" t="str">
        <f>IF(F630="","",OR(IFERROR(SEARCH("CG",Tabla1[[#This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0" s="305" t="str">
        <f>IF(F630&lt;&gt;"",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0" s="305" t="str">
        <f>IF(F630&lt;&gt;"",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0" s="305" t="str">
        <f>IF(Tabla1[[#This Row],[Fecha Inicio grupo]]="","",IFERROR(VLOOKUP(Tabla1[[#This Row],[Mes de Alta como miembro]],Parámetros!$AM$2:$AN$16,2,0),"01/01/1900"))</f>
        <v/>
      </c>
    </row>
    <row r="631" spans="1:63" ht="14.45" hidden="1">
      <c r="A631" s="68">
        <v>628</v>
      </c>
      <c r="B631" s="29"/>
      <c r="C631" s="34"/>
      <c r="D631" s="42"/>
      <c r="E631" s="64"/>
      <c r="F631" s="45"/>
      <c r="G631" s="45"/>
      <c r="H631" s="161"/>
      <c r="I631" s="42"/>
      <c r="J631" s="28"/>
      <c r="K631" s="69"/>
      <c r="L631" s="68"/>
      <c r="M631" s="46"/>
      <c r="N631" s="236" t="str">
        <f ca="1">IF(Tabla1[[#This Row],[Fecha de nac]]="","",IF(Tabla1[[#This Row],[Fecha Finalización]] &gt;=TODAY(), DATEDIF(Tabla1[[#This Row],[Fecha de nac]],TODAY(),"y"), ROUNDDOWN((Tabla1[[#This Row],[Fecha Finalización]] -Tabla1[[#This Row],[Fecha de nac]])/365,0)))</f>
        <v/>
      </c>
      <c r="O631" s="167"/>
      <c r="P631" s="34"/>
      <c r="Q631" s="67"/>
      <c r="R631" s="67"/>
      <c r="S631" s="67"/>
      <c r="T631" s="67"/>
      <c r="U631" s="241" t="str">
        <f>IF(F631="","",Tabla1[[#This Row],[Fecha Inicio grupo]]+3*7-7)</f>
        <v/>
      </c>
      <c r="V631" s="242" t="str">
        <f>IF(F631="","",EDATE(Tabla1[[#This Row],[Fecha Inicio grupo]],3))</f>
        <v/>
      </c>
      <c r="W631" s="29"/>
      <c r="X631" s="29"/>
      <c r="Y631" s="76"/>
      <c r="Z631" s="76"/>
      <c r="AA631" s="76"/>
      <c r="AB631" s="76"/>
      <c r="AC631" s="76"/>
      <c r="AD631" s="76"/>
      <c r="AE631" s="76"/>
      <c r="AF631" s="76"/>
      <c r="AG631" s="76"/>
      <c r="AH631" s="76"/>
      <c r="AI631" s="76"/>
      <c r="AJ631" s="76"/>
      <c r="AK631" s="76"/>
      <c r="AL631" s="76"/>
      <c r="AM631" s="76"/>
      <c r="AN631" s="76"/>
      <c r="AO631" s="143"/>
      <c r="AP631" s="244" t="str">
        <f>IF(F631="","",IFERROR(VLOOKUP(SUBSTITUTE(SUBSTITUTE(Tabla1[[#This Row],[Uso Sistemas]],"T","P"),"N","F"),Parámetros!$M$2:$N$17,2,0),"Completar hasta 3ra sem. para evaluar a Probacionista"))</f>
        <v/>
      </c>
      <c r="AQ631" s="39"/>
      <c r="AR631" s="39"/>
      <c r="AS631" s="39"/>
      <c r="AT631" s="28"/>
      <c r="AU631" s="55"/>
      <c r="AV631" s="55"/>
      <c r="AW631" s="55"/>
      <c r="AX631" s="246" t="str">
        <f>IF(V631="","",EOMONTH(EDATE(Tabla1[[#This Row],[Fecha Finalización]],2),0))</f>
        <v/>
      </c>
      <c r="AY631" s="39"/>
      <c r="AZ631" s="247" t="str">
        <f>IF(V631="","",EOMONTH(EDATE(Tabla1[[#This Row],[Fecha Finalización]],3),0))</f>
        <v/>
      </c>
      <c r="BA631" s="39"/>
      <c r="BB631" s="39"/>
      <c r="BC631" s="233"/>
      <c r="BD631" s="231" t="str">
        <f>IF(F631="","",Tabla1[[#This Row],[sem 01]]&amp;Tabla1[[#This Row],[sem 02]]&amp;Tabla1[[#This Row],[sem 03]])</f>
        <v/>
      </c>
      <c r="BE631" s="232" t="str">
        <f>+IF(TRIM(F631)="","",$B$1&amp;"-"&amp;Tabla1[[#This Row],[Mes Inscrito]]&amp;"-"&amp;Tabla1[[#This Row],[Dia de clases Inscrito]]&amp;"-"&amp;Tabla1[[#This Row],[Horario Inscrito]]&amp;"-"&amp;Tabla1[[#This Row],[Fecha Inicio grupo]])</f>
        <v/>
      </c>
      <c r="BF631" s="249" t="str">
        <f>IF(F631="","",Tabla1[[#This Row],[Curso]])</f>
        <v/>
      </c>
      <c r="BG631" s="250" t="str">
        <f>+IF(TRIM(F631)="","",$B$1&amp;"-"&amp;TRIM(Tabla1[[#This Row],[Mes Inscrito]])&amp;"-"&amp;TRIM(Tabla1[[#This Row],[Dia de clases Inscrito]])&amp;"-"&amp;TRIM(Tabla1[[#This Row],[Horario Inscrito]])&amp;"-"&amp;TRIM(Tabla1[[#This Row],[Fecha Inicio grupo]])&amp;"-"&amp;TRIM(Tabla1[[#This Row],[Tipo Incrito]]))</f>
        <v/>
      </c>
      <c r="BH631" s="251" t="str">
        <f>IF(F631="","",OR(IFERROR(SEARCH("CG",Tabla1[[#This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1" s="305" t="str">
        <f>IF(F631&lt;&gt;"",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1" s="305" t="str">
        <f>IF(F631&lt;&gt;"",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1" s="305" t="str">
        <f>IF(Tabla1[[#This Row],[Fecha Inicio grupo]]="","",IFERROR(VLOOKUP(Tabla1[[#This Row],[Mes de Alta como miembro]],Parámetros!$AM$2:$AN$16,2,0),"01/01/1900"))</f>
        <v/>
      </c>
    </row>
    <row r="632" spans="1:63" ht="14.45" hidden="1">
      <c r="A632" s="68">
        <v>629</v>
      </c>
      <c r="B632" s="29"/>
      <c r="C632" s="34"/>
      <c r="D632" s="42"/>
      <c r="E632" s="64"/>
      <c r="F632" s="45"/>
      <c r="G632" s="45"/>
      <c r="H632" s="161"/>
      <c r="I632" s="42"/>
      <c r="J632" s="28"/>
      <c r="K632" s="69"/>
      <c r="L632" s="68"/>
      <c r="M632" s="46"/>
      <c r="N632" s="236" t="str">
        <f ca="1">IF(Tabla1[[#This Row],[Fecha de nac]]="","",IF(Tabla1[[#This Row],[Fecha Finalización]] &gt;=TODAY(), DATEDIF(Tabla1[[#This Row],[Fecha de nac]],TODAY(),"y"), ROUNDDOWN((Tabla1[[#This Row],[Fecha Finalización]] -Tabla1[[#This Row],[Fecha de nac]])/365,0)))</f>
        <v/>
      </c>
      <c r="O632" s="167"/>
      <c r="P632" s="34"/>
      <c r="Q632" s="67"/>
      <c r="R632" s="67"/>
      <c r="S632" s="67"/>
      <c r="T632" s="67"/>
      <c r="U632" s="241" t="str">
        <f>IF(F632="","",Tabla1[[#This Row],[Fecha Inicio grupo]]+3*7-7)</f>
        <v/>
      </c>
      <c r="V632" s="242" t="str">
        <f>IF(F632="","",EDATE(Tabla1[[#This Row],[Fecha Inicio grupo]],3))</f>
        <v/>
      </c>
      <c r="W632" s="29"/>
      <c r="X632" s="29"/>
      <c r="Y632" s="76"/>
      <c r="Z632" s="76"/>
      <c r="AA632" s="76"/>
      <c r="AB632" s="76"/>
      <c r="AC632" s="76"/>
      <c r="AD632" s="76"/>
      <c r="AE632" s="76"/>
      <c r="AF632" s="76"/>
      <c r="AG632" s="76"/>
      <c r="AH632" s="76"/>
      <c r="AI632" s="76"/>
      <c r="AJ632" s="76"/>
      <c r="AK632" s="76"/>
      <c r="AL632" s="76"/>
      <c r="AM632" s="76"/>
      <c r="AN632" s="76"/>
      <c r="AO632" s="143"/>
      <c r="AP632" s="244" t="str">
        <f>IF(F632="","",IFERROR(VLOOKUP(SUBSTITUTE(SUBSTITUTE(Tabla1[[#This Row],[Uso Sistemas]],"T","P"),"N","F"),Parámetros!$M$2:$N$17,2,0),"Completar hasta 3ra sem. para evaluar a Probacionista"))</f>
        <v/>
      </c>
      <c r="AQ632" s="39"/>
      <c r="AR632" s="39"/>
      <c r="AS632" s="39"/>
      <c r="AT632" s="28"/>
      <c r="AU632" s="55"/>
      <c r="AV632" s="55"/>
      <c r="AW632" s="55"/>
      <c r="AX632" s="246" t="str">
        <f>IF(V632="","",EOMONTH(EDATE(Tabla1[[#This Row],[Fecha Finalización]],2),0))</f>
        <v/>
      </c>
      <c r="AY632" s="39"/>
      <c r="AZ632" s="247" t="str">
        <f>IF(V632="","",EOMONTH(EDATE(Tabla1[[#This Row],[Fecha Finalización]],3),0))</f>
        <v/>
      </c>
      <c r="BA632" s="39"/>
      <c r="BB632" s="39"/>
      <c r="BC632" s="233"/>
      <c r="BD632" s="231" t="str">
        <f>IF(F632="","",Tabla1[[#This Row],[sem 01]]&amp;Tabla1[[#This Row],[sem 02]]&amp;Tabla1[[#This Row],[sem 03]])</f>
        <v/>
      </c>
      <c r="BE632" s="232" t="str">
        <f>+IF(TRIM(F632)="","",$B$1&amp;"-"&amp;Tabla1[[#This Row],[Mes Inscrito]]&amp;"-"&amp;Tabla1[[#This Row],[Dia de clases Inscrito]]&amp;"-"&amp;Tabla1[[#This Row],[Horario Inscrito]]&amp;"-"&amp;Tabla1[[#This Row],[Fecha Inicio grupo]])</f>
        <v/>
      </c>
      <c r="BF632" s="249" t="str">
        <f>IF(F632="","",Tabla1[[#This Row],[Curso]])</f>
        <v/>
      </c>
      <c r="BG632" s="250" t="str">
        <f>+IF(TRIM(F632)="","",$B$1&amp;"-"&amp;TRIM(Tabla1[[#This Row],[Mes Inscrito]])&amp;"-"&amp;TRIM(Tabla1[[#This Row],[Dia de clases Inscrito]])&amp;"-"&amp;TRIM(Tabla1[[#This Row],[Horario Inscrito]])&amp;"-"&amp;TRIM(Tabla1[[#This Row],[Fecha Inicio grupo]])&amp;"-"&amp;TRIM(Tabla1[[#This Row],[Tipo Incrito]]))</f>
        <v/>
      </c>
      <c r="BH632" s="251" t="str">
        <f>IF(F632="","",OR(IFERROR(SEARCH("CG",Tabla1[[#This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2" s="305" t="str">
        <f>IF(F632&lt;&gt;"",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2" s="305" t="str">
        <f>IF(F632&lt;&gt;"",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2" s="305" t="str">
        <f>IF(Tabla1[[#This Row],[Fecha Inicio grupo]]="","",IFERROR(VLOOKUP(Tabla1[[#This Row],[Mes de Alta como miembro]],Parámetros!$AM$2:$AN$16,2,0),"01/01/1900"))</f>
        <v/>
      </c>
    </row>
    <row r="633" spans="1:63" ht="14.45" hidden="1">
      <c r="A633" s="68">
        <v>630</v>
      </c>
      <c r="B633" s="29"/>
      <c r="C633" s="34"/>
      <c r="D633" s="42"/>
      <c r="E633" s="64"/>
      <c r="F633" s="45"/>
      <c r="G633" s="45"/>
      <c r="H633" s="161"/>
      <c r="I633" s="42"/>
      <c r="J633" s="28"/>
      <c r="K633" s="69"/>
      <c r="L633" s="68"/>
      <c r="M633" s="46"/>
      <c r="N633" s="236" t="str">
        <f ca="1">IF(Tabla1[[#This Row],[Fecha de nac]]="","",IF(Tabla1[[#This Row],[Fecha Finalización]] &gt;=TODAY(), DATEDIF(Tabla1[[#This Row],[Fecha de nac]],TODAY(),"y"), ROUNDDOWN((Tabla1[[#This Row],[Fecha Finalización]] -Tabla1[[#This Row],[Fecha de nac]])/365,0)))</f>
        <v/>
      </c>
      <c r="O633" s="167"/>
      <c r="P633" s="34"/>
      <c r="Q633" s="67"/>
      <c r="R633" s="67"/>
      <c r="S633" s="67"/>
      <c r="T633" s="67"/>
      <c r="U633" s="241" t="str">
        <f>IF(F633="","",Tabla1[[#This Row],[Fecha Inicio grupo]]+3*7-7)</f>
        <v/>
      </c>
      <c r="V633" s="242" t="str">
        <f>IF(F633="","",EDATE(Tabla1[[#This Row],[Fecha Inicio grupo]],3))</f>
        <v/>
      </c>
      <c r="W633" s="29"/>
      <c r="X633" s="29"/>
      <c r="Y633" s="76"/>
      <c r="Z633" s="76"/>
      <c r="AA633" s="76"/>
      <c r="AB633" s="76"/>
      <c r="AC633" s="76"/>
      <c r="AD633" s="76"/>
      <c r="AE633" s="76"/>
      <c r="AF633" s="76"/>
      <c r="AG633" s="76"/>
      <c r="AH633" s="76"/>
      <c r="AI633" s="76"/>
      <c r="AJ633" s="76"/>
      <c r="AK633" s="76"/>
      <c r="AL633" s="76"/>
      <c r="AM633" s="76"/>
      <c r="AN633" s="76"/>
      <c r="AO633" s="143"/>
      <c r="AP633" s="244" t="str">
        <f>IF(F633="","",IFERROR(VLOOKUP(SUBSTITUTE(SUBSTITUTE(Tabla1[[#This Row],[Uso Sistemas]],"T","P"),"N","F"),Parámetros!$M$2:$N$17,2,0),"Completar hasta 3ra sem. para evaluar a Probacionista"))</f>
        <v/>
      </c>
      <c r="AQ633" s="39"/>
      <c r="AR633" s="39"/>
      <c r="AS633" s="39"/>
      <c r="AT633" s="28"/>
      <c r="AU633" s="55"/>
      <c r="AV633" s="55"/>
      <c r="AW633" s="55"/>
      <c r="AX633" s="246" t="str">
        <f>IF(V633="","",EOMONTH(EDATE(Tabla1[[#This Row],[Fecha Finalización]],2),0))</f>
        <v/>
      </c>
      <c r="AY633" s="39"/>
      <c r="AZ633" s="247" t="str">
        <f>IF(V633="","",EOMONTH(EDATE(Tabla1[[#This Row],[Fecha Finalización]],3),0))</f>
        <v/>
      </c>
      <c r="BA633" s="39"/>
      <c r="BB633" s="39"/>
      <c r="BC633" s="233"/>
      <c r="BD633" s="231" t="str">
        <f>IF(F633="","",Tabla1[[#This Row],[sem 01]]&amp;Tabla1[[#This Row],[sem 02]]&amp;Tabla1[[#This Row],[sem 03]])</f>
        <v/>
      </c>
      <c r="BE633" s="232" t="str">
        <f>+IF(TRIM(F633)="","",$B$1&amp;"-"&amp;Tabla1[[#This Row],[Mes Inscrito]]&amp;"-"&amp;Tabla1[[#This Row],[Dia de clases Inscrito]]&amp;"-"&amp;Tabla1[[#This Row],[Horario Inscrito]]&amp;"-"&amp;Tabla1[[#This Row],[Fecha Inicio grupo]])</f>
        <v/>
      </c>
      <c r="BF633" s="249" t="str">
        <f>IF(F633="","",Tabla1[[#This Row],[Curso]])</f>
        <v/>
      </c>
      <c r="BG633" s="250" t="str">
        <f>+IF(TRIM(F633)="","",$B$1&amp;"-"&amp;TRIM(Tabla1[[#This Row],[Mes Inscrito]])&amp;"-"&amp;TRIM(Tabla1[[#This Row],[Dia de clases Inscrito]])&amp;"-"&amp;TRIM(Tabla1[[#This Row],[Horario Inscrito]])&amp;"-"&amp;TRIM(Tabla1[[#This Row],[Fecha Inicio grupo]])&amp;"-"&amp;TRIM(Tabla1[[#This Row],[Tipo Incrito]]))</f>
        <v/>
      </c>
      <c r="BH633" s="251" t="str">
        <f>IF(F633="","",OR(IFERROR(SEARCH("CG",Tabla1[[#This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3" s="305" t="str">
        <f>IF(F633&lt;&gt;"",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3" s="305" t="str">
        <f>IF(F633&lt;&gt;"",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3" s="305" t="str">
        <f>IF(Tabla1[[#This Row],[Fecha Inicio grupo]]="","",IFERROR(VLOOKUP(Tabla1[[#This Row],[Mes de Alta como miembro]],Parámetros!$AM$2:$AN$16,2,0),"01/01/1900"))</f>
        <v/>
      </c>
    </row>
    <row r="634" spans="1:63" ht="14.45" hidden="1">
      <c r="A634" s="68">
        <v>631</v>
      </c>
      <c r="B634" s="29"/>
      <c r="C634" s="34"/>
      <c r="D634" s="42"/>
      <c r="E634" s="64"/>
      <c r="F634" s="45"/>
      <c r="G634" s="45"/>
      <c r="H634" s="161"/>
      <c r="I634" s="42"/>
      <c r="J634" s="28"/>
      <c r="K634" s="69"/>
      <c r="L634" s="68"/>
      <c r="M634" s="46"/>
      <c r="N634" s="236" t="str">
        <f ca="1">IF(Tabla1[[#This Row],[Fecha de nac]]="","",IF(Tabla1[[#This Row],[Fecha Finalización]] &gt;=TODAY(), DATEDIF(Tabla1[[#This Row],[Fecha de nac]],TODAY(),"y"), ROUNDDOWN((Tabla1[[#This Row],[Fecha Finalización]] -Tabla1[[#This Row],[Fecha de nac]])/365,0)))</f>
        <v/>
      </c>
      <c r="O634" s="167"/>
      <c r="P634" s="34"/>
      <c r="Q634" s="67"/>
      <c r="R634" s="67"/>
      <c r="S634" s="67"/>
      <c r="T634" s="67"/>
      <c r="U634" s="241" t="str">
        <f>IF(F634="","",Tabla1[[#This Row],[Fecha Inicio grupo]]+3*7-7)</f>
        <v/>
      </c>
      <c r="V634" s="242" t="str">
        <f>IF(F634="","",EDATE(Tabla1[[#This Row],[Fecha Inicio grupo]],3))</f>
        <v/>
      </c>
      <c r="W634" s="29"/>
      <c r="X634" s="29"/>
      <c r="Y634" s="76"/>
      <c r="Z634" s="76"/>
      <c r="AA634" s="76"/>
      <c r="AB634" s="76"/>
      <c r="AC634" s="76"/>
      <c r="AD634" s="76"/>
      <c r="AE634" s="76"/>
      <c r="AF634" s="76"/>
      <c r="AG634" s="76"/>
      <c r="AH634" s="76"/>
      <c r="AI634" s="76"/>
      <c r="AJ634" s="76"/>
      <c r="AK634" s="76"/>
      <c r="AL634" s="76"/>
      <c r="AM634" s="76"/>
      <c r="AN634" s="76"/>
      <c r="AO634" s="143"/>
      <c r="AP634" s="244" t="str">
        <f>IF(F634="","",IFERROR(VLOOKUP(SUBSTITUTE(SUBSTITUTE(Tabla1[[#This Row],[Uso Sistemas]],"T","P"),"N","F"),Parámetros!$M$2:$N$17,2,0),"Completar hasta 3ra sem. para evaluar a Probacionista"))</f>
        <v/>
      </c>
      <c r="AQ634" s="39"/>
      <c r="AR634" s="39"/>
      <c r="AS634" s="39"/>
      <c r="AT634" s="28"/>
      <c r="AU634" s="55"/>
      <c r="AV634" s="55"/>
      <c r="AW634" s="55"/>
      <c r="AX634" s="246" t="str">
        <f>IF(V634="","",EOMONTH(EDATE(Tabla1[[#This Row],[Fecha Finalización]],2),0))</f>
        <v/>
      </c>
      <c r="AY634" s="39"/>
      <c r="AZ634" s="247" t="str">
        <f>IF(V634="","",EOMONTH(EDATE(Tabla1[[#This Row],[Fecha Finalización]],3),0))</f>
        <v/>
      </c>
      <c r="BA634" s="39"/>
      <c r="BB634" s="39"/>
      <c r="BC634" s="233"/>
      <c r="BD634" s="231" t="str">
        <f>IF(F634="","",Tabla1[[#This Row],[sem 01]]&amp;Tabla1[[#This Row],[sem 02]]&amp;Tabla1[[#This Row],[sem 03]])</f>
        <v/>
      </c>
      <c r="BE634" s="232" t="str">
        <f>+IF(TRIM(F634)="","",$B$1&amp;"-"&amp;Tabla1[[#This Row],[Mes Inscrito]]&amp;"-"&amp;Tabla1[[#This Row],[Dia de clases Inscrito]]&amp;"-"&amp;Tabla1[[#This Row],[Horario Inscrito]]&amp;"-"&amp;Tabla1[[#This Row],[Fecha Inicio grupo]])</f>
        <v/>
      </c>
      <c r="BF634" s="249" t="str">
        <f>IF(F634="","",Tabla1[[#This Row],[Curso]])</f>
        <v/>
      </c>
      <c r="BG634" s="250" t="str">
        <f>+IF(TRIM(F634)="","",$B$1&amp;"-"&amp;TRIM(Tabla1[[#This Row],[Mes Inscrito]])&amp;"-"&amp;TRIM(Tabla1[[#This Row],[Dia de clases Inscrito]])&amp;"-"&amp;TRIM(Tabla1[[#This Row],[Horario Inscrito]])&amp;"-"&amp;TRIM(Tabla1[[#This Row],[Fecha Inicio grupo]])&amp;"-"&amp;TRIM(Tabla1[[#This Row],[Tipo Incrito]]))</f>
        <v/>
      </c>
      <c r="BH634" s="251" t="str">
        <f>IF(F634="","",OR(IFERROR(SEARCH("CG",Tabla1[[#This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4" s="305" t="str">
        <f>IF(F634&lt;&gt;"",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4" s="305" t="str">
        <f>IF(F634&lt;&gt;"",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4" s="305" t="str">
        <f>IF(Tabla1[[#This Row],[Fecha Inicio grupo]]="","",IFERROR(VLOOKUP(Tabla1[[#This Row],[Mes de Alta como miembro]],Parámetros!$AM$2:$AN$16,2,0),"01/01/1900"))</f>
        <v/>
      </c>
    </row>
    <row r="635" spans="1:63" ht="14.45" hidden="1">
      <c r="A635" s="68">
        <v>632</v>
      </c>
      <c r="B635" s="29"/>
      <c r="C635" s="34"/>
      <c r="D635" s="42"/>
      <c r="E635" s="64"/>
      <c r="F635" s="45"/>
      <c r="G635" s="45"/>
      <c r="H635" s="161"/>
      <c r="I635" s="42"/>
      <c r="J635" s="28"/>
      <c r="K635" s="69"/>
      <c r="L635" s="68"/>
      <c r="M635" s="46"/>
      <c r="N635" s="236" t="str">
        <f ca="1">IF(Tabla1[[#This Row],[Fecha de nac]]="","",IF(Tabla1[[#This Row],[Fecha Finalización]] &gt;=TODAY(), DATEDIF(Tabla1[[#This Row],[Fecha de nac]],TODAY(),"y"), ROUNDDOWN((Tabla1[[#This Row],[Fecha Finalización]] -Tabla1[[#This Row],[Fecha de nac]])/365,0)))</f>
        <v/>
      </c>
      <c r="O635" s="167"/>
      <c r="P635" s="34"/>
      <c r="Q635" s="67"/>
      <c r="R635" s="67"/>
      <c r="S635" s="67"/>
      <c r="T635" s="67"/>
      <c r="U635" s="241" t="str">
        <f>IF(F635="","",Tabla1[[#This Row],[Fecha Inicio grupo]]+3*7-7)</f>
        <v/>
      </c>
      <c r="V635" s="242" t="str">
        <f>IF(F635="","",EDATE(Tabla1[[#This Row],[Fecha Inicio grupo]],3))</f>
        <v/>
      </c>
      <c r="W635" s="29"/>
      <c r="X635" s="29"/>
      <c r="Y635" s="76"/>
      <c r="Z635" s="76"/>
      <c r="AA635" s="76"/>
      <c r="AB635" s="76"/>
      <c r="AC635" s="76"/>
      <c r="AD635" s="76"/>
      <c r="AE635" s="76"/>
      <c r="AF635" s="76"/>
      <c r="AG635" s="76"/>
      <c r="AH635" s="76"/>
      <c r="AI635" s="76"/>
      <c r="AJ635" s="76"/>
      <c r="AK635" s="76"/>
      <c r="AL635" s="76"/>
      <c r="AM635" s="76"/>
      <c r="AN635" s="76"/>
      <c r="AO635" s="143"/>
      <c r="AP635" s="244" t="str">
        <f>IF(F635="","",IFERROR(VLOOKUP(SUBSTITUTE(SUBSTITUTE(Tabla1[[#This Row],[Uso Sistemas]],"T","P"),"N","F"),Parámetros!$M$2:$N$17,2,0),"Completar hasta 3ra sem. para evaluar a Probacionista"))</f>
        <v/>
      </c>
      <c r="AQ635" s="39"/>
      <c r="AR635" s="39"/>
      <c r="AS635" s="39"/>
      <c r="AT635" s="28"/>
      <c r="AU635" s="55"/>
      <c r="AV635" s="55"/>
      <c r="AW635" s="55"/>
      <c r="AX635" s="246" t="str">
        <f>IF(V635="","",EOMONTH(EDATE(Tabla1[[#This Row],[Fecha Finalización]],2),0))</f>
        <v/>
      </c>
      <c r="AY635" s="39"/>
      <c r="AZ635" s="247" t="str">
        <f>IF(V635="","",EOMONTH(EDATE(Tabla1[[#This Row],[Fecha Finalización]],3),0))</f>
        <v/>
      </c>
      <c r="BA635" s="39"/>
      <c r="BB635" s="39"/>
      <c r="BC635" s="233"/>
      <c r="BD635" s="231" t="str">
        <f>IF(F635="","",Tabla1[[#This Row],[sem 01]]&amp;Tabla1[[#This Row],[sem 02]]&amp;Tabla1[[#This Row],[sem 03]])</f>
        <v/>
      </c>
      <c r="BE635" s="232" t="str">
        <f>+IF(TRIM(F635)="","",$B$1&amp;"-"&amp;Tabla1[[#This Row],[Mes Inscrito]]&amp;"-"&amp;Tabla1[[#This Row],[Dia de clases Inscrito]]&amp;"-"&amp;Tabla1[[#This Row],[Horario Inscrito]]&amp;"-"&amp;Tabla1[[#This Row],[Fecha Inicio grupo]])</f>
        <v/>
      </c>
      <c r="BF635" s="249" t="str">
        <f>IF(F635="","",Tabla1[[#This Row],[Curso]])</f>
        <v/>
      </c>
      <c r="BG635" s="250" t="str">
        <f>+IF(TRIM(F635)="","",$B$1&amp;"-"&amp;TRIM(Tabla1[[#This Row],[Mes Inscrito]])&amp;"-"&amp;TRIM(Tabla1[[#This Row],[Dia de clases Inscrito]])&amp;"-"&amp;TRIM(Tabla1[[#This Row],[Horario Inscrito]])&amp;"-"&amp;TRIM(Tabla1[[#This Row],[Fecha Inicio grupo]])&amp;"-"&amp;TRIM(Tabla1[[#This Row],[Tipo Incrito]]))</f>
        <v/>
      </c>
      <c r="BH635" s="251" t="str">
        <f>IF(F635="","",OR(IFERROR(SEARCH("CG",Tabla1[[#This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5" s="305" t="str">
        <f>IF(F635&lt;&gt;"",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5" s="305" t="str">
        <f>IF(F635&lt;&gt;"",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5" s="305" t="str">
        <f>IF(Tabla1[[#This Row],[Fecha Inicio grupo]]="","",IFERROR(VLOOKUP(Tabla1[[#This Row],[Mes de Alta como miembro]],Parámetros!$AM$2:$AN$16,2,0),"01/01/1900"))</f>
        <v/>
      </c>
    </row>
    <row r="636" spans="1:63" ht="14.45" hidden="1">
      <c r="A636" s="68">
        <v>633</v>
      </c>
      <c r="B636" s="29"/>
      <c r="C636" s="34"/>
      <c r="D636" s="42"/>
      <c r="E636" s="64"/>
      <c r="F636" s="45"/>
      <c r="G636" s="45"/>
      <c r="H636" s="161"/>
      <c r="I636" s="42"/>
      <c r="J636" s="28"/>
      <c r="K636" s="69"/>
      <c r="L636" s="68"/>
      <c r="M636" s="46"/>
      <c r="N636" s="236" t="str">
        <f ca="1">IF(Tabla1[[#This Row],[Fecha de nac]]="","",IF(Tabla1[[#This Row],[Fecha Finalización]] &gt;=TODAY(), DATEDIF(Tabla1[[#This Row],[Fecha de nac]],TODAY(),"y"), ROUNDDOWN((Tabla1[[#This Row],[Fecha Finalización]] -Tabla1[[#This Row],[Fecha de nac]])/365,0)))</f>
        <v/>
      </c>
      <c r="O636" s="167"/>
      <c r="P636" s="34"/>
      <c r="Q636" s="67"/>
      <c r="R636" s="67"/>
      <c r="S636" s="67"/>
      <c r="T636" s="67"/>
      <c r="U636" s="241" t="str">
        <f>IF(F636="","",Tabla1[[#This Row],[Fecha Inicio grupo]]+3*7-7)</f>
        <v/>
      </c>
      <c r="V636" s="242" t="str">
        <f>IF(F636="","",EDATE(Tabla1[[#This Row],[Fecha Inicio grupo]],3))</f>
        <v/>
      </c>
      <c r="W636" s="29"/>
      <c r="X636" s="29"/>
      <c r="Y636" s="76"/>
      <c r="Z636" s="76"/>
      <c r="AA636" s="76"/>
      <c r="AB636" s="76"/>
      <c r="AC636" s="76"/>
      <c r="AD636" s="76"/>
      <c r="AE636" s="76"/>
      <c r="AF636" s="76"/>
      <c r="AG636" s="76"/>
      <c r="AH636" s="76"/>
      <c r="AI636" s="76"/>
      <c r="AJ636" s="76"/>
      <c r="AK636" s="76"/>
      <c r="AL636" s="76"/>
      <c r="AM636" s="76"/>
      <c r="AN636" s="76"/>
      <c r="AO636" s="143"/>
      <c r="AP636" s="244" t="str">
        <f>IF(F636="","",IFERROR(VLOOKUP(SUBSTITUTE(SUBSTITUTE(Tabla1[[#This Row],[Uso Sistemas]],"T","P"),"N","F"),Parámetros!$M$2:$N$17,2,0),"Completar hasta 3ra sem. para evaluar a Probacionista"))</f>
        <v/>
      </c>
      <c r="AQ636" s="39"/>
      <c r="AR636" s="39"/>
      <c r="AS636" s="39"/>
      <c r="AT636" s="28"/>
      <c r="AU636" s="55"/>
      <c r="AV636" s="55"/>
      <c r="AW636" s="55"/>
      <c r="AX636" s="246" t="str">
        <f>IF(V636="","",EOMONTH(EDATE(Tabla1[[#This Row],[Fecha Finalización]],2),0))</f>
        <v/>
      </c>
      <c r="AY636" s="39"/>
      <c r="AZ636" s="247" t="str">
        <f>IF(V636="","",EOMONTH(EDATE(Tabla1[[#This Row],[Fecha Finalización]],3),0))</f>
        <v/>
      </c>
      <c r="BA636" s="39"/>
      <c r="BB636" s="39"/>
      <c r="BC636" s="233"/>
      <c r="BD636" s="231" t="str">
        <f>IF(F636="","",Tabla1[[#This Row],[sem 01]]&amp;Tabla1[[#This Row],[sem 02]]&amp;Tabla1[[#This Row],[sem 03]])</f>
        <v/>
      </c>
      <c r="BE636" s="232" t="str">
        <f>+IF(TRIM(F636)="","",$B$1&amp;"-"&amp;Tabla1[[#This Row],[Mes Inscrito]]&amp;"-"&amp;Tabla1[[#This Row],[Dia de clases Inscrito]]&amp;"-"&amp;Tabla1[[#This Row],[Horario Inscrito]]&amp;"-"&amp;Tabla1[[#This Row],[Fecha Inicio grupo]])</f>
        <v/>
      </c>
      <c r="BF636" s="249" t="str">
        <f>IF(F636="","",Tabla1[[#This Row],[Curso]])</f>
        <v/>
      </c>
      <c r="BG636" s="250" t="str">
        <f>+IF(TRIM(F636)="","",$B$1&amp;"-"&amp;TRIM(Tabla1[[#This Row],[Mes Inscrito]])&amp;"-"&amp;TRIM(Tabla1[[#This Row],[Dia de clases Inscrito]])&amp;"-"&amp;TRIM(Tabla1[[#This Row],[Horario Inscrito]])&amp;"-"&amp;TRIM(Tabla1[[#This Row],[Fecha Inicio grupo]])&amp;"-"&amp;TRIM(Tabla1[[#This Row],[Tipo Incrito]]))</f>
        <v/>
      </c>
      <c r="BH636" s="251" t="str">
        <f>IF(F636="","",OR(IFERROR(SEARCH("CG",Tabla1[[#This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6" s="305" t="str">
        <f>IF(F636&lt;&gt;"",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6" s="305" t="str">
        <f>IF(F636&lt;&gt;"",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6" s="305" t="str">
        <f>IF(Tabla1[[#This Row],[Fecha Inicio grupo]]="","",IFERROR(VLOOKUP(Tabla1[[#This Row],[Mes de Alta como miembro]],Parámetros!$AM$2:$AN$16,2,0),"01/01/1900"))</f>
        <v/>
      </c>
    </row>
    <row r="637" spans="1:63" ht="14.45" hidden="1">
      <c r="A637" s="68">
        <v>634</v>
      </c>
      <c r="B637" s="29"/>
      <c r="C637" s="34"/>
      <c r="D637" s="42"/>
      <c r="E637" s="64"/>
      <c r="F637" s="45"/>
      <c r="G637" s="45"/>
      <c r="H637" s="161"/>
      <c r="I637" s="42"/>
      <c r="J637" s="28"/>
      <c r="K637" s="69"/>
      <c r="L637" s="68"/>
      <c r="M637" s="46"/>
      <c r="N637" s="236" t="str">
        <f ca="1">IF(Tabla1[[#This Row],[Fecha de nac]]="","",IF(Tabla1[[#This Row],[Fecha Finalización]] &gt;=TODAY(), DATEDIF(Tabla1[[#This Row],[Fecha de nac]],TODAY(),"y"), ROUNDDOWN((Tabla1[[#This Row],[Fecha Finalización]] -Tabla1[[#This Row],[Fecha de nac]])/365,0)))</f>
        <v/>
      </c>
      <c r="O637" s="167"/>
      <c r="P637" s="34"/>
      <c r="Q637" s="67"/>
      <c r="R637" s="67"/>
      <c r="S637" s="67"/>
      <c r="T637" s="67"/>
      <c r="U637" s="241" t="str">
        <f>IF(F637="","",Tabla1[[#This Row],[Fecha Inicio grupo]]+3*7-7)</f>
        <v/>
      </c>
      <c r="V637" s="242" t="str">
        <f>IF(F637="","",EDATE(Tabla1[[#This Row],[Fecha Inicio grupo]],3))</f>
        <v/>
      </c>
      <c r="W637" s="29"/>
      <c r="X637" s="29"/>
      <c r="Y637" s="76"/>
      <c r="Z637" s="76"/>
      <c r="AA637" s="76"/>
      <c r="AB637" s="76"/>
      <c r="AC637" s="76"/>
      <c r="AD637" s="76"/>
      <c r="AE637" s="76"/>
      <c r="AF637" s="76"/>
      <c r="AG637" s="76"/>
      <c r="AH637" s="76"/>
      <c r="AI637" s="76"/>
      <c r="AJ637" s="76"/>
      <c r="AK637" s="76"/>
      <c r="AL637" s="76"/>
      <c r="AM637" s="76"/>
      <c r="AN637" s="76"/>
      <c r="AO637" s="143"/>
      <c r="AP637" s="244" t="str">
        <f>IF(F637="","",IFERROR(VLOOKUP(SUBSTITUTE(SUBSTITUTE(Tabla1[[#This Row],[Uso Sistemas]],"T","P"),"N","F"),Parámetros!$M$2:$N$17,2,0),"Completar hasta 3ra sem. para evaluar a Probacionista"))</f>
        <v/>
      </c>
      <c r="AQ637" s="39"/>
      <c r="AR637" s="39"/>
      <c r="AS637" s="39"/>
      <c r="AT637" s="28"/>
      <c r="AU637" s="55"/>
      <c r="AV637" s="55"/>
      <c r="AW637" s="55"/>
      <c r="AX637" s="246" t="str">
        <f>IF(V637="","",EOMONTH(EDATE(Tabla1[[#This Row],[Fecha Finalización]],2),0))</f>
        <v/>
      </c>
      <c r="AY637" s="39"/>
      <c r="AZ637" s="247" t="str">
        <f>IF(V637="","",EOMONTH(EDATE(Tabla1[[#This Row],[Fecha Finalización]],3),0))</f>
        <v/>
      </c>
      <c r="BA637" s="39"/>
      <c r="BB637" s="39"/>
      <c r="BC637" s="233"/>
      <c r="BD637" s="231" t="str">
        <f>IF(F637="","",Tabla1[[#This Row],[sem 01]]&amp;Tabla1[[#This Row],[sem 02]]&amp;Tabla1[[#This Row],[sem 03]])</f>
        <v/>
      </c>
      <c r="BE637" s="232" t="str">
        <f>+IF(TRIM(F637)="","",$B$1&amp;"-"&amp;Tabla1[[#This Row],[Mes Inscrito]]&amp;"-"&amp;Tabla1[[#This Row],[Dia de clases Inscrito]]&amp;"-"&amp;Tabla1[[#This Row],[Horario Inscrito]]&amp;"-"&amp;Tabla1[[#This Row],[Fecha Inicio grupo]])</f>
        <v/>
      </c>
      <c r="BF637" s="249" t="str">
        <f>IF(F637="","",Tabla1[[#This Row],[Curso]])</f>
        <v/>
      </c>
      <c r="BG637" s="250" t="str">
        <f>+IF(TRIM(F637)="","",$B$1&amp;"-"&amp;TRIM(Tabla1[[#This Row],[Mes Inscrito]])&amp;"-"&amp;TRIM(Tabla1[[#This Row],[Dia de clases Inscrito]])&amp;"-"&amp;TRIM(Tabla1[[#This Row],[Horario Inscrito]])&amp;"-"&amp;TRIM(Tabla1[[#This Row],[Fecha Inicio grupo]])&amp;"-"&amp;TRIM(Tabla1[[#This Row],[Tipo Incrito]]))</f>
        <v/>
      </c>
      <c r="BH637" s="251" t="str">
        <f>IF(F637="","",OR(IFERROR(SEARCH("CG",Tabla1[[#This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7" s="305" t="str">
        <f>IF(F637&lt;&gt;"",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7" s="305" t="str">
        <f>IF(F637&lt;&gt;"",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7" s="305" t="str">
        <f>IF(Tabla1[[#This Row],[Fecha Inicio grupo]]="","",IFERROR(VLOOKUP(Tabla1[[#This Row],[Mes de Alta como miembro]],Parámetros!$AM$2:$AN$16,2,0),"01/01/1900"))</f>
        <v/>
      </c>
    </row>
    <row r="638" spans="1:63" ht="14.45" hidden="1">
      <c r="A638" s="68">
        <v>635</v>
      </c>
      <c r="B638" s="29"/>
      <c r="C638" s="34"/>
      <c r="D638" s="42"/>
      <c r="E638" s="64"/>
      <c r="F638" s="45"/>
      <c r="G638" s="45"/>
      <c r="H638" s="161"/>
      <c r="I638" s="42"/>
      <c r="J638" s="28"/>
      <c r="K638" s="69"/>
      <c r="L638" s="68"/>
      <c r="M638" s="46"/>
      <c r="N638" s="236" t="str">
        <f ca="1">IF(Tabla1[[#This Row],[Fecha de nac]]="","",IF(Tabla1[[#This Row],[Fecha Finalización]] &gt;=TODAY(), DATEDIF(Tabla1[[#This Row],[Fecha de nac]],TODAY(),"y"), ROUNDDOWN((Tabla1[[#This Row],[Fecha Finalización]] -Tabla1[[#This Row],[Fecha de nac]])/365,0)))</f>
        <v/>
      </c>
      <c r="O638" s="167"/>
      <c r="P638" s="34"/>
      <c r="Q638" s="67"/>
      <c r="R638" s="67"/>
      <c r="S638" s="67"/>
      <c r="T638" s="67"/>
      <c r="U638" s="241" t="str">
        <f>IF(F638="","",Tabla1[[#This Row],[Fecha Inicio grupo]]+3*7-7)</f>
        <v/>
      </c>
      <c r="V638" s="242" t="str">
        <f>IF(F638="","",EDATE(Tabla1[[#This Row],[Fecha Inicio grupo]],3))</f>
        <v/>
      </c>
      <c r="W638" s="29"/>
      <c r="X638" s="29"/>
      <c r="Y638" s="76"/>
      <c r="Z638" s="76"/>
      <c r="AA638" s="76"/>
      <c r="AB638" s="76"/>
      <c r="AC638" s="76"/>
      <c r="AD638" s="76"/>
      <c r="AE638" s="76"/>
      <c r="AF638" s="76"/>
      <c r="AG638" s="76"/>
      <c r="AH638" s="76"/>
      <c r="AI638" s="76"/>
      <c r="AJ638" s="76"/>
      <c r="AK638" s="76"/>
      <c r="AL638" s="76"/>
      <c r="AM638" s="76"/>
      <c r="AN638" s="76"/>
      <c r="AO638" s="143"/>
      <c r="AP638" s="244" t="str">
        <f>IF(F638="","",IFERROR(VLOOKUP(SUBSTITUTE(SUBSTITUTE(Tabla1[[#This Row],[Uso Sistemas]],"T","P"),"N","F"),Parámetros!$M$2:$N$17,2,0),"Completar hasta 3ra sem. para evaluar a Probacionista"))</f>
        <v/>
      </c>
      <c r="AQ638" s="39"/>
      <c r="AR638" s="39"/>
      <c r="AS638" s="39"/>
      <c r="AT638" s="28"/>
      <c r="AU638" s="55"/>
      <c r="AV638" s="55"/>
      <c r="AW638" s="55"/>
      <c r="AX638" s="246" t="str">
        <f>IF(V638="","",EOMONTH(EDATE(Tabla1[[#This Row],[Fecha Finalización]],2),0))</f>
        <v/>
      </c>
      <c r="AY638" s="39"/>
      <c r="AZ638" s="247" t="str">
        <f>IF(V638="","",EOMONTH(EDATE(Tabla1[[#This Row],[Fecha Finalización]],3),0))</f>
        <v/>
      </c>
      <c r="BA638" s="39"/>
      <c r="BB638" s="39"/>
      <c r="BC638" s="233"/>
      <c r="BD638" s="231" t="str">
        <f>IF(F638="","",Tabla1[[#This Row],[sem 01]]&amp;Tabla1[[#This Row],[sem 02]]&amp;Tabla1[[#This Row],[sem 03]])</f>
        <v/>
      </c>
      <c r="BE638" s="232" t="str">
        <f>+IF(TRIM(F638)="","",$B$1&amp;"-"&amp;Tabla1[[#This Row],[Mes Inscrito]]&amp;"-"&amp;Tabla1[[#This Row],[Dia de clases Inscrito]]&amp;"-"&amp;Tabla1[[#This Row],[Horario Inscrito]]&amp;"-"&amp;Tabla1[[#This Row],[Fecha Inicio grupo]])</f>
        <v/>
      </c>
      <c r="BF638" s="249" t="str">
        <f>IF(F638="","",Tabla1[[#This Row],[Curso]])</f>
        <v/>
      </c>
      <c r="BG638" s="250" t="str">
        <f>+IF(TRIM(F638)="","",$B$1&amp;"-"&amp;TRIM(Tabla1[[#This Row],[Mes Inscrito]])&amp;"-"&amp;TRIM(Tabla1[[#This Row],[Dia de clases Inscrito]])&amp;"-"&amp;TRIM(Tabla1[[#This Row],[Horario Inscrito]])&amp;"-"&amp;TRIM(Tabla1[[#This Row],[Fecha Inicio grupo]])&amp;"-"&amp;TRIM(Tabla1[[#This Row],[Tipo Incrito]]))</f>
        <v/>
      </c>
      <c r="BH638" s="251" t="str">
        <f>IF(F638="","",OR(IFERROR(SEARCH("CG",Tabla1[[#This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8" s="305" t="str">
        <f>IF(F638&lt;&gt;"",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8" s="305" t="str">
        <f>IF(F638&lt;&gt;"",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8" s="305" t="str">
        <f>IF(Tabla1[[#This Row],[Fecha Inicio grupo]]="","",IFERROR(VLOOKUP(Tabla1[[#This Row],[Mes de Alta como miembro]],Parámetros!$AM$2:$AN$16,2,0),"01/01/1900"))</f>
        <v/>
      </c>
    </row>
    <row r="639" spans="1:63" ht="14.45" hidden="1">
      <c r="A639" s="68">
        <v>636</v>
      </c>
      <c r="B639" s="29"/>
      <c r="C639" s="34"/>
      <c r="D639" s="42"/>
      <c r="E639" s="64"/>
      <c r="F639" s="45"/>
      <c r="G639" s="45"/>
      <c r="H639" s="161"/>
      <c r="I639" s="42"/>
      <c r="J639" s="28"/>
      <c r="K639" s="69"/>
      <c r="L639" s="68"/>
      <c r="M639" s="46"/>
      <c r="N639" s="236" t="str">
        <f ca="1">IF(Tabla1[[#This Row],[Fecha de nac]]="","",IF(Tabla1[[#This Row],[Fecha Finalización]] &gt;=TODAY(), DATEDIF(Tabla1[[#This Row],[Fecha de nac]],TODAY(),"y"), ROUNDDOWN((Tabla1[[#This Row],[Fecha Finalización]] -Tabla1[[#This Row],[Fecha de nac]])/365,0)))</f>
        <v/>
      </c>
      <c r="O639" s="167"/>
      <c r="P639" s="34"/>
      <c r="Q639" s="67"/>
      <c r="R639" s="67"/>
      <c r="S639" s="67"/>
      <c r="T639" s="67"/>
      <c r="U639" s="241" t="str">
        <f>IF(F639="","",Tabla1[[#This Row],[Fecha Inicio grupo]]+3*7-7)</f>
        <v/>
      </c>
      <c r="V639" s="242" t="str">
        <f>IF(F639="","",EDATE(Tabla1[[#This Row],[Fecha Inicio grupo]],3))</f>
        <v/>
      </c>
      <c r="W639" s="29"/>
      <c r="X639" s="29"/>
      <c r="Y639" s="76"/>
      <c r="Z639" s="76"/>
      <c r="AA639" s="76"/>
      <c r="AB639" s="76"/>
      <c r="AC639" s="76"/>
      <c r="AD639" s="76"/>
      <c r="AE639" s="76"/>
      <c r="AF639" s="76"/>
      <c r="AG639" s="76"/>
      <c r="AH639" s="76"/>
      <c r="AI639" s="76"/>
      <c r="AJ639" s="76"/>
      <c r="AK639" s="76"/>
      <c r="AL639" s="76"/>
      <c r="AM639" s="76"/>
      <c r="AN639" s="76"/>
      <c r="AO639" s="143"/>
      <c r="AP639" s="244" t="str">
        <f>IF(F639="","",IFERROR(VLOOKUP(SUBSTITUTE(SUBSTITUTE(Tabla1[[#This Row],[Uso Sistemas]],"T","P"),"N","F"),Parámetros!$M$2:$N$17,2,0),"Completar hasta 3ra sem. para evaluar a Probacionista"))</f>
        <v/>
      </c>
      <c r="AQ639" s="39"/>
      <c r="AR639" s="39"/>
      <c r="AS639" s="39"/>
      <c r="AT639" s="28"/>
      <c r="AU639" s="55"/>
      <c r="AV639" s="55"/>
      <c r="AW639" s="55"/>
      <c r="AX639" s="246" t="str">
        <f>IF(V639="","",EOMONTH(EDATE(Tabla1[[#This Row],[Fecha Finalización]],2),0))</f>
        <v/>
      </c>
      <c r="AY639" s="39"/>
      <c r="AZ639" s="247" t="str">
        <f>IF(V639="","",EOMONTH(EDATE(Tabla1[[#This Row],[Fecha Finalización]],3),0))</f>
        <v/>
      </c>
      <c r="BA639" s="39"/>
      <c r="BB639" s="39"/>
      <c r="BC639" s="233"/>
      <c r="BD639" s="231" t="str">
        <f>IF(F639="","",Tabla1[[#This Row],[sem 01]]&amp;Tabla1[[#This Row],[sem 02]]&amp;Tabla1[[#This Row],[sem 03]])</f>
        <v/>
      </c>
      <c r="BE639" s="232" t="str">
        <f>+IF(TRIM(F639)="","",$B$1&amp;"-"&amp;Tabla1[[#This Row],[Mes Inscrito]]&amp;"-"&amp;Tabla1[[#This Row],[Dia de clases Inscrito]]&amp;"-"&amp;Tabla1[[#This Row],[Horario Inscrito]]&amp;"-"&amp;Tabla1[[#This Row],[Fecha Inicio grupo]])</f>
        <v/>
      </c>
      <c r="BF639" s="249" t="str">
        <f>IF(F639="","",Tabla1[[#This Row],[Curso]])</f>
        <v/>
      </c>
      <c r="BG639" s="250" t="str">
        <f>+IF(TRIM(F639)="","",$B$1&amp;"-"&amp;TRIM(Tabla1[[#This Row],[Mes Inscrito]])&amp;"-"&amp;TRIM(Tabla1[[#This Row],[Dia de clases Inscrito]])&amp;"-"&amp;TRIM(Tabla1[[#This Row],[Horario Inscrito]])&amp;"-"&amp;TRIM(Tabla1[[#This Row],[Fecha Inicio grupo]])&amp;"-"&amp;TRIM(Tabla1[[#This Row],[Tipo Incrito]]))</f>
        <v/>
      </c>
      <c r="BH639" s="251" t="str">
        <f>IF(F639="","",OR(IFERROR(SEARCH("CG",Tabla1[[#This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9" s="305" t="str">
        <f>IF(F639&lt;&gt;"",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9" s="305" t="str">
        <f>IF(F639&lt;&gt;"",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9" s="305" t="str">
        <f>IF(Tabla1[[#This Row],[Fecha Inicio grupo]]="","",IFERROR(VLOOKUP(Tabla1[[#This Row],[Mes de Alta como miembro]],Parámetros!$AM$2:$AN$16,2,0),"01/01/1900"))</f>
        <v/>
      </c>
    </row>
    <row r="640" spans="1:63" ht="14.45" hidden="1">
      <c r="A640" s="68">
        <v>637</v>
      </c>
      <c r="B640" s="29"/>
      <c r="C640" s="34"/>
      <c r="D640" s="42"/>
      <c r="E640" s="64"/>
      <c r="F640" s="45"/>
      <c r="G640" s="45"/>
      <c r="H640" s="161"/>
      <c r="I640" s="42"/>
      <c r="J640" s="28"/>
      <c r="K640" s="69"/>
      <c r="L640" s="68"/>
      <c r="M640" s="46"/>
      <c r="N640" s="236" t="str">
        <f ca="1">IF(Tabla1[[#This Row],[Fecha de nac]]="","",IF(Tabla1[[#This Row],[Fecha Finalización]] &gt;=TODAY(), DATEDIF(Tabla1[[#This Row],[Fecha de nac]],TODAY(),"y"), ROUNDDOWN((Tabla1[[#This Row],[Fecha Finalización]] -Tabla1[[#This Row],[Fecha de nac]])/365,0)))</f>
        <v/>
      </c>
      <c r="O640" s="167"/>
      <c r="P640" s="34"/>
      <c r="Q640" s="67"/>
      <c r="R640" s="67"/>
      <c r="S640" s="67"/>
      <c r="T640" s="67"/>
      <c r="U640" s="241" t="str">
        <f>IF(F640="","",Tabla1[[#This Row],[Fecha Inicio grupo]]+3*7-7)</f>
        <v/>
      </c>
      <c r="V640" s="242" t="str">
        <f>IF(F640="","",EDATE(Tabla1[[#This Row],[Fecha Inicio grupo]],3))</f>
        <v/>
      </c>
      <c r="W640" s="29"/>
      <c r="X640" s="29"/>
      <c r="Y640" s="76"/>
      <c r="Z640" s="76"/>
      <c r="AA640" s="76"/>
      <c r="AB640" s="76"/>
      <c r="AC640" s="76"/>
      <c r="AD640" s="76"/>
      <c r="AE640" s="76"/>
      <c r="AF640" s="76"/>
      <c r="AG640" s="76"/>
      <c r="AH640" s="76"/>
      <c r="AI640" s="76"/>
      <c r="AJ640" s="76"/>
      <c r="AK640" s="76"/>
      <c r="AL640" s="76"/>
      <c r="AM640" s="76"/>
      <c r="AN640" s="76"/>
      <c r="AO640" s="143"/>
      <c r="AP640" s="244" t="str">
        <f>IF(F640="","",IFERROR(VLOOKUP(SUBSTITUTE(SUBSTITUTE(Tabla1[[#This Row],[Uso Sistemas]],"T","P"),"N","F"),Parámetros!$M$2:$N$17,2,0),"Completar hasta 3ra sem. para evaluar a Probacionista"))</f>
        <v/>
      </c>
      <c r="AQ640" s="39"/>
      <c r="AR640" s="39"/>
      <c r="AS640" s="39"/>
      <c r="AT640" s="28"/>
      <c r="AU640" s="55"/>
      <c r="AV640" s="55"/>
      <c r="AW640" s="55"/>
      <c r="AX640" s="246" t="str">
        <f>IF(V640="","",EOMONTH(EDATE(Tabla1[[#This Row],[Fecha Finalización]],2),0))</f>
        <v/>
      </c>
      <c r="AY640" s="39"/>
      <c r="AZ640" s="247" t="str">
        <f>IF(V640="","",EOMONTH(EDATE(Tabla1[[#This Row],[Fecha Finalización]],3),0))</f>
        <v/>
      </c>
      <c r="BA640" s="39"/>
      <c r="BB640" s="39"/>
      <c r="BC640" s="233"/>
      <c r="BD640" s="231" t="str">
        <f>IF(F640="","",Tabla1[[#This Row],[sem 01]]&amp;Tabla1[[#This Row],[sem 02]]&amp;Tabla1[[#This Row],[sem 03]])</f>
        <v/>
      </c>
      <c r="BE640" s="232" t="str">
        <f>+IF(TRIM(F640)="","",$B$1&amp;"-"&amp;Tabla1[[#This Row],[Mes Inscrito]]&amp;"-"&amp;Tabla1[[#This Row],[Dia de clases Inscrito]]&amp;"-"&amp;Tabla1[[#This Row],[Horario Inscrito]]&amp;"-"&amp;Tabla1[[#This Row],[Fecha Inicio grupo]])</f>
        <v/>
      </c>
      <c r="BF640" s="249" t="str">
        <f>IF(F640="","",Tabla1[[#This Row],[Curso]])</f>
        <v/>
      </c>
      <c r="BG640" s="250" t="str">
        <f>+IF(TRIM(F640)="","",$B$1&amp;"-"&amp;TRIM(Tabla1[[#This Row],[Mes Inscrito]])&amp;"-"&amp;TRIM(Tabla1[[#This Row],[Dia de clases Inscrito]])&amp;"-"&amp;TRIM(Tabla1[[#This Row],[Horario Inscrito]])&amp;"-"&amp;TRIM(Tabla1[[#This Row],[Fecha Inicio grupo]])&amp;"-"&amp;TRIM(Tabla1[[#This Row],[Tipo Incrito]]))</f>
        <v/>
      </c>
      <c r="BH640" s="251" t="str">
        <f>IF(F640="","",OR(IFERROR(SEARCH("CG",Tabla1[[#This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0" s="305" t="str">
        <f>IF(F640&lt;&gt;"",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0" s="305" t="str">
        <f>IF(F640&lt;&gt;"",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0" s="305" t="str">
        <f>IF(Tabla1[[#This Row],[Fecha Inicio grupo]]="","",IFERROR(VLOOKUP(Tabla1[[#This Row],[Mes de Alta como miembro]],Parámetros!$AM$2:$AN$16,2,0),"01/01/1900"))</f>
        <v/>
      </c>
    </row>
    <row r="641" spans="1:63" ht="14.45" hidden="1">
      <c r="A641" s="68">
        <v>638</v>
      </c>
      <c r="B641" s="29"/>
      <c r="C641" s="34"/>
      <c r="D641" s="42"/>
      <c r="E641" s="64"/>
      <c r="F641" s="45"/>
      <c r="G641" s="45"/>
      <c r="H641" s="161"/>
      <c r="I641" s="42"/>
      <c r="J641" s="28"/>
      <c r="K641" s="69"/>
      <c r="L641" s="68"/>
      <c r="M641" s="46"/>
      <c r="N641" s="236" t="str">
        <f ca="1">IF(Tabla1[[#This Row],[Fecha de nac]]="","",IF(Tabla1[[#This Row],[Fecha Finalización]] &gt;=TODAY(), DATEDIF(Tabla1[[#This Row],[Fecha de nac]],TODAY(),"y"), ROUNDDOWN((Tabla1[[#This Row],[Fecha Finalización]] -Tabla1[[#This Row],[Fecha de nac]])/365,0)))</f>
        <v/>
      </c>
      <c r="O641" s="167"/>
      <c r="P641" s="34"/>
      <c r="Q641" s="67"/>
      <c r="R641" s="67"/>
      <c r="S641" s="67"/>
      <c r="T641" s="67"/>
      <c r="U641" s="241" t="str">
        <f>IF(F641="","",Tabla1[[#This Row],[Fecha Inicio grupo]]+3*7-7)</f>
        <v/>
      </c>
      <c r="V641" s="242" t="str">
        <f>IF(F641="","",EDATE(Tabla1[[#This Row],[Fecha Inicio grupo]],3))</f>
        <v/>
      </c>
      <c r="W641" s="29"/>
      <c r="X641" s="29"/>
      <c r="Y641" s="76"/>
      <c r="Z641" s="76"/>
      <c r="AA641" s="76"/>
      <c r="AB641" s="76"/>
      <c r="AC641" s="76"/>
      <c r="AD641" s="76"/>
      <c r="AE641" s="76"/>
      <c r="AF641" s="76"/>
      <c r="AG641" s="76"/>
      <c r="AH641" s="76"/>
      <c r="AI641" s="76"/>
      <c r="AJ641" s="76"/>
      <c r="AK641" s="76"/>
      <c r="AL641" s="76"/>
      <c r="AM641" s="76"/>
      <c r="AN641" s="76"/>
      <c r="AO641" s="143"/>
      <c r="AP641" s="244" t="str">
        <f>IF(F641="","",IFERROR(VLOOKUP(SUBSTITUTE(SUBSTITUTE(Tabla1[[#This Row],[Uso Sistemas]],"T","P"),"N","F"),Parámetros!$M$2:$N$17,2,0),"Completar hasta 3ra sem. para evaluar a Probacionista"))</f>
        <v/>
      </c>
      <c r="AQ641" s="39"/>
      <c r="AR641" s="39"/>
      <c r="AS641" s="39"/>
      <c r="AT641" s="28"/>
      <c r="AU641" s="55"/>
      <c r="AV641" s="55"/>
      <c r="AW641" s="55"/>
      <c r="AX641" s="246" t="str">
        <f>IF(V641="","",EOMONTH(EDATE(Tabla1[[#This Row],[Fecha Finalización]],2),0))</f>
        <v/>
      </c>
      <c r="AY641" s="39"/>
      <c r="AZ641" s="247" t="str">
        <f>IF(V641="","",EOMONTH(EDATE(Tabla1[[#This Row],[Fecha Finalización]],3),0))</f>
        <v/>
      </c>
      <c r="BA641" s="39"/>
      <c r="BB641" s="39"/>
      <c r="BC641" s="233"/>
      <c r="BD641" s="231" t="str">
        <f>IF(F641="","",Tabla1[[#This Row],[sem 01]]&amp;Tabla1[[#This Row],[sem 02]]&amp;Tabla1[[#This Row],[sem 03]])</f>
        <v/>
      </c>
      <c r="BE641" s="232" t="str">
        <f>+IF(TRIM(F641)="","",$B$1&amp;"-"&amp;Tabla1[[#This Row],[Mes Inscrito]]&amp;"-"&amp;Tabla1[[#This Row],[Dia de clases Inscrito]]&amp;"-"&amp;Tabla1[[#This Row],[Horario Inscrito]]&amp;"-"&amp;Tabla1[[#This Row],[Fecha Inicio grupo]])</f>
        <v/>
      </c>
      <c r="BF641" s="249" t="str">
        <f>IF(F641="","",Tabla1[[#This Row],[Curso]])</f>
        <v/>
      </c>
      <c r="BG641" s="250" t="str">
        <f>+IF(TRIM(F641)="","",$B$1&amp;"-"&amp;TRIM(Tabla1[[#This Row],[Mes Inscrito]])&amp;"-"&amp;TRIM(Tabla1[[#This Row],[Dia de clases Inscrito]])&amp;"-"&amp;TRIM(Tabla1[[#This Row],[Horario Inscrito]])&amp;"-"&amp;TRIM(Tabla1[[#This Row],[Fecha Inicio grupo]])&amp;"-"&amp;TRIM(Tabla1[[#This Row],[Tipo Incrito]]))</f>
        <v/>
      </c>
      <c r="BH641" s="251" t="str">
        <f>IF(F641="","",OR(IFERROR(SEARCH("CG",Tabla1[[#This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1" s="305" t="str">
        <f>IF(F641&lt;&gt;"",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1" s="305" t="str">
        <f>IF(F641&lt;&gt;"",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1" s="305" t="str">
        <f>IF(Tabla1[[#This Row],[Fecha Inicio grupo]]="","",IFERROR(VLOOKUP(Tabla1[[#This Row],[Mes de Alta como miembro]],Parámetros!$AM$2:$AN$16,2,0),"01/01/1900"))</f>
        <v/>
      </c>
    </row>
    <row r="642" spans="1:63" ht="14.45" hidden="1">
      <c r="A642" s="68">
        <v>639</v>
      </c>
      <c r="B642" s="29"/>
      <c r="C642" s="34"/>
      <c r="D642" s="42"/>
      <c r="E642" s="64"/>
      <c r="F642" s="45"/>
      <c r="G642" s="45"/>
      <c r="H642" s="161"/>
      <c r="I642" s="42"/>
      <c r="J642" s="28"/>
      <c r="K642" s="69"/>
      <c r="L642" s="68"/>
      <c r="M642" s="46"/>
      <c r="N642" s="236" t="str">
        <f ca="1">IF(Tabla1[[#This Row],[Fecha de nac]]="","",IF(Tabla1[[#This Row],[Fecha Finalización]] &gt;=TODAY(), DATEDIF(Tabla1[[#This Row],[Fecha de nac]],TODAY(),"y"), ROUNDDOWN((Tabla1[[#This Row],[Fecha Finalización]] -Tabla1[[#This Row],[Fecha de nac]])/365,0)))</f>
        <v/>
      </c>
      <c r="O642" s="167"/>
      <c r="P642" s="34"/>
      <c r="Q642" s="67"/>
      <c r="R642" s="67"/>
      <c r="S642" s="67"/>
      <c r="T642" s="67"/>
      <c r="U642" s="241" t="str">
        <f>IF(F642="","",Tabla1[[#This Row],[Fecha Inicio grupo]]+3*7-7)</f>
        <v/>
      </c>
      <c r="V642" s="242" t="str">
        <f>IF(F642="","",EDATE(Tabla1[[#This Row],[Fecha Inicio grupo]],3))</f>
        <v/>
      </c>
      <c r="W642" s="29"/>
      <c r="X642" s="29"/>
      <c r="Y642" s="76"/>
      <c r="Z642" s="76"/>
      <c r="AA642" s="76"/>
      <c r="AB642" s="76"/>
      <c r="AC642" s="76"/>
      <c r="AD642" s="76"/>
      <c r="AE642" s="76"/>
      <c r="AF642" s="76"/>
      <c r="AG642" s="76"/>
      <c r="AH642" s="76"/>
      <c r="AI642" s="76"/>
      <c r="AJ642" s="76"/>
      <c r="AK642" s="76"/>
      <c r="AL642" s="76"/>
      <c r="AM642" s="76"/>
      <c r="AN642" s="76"/>
      <c r="AO642" s="143"/>
      <c r="AP642" s="244" t="str">
        <f>IF(F642="","",IFERROR(VLOOKUP(SUBSTITUTE(SUBSTITUTE(Tabla1[[#This Row],[Uso Sistemas]],"T","P"),"N","F"),Parámetros!$M$2:$N$17,2,0),"Completar hasta 3ra sem. para evaluar a Probacionista"))</f>
        <v/>
      </c>
      <c r="AQ642" s="39"/>
      <c r="AR642" s="39"/>
      <c r="AS642" s="39"/>
      <c r="AT642" s="28"/>
      <c r="AU642" s="55"/>
      <c r="AV642" s="55"/>
      <c r="AW642" s="55"/>
      <c r="AX642" s="246" t="str">
        <f>IF(V642="","",EOMONTH(EDATE(Tabla1[[#This Row],[Fecha Finalización]],2),0))</f>
        <v/>
      </c>
      <c r="AY642" s="39"/>
      <c r="AZ642" s="247" t="str">
        <f>IF(V642="","",EOMONTH(EDATE(Tabla1[[#This Row],[Fecha Finalización]],3),0))</f>
        <v/>
      </c>
      <c r="BA642" s="39"/>
      <c r="BB642" s="39"/>
      <c r="BC642" s="233"/>
      <c r="BD642" s="231" t="str">
        <f>IF(F642="","",Tabla1[[#This Row],[sem 01]]&amp;Tabla1[[#This Row],[sem 02]]&amp;Tabla1[[#This Row],[sem 03]])</f>
        <v/>
      </c>
      <c r="BE642" s="232" t="str">
        <f>+IF(TRIM(F642)="","",$B$1&amp;"-"&amp;Tabla1[[#This Row],[Mes Inscrito]]&amp;"-"&amp;Tabla1[[#This Row],[Dia de clases Inscrito]]&amp;"-"&amp;Tabla1[[#This Row],[Horario Inscrito]]&amp;"-"&amp;Tabla1[[#This Row],[Fecha Inicio grupo]])</f>
        <v/>
      </c>
      <c r="BF642" s="249" t="str">
        <f>IF(F642="","",Tabla1[[#This Row],[Curso]])</f>
        <v/>
      </c>
      <c r="BG642" s="250" t="str">
        <f>+IF(TRIM(F642)="","",$B$1&amp;"-"&amp;TRIM(Tabla1[[#This Row],[Mes Inscrito]])&amp;"-"&amp;TRIM(Tabla1[[#This Row],[Dia de clases Inscrito]])&amp;"-"&amp;TRIM(Tabla1[[#This Row],[Horario Inscrito]])&amp;"-"&amp;TRIM(Tabla1[[#This Row],[Fecha Inicio grupo]])&amp;"-"&amp;TRIM(Tabla1[[#This Row],[Tipo Incrito]]))</f>
        <v/>
      </c>
      <c r="BH642" s="251" t="str">
        <f>IF(F642="","",OR(IFERROR(SEARCH("CG",Tabla1[[#This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2" s="305" t="str">
        <f>IF(F642&lt;&gt;"",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2" s="305" t="str">
        <f>IF(F642&lt;&gt;"",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2" s="305" t="str">
        <f>IF(Tabla1[[#This Row],[Fecha Inicio grupo]]="","",IFERROR(VLOOKUP(Tabla1[[#This Row],[Mes de Alta como miembro]],Parámetros!$AM$2:$AN$16,2,0),"01/01/1900"))</f>
        <v/>
      </c>
    </row>
    <row r="643" spans="1:63" ht="14.45" hidden="1">
      <c r="A643" s="68">
        <v>640</v>
      </c>
      <c r="B643" s="29"/>
      <c r="C643" s="34"/>
      <c r="D643" s="42"/>
      <c r="E643" s="64"/>
      <c r="F643" s="45"/>
      <c r="G643" s="45"/>
      <c r="H643" s="161"/>
      <c r="I643" s="42"/>
      <c r="J643" s="28"/>
      <c r="K643" s="69"/>
      <c r="L643" s="68"/>
      <c r="M643" s="46"/>
      <c r="N643" s="236" t="str">
        <f ca="1">IF(Tabla1[[#This Row],[Fecha de nac]]="","",IF(Tabla1[[#This Row],[Fecha Finalización]] &gt;=TODAY(), DATEDIF(Tabla1[[#This Row],[Fecha de nac]],TODAY(),"y"), ROUNDDOWN((Tabla1[[#This Row],[Fecha Finalización]] -Tabla1[[#This Row],[Fecha de nac]])/365,0)))</f>
        <v/>
      </c>
      <c r="O643" s="167"/>
      <c r="P643" s="34"/>
      <c r="Q643" s="67"/>
      <c r="R643" s="67"/>
      <c r="S643" s="67"/>
      <c r="T643" s="67"/>
      <c r="U643" s="241" t="str">
        <f>IF(F643="","",Tabla1[[#This Row],[Fecha Inicio grupo]]+3*7-7)</f>
        <v/>
      </c>
      <c r="V643" s="242" t="str">
        <f>IF(F643="","",EDATE(Tabla1[[#This Row],[Fecha Inicio grupo]],3))</f>
        <v/>
      </c>
      <c r="W643" s="29"/>
      <c r="X643" s="29"/>
      <c r="Y643" s="76"/>
      <c r="Z643" s="76"/>
      <c r="AA643" s="76"/>
      <c r="AB643" s="76"/>
      <c r="AC643" s="76"/>
      <c r="AD643" s="76"/>
      <c r="AE643" s="76"/>
      <c r="AF643" s="76"/>
      <c r="AG643" s="76"/>
      <c r="AH643" s="76"/>
      <c r="AI643" s="76"/>
      <c r="AJ643" s="76"/>
      <c r="AK643" s="76"/>
      <c r="AL643" s="76"/>
      <c r="AM643" s="76"/>
      <c r="AN643" s="76"/>
      <c r="AO643" s="143"/>
      <c r="AP643" s="244" t="str">
        <f>IF(F643="","",IFERROR(VLOOKUP(SUBSTITUTE(SUBSTITUTE(Tabla1[[#This Row],[Uso Sistemas]],"T","P"),"N","F"),Parámetros!$M$2:$N$17,2,0),"Completar hasta 3ra sem. para evaluar a Probacionista"))</f>
        <v/>
      </c>
      <c r="AQ643" s="39"/>
      <c r="AR643" s="39"/>
      <c r="AS643" s="39"/>
      <c r="AT643" s="28"/>
      <c r="AU643" s="55"/>
      <c r="AV643" s="55"/>
      <c r="AW643" s="55"/>
      <c r="AX643" s="246" t="str">
        <f>IF(V643="","",EOMONTH(EDATE(Tabla1[[#This Row],[Fecha Finalización]],2),0))</f>
        <v/>
      </c>
      <c r="AY643" s="39"/>
      <c r="AZ643" s="247" t="str">
        <f>IF(V643="","",EOMONTH(EDATE(Tabla1[[#This Row],[Fecha Finalización]],3),0))</f>
        <v/>
      </c>
      <c r="BA643" s="39"/>
      <c r="BB643" s="39"/>
      <c r="BC643" s="233"/>
      <c r="BD643" s="231" t="str">
        <f>IF(F643="","",Tabla1[[#This Row],[sem 01]]&amp;Tabla1[[#This Row],[sem 02]]&amp;Tabla1[[#This Row],[sem 03]])</f>
        <v/>
      </c>
      <c r="BE643" s="232" t="str">
        <f>+IF(TRIM(F643)="","",$B$1&amp;"-"&amp;Tabla1[[#This Row],[Mes Inscrito]]&amp;"-"&amp;Tabla1[[#This Row],[Dia de clases Inscrito]]&amp;"-"&amp;Tabla1[[#This Row],[Horario Inscrito]]&amp;"-"&amp;Tabla1[[#This Row],[Fecha Inicio grupo]])</f>
        <v/>
      </c>
      <c r="BF643" s="249" t="str">
        <f>IF(F643="","",Tabla1[[#This Row],[Curso]])</f>
        <v/>
      </c>
      <c r="BG643" s="250" t="str">
        <f>+IF(TRIM(F643)="","",$B$1&amp;"-"&amp;TRIM(Tabla1[[#This Row],[Mes Inscrito]])&amp;"-"&amp;TRIM(Tabla1[[#This Row],[Dia de clases Inscrito]])&amp;"-"&amp;TRIM(Tabla1[[#This Row],[Horario Inscrito]])&amp;"-"&amp;TRIM(Tabla1[[#This Row],[Fecha Inicio grupo]])&amp;"-"&amp;TRIM(Tabla1[[#This Row],[Tipo Incrito]]))</f>
        <v/>
      </c>
      <c r="BH643" s="251" t="str">
        <f>IF(F643="","",OR(IFERROR(SEARCH("CG",Tabla1[[#This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3" s="305" t="str">
        <f>IF(F643&lt;&gt;"",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3" s="305" t="str">
        <f>IF(F643&lt;&gt;"",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3" s="305" t="str">
        <f>IF(Tabla1[[#This Row],[Fecha Inicio grupo]]="","",IFERROR(VLOOKUP(Tabla1[[#This Row],[Mes de Alta como miembro]],Parámetros!$AM$2:$AN$16,2,0),"01/01/1900"))</f>
        <v/>
      </c>
    </row>
    <row r="644" spans="1:63" ht="14.45" hidden="1">
      <c r="A644" s="68">
        <v>641</v>
      </c>
      <c r="B644" s="29"/>
      <c r="C644" s="34"/>
      <c r="D644" s="42"/>
      <c r="E644" s="64"/>
      <c r="F644" s="45"/>
      <c r="G644" s="45"/>
      <c r="H644" s="161"/>
      <c r="I644" s="42"/>
      <c r="J644" s="28"/>
      <c r="K644" s="69"/>
      <c r="L644" s="68"/>
      <c r="M644" s="46"/>
      <c r="N644" s="236" t="str">
        <f ca="1">IF(Tabla1[[#This Row],[Fecha de nac]]="","",IF(Tabla1[[#This Row],[Fecha Finalización]] &gt;=TODAY(), DATEDIF(Tabla1[[#This Row],[Fecha de nac]],TODAY(),"y"), ROUNDDOWN((Tabla1[[#This Row],[Fecha Finalización]] -Tabla1[[#This Row],[Fecha de nac]])/365,0)))</f>
        <v/>
      </c>
      <c r="O644" s="167"/>
      <c r="P644" s="34"/>
      <c r="Q644" s="67"/>
      <c r="R644" s="67"/>
      <c r="S644" s="67"/>
      <c r="T644" s="67"/>
      <c r="U644" s="241" t="str">
        <f>IF(F644="","",Tabla1[[#This Row],[Fecha Inicio grupo]]+3*7-7)</f>
        <v/>
      </c>
      <c r="V644" s="242" t="str">
        <f>IF(F644="","",EDATE(Tabla1[[#This Row],[Fecha Inicio grupo]],3))</f>
        <v/>
      </c>
      <c r="W644" s="29"/>
      <c r="X644" s="29"/>
      <c r="Y644" s="76"/>
      <c r="Z644" s="76"/>
      <c r="AA644" s="76"/>
      <c r="AB644" s="76"/>
      <c r="AC644" s="76"/>
      <c r="AD644" s="76"/>
      <c r="AE644" s="76"/>
      <c r="AF644" s="76"/>
      <c r="AG644" s="76"/>
      <c r="AH644" s="76"/>
      <c r="AI644" s="76"/>
      <c r="AJ644" s="76"/>
      <c r="AK644" s="76"/>
      <c r="AL644" s="76"/>
      <c r="AM644" s="76"/>
      <c r="AN644" s="76"/>
      <c r="AO644" s="143"/>
      <c r="AP644" s="244" t="str">
        <f>IF(F644="","",IFERROR(VLOOKUP(SUBSTITUTE(SUBSTITUTE(Tabla1[[#This Row],[Uso Sistemas]],"T","P"),"N","F"),Parámetros!$M$2:$N$17,2,0),"Completar hasta 3ra sem. para evaluar a Probacionista"))</f>
        <v/>
      </c>
      <c r="AQ644" s="39"/>
      <c r="AR644" s="39"/>
      <c r="AS644" s="39"/>
      <c r="AT644" s="28"/>
      <c r="AU644" s="55"/>
      <c r="AV644" s="55"/>
      <c r="AW644" s="55"/>
      <c r="AX644" s="246" t="str">
        <f>IF(V644="","",EOMONTH(EDATE(Tabla1[[#This Row],[Fecha Finalización]],2),0))</f>
        <v/>
      </c>
      <c r="AY644" s="39"/>
      <c r="AZ644" s="247" t="str">
        <f>IF(V644="","",EOMONTH(EDATE(Tabla1[[#This Row],[Fecha Finalización]],3),0))</f>
        <v/>
      </c>
      <c r="BA644" s="39"/>
      <c r="BB644" s="39"/>
      <c r="BC644" s="233"/>
      <c r="BD644" s="231" t="str">
        <f>IF(F644="","",Tabla1[[#This Row],[sem 01]]&amp;Tabla1[[#This Row],[sem 02]]&amp;Tabla1[[#This Row],[sem 03]])</f>
        <v/>
      </c>
      <c r="BE644" s="232" t="str">
        <f>+IF(TRIM(F644)="","",$B$1&amp;"-"&amp;Tabla1[[#This Row],[Mes Inscrito]]&amp;"-"&amp;Tabla1[[#This Row],[Dia de clases Inscrito]]&amp;"-"&amp;Tabla1[[#This Row],[Horario Inscrito]]&amp;"-"&amp;Tabla1[[#This Row],[Fecha Inicio grupo]])</f>
        <v/>
      </c>
      <c r="BF644" s="249" t="str">
        <f>IF(F644="","",Tabla1[[#This Row],[Curso]])</f>
        <v/>
      </c>
      <c r="BG644" s="250" t="str">
        <f>+IF(TRIM(F644)="","",$B$1&amp;"-"&amp;TRIM(Tabla1[[#This Row],[Mes Inscrito]])&amp;"-"&amp;TRIM(Tabla1[[#This Row],[Dia de clases Inscrito]])&amp;"-"&amp;TRIM(Tabla1[[#This Row],[Horario Inscrito]])&amp;"-"&amp;TRIM(Tabla1[[#This Row],[Fecha Inicio grupo]])&amp;"-"&amp;TRIM(Tabla1[[#This Row],[Tipo Incrito]]))</f>
        <v/>
      </c>
      <c r="BH644" s="251" t="str">
        <f>IF(F644="","",OR(IFERROR(SEARCH("CG",Tabla1[[#This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4" s="305" t="str">
        <f>IF(F644&lt;&gt;"",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4" s="305" t="str">
        <f>IF(F644&lt;&gt;"",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4" s="305" t="str">
        <f>IF(Tabla1[[#This Row],[Fecha Inicio grupo]]="","",IFERROR(VLOOKUP(Tabla1[[#This Row],[Mes de Alta como miembro]],Parámetros!$AM$2:$AN$16,2,0),"01/01/1900"))</f>
        <v/>
      </c>
    </row>
    <row r="645" spans="1:63" ht="14.45" hidden="1">
      <c r="A645" s="68">
        <v>642</v>
      </c>
      <c r="B645" s="29"/>
      <c r="C645" s="34"/>
      <c r="D645" s="42"/>
      <c r="E645" s="64"/>
      <c r="F645" s="45"/>
      <c r="G645" s="45"/>
      <c r="H645" s="161"/>
      <c r="I645" s="42"/>
      <c r="J645" s="28"/>
      <c r="K645" s="69"/>
      <c r="L645" s="68"/>
      <c r="M645" s="46"/>
      <c r="N645" s="236" t="str">
        <f ca="1">IF(Tabla1[[#This Row],[Fecha de nac]]="","",IF(Tabla1[[#This Row],[Fecha Finalización]] &gt;=TODAY(), DATEDIF(Tabla1[[#This Row],[Fecha de nac]],TODAY(),"y"), ROUNDDOWN((Tabla1[[#This Row],[Fecha Finalización]] -Tabla1[[#This Row],[Fecha de nac]])/365,0)))</f>
        <v/>
      </c>
      <c r="O645" s="167"/>
      <c r="P645" s="34"/>
      <c r="Q645" s="67"/>
      <c r="R645" s="67"/>
      <c r="S645" s="67"/>
      <c r="T645" s="67"/>
      <c r="U645" s="241" t="str">
        <f>IF(F645="","",Tabla1[[#This Row],[Fecha Inicio grupo]]+3*7-7)</f>
        <v/>
      </c>
      <c r="V645" s="242" t="str">
        <f>IF(F645="","",EDATE(Tabla1[[#This Row],[Fecha Inicio grupo]],3))</f>
        <v/>
      </c>
      <c r="W645" s="29"/>
      <c r="X645" s="29"/>
      <c r="Y645" s="76"/>
      <c r="Z645" s="76"/>
      <c r="AA645" s="76"/>
      <c r="AB645" s="76"/>
      <c r="AC645" s="76"/>
      <c r="AD645" s="76"/>
      <c r="AE645" s="76"/>
      <c r="AF645" s="76"/>
      <c r="AG645" s="76"/>
      <c r="AH645" s="76"/>
      <c r="AI645" s="76"/>
      <c r="AJ645" s="76"/>
      <c r="AK645" s="76"/>
      <c r="AL645" s="76"/>
      <c r="AM645" s="76"/>
      <c r="AN645" s="76"/>
      <c r="AO645" s="143"/>
      <c r="AP645" s="244" t="str">
        <f>IF(F645="","",IFERROR(VLOOKUP(SUBSTITUTE(SUBSTITUTE(Tabla1[[#This Row],[Uso Sistemas]],"T","P"),"N","F"),Parámetros!$M$2:$N$17,2,0),"Completar hasta 3ra sem. para evaluar a Probacionista"))</f>
        <v/>
      </c>
      <c r="AQ645" s="39"/>
      <c r="AR645" s="39"/>
      <c r="AS645" s="39"/>
      <c r="AT645" s="28"/>
      <c r="AU645" s="55"/>
      <c r="AV645" s="55"/>
      <c r="AW645" s="55"/>
      <c r="AX645" s="246" t="str">
        <f>IF(V645="","",EOMONTH(EDATE(Tabla1[[#This Row],[Fecha Finalización]],2),0))</f>
        <v/>
      </c>
      <c r="AY645" s="39"/>
      <c r="AZ645" s="247" t="str">
        <f>IF(V645="","",EOMONTH(EDATE(Tabla1[[#This Row],[Fecha Finalización]],3),0))</f>
        <v/>
      </c>
      <c r="BA645" s="39"/>
      <c r="BB645" s="39"/>
      <c r="BC645" s="233"/>
      <c r="BD645" s="231" t="str">
        <f>IF(F645="","",Tabla1[[#This Row],[sem 01]]&amp;Tabla1[[#This Row],[sem 02]]&amp;Tabla1[[#This Row],[sem 03]])</f>
        <v/>
      </c>
      <c r="BE645" s="232" t="str">
        <f>+IF(TRIM(F645)="","",$B$1&amp;"-"&amp;Tabla1[[#This Row],[Mes Inscrito]]&amp;"-"&amp;Tabla1[[#This Row],[Dia de clases Inscrito]]&amp;"-"&amp;Tabla1[[#This Row],[Horario Inscrito]]&amp;"-"&amp;Tabla1[[#This Row],[Fecha Inicio grupo]])</f>
        <v/>
      </c>
      <c r="BF645" s="249" t="str">
        <f>IF(F645="","",Tabla1[[#This Row],[Curso]])</f>
        <v/>
      </c>
      <c r="BG645" s="250" t="str">
        <f>+IF(TRIM(F645)="","",$B$1&amp;"-"&amp;TRIM(Tabla1[[#This Row],[Mes Inscrito]])&amp;"-"&amp;TRIM(Tabla1[[#This Row],[Dia de clases Inscrito]])&amp;"-"&amp;TRIM(Tabla1[[#This Row],[Horario Inscrito]])&amp;"-"&amp;TRIM(Tabla1[[#This Row],[Fecha Inicio grupo]])&amp;"-"&amp;TRIM(Tabla1[[#This Row],[Tipo Incrito]]))</f>
        <v/>
      </c>
      <c r="BH645" s="251" t="str">
        <f>IF(F645="","",OR(IFERROR(SEARCH("CG",Tabla1[[#This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5" s="305" t="str">
        <f>IF(F645&lt;&gt;"",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5" s="305" t="str">
        <f>IF(F645&lt;&gt;"",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5" s="305" t="str">
        <f>IF(Tabla1[[#This Row],[Fecha Inicio grupo]]="","",IFERROR(VLOOKUP(Tabla1[[#This Row],[Mes de Alta como miembro]],Parámetros!$AM$2:$AN$16,2,0),"01/01/1900"))</f>
        <v/>
      </c>
    </row>
    <row r="646" spans="1:63" ht="14.45" hidden="1">
      <c r="A646" s="68">
        <v>643</v>
      </c>
      <c r="B646" s="29"/>
      <c r="C646" s="34"/>
      <c r="D646" s="42"/>
      <c r="E646" s="64"/>
      <c r="F646" s="45"/>
      <c r="G646" s="45"/>
      <c r="H646" s="161"/>
      <c r="I646" s="42"/>
      <c r="J646" s="28"/>
      <c r="K646" s="69"/>
      <c r="L646" s="68"/>
      <c r="M646" s="46"/>
      <c r="N646" s="236" t="str">
        <f ca="1">IF(Tabla1[[#This Row],[Fecha de nac]]="","",IF(Tabla1[[#This Row],[Fecha Finalización]] &gt;=TODAY(), DATEDIF(Tabla1[[#This Row],[Fecha de nac]],TODAY(),"y"), ROUNDDOWN((Tabla1[[#This Row],[Fecha Finalización]] -Tabla1[[#This Row],[Fecha de nac]])/365,0)))</f>
        <v/>
      </c>
      <c r="O646" s="167"/>
      <c r="P646" s="34"/>
      <c r="Q646" s="67"/>
      <c r="R646" s="67"/>
      <c r="S646" s="67"/>
      <c r="T646" s="67"/>
      <c r="U646" s="241" t="str">
        <f>IF(F646="","",Tabla1[[#This Row],[Fecha Inicio grupo]]+3*7-7)</f>
        <v/>
      </c>
      <c r="V646" s="242" t="str">
        <f>IF(F646="","",EDATE(Tabla1[[#This Row],[Fecha Inicio grupo]],3))</f>
        <v/>
      </c>
      <c r="W646" s="29"/>
      <c r="X646" s="29"/>
      <c r="Y646" s="76"/>
      <c r="Z646" s="76"/>
      <c r="AA646" s="76"/>
      <c r="AB646" s="76"/>
      <c r="AC646" s="76"/>
      <c r="AD646" s="76"/>
      <c r="AE646" s="76"/>
      <c r="AF646" s="76"/>
      <c r="AG646" s="76"/>
      <c r="AH646" s="76"/>
      <c r="AI646" s="76"/>
      <c r="AJ646" s="76"/>
      <c r="AK646" s="76"/>
      <c r="AL646" s="76"/>
      <c r="AM646" s="76"/>
      <c r="AN646" s="76"/>
      <c r="AO646" s="143"/>
      <c r="AP646" s="244" t="str">
        <f>IF(F646="","",IFERROR(VLOOKUP(SUBSTITUTE(SUBSTITUTE(Tabla1[[#This Row],[Uso Sistemas]],"T","P"),"N","F"),Parámetros!$M$2:$N$17,2,0),"Completar hasta 3ra sem. para evaluar a Probacionista"))</f>
        <v/>
      </c>
      <c r="AQ646" s="39"/>
      <c r="AR646" s="39"/>
      <c r="AS646" s="39"/>
      <c r="AT646" s="28"/>
      <c r="AU646" s="55"/>
      <c r="AV646" s="55"/>
      <c r="AW646" s="55"/>
      <c r="AX646" s="246" t="str">
        <f>IF(V646="","",EOMONTH(EDATE(Tabla1[[#This Row],[Fecha Finalización]],2),0))</f>
        <v/>
      </c>
      <c r="AY646" s="39"/>
      <c r="AZ646" s="247" t="str">
        <f>IF(V646="","",EOMONTH(EDATE(Tabla1[[#This Row],[Fecha Finalización]],3),0))</f>
        <v/>
      </c>
      <c r="BA646" s="39"/>
      <c r="BB646" s="39"/>
      <c r="BC646" s="233"/>
      <c r="BD646" s="231" t="str">
        <f>IF(F646="","",Tabla1[[#This Row],[sem 01]]&amp;Tabla1[[#This Row],[sem 02]]&amp;Tabla1[[#This Row],[sem 03]])</f>
        <v/>
      </c>
      <c r="BE646" s="232" t="str">
        <f>+IF(TRIM(F646)="","",$B$1&amp;"-"&amp;Tabla1[[#This Row],[Mes Inscrito]]&amp;"-"&amp;Tabla1[[#This Row],[Dia de clases Inscrito]]&amp;"-"&amp;Tabla1[[#This Row],[Horario Inscrito]]&amp;"-"&amp;Tabla1[[#This Row],[Fecha Inicio grupo]])</f>
        <v/>
      </c>
      <c r="BF646" s="249" t="str">
        <f>IF(F646="","",Tabla1[[#This Row],[Curso]])</f>
        <v/>
      </c>
      <c r="BG646" s="250" t="str">
        <f>+IF(TRIM(F646)="","",$B$1&amp;"-"&amp;TRIM(Tabla1[[#This Row],[Mes Inscrito]])&amp;"-"&amp;TRIM(Tabla1[[#This Row],[Dia de clases Inscrito]])&amp;"-"&amp;TRIM(Tabla1[[#This Row],[Horario Inscrito]])&amp;"-"&amp;TRIM(Tabla1[[#This Row],[Fecha Inicio grupo]])&amp;"-"&amp;TRIM(Tabla1[[#This Row],[Tipo Incrito]]))</f>
        <v/>
      </c>
      <c r="BH646" s="251" t="str">
        <f>IF(F646="","",OR(IFERROR(SEARCH("CG",Tabla1[[#This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6" s="305" t="str">
        <f>IF(F646&lt;&gt;"",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6" s="305" t="str">
        <f>IF(F646&lt;&gt;"",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6" s="305" t="str">
        <f>IF(Tabla1[[#This Row],[Fecha Inicio grupo]]="","",IFERROR(VLOOKUP(Tabla1[[#This Row],[Mes de Alta como miembro]],Parámetros!$AM$2:$AN$16,2,0),"01/01/1900"))</f>
        <v/>
      </c>
    </row>
    <row r="647" spans="1:63" ht="14.45" hidden="1">
      <c r="A647" s="68">
        <v>644</v>
      </c>
      <c r="B647" s="29"/>
      <c r="C647" s="34"/>
      <c r="D647" s="42"/>
      <c r="E647" s="64"/>
      <c r="F647" s="45"/>
      <c r="G647" s="45"/>
      <c r="H647" s="161"/>
      <c r="I647" s="42"/>
      <c r="J647" s="28"/>
      <c r="K647" s="69"/>
      <c r="L647" s="68"/>
      <c r="M647" s="46"/>
      <c r="N647" s="236" t="str">
        <f ca="1">IF(Tabla1[[#This Row],[Fecha de nac]]="","",IF(Tabla1[[#This Row],[Fecha Finalización]] &gt;=TODAY(), DATEDIF(Tabla1[[#This Row],[Fecha de nac]],TODAY(),"y"), ROUNDDOWN((Tabla1[[#This Row],[Fecha Finalización]] -Tabla1[[#This Row],[Fecha de nac]])/365,0)))</f>
        <v/>
      </c>
      <c r="O647" s="167"/>
      <c r="P647" s="34"/>
      <c r="Q647" s="67"/>
      <c r="R647" s="67"/>
      <c r="S647" s="67"/>
      <c r="T647" s="67"/>
      <c r="U647" s="241" t="str">
        <f>IF(F647="","",Tabla1[[#This Row],[Fecha Inicio grupo]]+3*7-7)</f>
        <v/>
      </c>
      <c r="V647" s="242" t="str">
        <f>IF(F647="","",EDATE(Tabla1[[#This Row],[Fecha Inicio grupo]],3))</f>
        <v/>
      </c>
      <c r="W647" s="29"/>
      <c r="X647" s="29"/>
      <c r="Y647" s="76"/>
      <c r="Z647" s="76"/>
      <c r="AA647" s="76"/>
      <c r="AB647" s="76"/>
      <c r="AC647" s="76"/>
      <c r="AD647" s="76"/>
      <c r="AE647" s="76"/>
      <c r="AF647" s="76"/>
      <c r="AG647" s="76"/>
      <c r="AH647" s="76"/>
      <c r="AI647" s="76"/>
      <c r="AJ647" s="76"/>
      <c r="AK647" s="76"/>
      <c r="AL647" s="76"/>
      <c r="AM647" s="76"/>
      <c r="AN647" s="76"/>
      <c r="AO647" s="143"/>
      <c r="AP647" s="244" t="str">
        <f>IF(F647="","",IFERROR(VLOOKUP(SUBSTITUTE(SUBSTITUTE(Tabla1[[#This Row],[Uso Sistemas]],"T","P"),"N","F"),Parámetros!$M$2:$N$17,2,0),"Completar hasta 3ra sem. para evaluar a Probacionista"))</f>
        <v/>
      </c>
      <c r="AQ647" s="39"/>
      <c r="AR647" s="39"/>
      <c r="AS647" s="39"/>
      <c r="AT647" s="28"/>
      <c r="AU647" s="55"/>
      <c r="AV647" s="55"/>
      <c r="AW647" s="55"/>
      <c r="AX647" s="246" t="str">
        <f>IF(V647="","",EOMONTH(EDATE(Tabla1[[#This Row],[Fecha Finalización]],2),0))</f>
        <v/>
      </c>
      <c r="AY647" s="39"/>
      <c r="AZ647" s="247" t="str">
        <f>IF(V647="","",EOMONTH(EDATE(Tabla1[[#This Row],[Fecha Finalización]],3),0))</f>
        <v/>
      </c>
      <c r="BA647" s="39"/>
      <c r="BB647" s="39"/>
      <c r="BC647" s="233"/>
      <c r="BD647" s="231" t="str">
        <f>IF(F647="","",Tabla1[[#This Row],[sem 01]]&amp;Tabla1[[#This Row],[sem 02]]&amp;Tabla1[[#This Row],[sem 03]])</f>
        <v/>
      </c>
      <c r="BE647" s="232" t="str">
        <f>+IF(TRIM(F647)="","",$B$1&amp;"-"&amp;Tabla1[[#This Row],[Mes Inscrito]]&amp;"-"&amp;Tabla1[[#This Row],[Dia de clases Inscrito]]&amp;"-"&amp;Tabla1[[#This Row],[Horario Inscrito]]&amp;"-"&amp;Tabla1[[#This Row],[Fecha Inicio grupo]])</f>
        <v/>
      </c>
      <c r="BF647" s="249" t="str">
        <f>IF(F647="","",Tabla1[[#This Row],[Curso]])</f>
        <v/>
      </c>
      <c r="BG647" s="250" t="str">
        <f>+IF(TRIM(F647)="","",$B$1&amp;"-"&amp;TRIM(Tabla1[[#This Row],[Mes Inscrito]])&amp;"-"&amp;TRIM(Tabla1[[#This Row],[Dia de clases Inscrito]])&amp;"-"&amp;TRIM(Tabla1[[#This Row],[Horario Inscrito]])&amp;"-"&amp;TRIM(Tabla1[[#This Row],[Fecha Inicio grupo]])&amp;"-"&amp;TRIM(Tabla1[[#This Row],[Tipo Incrito]]))</f>
        <v/>
      </c>
      <c r="BH647" s="251" t="str">
        <f>IF(F647="","",OR(IFERROR(SEARCH("CG",Tabla1[[#This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7" s="305" t="str">
        <f>IF(F647&lt;&gt;"",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7" s="305" t="str">
        <f>IF(F647&lt;&gt;"",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7" s="305" t="str">
        <f>IF(Tabla1[[#This Row],[Fecha Inicio grupo]]="","",IFERROR(VLOOKUP(Tabla1[[#This Row],[Mes de Alta como miembro]],Parámetros!$AM$2:$AN$16,2,0),"01/01/1900"))</f>
        <v/>
      </c>
    </row>
    <row r="648" spans="1:63" ht="14.45" hidden="1">
      <c r="A648" s="68">
        <v>645</v>
      </c>
      <c r="B648" s="29"/>
      <c r="C648" s="34"/>
      <c r="D648" s="42"/>
      <c r="E648" s="64"/>
      <c r="F648" s="45"/>
      <c r="G648" s="45"/>
      <c r="H648" s="161"/>
      <c r="I648" s="42"/>
      <c r="J648" s="28"/>
      <c r="K648" s="69"/>
      <c r="L648" s="68"/>
      <c r="M648" s="46"/>
      <c r="N648" s="236" t="str">
        <f ca="1">IF(Tabla1[[#This Row],[Fecha de nac]]="","",IF(Tabla1[[#This Row],[Fecha Finalización]] &gt;=TODAY(), DATEDIF(Tabla1[[#This Row],[Fecha de nac]],TODAY(),"y"), ROUNDDOWN((Tabla1[[#This Row],[Fecha Finalización]] -Tabla1[[#This Row],[Fecha de nac]])/365,0)))</f>
        <v/>
      </c>
      <c r="O648" s="167"/>
      <c r="P648" s="34"/>
      <c r="Q648" s="67"/>
      <c r="R648" s="67"/>
      <c r="S648" s="67"/>
      <c r="T648" s="67"/>
      <c r="U648" s="241" t="str">
        <f>IF(F648="","",Tabla1[[#This Row],[Fecha Inicio grupo]]+3*7-7)</f>
        <v/>
      </c>
      <c r="V648" s="242" t="str">
        <f>IF(F648="","",EDATE(Tabla1[[#This Row],[Fecha Inicio grupo]],3))</f>
        <v/>
      </c>
      <c r="W648" s="29"/>
      <c r="X648" s="29"/>
      <c r="Y648" s="76"/>
      <c r="Z648" s="76"/>
      <c r="AA648" s="76"/>
      <c r="AB648" s="76"/>
      <c r="AC648" s="76"/>
      <c r="AD648" s="76"/>
      <c r="AE648" s="76"/>
      <c r="AF648" s="76"/>
      <c r="AG648" s="76"/>
      <c r="AH648" s="76"/>
      <c r="AI648" s="76"/>
      <c r="AJ648" s="76"/>
      <c r="AK648" s="76"/>
      <c r="AL648" s="76"/>
      <c r="AM648" s="76"/>
      <c r="AN648" s="76"/>
      <c r="AO648" s="143"/>
      <c r="AP648" s="244" t="str">
        <f>IF(F648="","",IFERROR(VLOOKUP(SUBSTITUTE(SUBSTITUTE(Tabla1[[#This Row],[Uso Sistemas]],"T","P"),"N","F"),Parámetros!$M$2:$N$17,2,0),"Completar hasta 3ra sem. para evaluar a Probacionista"))</f>
        <v/>
      </c>
      <c r="AQ648" s="39"/>
      <c r="AR648" s="39"/>
      <c r="AS648" s="39"/>
      <c r="AT648" s="28"/>
      <c r="AU648" s="55"/>
      <c r="AV648" s="55"/>
      <c r="AW648" s="55"/>
      <c r="AX648" s="246" t="str">
        <f>IF(V648="","",EOMONTH(EDATE(Tabla1[[#This Row],[Fecha Finalización]],2),0))</f>
        <v/>
      </c>
      <c r="AY648" s="39"/>
      <c r="AZ648" s="247" t="str">
        <f>IF(V648="","",EOMONTH(EDATE(Tabla1[[#This Row],[Fecha Finalización]],3),0))</f>
        <v/>
      </c>
      <c r="BA648" s="39"/>
      <c r="BB648" s="39"/>
      <c r="BC648" s="233"/>
      <c r="BD648" s="231" t="str">
        <f>IF(F648="","",Tabla1[[#This Row],[sem 01]]&amp;Tabla1[[#This Row],[sem 02]]&amp;Tabla1[[#This Row],[sem 03]])</f>
        <v/>
      </c>
      <c r="BE648" s="232" t="str">
        <f>+IF(TRIM(F648)="","",$B$1&amp;"-"&amp;Tabla1[[#This Row],[Mes Inscrito]]&amp;"-"&amp;Tabla1[[#This Row],[Dia de clases Inscrito]]&amp;"-"&amp;Tabla1[[#This Row],[Horario Inscrito]]&amp;"-"&amp;Tabla1[[#This Row],[Fecha Inicio grupo]])</f>
        <v/>
      </c>
      <c r="BF648" s="249" t="str">
        <f>IF(F648="","",Tabla1[[#This Row],[Curso]])</f>
        <v/>
      </c>
      <c r="BG648" s="250" t="str">
        <f>+IF(TRIM(F648)="","",$B$1&amp;"-"&amp;TRIM(Tabla1[[#This Row],[Mes Inscrito]])&amp;"-"&amp;TRIM(Tabla1[[#This Row],[Dia de clases Inscrito]])&amp;"-"&amp;TRIM(Tabla1[[#This Row],[Horario Inscrito]])&amp;"-"&amp;TRIM(Tabla1[[#This Row],[Fecha Inicio grupo]])&amp;"-"&amp;TRIM(Tabla1[[#This Row],[Tipo Incrito]]))</f>
        <v/>
      </c>
      <c r="BH648" s="251" t="str">
        <f>IF(F648="","",OR(IFERROR(SEARCH("CG",Tabla1[[#This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8" s="305" t="str">
        <f>IF(F648&lt;&gt;"",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8" s="305" t="str">
        <f>IF(F648&lt;&gt;"",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8" s="305" t="str">
        <f>IF(Tabla1[[#This Row],[Fecha Inicio grupo]]="","",IFERROR(VLOOKUP(Tabla1[[#This Row],[Mes de Alta como miembro]],Parámetros!$AM$2:$AN$16,2,0),"01/01/1900"))</f>
        <v/>
      </c>
    </row>
    <row r="649" spans="1:63" ht="14.45" hidden="1">
      <c r="A649" s="68">
        <v>646</v>
      </c>
      <c r="B649" s="29"/>
      <c r="C649" s="34"/>
      <c r="D649" s="42"/>
      <c r="E649" s="64"/>
      <c r="F649" s="45"/>
      <c r="G649" s="45"/>
      <c r="H649" s="161"/>
      <c r="I649" s="42"/>
      <c r="J649" s="28"/>
      <c r="K649" s="69"/>
      <c r="L649" s="68"/>
      <c r="M649" s="46"/>
      <c r="N649" s="236" t="str">
        <f ca="1">IF(Tabla1[[#This Row],[Fecha de nac]]="","",IF(Tabla1[[#This Row],[Fecha Finalización]] &gt;=TODAY(), DATEDIF(Tabla1[[#This Row],[Fecha de nac]],TODAY(),"y"), ROUNDDOWN((Tabla1[[#This Row],[Fecha Finalización]] -Tabla1[[#This Row],[Fecha de nac]])/365,0)))</f>
        <v/>
      </c>
      <c r="O649" s="167"/>
      <c r="P649" s="34"/>
      <c r="Q649" s="67"/>
      <c r="R649" s="67"/>
      <c r="S649" s="67"/>
      <c r="T649" s="67"/>
      <c r="U649" s="241" t="str">
        <f>IF(F649="","",Tabla1[[#This Row],[Fecha Inicio grupo]]+3*7-7)</f>
        <v/>
      </c>
      <c r="V649" s="242" t="str">
        <f>IF(F649="","",EDATE(Tabla1[[#This Row],[Fecha Inicio grupo]],3))</f>
        <v/>
      </c>
      <c r="W649" s="29"/>
      <c r="X649" s="29"/>
      <c r="Y649" s="76"/>
      <c r="Z649" s="76"/>
      <c r="AA649" s="76"/>
      <c r="AB649" s="76"/>
      <c r="AC649" s="76"/>
      <c r="AD649" s="76"/>
      <c r="AE649" s="76"/>
      <c r="AF649" s="76"/>
      <c r="AG649" s="76"/>
      <c r="AH649" s="76"/>
      <c r="AI649" s="76"/>
      <c r="AJ649" s="76"/>
      <c r="AK649" s="76"/>
      <c r="AL649" s="76"/>
      <c r="AM649" s="76"/>
      <c r="AN649" s="76"/>
      <c r="AO649" s="143"/>
      <c r="AP649" s="244" t="str">
        <f>IF(F649="","",IFERROR(VLOOKUP(SUBSTITUTE(SUBSTITUTE(Tabla1[[#This Row],[Uso Sistemas]],"T","P"),"N","F"),Parámetros!$M$2:$N$17,2,0),"Completar hasta 3ra sem. para evaluar a Probacionista"))</f>
        <v/>
      </c>
      <c r="AQ649" s="39"/>
      <c r="AR649" s="39"/>
      <c r="AS649" s="39"/>
      <c r="AT649" s="28"/>
      <c r="AU649" s="55"/>
      <c r="AV649" s="55"/>
      <c r="AW649" s="55"/>
      <c r="AX649" s="246" t="str">
        <f>IF(V649="","",EOMONTH(EDATE(Tabla1[[#This Row],[Fecha Finalización]],2),0))</f>
        <v/>
      </c>
      <c r="AY649" s="39"/>
      <c r="AZ649" s="247" t="str">
        <f>IF(V649="","",EOMONTH(EDATE(Tabla1[[#This Row],[Fecha Finalización]],3),0))</f>
        <v/>
      </c>
      <c r="BA649" s="39"/>
      <c r="BB649" s="39"/>
      <c r="BC649" s="233"/>
      <c r="BD649" s="231" t="str">
        <f>IF(F649="","",Tabla1[[#This Row],[sem 01]]&amp;Tabla1[[#This Row],[sem 02]]&amp;Tabla1[[#This Row],[sem 03]])</f>
        <v/>
      </c>
      <c r="BE649" s="232" t="str">
        <f>+IF(TRIM(F649)="","",$B$1&amp;"-"&amp;Tabla1[[#This Row],[Mes Inscrito]]&amp;"-"&amp;Tabla1[[#This Row],[Dia de clases Inscrito]]&amp;"-"&amp;Tabla1[[#This Row],[Horario Inscrito]]&amp;"-"&amp;Tabla1[[#This Row],[Fecha Inicio grupo]])</f>
        <v/>
      </c>
      <c r="BF649" s="249" t="str">
        <f>IF(F649="","",Tabla1[[#This Row],[Curso]])</f>
        <v/>
      </c>
      <c r="BG649" s="250" t="str">
        <f>+IF(TRIM(F649)="","",$B$1&amp;"-"&amp;TRIM(Tabla1[[#This Row],[Mes Inscrito]])&amp;"-"&amp;TRIM(Tabla1[[#This Row],[Dia de clases Inscrito]])&amp;"-"&amp;TRIM(Tabla1[[#This Row],[Horario Inscrito]])&amp;"-"&amp;TRIM(Tabla1[[#This Row],[Fecha Inicio grupo]])&amp;"-"&amp;TRIM(Tabla1[[#This Row],[Tipo Incrito]]))</f>
        <v/>
      </c>
      <c r="BH649" s="251" t="str">
        <f>IF(F649="","",OR(IFERROR(SEARCH("CG",Tabla1[[#This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9" s="305" t="str">
        <f>IF(F649&lt;&gt;"",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9" s="305" t="str">
        <f>IF(F649&lt;&gt;"",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9" s="305" t="str">
        <f>IF(Tabla1[[#This Row],[Fecha Inicio grupo]]="","",IFERROR(VLOOKUP(Tabla1[[#This Row],[Mes de Alta como miembro]],Parámetros!$AM$2:$AN$16,2,0),"01/01/1900"))</f>
        <v/>
      </c>
    </row>
    <row r="650" spans="1:63" ht="14.45" hidden="1">
      <c r="A650" s="68">
        <v>647</v>
      </c>
      <c r="B650" s="29"/>
      <c r="C650" s="34"/>
      <c r="D650" s="42"/>
      <c r="E650" s="64"/>
      <c r="F650" s="45"/>
      <c r="G650" s="45"/>
      <c r="H650" s="161"/>
      <c r="I650" s="42"/>
      <c r="J650" s="28"/>
      <c r="K650" s="69"/>
      <c r="L650" s="68"/>
      <c r="M650" s="46"/>
      <c r="N650" s="236" t="str">
        <f ca="1">IF(Tabla1[[#This Row],[Fecha de nac]]="","",IF(Tabla1[[#This Row],[Fecha Finalización]] &gt;=TODAY(), DATEDIF(Tabla1[[#This Row],[Fecha de nac]],TODAY(),"y"), ROUNDDOWN((Tabla1[[#This Row],[Fecha Finalización]] -Tabla1[[#This Row],[Fecha de nac]])/365,0)))</f>
        <v/>
      </c>
      <c r="O650" s="167"/>
      <c r="P650" s="34"/>
      <c r="Q650" s="67"/>
      <c r="R650" s="67"/>
      <c r="S650" s="67"/>
      <c r="T650" s="67"/>
      <c r="U650" s="241" t="str">
        <f>IF(F650="","",Tabla1[[#This Row],[Fecha Inicio grupo]]+3*7-7)</f>
        <v/>
      </c>
      <c r="V650" s="242" t="str">
        <f>IF(F650="","",EDATE(Tabla1[[#This Row],[Fecha Inicio grupo]],3))</f>
        <v/>
      </c>
      <c r="W650" s="29"/>
      <c r="X650" s="29"/>
      <c r="Y650" s="76"/>
      <c r="Z650" s="76"/>
      <c r="AA650" s="76"/>
      <c r="AB650" s="76"/>
      <c r="AC650" s="76"/>
      <c r="AD650" s="76"/>
      <c r="AE650" s="76"/>
      <c r="AF650" s="76"/>
      <c r="AG650" s="76"/>
      <c r="AH650" s="76"/>
      <c r="AI650" s="76"/>
      <c r="AJ650" s="76"/>
      <c r="AK650" s="76"/>
      <c r="AL650" s="76"/>
      <c r="AM650" s="76"/>
      <c r="AN650" s="76"/>
      <c r="AO650" s="143"/>
      <c r="AP650" s="244" t="str">
        <f>IF(F650="","",IFERROR(VLOOKUP(SUBSTITUTE(SUBSTITUTE(Tabla1[[#This Row],[Uso Sistemas]],"T","P"),"N","F"),Parámetros!$M$2:$N$17,2,0),"Completar hasta 3ra sem. para evaluar a Probacionista"))</f>
        <v/>
      </c>
      <c r="AQ650" s="39"/>
      <c r="AR650" s="39"/>
      <c r="AS650" s="39"/>
      <c r="AT650" s="28"/>
      <c r="AU650" s="55"/>
      <c r="AV650" s="55"/>
      <c r="AW650" s="55"/>
      <c r="AX650" s="246" t="str">
        <f>IF(V650="","",EOMONTH(EDATE(Tabla1[[#This Row],[Fecha Finalización]],2),0))</f>
        <v/>
      </c>
      <c r="AY650" s="39"/>
      <c r="AZ650" s="247" t="str">
        <f>IF(V650="","",EOMONTH(EDATE(Tabla1[[#This Row],[Fecha Finalización]],3),0))</f>
        <v/>
      </c>
      <c r="BA650" s="39"/>
      <c r="BB650" s="39"/>
      <c r="BC650" s="233"/>
      <c r="BD650" s="231" t="str">
        <f>IF(F650="","",Tabla1[[#This Row],[sem 01]]&amp;Tabla1[[#This Row],[sem 02]]&amp;Tabla1[[#This Row],[sem 03]])</f>
        <v/>
      </c>
      <c r="BE650" s="232" t="str">
        <f>+IF(TRIM(F650)="","",$B$1&amp;"-"&amp;Tabla1[[#This Row],[Mes Inscrito]]&amp;"-"&amp;Tabla1[[#This Row],[Dia de clases Inscrito]]&amp;"-"&amp;Tabla1[[#This Row],[Horario Inscrito]]&amp;"-"&amp;Tabla1[[#This Row],[Fecha Inicio grupo]])</f>
        <v/>
      </c>
      <c r="BF650" s="249" t="str">
        <f>IF(F650="","",Tabla1[[#This Row],[Curso]])</f>
        <v/>
      </c>
      <c r="BG650" s="250" t="str">
        <f>+IF(TRIM(F650)="","",$B$1&amp;"-"&amp;TRIM(Tabla1[[#This Row],[Mes Inscrito]])&amp;"-"&amp;TRIM(Tabla1[[#This Row],[Dia de clases Inscrito]])&amp;"-"&amp;TRIM(Tabla1[[#This Row],[Horario Inscrito]])&amp;"-"&amp;TRIM(Tabla1[[#This Row],[Fecha Inicio grupo]])&amp;"-"&amp;TRIM(Tabla1[[#This Row],[Tipo Incrito]]))</f>
        <v/>
      </c>
      <c r="BH650" s="251" t="str">
        <f>IF(F650="","",OR(IFERROR(SEARCH("CG",Tabla1[[#This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0" s="305" t="str">
        <f>IF(F650&lt;&gt;"",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0" s="305" t="str">
        <f>IF(F650&lt;&gt;"",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0" s="305" t="str">
        <f>IF(Tabla1[[#This Row],[Fecha Inicio grupo]]="","",IFERROR(VLOOKUP(Tabla1[[#This Row],[Mes de Alta como miembro]],Parámetros!$AM$2:$AN$16,2,0),"01/01/1900"))</f>
        <v/>
      </c>
    </row>
    <row r="651" spans="1:63" ht="14.45" hidden="1">
      <c r="A651" s="68">
        <v>648</v>
      </c>
      <c r="B651" s="29"/>
      <c r="C651" s="34"/>
      <c r="D651" s="42"/>
      <c r="E651" s="64"/>
      <c r="F651" s="45"/>
      <c r="G651" s="45"/>
      <c r="H651" s="161"/>
      <c r="I651" s="42"/>
      <c r="J651" s="28"/>
      <c r="K651" s="69"/>
      <c r="L651" s="68"/>
      <c r="M651" s="46"/>
      <c r="N651" s="236" t="str">
        <f ca="1">IF(Tabla1[[#This Row],[Fecha de nac]]="","",IF(Tabla1[[#This Row],[Fecha Finalización]] &gt;=TODAY(), DATEDIF(Tabla1[[#This Row],[Fecha de nac]],TODAY(),"y"), ROUNDDOWN((Tabla1[[#This Row],[Fecha Finalización]] -Tabla1[[#This Row],[Fecha de nac]])/365,0)))</f>
        <v/>
      </c>
      <c r="O651" s="167"/>
      <c r="P651" s="34"/>
      <c r="Q651" s="67"/>
      <c r="R651" s="67"/>
      <c r="S651" s="67"/>
      <c r="T651" s="67"/>
      <c r="U651" s="241" t="str">
        <f>IF(F651="","",Tabla1[[#This Row],[Fecha Inicio grupo]]+3*7-7)</f>
        <v/>
      </c>
      <c r="V651" s="242" t="str">
        <f>IF(F651="","",EDATE(Tabla1[[#This Row],[Fecha Inicio grupo]],3))</f>
        <v/>
      </c>
      <c r="W651" s="29"/>
      <c r="X651" s="29"/>
      <c r="Y651" s="76"/>
      <c r="Z651" s="76"/>
      <c r="AA651" s="76"/>
      <c r="AB651" s="76"/>
      <c r="AC651" s="76"/>
      <c r="AD651" s="76"/>
      <c r="AE651" s="76"/>
      <c r="AF651" s="76"/>
      <c r="AG651" s="76"/>
      <c r="AH651" s="76"/>
      <c r="AI651" s="76"/>
      <c r="AJ651" s="76"/>
      <c r="AK651" s="76"/>
      <c r="AL651" s="76"/>
      <c r="AM651" s="76"/>
      <c r="AN651" s="76"/>
      <c r="AO651" s="143"/>
      <c r="AP651" s="244" t="str">
        <f>IF(F651="","",IFERROR(VLOOKUP(SUBSTITUTE(SUBSTITUTE(Tabla1[[#This Row],[Uso Sistemas]],"T","P"),"N","F"),Parámetros!$M$2:$N$17,2,0),"Completar hasta 3ra sem. para evaluar a Probacionista"))</f>
        <v/>
      </c>
      <c r="AQ651" s="39"/>
      <c r="AR651" s="39"/>
      <c r="AS651" s="39"/>
      <c r="AT651" s="28"/>
      <c r="AU651" s="55"/>
      <c r="AV651" s="55"/>
      <c r="AW651" s="55"/>
      <c r="AX651" s="246" t="str">
        <f>IF(V651="","",EOMONTH(EDATE(Tabla1[[#This Row],[Fecha Finalización]],2),0))</f>
        <v/>
      </c>
      <c r="AY651" s="39"/>
      <c r="AZ651" s="247" t="str">
        <f>IF(V651="","",EOMONTH(EDATE(Tabla1[[#This Row],[Fecha Finalización]],3),0))</f>
        <v/>
      </c>
      <c r="BA651" s="39"/>
      <c r="BB651" s="39"/>
      <c r="BC651" s="233"/>
      <c r="BD651" s="231" t="str">
        <f>IF(F651="","",Tabla1[[#This Row],[sem 01]]&amp;Tabla1[[#This Row],[sem 02]]&amp;Tabla1[[#This Row],[sem 03]])</f>
        <v/>
      </c>
      <c r="BE651" s="232" t="str">
        <f>+IF(TRIM(F651)="","",$B$1&amp;"-"&amp;Tabla1[[#This Row],[Mes Inscrito]]&amp;"-"&amp;Tabla1[[#This Row],[Dia de clases Inscrito]]&amp;"-"&amp;Tabla1[[#This Row],[Horario Inscrito]]&amp;"-"&amp;Tabla1[[#This Row],[Fecha Inicio grupo]])</f>
        <v/>
      </c>
      <c r="BF651" s="249" t="str">
        <f>IF(F651="","",Tabla1[[#This Row],[Curso]])</f>
        <v/>
      </c>
      <c r="BG651" s="250" t="str">
        <f>+IF(TRIM(F651)="","",$B$1&amp;"-"&amp;TRIM(Tabla1[[#This Row],[Mes Inscrito]])&amp;"-"&amp;TRIM(Tabla1[[#This Row],[Dia de clases Inscrito]])&amp;"-"&amp;TRIM(Tabla1[[#This Row],[Horario Inscrito]])&amp;"-"&amp;TRIM(Tabla1[[#This Row],[Fecha Inicio grupo]])&amp;"-"&amp;TRIM(Tabla1[[#This Row],[Tipo Incrito]]))</f>
        <v/>
      </c>
      <c r="BH651" s="251" t="str">
        <f>IF(F651="","",OR(IFERROR(SEARCH("CG",Tabla1[[#This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1" s="305" t="str">
        <f>IF(F651&lt;&gt;"",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1" s="305" t="str">
        <f>IF(F651&lt;&gt;"",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1" s="305" t="str">
        <f>IF(Tabla1[[#This Row],[Fecha Inicio grupo]]="","",IFERROR(VLOOKUP(Tabla1[[#This Row],[Mes de Alta como miembro]],Parámetros!$AM$2:$AN$16,2,0),"01/01/1900"))</f>
        <v/>
      </c>
    </row>
    <row r="652" spans="1:63" ht="14.45" hidden="1">
      <c r="A652" s="68">
        <v>649</v>
      </c>
      <c r="B652" s="29"/>
      <c r="C652" s="34"/>
      <c r="D652" s="42"/>
      <c r="E652" s="64"/>
      <c r="F652" s="45"/>
      <c r="G652" s="45"/>
      <c r="H652" s="161"/>
      <c r="I652" s="42"/>
      <c r="J652" s="28"/>
      <c r="K652" s="69"/>
      <c r="L652" s="68"/>
      <c r="M652" s="46"/>
      <c r="N652" s="236" t="str">
        <f ca="1">IF(Tabla1[[#This Row],[Fecha de nac]]="","",IF(Tabla1[[#This Row],[Fecha Finalización]] &gt;=TODAY(), DATEDIF(Tabla1[[#This Row],[Fecha de nac]],TODAY(),"y"), ROUNDDOWN((Tabla1[[#This Row],[Fecha Finalización]] -Tabla1[[#This Row],[Fecha de nac]])/365,0)))</f>
        <v/>
      </c>
      <c r="O652" s="167"/>
      <c r="P652" s="34"/>
      <c r="Q652" s="67"/>
      <c r="R652" s="67"/>
      <c r="S652" s="67"/>
      <c r="T652" s="67"/>
      <c r="U652" s="241" t="str">
        <f>IF(F652="","",Tabla1[[#This Row],[Fecha Inicio grupo]]+3*7-7)</f>
        <v/>
      </c>
      <c r="V652" s="242" t="str">
        <f>IF(F652="","",EDATE(Tabla1[[#This Row],[Fecha Inicio grupo]],3))</f>
        <v/>
      </c>
      <c r="W652" s="29"/>
      <c r="X652" s="29"/>
      <c r="Y652" s="76"/>
      <c r="Z652" s="76"/>
      <c r="AA652" s="76"/>
      <c r="AB652" s="76"/>
      <c r="AC652" s="76"/>
      <c r="AD652" s="76"/>
      <c r="AE652" s="76"/>
      <c r="AF652" s="76"/>
      <c r="AG652" s="76"/>
      <c r="AH652" s="76"/>
      <c r="AI652" s="76"/>
      <c r="AJ652" s="76"/>
      <c r="AK652" s="76"/>
      <c r="AL652" s="76"/>
      <c r="AM652" s="76"/>
      <c r="AN652" s="76"/>
      <c r="AO652" s="143"/>
      <c r="AP652" s="244" t="str">
        <f>IF(F652="","",IFERROR(VLOOKUP(SUBSTITUTE(SUBSTITUTE(Tabla1[[#This Row],[Uso Sistemas]],"T","P"),"N","F"),Parámetros!$M$2:$N$17,2,0),"Completar hasta 3ra sem. para evaluar a Probacionista"))</f>
        <v/>
      </c>
      <c r="AQ652" s="39"/>
      <c r="AR652" s="39"/>
      <c r="AS652" s="39"/>
      <c r="AT652" s="28"/>
      <c r="AU652" s="55"/>
      <c r="AV652" s="55"/>
      <c r="AW652" s="55"/>
      <c r="AX652" s="246" t="str">
        <f>IF(V652="","",EOMONTH(EDATE(Tabla1[[#This Row],[Fecha Finalización]],2),0))</f>
        <v/>
      </c>
      <c r="AY652" s="39"/>
      <c r="AZ652" s="247" t="str">
        <f>IF(V652="","",EOMONTH(EDATE(Tabla1[[#This Row],[Fecha Finalización]],3),0))</f>
        <v/>
      </c>
      <c r="BA652" s="39"/>
      <c r="BB652" s="39"/>
      <c r="BC652" s="233"/>
      <c r="BD652" s="231" t="str">
        <f>IF(F652="","",Tabla1[[#This Row],[sem 01]]&amp;Tabla1[[#This Row],[sem 02]]&amp;Tabla1[[#This Row],[sem 03]])</f>
        <v/>
      </c>
      <c r="BE652" s="232" t="str">
        <f>+IF(TRIM(F652)="","",$B$1&amp;"-"&amp;Tabla1[[#This Row],[Mes Inscrito]]&amp;"-"&amp;Tabla1[[#This Row],[Dia de clases Inscrito]]&amp;"-"&amp;Tabla1[[#This Row],[Horario Inscrito]]&amp;"-"&amp;Tabla1[[#This Row],[Fecha Inicio grupo]])</f>
        <v/>
      </c>
      <c r="BF652" s="249" t="str">
        <f>IF(F652="","",Tabla1[[#This Row],[Curso]])</f>
        <v/>
      </c>
      <c r="BG652" s="250" t="str">
        <f>+IF(TRIM(F652)="","",$B$1&amp;"-"&amp;TRIM(Tabla1[[#This Row],[Mes Inscrito]])&amp;"-"&amp;TRIM(Tabla1[[#This Row],[Dia de clases Inscrito]])&amp;"-"&amp;TRIM(Tabla1[[#This Row],[Horario Inscrito]])&amp;"-"&amp;TRIM(Tabla1[[#This Row],[Fecha Inicio grupo]])&amp;"-"&amp;TRIM(Tabla1[[#This Row],[Tipo Incrito]]))</f>
        <v/>
      </c>
      <c r="BH652" s="251" t="str">
        <f>IF(F652="","",OR(IFERROR(SEARCH("CG",Tabla1[[#This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2" s="305" t="str">
        <f>IF(F652&lt;&gt;"",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2" s="305" t="str">
        <f>IF(F652&lt;&gt;"",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2" s="305" t="str">
        <f>IF(Tabla1[[#This Row],[Fecha Inicio grupo]]="","",IFERROR(VLOOKUP(Tabla1[[#This Row],[Mes de Alta como miembro]],Parámetros!$AM$2:$AN$16,2,0),"01/01/1900"))</f>
        <v/>
      </c>
    </row>
    <row r="653" spans="1:63" ht="14.45" hidden="1">
      <c r="A653" s="68">
        <v>650</v>
      </c>
      <c r="B653" s="29"/>
      <c r="C653" s="34"/>
      <c r="D653" s="42"/>
      <c r="E653" s="64"/>
      <c r="F653" s="45"/>
      <c r="G653" s="45"/>
      <c r="H653" s="161"/>
      <c r="I653" s="42"/>
      <c r="J653" s="28"/>
      <c r="K653" s="69"/>
      <c r="L653" s="68"/>
      <c r="M653" s="46"/>
      <c r="N653" s="236" t="str">
        <f ca="1">IF(Tabla1[[#This Row],[Fecha de nac]]="","",IF(Tabla1[[#This Row],[Fecha Finalización]] &gt;=TODAY(), DATEDIF(Tabla1[[#This Row],[Fecha de nac]],TODAY(),"y"), ROUNDDOWN((Tabla1[[#This Row],[Fecha Finalización]] -Tabla1[[#This Row],[Fecha de nac]])/365,0)))</f>
        <v/>
      </c>
      <c r="O653" s="167"/>
      <c r="P653" s="34"/>
      <c r="Q653" s="67"/>
      <c r="R653" s="67"/>
      <c r="S653" s="67"/>
      <c r="T653" s="67"/>
      <c r="U653" s="241" t="str">
        <f>IF(F653="","",Tabla1[[#This Row],[Fecha Inicio grupo]]+3*7-7)</f>
        <v/>
      </c>
      <c r="V653" s="242" t="str">
        <f>IF(F653="","",EDATE(Tabla1[[#This Row],[Fecha Inicio grupo]],3))</f>
        <v/>
      </c>
      <c r="W653" s="29"/>
      <c r="X653" s="29"/>
      <c r="Y653" s="76"/>
      <c r="Z653" s="76"/>
      <c r="AA653" s="76"/>
      <c r="AB653" s="76"/>
      <c r="AC653" s="76"/>
      <c r="AD653" s="76"/>
      <c r="AE653" s="76"/>
      <c r="AF653" s="76"/>
      <c r="AG653" s="76"/>
      <c r="AH653" s="76"/>
      <c r="AI653" s="76"/>
      <c r="AJ653" s="76"/>
      <c r="AK653" s="76"/>
      <c r="AL653" s="76"/>
      <c r="AM653" s="76"/>
      <c r="AN653" s="76"/>
      <c r="AO653" s="143"/>
      <c r="AP653" s="244" t="str">
        <f>IF(F653="","",IFERROR(VLOOKUP(SUBSTITUTE(SUBSTITUTE(Tabla1[[#This Row],[Uso Sistemas]],"T","P"),"N","F"),Parámetros!$M$2:$N$17,2,0),"Completar hasta 3ra sem. para evaluar a Probacionista"))</f>
        <v/>
      </c>
      <c r="AQ653" s="39"/>
      <c r="AR653" s="39"/>
      <c r="AS653" s="39"/>
      <c r="AT653" s="28"/>
      <c r="AU653" s="55"/>
      <c r="AV653" s="55"/>
      <c r="AW653" s="55"/>
      <c r="AX653" s="246" t="str">
        <f>IF(V653="","",EOMONTH(EDATE(Tabla1[[#This Row],[Fecha Finalización]],2),0))</f>
        <v/>
      </c>
      <c r="AY653" s="39"/>
      <c r="AZ653" s="247" t="str">
        <f>IF(V653="","",EOMONTH(EDATE(Tabla1[[#This Row],[Fecha Finalización]],3),0))</f>
        <v/>
      </c>
      <c r="BA653" s="39"/>
      <c r="BB653" s="39"/>
      <c r="BC653" s="233"/>
      <c r="BD653" s="231" t="str">
        <f>IF(F653="","",Tabla1[[#This Row],[sem 01]]&amp;Tabla1[[#This Row],[sem 02]]&amp;Tabla1[[#This Row],[sem 03]])</f>
        <v/>
      </c>
      <c r="BE653" s="232" t="str">
        <f>+IF(TRIM(F653)="","",$B$1&amp;"-"&amp;Tabla1[[#This Row],[Mes Inscrito]]&amp;"-"&amp;Tabla1[[#This Row],[Dia de clases Inscrito]]&amp;"-"&amp;Tabla1[[#This Row],[Horario Inscrito]]&amp;"-"&amp;Tabla1[[#This Row],[Fecha Inicio grupo]])</f>
        <v/>
      </c>
      <c r="BF653" s="249" t="str">
        <f>IF(F653="","",Tabla1[[#This Row],[Curso]])</f>
        <v/>
      </c>
      <c r="BG653" s="250" t="str">
        <f>+IF(TRIM(F653)="","",$B$1&amp;"-"&amp;TRIM(Tabla1[[#This Row],[Mes Inscrito]])&amp;"-"&amp;TRIM(Tabla1[[#This Row],[Dia de clases Inscrito]])&amp;"-"&amp;TRIM(Tabla1[[#This Row],[Horario Inscrito]])&amp;"-"&amp;TRIM(Tabla1[[#This Row],[Fecha Inicio grupo]])&amp;"-"&amp;TRIM(Tabla1[[#This Row],[Tipo Incrito]]))</f>
        <v/>
      </c>
      <c r="BH653" s="251" t="str">
        <f>IF(F653="","",OR(IFERROR(SEARCH("CG",Tabla1[[#This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3" s="305" t="str">
        <f>IF(F653&lt;&gt;"",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3" s="305" t="str">
        <f>IF(F653&lt;&gt;"",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3" s="305" t="str">
        <f>IF(Tabla1[[#This Row],[Fecha Inicio grupo]]="","",IFERROR(VLOOKUP(Tabla1[[#This Row],[Mes de Alta como miembro]],Parámetros!$AM$2:$AN$16,2,0),"01/01/1900"))</f>
        <v/>
      </c>
    </row>
    <row r="654" spans="1:63" ht="14.45" hidden="1">
      <c r="A654" s="68">
        <v>651</v>
      </c>
      <c r="B654" s="29"/>
      <c r="C654" s="34"/>
      <c r="D654" s="42"/>
      <c r="E654" s="64"/>
      <c r="F654" s="45"/>
      <c r="G654" s="45"/>
      <c r="H654" s="161"/>
      <c r="I654" s="42"/>
      <c r="J654" s="28"/>
      <c r="K654" s="69"/>
      <c r="L654" s="68"/>
      <c r="M654" s="46"/>
      <c r="N654" s="236" t="str">
        <f ca="1">IF(Tabla1[[#This Row],[Fecha de nac]]="","",IF(Tabla1[[#This Row],[Fecha Finalización]] &gt;=TODAY(), DATEDIF(Tabla1[[#This Row],[Fecha de nac]],TODAY(),"y"), ROUNDDOWN((Tabla1[[#This Row],[Fecha Finalización]] -Tabla1[[#This Row],[Fecha de nac]])/365,0)))</f>
        <v/>
      </c>
      <c r="O654" s="167"/>
      <c r="P654" s="34"/>
      <c r="Q654" s="67"/>
      <c r="R654" s="67"/>
      <c r="S654" s="67"/>
      <c r="T654" s="67"/>
      <c r="U654" s="241" t="str">
        <f>IF(F654="","",Tabla1[[#This Row],[Fecha Inicio grupo]]+3*7-7)</f>
        <v/>
      </c>
      <c r="V654" s="242" t="str">
        <f>IF(F654="","",EDATE(Tabla1[[#This Row],[Fecha Inicio grupo]],3))</f>
        <v/>
      </c>
      <c r="W654" s="29"/>
      <c r="X654" s="29"/>
      <c r="Y654" s="76"/>
      <c r="Z654" s="76"/>
      <c r="AA654" s="76"/>
      <c r="AB654" s="76"/>
      <c r="AC654" s="76"/>
      <c r="AD654" s="76"/>
      <c r="AE654" s="76"/>
      <c r="AF654" s="76"/>
      <c r="AG654" s="76"/>
      <c r="AH654" s="76"/>
      <c r="AI654" s="76"/>
      <c r="AJ654" s="76"/>
      <c r="AK654" s="76"/>
      <c r="AL654" s="76"/>
      <c r="AM654" s="76"/>
      <c r="AN654" s="76"/>
      <c r="AO654" s="143"/>
      <c r="AP654" s="244" t="str">
        <f>IF(F654="","",IFERROR(VLOOKUP(SUBSTITUTE(SUBSTITUTE(Tabla1[[#This Row],[Uso Sistemas]],"T","P"),"N","F"),Parámetros!$M$2:$N$17,2,0),"Completar hasta 3ra sem. para evaluar a Probacionista"))</f>
        <v/>
      </c>
      <c r="AQ654" s="39"/>
      <c r="AR654" s="39"/>
      <c r="AS654" s="39"/>
      <c r="AT654" s="28"/>
      <c r="AU654" s="55"/>
      <c r="AV654" s="55"/>
      <c r="AW654" s="55"/>
      <c r="AX654" s="246" t="str">
        <f>IF(V654="","",EOMONTH(EDATE(Tabla1[[#This Row],[Fecha Finalización]],2),0))</f>
        <v/>
      </c>
      <c r="AY654" s="39"/>
      <c r="AZ654" s="247" t="str">
        <f>IF(V654="","",EOMONTH(EDATE(Tabla1[[#This Row],[Fecha Finalización]],3),0))</f>
        <v/>
      </c>
      <c r="BA654" s="39"/>
      <c r="BB654" s="39"/>
      <c r="BC654" s="233"/>
      <c r="BD654" s="231" t="str">
        <f>IF(F654="","",Tabla1[[#This Row],[sem 01]]&amp;Tabla1[[#This Row],[sem 02]]&amp;Tabla1[[#This Row],[sem 03]])</f>
        <v/>
      </c>
      <c r="BE654" s="232" t="str">
        <f>+IF(TRIM(F654)="","",$B$1&amp;"-"&amp;Tabla1[[#This Row],[Mes Inscrito]]&amp;"-"&amp;Tabla1[[#This Row],[Dia de clases Inscrito]]&amp;"-"&amp;Tabla1[[#This Row],[Horario Inscrito]]&amp;"-"&amp;Tabla1[[#This Row],[Fecha Inicio grupo]])</f>
        <v/>
      </c>
      <c r="BF654" s="249" t="str">
        <f>IF(F654="","",Tabla1[[#This Row],[Curso]])</f>
        <v/>
      </c>
      <c r="BG654" s="250" t="str">
        <f>+IF(TRIM(F654)="","",$B$1&amp;"-"&amp;TRIM(Tabla1[[#This Row],[Mes Inscrito]])&amp;"-"&amp;TRIM(Tabla1[[#This Row],[Dia de clases Inscrito]])&amp;"-"&amp;TRIM(Tabla1[[#This Row],[Horario Inscrito]])&amp;"-"&amp;TRIM(Tabla1[[#This Row],[Fecha Inicio grupo]])&amp;"-"&amp;TRIM(Tabla1[[#This Row],[Tipo Incrito]]))</f>
        <v/>
      </c>
      <c r="BH654" s="251" t="str">
        <f>IF(F654="","",OR(IFERROR(SEARCH("CG",Tabla1[[#This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4" s="305" t="str">
        <f>IF(F654&lt;&gt;"",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4" s="305" t="str">
        <f>IF(F654&lt;&gt;"",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4" s="305" t="str">
        <f>IF(Tabla1[[#This Row],[Fecha Inicio grupo]]="","",IFERROR(VLOOKUP(Tabla1[[#This Row],[Mes de Alta como miembro]],Parámetros!$AM$2:$AN$16,2,0),"01/01/1900"))</f>
        <v/>
      </c>
    </row>
    <row r="655" spans="1:63" ht="14.45" hidden="1">
      <c r="A655" s="68">
        <v>652</v>
      </c>
      <c r="B655" s="29"/>
      <c r="C655" s="34"/>
      <c r="D655" s="42"/>
      <c r="E655" s="64"/>
      <c r="F655" s="45"/>
      <c r="G655" s="45"/>
      <c r="H655" s="161"/>
      <c r="I655" s="42"/>
      <c r="J655" s="28"/>
      <c r="K655" s="69"/>
      <c r="L655" s="68"/>
      <c r="M655" s="46"/>
      <c r="N655" s="236" t="str">
        <f ca="1">IF(Tabla1[[#This Row],[Fecha de nac]]="","",IF(Tabla1[[#This Row],[Fecha Finalización]] &gt;=TODAY(), DATEDIF(Tabla1[[#This Row],[Fecha de nac]],TODAY(),"y"), ROUNDDOWN((Tabla1[[#This Row],[Fecha Finalización]] -Tabla1[[#This Row],[Fecha de nac]])/365,0)))</f>
        <v/>
      </c>
      <c r="O655" s="167"/>
      <c r="P655" s="34"/>
      <c r="Q655" s="67"/>
      <c r="R655" s="67"/>
      <c r="S655" s="67"/>
      <c r="T655" s="67"/>
      <c r="U655" s="241" t="str">
        <f>IF(F655="","",Tabla1[[#This Row],[Fecha Inicio grupo]]+3*7-7)</f>
        <v/>
      </c>
      <c r="V655" s="242" t="str">
        <f>IF(F655="","",EDATE(Tabla1[[#This Row],[Fecha Inicio grupo]],3))</f>
        <v/>
      </c>
      <c r="W655" s="29"/>
      <c r="X655" s="29"/>
      <c r="Y655" s="76"/>
      <c r="Z655" s="76"/>
      <c r="AA655" s="76"/>
      <c r="AB655" s="76"/>
      <c r="AC655" s="76"/>
      <c r="AD655" s="76"/>
      <c r="AE655" s="76"/>
      <c r="AF655" s="76"/>
      <c r="AG655" s="76"/>
      <c r="AH655" s="76"/>
      <c r="AI655" s="76"/>
      <c r="AJ655" s="76"/>
      <c r="AK655" s="76"/>
      <c r="AL655" s="76"/>
      <c r="AM655" s="76"/>
      <c r="AN655" s="76"/>
      <c r="AO655" s="143"/>
      <c r="AP655" s="244" t="str">
        <f>IF(F655="","",IFERROR(VLOOKUP(SUBSTITUTE(SUBSTITUTE(Tabla1[[#This Row],[Uso Sistemas]],"T","P"),"N","F"),Parámetros!$M$2:$N$17,2,0),"Completar hasta 3ra sem. para evaluar a Probacionista"))</f>
        <v/>
      </c>
      <c r="AQ655" s="39"/>
      <c r="AR655" s="39"/>
      <c r="AS655" s="39"/>
      <c r="AT655" s="28"/>
      <c r="AU655" s="55"/>
      <c r="AV655" s="55"/>
      <c r="AW655" s="55"/>
      <c r="AX655" s="246" t="str">
        <f>IF(V655="","",EOMONTH(EDATE(Tabla1[[#This Row],[Fecha Finalización]],2),0))</f>
        <v/>
      </c>
      <c r="AY655" s="39"/>
      <c r="AZ655" s="247" t="str">
        <f>IF(V655="","",EOMONTH(EDATE(Tabla1[[#This Row],[Fecha Finalización]],3),0))</f>
        <v/>
      </c>
      <c r="BA655" s="39"/>
      <c r="BB655" s="39"/>
      <c r="BC655" s="233"/>
      <c r="BD655" s="231" t="str">
        <f>IF(F655="","",Tabla1[[#This Row],[sem 01]]&amp;Tabla1[[#This Row],[sem 02]]&amp;Tabla1[[#This Row],[sem 03]])</f>
        <v/>
      </c>
      <c r="BE655" s="232" t="str">
        <f>+IF(TRIM(F655)="","",$B$1&amp;"-"&amp;Tabla1[[#This Row],[Mes Inscrito]]&amp;"-"&amp;Tabla1[[#This Row],[Dia de clases Inscrito]]&amp;"-"&amp;Tabla1[[#This Row],[Horario Inscrito]]&amp;"-"&amp;Tabla1[[#This Row],[Fecha Inicio grupo]])</f>
        <v/>
      </c>
      <c r="BF655" s="249" t="str">
        <f>IF(F655="","",Tabla1[[#This Row],[Curso]])</f>
        <v/>
      </c>
      <c r="BG655" s="250" t="str">
        <f>+IF(TRIM(F655)="","",$B$1&amp;"-"&amp;TRIM(Tabla1[[#This Row],[Mes Inscrito]])&amp;"-"&amp;TRIM(Tabla1[[#This Row],[Dia de clases Inscrito]])&amp;"-"&amp;TRIM(Tabla1[[#This Row],[Horario Inscrito]])&amp;"-"&amp;TRIM(Tabla1[[#This Row],[Fecha Inicio grupo]])&amp;"-"&amp;TRIM(Tabla1[[#This Row],[Tipo Incrito]]))</f>
        <v/>
      </c>
      <c r="BH655" s="251" t="str">
        <f>IF(F655="","",OR(IFERROR(SEARCH("CG",Tabla1[[#This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5" s="305" t="str">
        <f>IF(F655&lt;&gt;"",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5" s="305" t="str">
        <f>IF(F655&lt;&gt;"",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5" s="305" t="str">
        <f>IF(Tabla1[[#This Row],[Fecha Inicio grupo]]="","",IFERROR(VLOOKUP(Tabla1[[#This Row],[Mes de Alta como miembro]],Parámetros!$AM$2:$AN$16,2,0),"01/01/1900"))</f>
        <v/>
      </c>
    </row>
    <row r="656" spans="1:63" ht="14.45" hidden="1">
      <c r="A656" s="68">
        <v>653</v>
      </c>
      <c r="B656" s="29"/>
      <c r="C656" s="34"/>
      <c r="D656" s="42"/>
      <c r="E656" s="64"/>
      <c r="F656" s="45"/>
      <c r="G656" s="45"/>
      <c r="H656" s="161"/>
      <c r="I656" s="42"/>
      <c r="J656" s="28"/>
      <c r="K656" s="69"/>
      <c r="L656" s="68"/>
      <c r="M656" s="46"/>
      <c r="N656" s="236" t="str">
        <f ca="1">IF(Tabla1[[#This Row],[Fecha de nac]]="","",IF(Tabla1[[#This Row],[Fecha Finalización]] &gt;=TODAY(), DATEDIF(Tabla1[[#This Row],[Fecha de nac]],TODAY(),"y"), ROUNDDOWN((Tabla1[[#This Row],[Fecha Finalización]] -Tabla1[[#This Row],[Fecha de nac]])/365,0)))</f>
        <v/>
      </c>
      <c r="O656" s="167"/>
      <c r="P656" s="34"/>
      <c r="Q656" s="67"/>
      <c r="R656" s="67"/>
      <c r="S656" s="67"/>
      <c r="T656" s="67"/>
      <c r="U656" s="241" t="str">
        <f>IF(F656="","",Tabla1[[#This Row],[Fecha Inicio grupo]]+3*7-7)</f>
        <v/>
      </c>
      <c r="V656" s="242" t="str">
        <f>IF(F656="","",EDATE(Tabla1[[#This Row],[Fecha Inicio grupo]],3))</f>
        <v/>
      </c>
      <c r="W656" s="29"/>
      <c r="X656" s="29"/>
      <c r="Y656" s="76"/>
      <c r="Z656" s="76"/>
      <c r="AA656" s="76"/>
      <c r="AB656" s="76"/>
      <c r="AC656" s="76"/>
      <c r="AD656" s="76"/>
      <c r="AE656" s="76"/>
      <c r="AF656" s="76"/>
      <c r="AG656" s="76"/>
      <c r="AH656" s="76"/>
      <c r="AI656" s="76"/>
      <c r="AJ656" s="76"/>
      <c r="AK656" s="76"/>
      <c r="AL656" s="76"/>
      <c r="AM656" s="76"/>
      <c r="AN656" s="76"/>
      <c r="AO656" s="143"/>
      <c r="AP656" s="244" t="str">
        <f>IF(F656="","",IFERROR(VLOOKUP(SUBSTITUTE(SUBSTITUTE(Tabla1[[#This Row],[Uso Sistemas]],"T","P"),"N","F"),Parámetros!$M$2:$N$17,2,0),"Completar hasta 3ra sem. para evaluar a Probacionista"))</f>
        <v/>
      </c>
      <c r="AQ656" s="39"/>
      <c r="AR656" s="39"/>
      <c r="AS656" s="39"/>
      <c r="AT656" s="28"/>
      <c r="AU656" s="55"/>
      <c r="AV656" s="55"/>
      <c r="AW656" s="55"/>
      <c r="AX656" s="246" t="str">
        <f>IF(V656="","",EOMONTH(EDATE(Tabla1[[#This Row],[Fecha Finalización]],2),0))</f>
        <v/>
      </c>
      <c r="AY656" s="39"/>
      <c r="AZ656" s="247" t="str">
        <f>IF(V656="","",EOMONTH(EDATE(Tabla1[[#This Row],[Fecha Finalización]],3),0))</f>
        <v/>
      </c>
      <c r="BA656" s="39"/>
      <c r="BB656" s="39"/>
      <c r="BC656" s="233"/>
      <c r="BD656" s="231" t="str">
        <f>IF(F656="","",Tabla1[[#This Row],[sem 01]]&amp;Tabla1[[#This Row],[sem 02]]&amp;Tabla1[[#This Row],[sem 03]])</f>
        <v/>
      </c>
      <c r="BE656" s="232" t="str">
        <f>+IF(TRIM(F656)="","",$B$1&amp;"-"&amp;Tabla1[[#This Row],[Mes Inscrito]]&amp;"-"&amp;Tabla1[[#This Row],[Dia de clases Inscrito]]&amp;"-"&amp;Tabla1[[#This Row],[Horario Inscrito]]&amp;"-"&amp;Tabla1[[#This Row],[Fecha Inicio grupo]])</f>
        <v/>
      </c>
      <c r="BF656" s="249" t="str">
        <f>IF(F656="","",Tabla1[[#This Row],[Curso]])</f>
        <v/>
      </c>
      <c r="BG656" s="250" t="str">
        <f>+IF(TRIM(F656)="","",$B$1&amp;"-"&amp;TRIM(Tabla1[[#This Row],[Mes Inscrito]])&amp;"-"&amp;TRIM(Tabla1[[#This Row],[Dia de clases Inscrito]])&amp;"-"&amp;TRIM(Tabla1[[#This Row],[Horario Inscrito]])&amp;"-"&amp;TRIM(Tabla1[[#This Row],[Fecha Inicio grupo]])&amp;"-"&amp;TRIM(Tabla1[[#This Row],[Tipo Incrito]]))</f>
        <v/>
      </c>
      <c r="BH656" s="251" t="str">
        <f>IF(F656="","",OR(IFERROR(SEARCH("CG",Tabla1[[#This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6" s="305" t="str">
        <f>IF(F656&lt;&gt;"",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6" s="305" t="str">
        <f>IF(F656&lt;&gt;"",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6" s="305" t="str">
        <f>IF(Tabla1[[#This Row],[Fecha Inicio grupo]]="","",IFERROR(VLOOKUP(Tabla1[[#This Row],[Mes de Alta como miembro]],Parámetros!$AM$2:$AN$16,2,0),"01/01/1900"))</f>
        <v/>
      </c>
    </row>
    <row r="657" spans="1:63" ht="14.45" hidden="1">
      <c r="A657" s="68">
        <v>654</v>
      </c>
      <c r="B657" s="29"/>
      <c r="C657" s="34"/>
      <c r="D657" s="42"/>
      <c r="E657" s="64"/>
      <c r="F657" s="45"/>
      <c r="G657" s="45"/>
      <c r="H657" s="161"/>
      <c r="I657" s="42"/>
      <c r="J657" s="28"/>
      <c r="K657" s="69"/>
      <c r="L657" s="68"/>
      <c r="M657" s="46"/>
      <c r="N657" s="236" t="str">
        <f ca="1">IF(Tabla1[[#This Row],[Fecha de nac]]="","",IF(Tabla1[[#This Row],[Fecha Finalización]] &gt;=TODAY(), DATEDIF(Tabla1[[#This Row],[Fecha de nac]],TODAY(),"y"), ROUNDDOWN((Tabla1[[#This Row],[Fecha Finalización]] -Tabla1[[#This Row],[Fecha de nac]])/365,0)))</f>
        <v/>
      </c>
      <c r="O657" s="167"/>
      <c r="P657" s="34"/>
      <c r="Q657" s="67"/>
      <c r="R657" s="67"/>
      <c r="S657" s="67"/>
      <c r="T657" s="67"/>
      <c r="U657" s="241" t="str">
        <f>IF(F657="","",Tabla1[[#This Row],[Fecha Inicio grupo]]+3*7-7)</f>
        <v/>
      </c>
      <c r="V657" s="242" t="str">
        <f>IF(F657="","",EDATE(Tabla1[[#This Row],[Fecha Inicio grupo]],3))</f>
        <v/>
      </c>
      <c r="W657" s="29"/>
      <c r="X657" s="29"/>
      <c r="Y657" s="76"/>
      <c r="Z657" s="76"/>
      <c r="AA657" s="76"/>
      <c r="AB657" s="76"/>
      <c r="AC657" s="76"/>
      <c r="AD657" s="76"/>
      <c r="AE657" s="76"/>
      <c r="AF657" s="76"/>
      <c r="AG657" s="76"/>
      <c r="AH657" s="76"/>
      <c r="AI657" s="76"/>
      <c r="AJ657" s="76"/>
      <c r="AK657" s="76"/>
      <c r="AL657" s="76"/>
      <c r="AM657" s="76"/>
      <c r="AN657" s="76"/>
      <c r="AO657" s="143"/>
      <c r="AP657" s="244" t="str">
        <f>IF(F657="","",IFERROR(VLOOKUP(SUBSTITUTE(SUBSTITUTE(Tabla1[[#This Row],[Uso Sistemas]],"T","P"),"N","F"),Parámetros!$M$2:$N$17,2,0),"Completar hasta 3ra sem. para evaluar a Probacionista"))</f>
        <v/>
      </c>
      <c r="AQ657" s="39"/>
      <c r="AR657" s="39"/>
      <c r="AS657" s="39"/>
      <c r="AT657" s="28"/>
      <c r="AU657" s="55"/>
      <c r="AV657" s="55"/>
      <c r="AW657" s="55"/>
      <c r="AX657" s="246" t="str">
        <f>IF(V657="","",EOMONTH(EDATE(Tabla1[[#This Row],[Fecha Finalización]],2),0))</f>
        <v/>
      </c>
      <c r="AY657" s="39"/>
      <c r="AZ657" s="247" t="str">
        <f>IF(V657="","",EOMONTH(EDATE(Tabla1[[#This Row],[Fecha Finalización]],3),0))</f>
        <v/>
      </c>
      <c r="BA657" s="39"/>
      <c r="BB657" s="39"/>
      <c r="BC657" s="233"/>
      <c r="BD657" s="231" t="str">
        <f>IF(F657="","",Tabla1[[#This Row],[sem 01]]&amp;Tabla1[[#This Row],[sem 02]]&amp;Tabla1[[#This Row],[sem 03]])</f>
        <v/>
      </c>
      <c r="BE657" s="232" t="str">
        <f>+IF(TRIM(F657)="","",$B$1&amp;"-"&amp;Tabla1[[#This Row],[Mes Inscrito]]&amp;"-"&amp;Tabla1[[#This Row],[Dia de clases Inscrito]]&amp;"-"&amp;Tabla1[[#This Row],[Horario Inscrito]]&amp;"-"&amp;Tabla1[[#This Row],[Fecha Inicio grupo]])</f>
        <v/>
      </c>
      <c r="BF657" s="249" t="str">
        <f>IF(F657="","",Tabla1[[#This Row],[Curso]])</f>
        <v/>
      </c>
      <c r="BG657" s="250" t="str">
        <f>+IF(TRIM(F657)="","",$B$1&amp;"-"&amp;TRIM(Tabla1[[#This Row],[Mes Inscrito]])&amp;"-"&amp;TRIM(Tabla1[[#This Row],[Dia de clases Inscrito]])&amp;"-"&amp;TRIM(Tabla1[[#This Row],[Horario Inscrito]])&amp;"-"&amp;TRIM(Tabla1[[#This Row],[Fecha Inicio grupo]])&amp;"-"&amp;TRIM(Tabla1[[#This Row],[Tipo Incrito]]))</f>
        <v/>
      </c>
      <c r="BH657" s="251" t="str">
        <f>IF(F657="","",OR(IFERROR(SEARCH("CG",Tabla1[[#This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7" s="305" t="str">
        <f>IF(F657&lt;&gt;"",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7" s="305" t="str">
        <f>IF(F657&lt;&gt;"",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7" s="305" t="str">
        <f>IF(Tabla1[[#This Row],[Fecha Inicio grupo]]="","",IFERROR(VLOOKUP(Tabla1[[#This Row],[Mes de Alta como miembro]],Parámetros!$AM$2:$AN$16,2,0),"01/01/1900"))</f>
        <v/>
      </c>
    </row>
    <row r="658" spans="1:63" ht="14.45" hidden="1">
      <c r="A658" s="68">
        <v>655</v>
      </c>
      <c r="B658" s="29"/>
      <c r="C658" s="34"/>
      <c r="D658" s="42"/>
      <c r="E658" s="64"/>
      <c r="F658" s="45"/>
      <c r="G658" s="45"/>
      <c r="H658" s="161"/>
      <c r="I658" s="42"/>
      <c r="J658" s="28"/>
      <c r="K658" s="69"/>
      <c r="L658" s="68"/>
      <c r="M658" s="46"/>
      <c r="N658" s="236" t="str">
        <f ca="1">IF(Tabla1[[#This Row],[Fecha de nac]]="","",IF(Tabla1[[#This Row],[Fecha Finalización]] &gt;=TODAY(), DATEDIF(Tabla1[[#This Row],[Fecha de nac]],TODAY(),"y"), ROUNDDOWN((Tabla1[[#This Row],[Fecha Finalización]] -Tabla1[[#This Row],[Fecha de nac]])/365,0)))</f>
        <v/>
      </c>
      <c r="O658" s="167"/>
      <c r="P658" s="34"/>
      <c r="Q658" s="67"/>
      <c r="R658" s="67"/>
      <c r="S658" s="67"/>
      <c r="T658" s="67"/>
      <c r="U658" s="241" t="str">
        <f>IF(F658="","",Tabla1[[#This Row],[Fecha Inicio grupo]]+3*7-7)</f>
        <v/>
      </c>
      <c r="V658" s="242" t="str">
        <f>IF(F658="","",EDATE(Tabla1[[#This Row],[Fecha Inicio grupo]],3))</f>
        <v/>
      </c>
      <c r="W658" s="29"/>
      <c r="X658" s="29"/>
      <c r="Y658" s="76"/>
      <c r="Z658" s="76"/>
      <c r="AA658" s="76"/>
      <c r="AB658" s="76"/>
      <c r="AC658" s="76"/>
      <c r="AD658" s="76"/>
      <c r="AE658" s="76"/>
      <c r="AF658" s="76"/>
      <c r="AG658" s="76"/>
      <c r="AH658" s="76"/>
      <c r="AI658" s="76"/>
      <c r="AJ658" s="76"/>
      <c r="AK658" s="76"/>
      <c r="AL658" s="76"/>
      <c r="AM658" s="76"/>
      <c r="AN658" s="76"/>
      <c r="AO658" s="143"/>
      <c r="AP658" s="244" t="str">
        <f>IF(F658="","",IFERROR(VLOOKUP(SUBSTITUTE(SUBSTITUTE(Tabla1[[#This Row],[Uso Sistemas]],"T","P"),"N","F"),Parámetros!$M$2:$N$17,2,0),"Completar hasta 3ra sem. para evaluar a Probacionista"))</f>
        <v/>
      </c>
      <c r="AQ658" s="39"/>
      <c r="AR658" s="39"/>
      <c r="AS658" s="39"/>
      <c r="AT658" s="28"/>
      <c r="AU658" s="55"/>
      <c r="AV658" s="55"/>
      <c r="AW658" s="55"/>
      <c r="AX658" s="246" t="str">
        <f>IF(V658="","",EOMONTH(EDATE(Tabla1[[#This Row],[Fecha Finalización]],2),0))</f>
        <v/>
      </c>
      <c r="AY658" s="39"/>
      <c r="AZ658" s="247" t="str">
        <f>IF(V658="","",EOMONTH(EDATE(Tabla1[[#This Row],[Fecha Finalización]],3),0))</f>
        <v/>
      </c>
      <c r="BA658" s="39"/>
      <c r="BB658" s="39"/>
      <c r="BC658" s="233"/>
      <c r="BD658" s="231" t="str">
        <f>IF(F658="","",Tabla1[[#This Row],[sem 01]]&amp;Tabla1[[#This Row],[sem 02]]&amp;Tabla1[[#This Row],[sem 03]])</f>
        <v/>
      </c>
      <c r="BE658" s="232" t="str">
        <f>+IF(TRIM(F658)="","",$B$1&amp;"-"&amp;Tabla1[[#This Row],[Mes Inscrito]]&amp;"-"&amp;Tabla1[[#This Row],[Dia de clases Inscrito]]&amp;"-"&amp;Tabla1[[#This Row],[Horario Inscrito]]&amp;"-"&amp;Tabla1[[#This Row],[Fecha Inicio grupo]])</f>
        <v/>
      </c>
      <c r="BF658" s="249" t="str">
        <f>IF(F658="","",Tabla1[[#This Row],[Curso]])</f>
        <v/>
      </c>
      <c r="BG658" s="250" t="str">
        <f>+IF(TRIM(F658)="","",$B$1&amp;"-"&amp;TRIM(Tabla1[[#This Row],[Mes Inscrito]])&amp;"-"&amp;TRIM(Tabla1[[#This Row],[Dia de clases Inscrito]])&amp;"-"&amp;TRIM(Tabla1[[#This Row],[Horario Inscrito]])&amp;"-"&amp;TRIM(Tabla1[[#This Row],[Fecha Inicio grupo]])&amp;"-"&amp;TRIM(Tabla1[[#This Row],[Tipo Incrito]]))</f>
        <v/>
      </c>
      <c r="BH658" s="251" t="str">
        <f>IF(F658="","",OR(IFERROR(SEARCH("CG",Tabla1[[#This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8" s="305" t="str">
        <f>IF(F658&lt;&gt;"",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8" s="305" t="str">
        <f>IF(F658&lt;&gt;"",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8" s="305" t="str">
        <f>IF(Tabla1[[#This Row],[Fecha Inicio grupo]]="","",IFERROR(VLOOKUP(Tabla1[[#This Row],[Mes de Alta como miembro]],Parámetros!$AM$2:$AN$16,2,0),"01/01/1900"))</f>
        <v/>
      </c>
    </row>
    <row r="659" spans="1:63" ht="14.45" hidden="1">
      <c r="A659" s="68">
        <v>656</v>
      </c>
      <c r="B659" s="29"/>
      <c r="C659" s="34"/>
      <c r="D659" s="42"/>
      <c r="E659" s="64"/>
      <c r="F659" s="45"/>
      <c r="G659" s="45"/>
      <c r="H659" s="161"/>
      <c r="I659" s="42"/>
      <c r="J659" s="28"/>
      <c r="K659" s="69"/>
      <c r="L659" s="68"/>
      <c r="M659" s="46"/>
      <c r="N659" s="236" t="str">
        <f ca="1">IF(Tabla1[[#This Row],[Fecha de nac]]="","",IF(Tabla1[[#This Row],[Fecha Finalización]] &gt;=TODAY(), DATEDIF(Tabla1[[#This Row],[Fecha de nac]],TODAY(),"y"), ROUNDDOWN((Tabla1[[#This Row],[Fecha Finalización]] -Tabla1[[#This Row],[Fecha de nac]])/365,0)))</f>
        <v/>
      </c>
      <c r="O659" s="167"/>
      <c r="P659" s="34"/>
      <c r="Q659" s="67"/>
      <c r="R659" s="67"/>
      <c r="S659" s="67"/>
      <c r="T659" s="67"/>
      <c r="U659" s="241" t="str">
        <f>IF(F659="","",Tabla1[[#This Row],[Fecha Inicio grupo]]+3*7-7)</f>
        <v/>
      </c>
      <c r="V659" s="242" t="str">
        <f>IF(F659="","",EDATE(Tabla1[[#This Row],[Fecha Inicio grupo]],3))</f>
        <v/>
      </c>
      <c r="W659" s="29"/>
      <c r="X659" s="29"/>
      <c r="Y659" s="76"/>
      <c r="Z659" s="76"/>
      <c r="AA659" s="76"/>
      <c r="AB659" s="76"/>
      <c r="AC659" s="76"/>
      <c r="AD659" s="76"/>
      <c r="AE659" s="76"/>
      <c r="AF659" s="76"/>
      <c r="AG659" s="76"/>
      <c r="AH659" s="76"/>
      <c r="AI659" s="76"/>
      <c r="AJ659" s="76"/>
      <c r="AK659" s="76"/>
      <c r="AL659" s="76"/>
      <c r="AM659" s="76"/>
      <c r="AN659" s="76"/>
      <c r="AO659" s="143"/>
      <c r="AP659" s="244" t="str">
        <f>IF(F659="","",IFERROR(VLOOKUP(SUBSTITUTE(SUBSTITUTE(Tabla1[[#This Row],[Uso Sistemas]],"T","P"),"N","F"),Parámetros!$M$2:$N$17,2,0),"Completar hasta 3ra sem. para evaluar a Probacionista"))</f>
        <v/>
      </c>
      <c r="AQ659" s="39"/>
      <c r="AR659" s="39"/>
      <c r="AS659" s="39"/>
      <c r="AT659" s="28"/>
      <c r="AU659" s="55"/>
      <c r="AV659" s="55"/>
      <c r="AW659" s="55"/>
      <c r="AX659" s="246" t="str">
        <f>IF(V659="","",EOMONTH(EDATE(Tabla1[[#This Row],[Fecha Finalización]],2),0))</f>
        <v/>
      </c>
      <c r="AY659" s="39"/>
      <c r="AZ659" s="247" t="str">
        <f>IF(V659="","",EOMONTH(EDATE(Tabla1[[#This Row],[Fecha Finalización]],3),0))</f>
        <v/>
      </c>
      <c r="BA659" s="39"/>
      <c r="BB659" s="39"/>
      <c r="BC659" s="233"/>
      <c r="BD659" s="231" t="str">
        <f>IF(F659="","",Tabla1[[#This Row],[sem 01]]&amp;Tabla1[[#This Row],[sem 02]]&amp;Tabla1[[#This Row],[sem 03]])</f>
        <v/>
      </c>
      <c r="BE659" s="232" t="str">
        <f>+IF(TRIM(F659)="","",$B$1&amp;"-"&amp;Tabla1[[#This Row],[Mes Inscrito]]&amp;"-"&amp;Tabla1[[#This Row],[Dia de clases Inscrito]]&amp;"-"&amp;Tabla1[[#This Row],[Horario Inscrito]]&amp;"-"&amp;Tabla1[[#This Row],[Fecha Inicio grupo]])</f>
        <v/>
      </c>
      <c r="BF659" s="249" t="str">
        <f>IF(F659="","",Tabla1[[#This Row],[Curso]])</f>
        <v/>
      </c>
      <c r="BG659" s="250" t="str">
        <f>+IF(TRIM(F659)="","",$B$1&amp;"-"&amp;TRIM(Tabla1[[#This Row],[Mes Inscrito]])&amp;"-"&amp;TRIM(Tabla1[[#This Row],[Dia de clases Inscrito]])&amp;"-"&amp;TRIM(Tabla1[[#This Row],[Horario Inscrito]])&amp;"-"&amp;TRIM(Tabla1[[#This Row],[Fecha Inicio grupo]])&amp;"-"&amp;TRIM(Tabla1[[#This Row],[Tipo Incrito]]))</f>
        <v/>
      </c>
      <c r="BH659" s="251" t="str">
        <f>IF(F659="","",OR(IFERROR(SEARCH("CG",Tabla1[[#This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9" s="305" t="str">
        <f>IF(F659&lt;&gt;"",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9" s="305" t="str">
        <f>IF(F659&lt;&gt;"",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9" s="305" t="str">
        <f>IF(Tabla1[[#This Row],[Fecha Inicio grupo]]="","",IFERROR(VLOOKUP(Tabla1[[#This Row],[Mes de Alta como miembro]],Parámetros!$AM$2:$AN$16,2,0),"01/01/1900"))</f>
        <v/>
      </c>
    </row>
    <row r="660" spans="1:63" ht="14.45" hidden="1">
      <c r="A660" s="68">
        <v>657</v>
      </c>
      <c r="B660" s="29"/>
      <c r="C660" s="34"/>
      <c r="D660" s="42"/>
      <c r="E660" s="64"/>
      <c r="F660" s="45"/>
      <c r="G660" s="45"/>
      <c r="H660" s="161"/>
      <c r="I660" s="42"/>
      <c r="J660" s="28"/>
      <c r="K660" s="69"/>
      <c r="L660" s="68"/>
      <c r="M660" s="46"/>
      <c r="N660" s="236" t="str">
        <f ca="1">IF(Tabla1[[#This Row],[Fecha de nac]]="","",IF(Tabla1[[#This Row],[Fecha Finalización]] &gt;=TODAY(), DATEDIF(Tabla1[[#This Row],[Fecha de nac]],TODAY(),"y"), ROUNDDOWN((Tabla1[[#This Row],[Fecha Finalización]] -Tabla1[[#This Row],[Fecha de nac]])/365,0)))</f>
        <v/>
      </c>
      <c r="O660" s="167"/>
      <c r="P660" s="34"/>
      <c r="Q660" s="67"/>
      <c r="R660" s="67"/>
      <c r="S660" s="67"/>
      <c r="T660" s="67"/>
      <c r="U660" s="241" t="str">
        <f>IF(F660="","",Tabla1[[#This Row],[Fecha Inicio grupo]]+3*7-7)</f>
        <v/>
      </c>
      <c r="V660" s="242" t="str">
        <f>IF(F660="","",EDATE(Tabla1[[#This Row],[Fecha Inicio grupo]],3))</f>
        <v/>
      </c>
      <c r="W660" s="29"/>
      <c r="X660" s="29"/>
      <c r="Y660" s="76"/>
      <c r="Z660" s="76"/>
      <c r="AA660" s="76"/>
      <c r="AB660" s="76"/>
      <c r="AC660" s="76"/>
      <c r="AD660" s="76"/>
      <c r="AE660" s="76"/>
      <c r="AF660" s="76"/>
      <c r="AG660" s="76"/>
      <c r="AH660" s="76"/>
      <c r="AI660" s="76"/>
      <c r="AJ660" s="76"/>
      <c r="AK660" s="76"/>
      <c r="AL660" s="76"/>
      <c r="AM660" s="76"/>
      <c r="AN660" s="76"/>
      <c r="AO660" s="143"/>
      <c r="AP660" s="244" t="str">
        <f>IF(F660="","",IFERROR(VLOOKUP(SUBSTITUTE(SUBSTITUTE(Tabla1[[#This Row],[Uso Sistemas]],"T","P"),"N","F"),Parámetros!$M$2:$N$17,2,0),"Completar hasta 3ra sem. para evaluar a Probacionista"))</f>
        <v/>
      </c>
      <c r="AQ660" s="39"/>
      <c r="AR660" s="39"/>
      <c r="AS660" s="39"/>
      <c r="AT660" s="28"/>
      <c r="AU660" s="55"/>
      <c r="AV660" s="55"/>
      <c r="AW660" s="55"/>
      <c r="AX660" s="246" t="str">
        <f>IF(V660="","",EOMONTH(EDATE(Tabla1[[#This Row],[Fecha Finalización]],2),0))</f>
        <v/>
      </c>
      <c r="AY660" s="39"/>
      <c r="AZ660" s="247" t="str">
        <f>IF(V660="","",EOMONTH(EDATE(Tabla1[[#This Row],[Fecha Finalización]],3),0))</f>
        <v/>
      </c>
      <c r="BA660" s="39"/>
      <c r="BB660" s="39"/>
      <c r="BC660" s="233"/>
      <c r="BD660" s="231" t="str">
        <f>IF(F660="","",Tabla1[[#This Row],[sem 01]]&amp;Tabla1[[#This Row],[sem 02]]&amp;Tabla1[[#This Row],[sem 03]])</f>
        <v/>
      </c>
      <c r="BE660" s="232" t="str">
        <f>+IF(TRIM(F660)="","",$B$1&amp;"-"&amp;Tabla1[[#This Row],[Mes Inscrito]]&amp;"-"&amp;Tabla1[[#This Row],[Dia de clases Inscrito]]&amp;"-"&amp;Tabla1[[#This Row],[Horario Inscrito]]&amp;"-"&amp;Tabla1[[#This Row],[Fecha Inicio grupo]])</f>
        <v/>
      </c>
      <c r="BF660" s="249" t="str">
        <f>IF(F660="","",Tabla1[[#This Row],[Curso]])</f>
        <v/>
      </c>
      <c r="BG660" s="250" t="str">
        <f>+IF(TRIM(F660)="","",$B$1&amp;"-"&amp;TRIM(Tabla1[[#This Row],[Mes Inscrito]])&amp;"-"&amp;TRIM(Tabla1[[#This Row],[Dia de clases Inscrito]])&amp;"-"&amp;TRIM(Tabla1[[#This Row],[Horario Inscrito]])&amp;"-"&amp;TRIM(Tabla1[[#This Row],[Fecha Inicio grupo]])&amp;"-"&amp;TRIM(Tabla1[[#This Row],[Tipo Incrito]]))</f>
        <v/>
      </c>
      <c r="BH660" s="251" t="str">
        <f>IF(F660="","",OR(IFERROR(SEARCH("CG",Tabla1[[#This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0" s="305" t="str">
        <f>IF(F660&lt;&gt;"",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0" s="305" t="str">
        <f>IF(F660&lt;&gt;"",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0" s="305" t="str">
        <f>IF(Tabla1[[#This Row],[Fecha Inicio grupo]]="","",IFERROR(VLOOKUP(Tabla1[[#This Row],[Mes de Alta como miembro]],Parámetros!$AM$2:$AN$16,2,0),"01/01/1900"))</f>
        <v/>
      </c>
    </row>
    <row r="661" spans="1:63" ht="14.45" hidden="1">
      <c r="A661" s="68">
        <v>658</v>
      </c>
      <c r="B661" s="29"/>
      <c r="C661" s="34"/>
      <c r="D661" s="42"/>
      <c r="E661" s="64"/>
      <c r="F661" s="45"/>
      <c r="G661" s="45"/>
      <c r="H661" s="161"/>
      <c r="I661" s="42"/>
      <c r="J661" s="28"/>
      <c r="K661" s="69"/>
      <c r="L661" s="68"/>
      <c r="M661" s="46"/>
      <c r="N661" s="236" t="str">
        <f ca="1">IF(Tabla1[[#This Row],[Fecha de nac]]="","",IF(Tabla1[[#This Row],[Fecha Finalización]] &gt;=TODAY(), DATEDIF(Tabla1[[#This Row],[Fecha de nac]],TODAY(),"y"), ROUNDDOWN((Tabla1[[#This Row],[Fecha Finalización]] -Tabla1[[#This Row],[Fecha de nac]])/365,0)))</f>
        <v/>
      </c>
      <c r="O661" s="167"/>
      <c r="P661" s="34"/>
      <c r="Q661" s="67"/>
      <c r="R661" s="67"/>
      <c r="S661" s="67"/>
      <c r="T661" s="67"/>
      <c r="U661" s="241" t="str">
        <f>IF(F661="","",Tabla1[[#This Row],[Fecha Inicio grupo]]+3*7-7)</f>
        <v/>
      </c>
      <c r="V661" s="242" t="str">
        <f>IF(F661="","",EDATE(Tabla1[[#This Row],[Fecha Inicio grupo]],3))</f>
        <v/>
      </c>
      <c r="W661" s="29"/>
      <c r="X661" s="29"/>
      <c r="Y661" s="76"/>
      <c r="Z661" s="76"/>
      <c r="AA661" s="76"/>
      <c r="AB661" s="76"/>
      <c r="AC661" s="76"/>
      <c r="AD661" s="76"/>
      <c r="AE661" s="76"/>
      <c r="AF661" s="76"/>
      <c r="AG661" s="76"/>
      <c r="AH661" s="76"/>
      <c r="AI661" s="76"/>
      <c r="AJ661" s="76"/>
      <c r="AK661" s="76"/>
      <c r="AL661" s="76"/>
      <c r="AM661" s="76"/>
      <c r="AN661" s="76"/>
      <c r="AO661" s="143"/>
      <c r="AP661" s="244" t="str">
        <f>IF(F661="","",IFERROR(VLOOKUP(SUBSTITUTE(SUBSTITUTE(Tabla1[[#This Row],[Uso Sistemas]],"T","P"),"N","F"),Parámetros!$M$2:$N$17,2,0),"Completar hasta 3ra sem. para evaluar a Probacionista"))</f>
        <v/>
      </c>
      <c r="AQ661" s="39"/>
      <c r="AR661" s="39"/>
      <c r="AS661" s="39"/>
      <c r="AT661" s="28"/>
      <c r="AU661" s="55"/>
      <c r="AV661" s="55"/>
      <c r="AW661" s="55"/>
      <c r="AX661" s="246" t="str">
        <f>IF(V661="","",EOMONTH(EDATE(Tabla1[[#This Row],[Fecha Finalización]],2),0))</f>
        <v/>
      </c>
      <c r="AY661" s="39"/>
      <c r="AZ661" s="247" t="str">
        <f>IF(V661="","",EOMONTH(EDATE(Tabla1[[#This Row],[Fecha Finalización]],3),0))</f>
        <v/>
      </c>
      <c r="BA661" s="39"/>
      <c r="BB661" s="39"/>
      <c r="BC661" s="233"/>
      <c r="BD661" s="231" t="str">
        <f>IF(F661="","",Tabla1[[#This Row],[sem 01]]&amp;Tabla1[[#This Row],[sem 02]]&amp;Tabla1[[#This Row],[sem 03]])</f>
        <v/>
      </c>
      <c r="BE661" s="232" t="str">
        <f>+IF(TRIM(F661)="","",$B$1&amp;"-"&amp;Tabla1[[#This Row],[Mes Inscrito]]&amp;"-"&amp;Tabla1[[#This Row],[Dia de clases Inscrito]]&amp;"-"&amp;Tabla1[[#This Row],[Horario Inscrito]]&amp;"-"&amp;Tabla1[[#This Row],[Fecha Inicio grupo]])</f>
        <v/>
      </c>
      <c r="BF661" s="249" t="str">
        <f>IF(F661="","",Tabla1[[#This Row],[Curso]])</f>
        <v/>
      </c>
      <c r="BG661" s="250" t="str">
        <f>+IF(TRIM(F661)="","",$B$1&amp;"-"&amp;TRIM(Tabla1[[#This Row],[Mes Inscrito]])&amp;"-"&amp;TRIM(Tabla1[[#This Row],[Dia de clases Inscrito]])&amp;"-"&amp;TRIM(Tabla1[[#This Row],[Horario Inscrito]])&amp;"-"&amp;TRIM(Tabla1[[#This Row],[Fecha Inicio grupo]])&amp;"-"&amp;TRIM(Tabla1[[#This Row],[Tipo Incrito]]))</f>
        <v/>
      </c>
      <c r="BH661" s="251" t="str">
        <f>IF(F661="","",OR(IFERROR(SEARCH("CG",Tabla1[[#This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1" s="305" t="str">
        <f>IF(F661&lt;&gt;"",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1" s="305" t="str">
        <f>IF(F661&lt;&gt;"",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1" s="305" t="str">
        <f>IF(Tabla1[[#This Row],[Fecha Inicio grupo]]="","",IFERROR(VLOOKUP(Tabla1[[#This Row],[Mes de Alta como miembro]],Parámetros!$AM$2:$AN$16,2,0),"01/01/1900"))</f>
        <v/>
      </c>
    </row>
    <row r="662" spans="1:63" ht="14.45" hidden="1">
      <c r="A662" s="68">
        <v>659</v>
      </c>
      <c r="B662" s="29"/>
      <c r="C662" s="34"/>
      <c r="D662" s="42"/>
      <c r="E662" s="64"/>
      <c r="F662" s="45"/>
      <c r="G662" s="45"/>
      <c r="H662" s="161"/>
      <c r="I662" s="42"/>
      <c r="J662" s="28"/>
      <c r="K662" s="69"/>
      <c r="L662" s="68"/>
      <c r="M662" s="46"/>
      <c r="N662" s="236" t="str">
        <f ca="1">IF(Tabla1[[#This Row],[Fecha de nac]]="","",IF(Tabla1[[#This Row],[Fecha Finalización]] &gt;=TODAY(), DATEDIF(Tabla1[[#This Row],[Fecha de nac]],TODAY(),"y"), ROUNDDOWN((Tabla1[[#This Row],[Fecha Finalización]] -Tabla1[[#This Row],[Fecha de nac]])/365,0)))</f>
        <v/>
      </c>
      <c r="O662" s="167"/>
      <c r="P662" s="34"/>
      <c r="Q662" s="67"/>
      <c r="R662" s="67"/>
      <c r="S662" s="67"/>
      <c r="T662" s="67"/>
      <c r="U662" s="241" t="str">
        <f>IF(F662="","",Tabla1[[#This Row],[Fecha Inicio grupo]]+3*7-7)</f>
        <v/>
      </c>
      <c r="V662" s="242" t="str">
        <f>IF(F662="","",EDATE(Tabla1[[#This Row],[Fecha Inicio grupo]],3))</f>
        <v/>
      </c>
      <c r="W662" s="29"/>
      <c r="X662" s="29"/>
      <c r="Y662" s="76"/>
      <c r="Z662" s="76"/>
      <c r="AA662" s="76"/>
      <c r="AB662" s="76"/>
      <c r="AC662" s="76"/>
      <c r="AD662" s="76"/>
      <c r="AE662" s="76"/>
      <c r="AF662" s="76"/>
      <c r="AG662" s="76"/>
      <c r="AH662" s="76"/>
      <c r="AI662" s="76"/>
      <c r="AJ662" s="76"/>
      <c r="AK662" s="76"/>
      <c r="AL662" s="76"/>
      <c r="AM662" s="76"/>
      <c r="AN662" s="76"/>
      <c r="AO662" s="143"/>
      <c r="AP662" s="244" t="str">
        <f>IF(F662="","",IFERROR(VLOOKUP(SUBSTITUTE(SUBSTITUTE(Tabla1[[#This Row],[Uso Sistemas]],"T","P"),"N","F"),Parámetros!$M$2:$N$17,2,0),"Completar hasta 3ra sem. para evaluar a Probacionista"))</f>
        <v/>
      </c>
      <c r="AQ662" s="39"/>
      <c r="AR662" s="39"/>
      <c r="AS662" s="39"/>
      <c r="AT662" s="28"/>
      <c r="AU662" s="55"/>
      <c r="AV662" s="55"/>
      <c r="AW662" s="55"/>
      <c r="AX662" s="246" t="str">
        <f>IF(V662="","",EOMONTH(EDATE(Tabla1[[#This Row],[Fecha Finalización]],2),0))</f>
        <v/>
      </c>
      <c r="AY662" s="39"/>
      <c r="AZ662" s="247" t="str">
        <f>IF(V662="","",EOMONTH(EDATE(Tabla1[[#This Row],[Fecha Finalización]],3),0))</f>
        <v/>
      </c>
      <c r="BA662" s="39"/>
      <c r="BB662" s="39"/>
      <c r="BC662" s="233"/>
      <c r="BD662" s="231" t="str">
        <f>IF(F662="","",Tabla1[[#This Row],[sem 01]]&amp;Tabla1[[#This Row],[sem 02]]&amp;Tabla1[[#This Row],[sem 03]])</f>
        <v/>
      </c>
      <c r="BE662" s="232" t="str">
        <f>+IF(TRIM(F662)="","",$B$1&amp;"-"&amp;Tabla1[[#This Row],[Mes Inscrito]]&amp;"-"&amp;Tabla1[[#This Row],[Dia de clases Inscrito]]&amp;"-"&amp;Tabla1[[#This Row],[Horario Inscrito]]&amp;"-"&amp;Tabla1[[#This Row],[Fecha Inicio grupo]])</f>
        <v/>
      </c>
      <c r="BF662" s="249" t="str">
        <f>IF(F662="","",Tabla1[[#This Row],[Curso]])</f>
        <v/>
      </c>
      <c r="BG662" s="250" t="str">
        <f>+IF(TRIM(F662)="","",$B$1&amp;"-"&amp;TRIM(Tabla1[[#This Row],[Mes Inscrito]])&amp;"-"&amp;TRIM(Tabla1[[#This Row],[Dia de clases Inscrito]])&amp;"-"&amp;TRIM(Tabla1[[#This Row],[Horario Inscrito]])&amp;"-"&amp;TRIM(Tabla1[[#This Row],[Fecha Inicio grupo]])&amp;"-"&amp;TRIM(Tabla1[[#This Row],[Tipo Incrito]]))</f>
        <v/>
      </c>
      <c r="BH662" s="251" t="str">
        <f>IF(F662="","",OR(IFERROR(SEARCH("CG",Tabla1[[#This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2" s="305" t="str">
        <f>IF(F662&lt;&gt;"",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2" s="305" t="str">
        <f>IF(F662&lt;&gt;"",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2" s="305" t="str">
        <f>IF(Tabla1[[#This Row],[Fecha Inicio grupo]]="","",IFERROR(VLOOKUP(Tabla1[[#This Row],[Mes de Alta como miembro]],Parámetros!$AM$2:$AN$16,2,0),"01/01/1900"))</f>
        <v/>
      </c>
    </row>
    <row r="663" spans="1:63" ht="14.45" hidden="1">
      <c r="A663" s="68">
        <v>660</v>
      </c>
      <c r="B663" s="29"/>
      <c r="C663" s="34"/>
      <c r="D663" s="42"/>
      <c r="E663" s="64"/>
      <c r="F663" s="45"/>
      <c r="G663" s="45"/>
      <c r="H663" s="161"/>
      <c r="I663" s="42"/>
      <c r="J663" s="28"/>
      <c r="K663" s="69"/>
      <c r="L663" s="68"/>
      <c r="M663" s="46"/>
      <c r="N663" s="236" t="str">
        <f ca="1">IF(Tabla1[[#This Row],[Fecha de nac]]="","",IF(Tabla1[[#This Row],[Fecha Finalización]] &gt;=TODAY(), DATEDIF(Tabla1[[#This Row],[Fecha de nac]],TODAY(),"y"), ROUNDDOWN((Tabla1[[#This Row],[Fecha Finalización]] -Tabla1[[#This Row],[Fecha de nac]])/365,0)))</f>
        <v/>
      </c>
      <c r="O663" s="167"/>
      <c r="P663" s="34"/>
      <c r="Q663" s="67"/>
      <c r="R663" s="67"/>
      <c r="S663" s="67"/>
      <c r="T663" s="67"/>
      <c r="U663" s="241" t="str">
        <f>IF(F663="","",Tabla1[[#This Row],[Fecha Inicio grupo]]+3*7-7)</f>
        <v/>
      </c>
      <c r="V663" s="242" t="str">
        <f>IF(F663="","",EDATE(Tabla1[[#This Row],[Fecha Inicio grupo]],3))</f>
        <v/>
      </c>
      <c r="W663" s="29"/>
      <c r="X663" s="29"/>
      <c r="Y663" s="76"/>
      <c r="Z663" s="76"/>
      <c r="AA663" s="76"/>
      <c r="AB663" s="76"/>
      <c r="AC663" s="76"/>
      <c r="AD663" s="76"/>
      <c r="AE663" s="76"/>
      <c r="AF663" s="76"/>
      <c r="AG663" s="76"/>
      <c r="AH663" s="76"/>
      <c r="AI663" s="76"/>
      <c r="AJ663" s="76"/>
      <c r="AK663" s="76"/>
      <c r="AL663" s="76"/>
      <c r="AM663" s="76"/>
      <c r="AN663" s="76"/>
      <c r="AO663" s="143"/>
      <c r="AP663" s="244" t="str">
        <f>IF(F663="","",IFERROR(VLOOKUP(SUBSTITUTE(SUBSTITUTE(Tabla1[[#This Row],[Uso Sistemas]],"T","P"),"N","F"),Parámetros!$M$2:$N$17,2,0),"Completar hasta 3ra sem. para evaluar a Probacionista"))</f>
        <v/>
      </c>
      <c r="AQ663" s="39"/>
      <c r="AR663" s="39"/>
      <c r="AS663" s="39"/>
      <c r="AT663" s="28"/>
      <c r="AU663" s="55"/>
      <c r="AV663" s="55"/>
      <c r="AW663" s="55"/>
      <c r="AX663" s="246" t="str">
        <f>IF(V663="","",EOMONTH(EDATE(Tabla1[[#This Row],[Fecha Finalización]],2),0))</f>
        <v/>
      </c>
      <c r="AY663" s="39"/>
      <c r="AZ663" s="247" t="str">
        <f>IF(V663="","",EOMONTH(EDATE(Tabla1[[#This Row],[Fecha Finalización]],3),0))</f>
        <v/>
      </c>
      <c r="BA663" s="39"/>
      <c r="BB663" s="39"/>
      <c r="BC663" s="233"/>
      <c r="BD663" s="231" t="str">
        <f>IF(F663="","",Tabla1[[#This Row],[sem 01]]&amp;Tabla1[[#This Row],[sem 02]]&amp;Tabla1[[#This Row],[sem 03]])</f>
        <v/>
      </c>
      <c r="BE663" s="232" t="str">
        <f>+IF(TRIM(F663)="","",$B$1&amp;"-"&amp;Tabla1[[#This Row],[Mes Inscrito]]&amp;"-"&amp;Tabla1[[#This Row],[Dia de clases Inscrito]]&amp;"-"&amp;Tabla1[[#This Row],[Horario Inscrito]]&amp;"-"&amp;Tabla1[[#This Row],[Fecha Inicio grupo]])</f>
        <v/>
      </c>
      <c r="BF663" s="249" t="str">
        <f>IF(F663="","",Tabla1[[#This Row],[Curso]])</f>
        <v/>
      </c>
      <c r="BG663" s="250" t="str">
        <f>+IF(TRIM(F663)="","",$B$1&amp;"-"&amp;TRIM(Tabla1[[#This Row],[Mes Inscrito]])&amp;"-"&amp;TRIM(Tabla1[[#This Row],[Dia de clases Inscrito]])&amp;"-"&amp;TRIM(Tabla1[[#This Row],[Horario Inscrito]])&amp;"-"&amp;TRIM(Tabla1[[#This Row],[Fecha Inicio grupo]])&amp;"-"&amp;TRIM(Tabla1[[#This Row],[Tipo Incrito]]))</f>
        <v/>
      </c>
      <c r="BH663" s="251" t="str">
        <f>IF(F663="","",OR(IFERROR(SEARCH("CG",Tabla1[[#This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3" s="305" t="str">
        <f>IF(F663&lt;&gt;"",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3" s="305" t="str">
        <f>IF(F663&lt;&gt;"",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3" s="305" t="str">
        <f>IF(Tabla1[[#This Row],[Fecha Inicio grupo]]="","",IFERROR(VLOOKUP(Tabla1[[#This Row],[Mes de Alta como miembro]],Parámetros!$AM$2:$AN$16,2,0),"01/01/1900"))</f>
        <v/>
      </c>
    </row>
    <row r="664" spans="1:63" ht="14.45" hidden="1">
      <c r="A664" s="68">
        <v>661</v>
      </c>
      <c r="B664" s="29"/>
      <c r="C664" s="34"/>
      <c r="D664" s="42"/>
      <c r="E664" s="64"/>
      <c r="F664" s="45"/>
      <c r="G664" s="45"/>
      <c r="H664" s="161"/>
      <c r="I664" s="42"/>
      <c r="J664" s="28"/>
      <c r="K664" s="69"/>
      <c r="L664" s="68"/>
      <c r="M664" s="46"/>
      <c r="N664" s="236" t="str">
        <f ca="1">IF(Tabla1[[#This Row],[Fecha de nac]]="","",IF(Tabla1[[#This Row],[Fecha Finalización]] &gt;=TODAY(), DATEDIF(Tabla1[[#This Row],[Fecha de nac]],TODAY(),"y"), ROUNDDOWN((Tabla1[[#This Row],[Fecha Finalización]] -Tabla1[[#This Row],[Fecha de nac]])/365,0)))</f>
        <v/>
      </c>
      <c r="O664" s="167"/>
      <c r="P664" s="34"/>
      <c r="Q664" s="67"/>
      <c r="R664" s="67"/>
      <c r="S664" s="67"/>
      <c r="T664" s="67"/>
      <c r="U664" s="241" t="str">
        <f>IF(F664="","",Tabla1[[#This Row],[Fecha Inicio grupo]]+3*7-7)</f>
        <v/>
      </c>
      <c r="V664" s="242" t="str">
        <f>IF(F664="","",EDATE(Tabla1[[#This Row],[Fecha Inicio grupo]],3))</f>
        <v/>
      </c>
      <c r="W664" s="29"/>
      <c r="X664" s="29"/>
      <c r="Y664" s="76"/>
      <c r="Z664" s="76"/>
      <c r="AA664" s="76"/>
      <c r="AB664" s="76"/>
      <c r="AC664" s="76"/>
      <c r="AD664" s="76"/>
      <c r="AE664" s="76"/>
      <c r="AF664" s="76"/>
      <c r="AG664" s="76"/>
      <c r="AH664" s="76"/>
      <c r="AI664" s="76"/>
      <c r="AJ664" s="76"/>
      <c r="AK664" s="76"/>
      <c r="AL664" s="76"/>
      <c r="AM664" s="76"/>
      <c r="AN664" s="76"/>
      <c r="AO664" s="143"/>
      <c r="AP664" s="244" t="str">
        <f>IF(F664="","",IFERROR(VLOOKUP(SUBSTITUTE(SUBSTITUTE(Tabla1[[#This Row],[Uso Sistemas]],"T","P"),"N","F"),Parámetros!$M$2:$N$17,2,0),"Completar hasta 3ra sem. para evaluar a Probacionista"))</f>
        <v/>
      </c>
      <c r="AQ664" s="39"/>
      <c r="AR664" s="39"/>
      <c r="AS664" s="39"/>
      <c r="AT664" s="28"/>
      <c r="AU664" s="55"/>
      <c r="AV664" s="55"/>
      <c r="AW664" s="55"/>
      <c r="AX664" s="246" t="str">
        <f>IF(V664="","",EOMONTH(EDATE(Tabla1[[#This Row],[Fecha Finalización]],2),0))</f>
        <v/>
      </c>
      <c r="AY664" s="39"/>
      <c r="AZ664" s="247" t="str">
        <f>IF(V664="","",EOMONTH(EDATE(Tabla1[[#This Row],[Fecha Finalización]],3),0))</f>
        <v/>
      </c>
      <c r="BA664" s="39"/>
      <c r="BB664" s="39"/>
      <c r="BC664" s="233"/>
      <c r="BD664" s="231" t="str">
        <f>IF(F664="","",Tabla1[[#This Row],[sem 01]]&amp;Tabla1[[#This Row],[sem 02]]&amp;Tabla1[[#This Row],[sem 03]])</f>
        <v/>
      </c>
      <c r="BE664" s="232" t="str">
        <f>+IF(TRIM(F664)="","",$B$1&amp;"-"&amp;Tabla1[[#This Row],[Mes Inscrito]]&amp;"-"&amp;Tabla1[[#This Row],[Dia de clases Inscrito]]&amp;"-"&amp;Tabla1[[#This Row],[Horario Inscrito]]&amp;"-"&amp;Tabla1[[#This Row],[Fecha Inicio grupo]])</f>
        <v/>
      </c>
      <c r="BF664" s="249" t="str">
        <f>IF(F664="","",Tabla1[[#This Row],[Curso]])</f>
        <v/>
      </c>
      <c r="BG664" s="250" t="str">
        <f>+IF(TRIM(F664)="","",$B$1&amp;"-"&amp;TRIM(Tabla1[[#This Row],[Mes Inscrito]])&amp;"-"&amp;TRIM(Tabla1[[#This Row],[Dia de clases Inscrito]])&amp;"-"&amp;TRIM(Tabla1[[#This Row],[Horario Inscrito]])&amp;"-"&amp;TRIM(Tabla1[[#This Row],[Fecha Inicio grupo]])&amp;"-"&amp;TRIM(Tabla1[[#This Row],[Tipo Incrito]]))</f>
        <v/>
      </c>
      <c r="BH664" s="251" t="str">
        <f>IF(F664="","",OR(IFERROR(SEARCH("CG",Tabla1[[#This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4" s="305" t="str">
        <f>IF(F664&lt;&gt;"",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4" s="305" t="str">
        <f>IF(F664&lt;&gt;"",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4" s="305" t="str">
        <f>IF(Tabla1[[#This Row],[Fecha Inicio grupo]]="","",IFERROR(VLOOKUP(Tabla1[[#This Row],[Mes de Alta como miembro]],Parámetros!$AM$2:$AN$16,2,0),"01/01/1900"))</f>
        <v/>
      </c>
    </row>
    <row r="665" spans="1:63" ht="14.45" hidden="1">
      <c r="A665" s="68">
        <v>662</v>
      </c>
      <c r="B665" s="29"/>
      <c r="C665" s="34"/>
      <c r="D665" s="42"/>
      <c r="E665" s="64"/>
      <c r="F665" s="45"/>
      <c r="G665" s="45"/>
      <c r="H665" s="161"/>
      <c r="I665" s="42"/>
      <c r="J665" s="28"/>
      <c r="K665" s="69"/>
      <c r="L665" s="68"/>
      <c r="M665" s="46"/>
      <c r="N665" s="236" t="str">
        <f ca="1">IF(Tabla1[[#This Row],[Fecha de nac]]="","",IF(Tabla1[[#This Row],[Fecha Finalización]] &gt;=TODAY(), DATEDIF(Tabla1[[#This Row],[Fecha de nac]],TODAY(),"y"), ROUNDDOWN((Tabla1[[#This Row],[Fecha Finalización]] -Tabla1[[#This Row],[Fecha de nac]])/365,0)))</f>
        <v/>
      </c>
      <c r="O665" s="167"/>
      <c r="P665" s="34"/>
      <c r="Q665" s="67"/>
      <c r="R665" s="67"/>
      <c r="S665" s="67"/>
      <c r="T665" s="67"/>
      <c r="U665" s="241" t="str">
        <f>IF(F665="","",Tabla1[[#This Row],[Fecha Inicio grupo]]+3*7-7)</f>
        <v/>
      </c>
      <c r="V665" s="242" t="str">
        <f>IF(F665="","",EDATE(Tabla1[[#This Row],[Fecha Inicio grupo]],3))</f>
        <v/>
      </c>
      <c r="W665" s="29"/>
      <c r="X665" s="29"/>
      <c r="Y665" s="76"/>
      <c r="Z665" s="76"/>
      <c r="AA665" s="76"/>
      <c r="AB665" s="76"/>
      <c r="AC665" s="76"/>
      <c r="AD665" s="76"/>
      <c r="AE665" s="76"/>
      <c r="AF665" s="76"/>
      <c r="AG665" s="76"/>
      <c r="AH665" s="76"/>
      <c r="AI665" s="76"/>
      <c r="AJ665" s="76"/>
      <c r="AK665" s="76"/>
      <c r="AL665" s="76"/>
      <c r="AM665" s="76"/>
      <c r="AN665" s="76"/>
      <c r="AO665" s="143"/>
      <c r="AP665" s="244" t="str">
        <f>IF(F665="","",IFERROR(VLOOKUP(SUBSTITUTE(SUBSTITUTE(Tabla1[[#This Row],[Uso Sistemas]],"T","P"),"N","F"),Parámetros!$M$2:$N$17,2,0),"Completar hasta 3ra sem. para evaluar a Probacionista"))</f>
        <v/>
      </c>
      <c r="AQ665" s="39"/>
      <c r="AR665" s="39"/>
      <c r="AS665" s="39"/>
      <c r="AT665" s="28"/>
      <c r="AU665" s="55"/>
      <c r="AV665" s="55"/>
      <c r="AW665" s="55"/>
      <c r="AX665" s="246" t="str">
        <f>IF(V665="","",EOMONTH(EDATE(Tabla1[[#This Row],[Fecha Finalización]],2),0))</f>
        <v/>
      </c>
      <c r="AY665" s="39"/>
      <c r="AZ665" s="247" t="str">
        <f>IF(V665="","",EOMONTH(EDATE(Tabla1[[#This Row],[Fecha Finalización]],3),0))</f>
        <v/>
      </c>
      <c r="BA665" s="39"/>
      <c r="BB665" s="39"/>
      <c r="BC665" s="233"/>
      <c r="BD665" s="231" t="str">
        <f>IF(F665="","",Tabla1[[#This Row],[sem 01]]&amp;Tabla1[[#This Row],[sem 02]]&amp;Tabla1[[#This Row],[sem 03]])</f>
        <v/>
      </c>
      <c r="BE665" s="232" t="str">
        <f>+IF(TRIM(F665)="","",$B$1&amp;"-"&amp;Tabla1[[#This Row],[Mes Inscrito]]&amp;"-"&amp;Tabla1[[#This Row],[Dia de clases Inscrito]]&amp;"-"&amp;Tabla1[[#This Row],[Horario Inscrito]]&amp;"-"&amp;Tabla1[[#This Row],[Fecha Inicio grupo]])</f>
        <v/>
      </c>
      <c r="BF665" s="249" t="str">
        <f>IF(F665="","",Tabla1[[#This Row],[Curso]])</f>
        <v/>
      </c>
      <c r="BG665" s="250" t="str">
        <f>+IF(TRIM(F665)="","",$B$1&amp;"-"&amp;TRIM(Tabla1[[#This Row],[Mes Inscrito]])&amp;"-"&amp;TRIM(Tabla1[[#This Row],[Dia de clases Inscrito]])&amp;"-"&amp;TRIM(Tabla1[[#This Row],[Horario Inscrito]])&amp;"-"&amp;TRIM(Tabla1[[#This Row],[Fecha Inicio grupo]])&amp;"-"&amp;TRIM(Tabla1[[#This Row],[Tipo Incrito]]))</f>
        <v/>
      </c>
      <c r="BH665" s="251" t="str">
        <f>IF(F665="","",OR(IFERROR(SEARCH("CG",Tabla1[[#This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5" s="305" t="str">
        <f>IF(F665&lt;&gt;"",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5" s="305" t="str">
        <f>IF(F665&lt;&gt;"",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5" s="305" t="str">
        <f>IF(Tabla1[[#This Row],[Fecha Inicio grupo]]="","",IFERROR(VLOOKUP(Tabla1[[#This Row],[Mes de Alta como miembro]],Parámetros!$AM$2:$AN$16,2,0),"01/01/1900"))</f>
        <v/>
      </c>
    </row>
    <row r="666" spans="1:63" ht="14.45" hidden="1">
      <c r="A666" s="68">
        <v>663</v>
      </c>
      <c r="B666" s="29"/>
      <c r="C666" s="34"/>
      <c r="D666" s="42"/>
      <c r="E666" s="64"/>
      <c r="F666" s="45"/>
      <c r="G666" s="45"/>
      <c r="H666" s="161"/>
      <c r="I666" s="42"/>
      <c r="J666" s="28"/>
      <c r="K666" s="69"/>
      <c r="L666" s="68"/>
      <c r="M666" s="46"/>
      <c r="N666" s="236" t="str">
        <f ca="1">IF(Tabla1[[#This Row],[Fecha de nac]]="","",IF(Tabla1[[#This Row],[Fecha Finalización]] &gt;=TODAY(), DATEDIF(Tabla1[[#This Row],[Fecha de nac]],TODAY(),"y"), ROUNDDOWN((Tabla1[[#This Row],[Fecha Finalización]] -Tabla1[[#This Row],[Fecha de nac]])/365,0)))</f>
        <v/>
      </c>
      <c r="O666" s="167"/>
      <c r="P666" s="34"/>
      <c r="Q666" s="67"/>
      <c r="R666" s="67"/>
      <c r="S666" s="67"/>
      <c r="T666" s="67"/>
      <c r="U666" s="241" t="str">
        <f>IF(F666="","",Tabla1[[#This Row],[Fecha Inicio grupo]]+3*7-7)</f>
        <v/>
      </c>
      <c r="V666" s="242" t="str">
        <f>IF(F666="","",EDATE(Tabla1[[#This Row],[Fecha Inicio grupo]],3))</f>
        <v/>
      </c>
      <c r="W666" s="29"/>
      <c r="X666" s="29"/>
      <c r="Y666" s="76"/>
      <c r="Z666" s="76"/>
      <c r="AA666" s="76"/>
      <c r="AB666" s="76"/>
      <c r="AC666" s="76"/>
      <c r="AD666" s="76"/>
      <c r="AE666" s="76"/>
      <c r="AF666" s="76"/>
      <c r="AG666" s="76"/>
      <c r="AH666" s="76"/>
      <c r="AI666" s="76"/>
      <c r="AJ666" s="76"/>
      <c r="AK666" s="76"/>
      <c r="AL666" s="76"/>
      <c r="AM666" s="76"/>
      <c r="AN666" s="76"/>
      <c r="AO666" s="143"/>
      <c r="AP666" s="244" t="str">
        <f>IF(F666="","",IFERROR(VLOOKUP(SUBSTITUTE(SUBSTITUTE(Tabla1[[#This Row],[Uso Sistemas]],"T","P"),"N","F"),Parámetros!$M$2:$N$17,2,0),"Completar hasta 3ra sem. para evaluar a Probacionista"))</f>
        <v/>
      </c>
      <c r="AQ666" s="39"/>
      <c r="AR666" s="39"/>
      <c r="AS666" s="39"/>
      <c r="AT666" s="28"/>
      <c r="AU666" s="55"/>
      <c r="AV666" s="55"/>
      <c r="AW666" s="55"/>
      <c r="AX666" s="246" t="str">
        <f>IF(V666="","",EOMONTH(EDATE(Tabla1[[#This Row],[Fecha Finalización]],2),0))</f>
        <v/>
      </c>
      <c r="AY666" s="39"/>
      <c r="AZ666" s="247" t="str">
        <f>IF(V666="","",EOMONTH(EDATE(Tabla1[[#This Row],[Fecha Finalización]],3),0))</f>
        <v/>
      </c>
      <c r="BA666" s="39"/>
      <c r="BB666" s="39"/>
      <c r="BC666" s="233"/>
      <c r="BD666" s="231" t="str">
        <f>IF(F666="","",Tabla1[[#This Row],[sem 01]]&amp;Tabla1[[#This Row],[sem 02]]&amp;Tabla1[[#This Row],[sem 03]])</f>
        <v/>
      </c>
      <c r="BE666" s="232" t="str">
        <f>+IF(TRIM(F666)="","",$B$1&amp;"-"&amp;Tabla1[[#This Row],[Mes Inscrito]]&amp;"-"&amp;Tabla1[[#This Row],[Dia de clases Inscrito]]&amp;"-"&amp;Tabla1[[#This Row],[Horario Inscrito]]&amp;"-"&amp;Tabla1[[#This Row],[Fecha Inicio grupo]])</f>
        <v/>
      </c>
      <c r="BF666" s="249" t="str">
        <f>IF(F666="","",Tabla1[[#This Row],[Curso]])</f>
        <v/>
      </c>
      <c r="BG666" s="250" t="str">
        <f>+IF(TRIM(F666)="","",$B$1&amp;"-"&amp;TRIM(Tabla1[[#This Row],[Mes Inscrito]])&amp;"-"&amp;TRIM(Tabla1[[#This Row],[Dia de clases Inscrito]])&amp;"-"&amp;TRIM(Tabla1[[#This Row],[Horario Inscrito]])&amp;"-"&amp;TRIM(Tabla1[[#This Row],[Fecha Inicio grupo]])&amp;"-"&amp;TRIM(Tabla1[[#This Row],[Tipo Incrito]]))</f>
        <v/>
      </c>
      <c r="BH666" s="251" t="str">
        <f>IF(F666="","",OR(IFERROR(SEARCH("CG",Tabla1[[#This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6" s="305" t="str">
        <f>IF(F666&lt;&gt;"",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6" s="305" t="str">
        <f>IF(F666&lt;&gt;"",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6" s="305" t="str">
        <f>IF(Tabla1[[#This Row],[Fecha Inicio grupo]]="","",IFERROR(VLOOKUP(Tabla1[[#This Row],[Mes de Alta como miembro]],Parámetros!$AM$2:$AN$16,2,0),"01/01/1900"))</f>
        <v/>
      </c>
    </row>
    <row r="667" spans="1:63" ht="14.45" hidden="1">
      <c r="A667" s="68">
        <v>664</v>
      </c>
      <c r="B667" s="29"/>
      <c r="C667" s="34"/>
      <c r="D667" s="42"/>
      <c r="E667" s="64"/>
      <c r="F667" s="45"/>
      <c r="G667" s="45"/>
      <c r="H667" s="161"/>
      <c r="I667" s="42"/>
      <c r="J667" s="28"/>
      <c r="K667" s="69"/>
      <c r="L667" s="68"/>
      <c r="M667" s="46"/>
      <c r="N667" s="236" t="str">
        <f ca="1">IF(Tabla1[[#This Row],[Fecha de nac]]="","",IF(Tabla1[[#This Row],[Fecha Finalización]] &gt;=TODAY(), DATEDIF(Tabla1[[#This Row],[Fecha de nac]],TODAY(),"y"), ROUNDDOWN((Tabla1[[#This Row],[Fecha Finalización]] -Tabla1[[#This Row],[Fecha de nac]])/365,0)))</f>
        <v/>
      </c>
      <c r="O667" s="167"/>
      <c r="P667" s="34"/>
      <c r="Q667" s="67"/>
      <c r="R667" s="67"/>
      <c r="S667" s="67"/>
      <c r="T667" s="67"/>
      <c r="U667" s="241" t="str">
        <f>IF(F667="","",Tabla1[[#This Row],[Fecha Inicio grupo]]+3*7-7)</f>
        <v/>
      </c>
      <c r="V667" s="242" t="str">
        <f>IF(F667="","",EDATE(Tabla1[[#This Row],[Fecha Inicio grupo]],3))</f>
        <v/>
      </c>
      <c r="W667" s="29"/>
      <c r="X667" s="29"/>
      <c r="Y667" s="76"/>
      <c r="Z667" s="76"/>
      <c r="AA667" s="76"/>
      <c r="AB667" s="76"/>
      <c r="AC667" s="76"/>
      <c r="AD667" s="76"/>
      <c r="AE667" s="76"/>
      <c r="AF667" s="76"/>
      <c r="AG667" s="76"/>
      <c r="AH667" s="76"/>
      <c r="AI667" s="76"/>
      <c r="AJ667" s="76"/>
      <c r="AK667" s="76"/>
      <c r="AL667" s="76"/>
      <c r="AM667" s="76"/>
      <c r="AN667" s="76"/>
      <c r="AO667" s="143"/>
      <c r="AP667" s="244" t="str">
        <f>IF(F667="","",IFERROR(VLOOKUP(SUBSTITUTE(SUBSTITUTE(Tabla1[[#This Row],[Uso Sistemas]],"T","P"),"N","F"),Parámetros!$M$2:$N$17,2,0),"Completar hasta 3ra sem. para evaluar a Probacionista"))</f>
        <v/>
      </c>
      <c r="AQ667" s="39"/>
      <c r="AR667" s="39"/>
      <c r="AS667" s="39"/>
      <c r="AT667" s="28"/>
      <c r="AU667" s="55"/>
      <c r="AV667" s="55"/>
      <c r="AW667" s="55"/>
      <c r="AX667" s="246" t="str">
        <f>IF(V667="","",EOMONTH(EDATE(Tabla1[[#This Row],[Fecha Finalización]],2),0))</f>
        <v/>
      </c>
      <c r="AY667" s="39"/>
      <c r="AZ667" s="247" t="str">
        <f>IF(V667="","",EOMONTH(EDATE(Tabla1[[#This Row],[Fecha Finalización]],3),0))</f>
        <v/>
      </c>
      <c r="BA667" s="39"/>
      <c r="BB667" s="39"/>
      <c r="BC667" s="233"/>
      <c r="BD667" s="231" t="str">
        <f>IF(F667="","",Tabla1[[#This Row],[sem 01]]&amp;Tabla1[[#This Row],[sem 02]]&amp;Tabla1[[#This Row],[sem 03]])</f>
        <v/>
      </c>
      <c r="BE667" s="232" t="str">
        <f>+IF(TRIM(F667)="","",$B$1&amp;"-"&amp;Tabla1[[#This Row],[Mes Inscrito]]&amp;"-"&amp;Tabla1[[#This Row],[Dia de clases Inscrito]]&amp;"-"&amp;Tabla1[[#This Row],[Horario Inscrito]]&amp;"-"&amp;Tabla1[[#This Row],[Fecha Inicio grupo]])</f>
        <v/>
      </c>
      <c r="BF667" s="249" t="str">
        <f>IF(F667="","",Tabla1[[#This Row],[Curso]])</f>
        <v/>
      </c>
      <c r="BG667" s="250" t="str">
        <f>+IF(TRIM(F667)="","",$B$1&amp;"-"&amp;TRIM(Tabla1[[#This Row],[Mes Inscrito]])&amp;"-"&amp;TRIM(Tabla1[[#This Row],[Dia de clases Inscrito]])&amp;"-"&amp;TRIM(Tabla1[[#This Row],[Horario Inscrito]])&amp;"-"&amp;TRIM(Tabla1[[#This Row],[Fecha Inicio grupo]])&amp;"-"&amp;TRIM(Tabla1[[#This Row],[Tipo Incrito]]))</f>
        <v/>
      </c>
      <c r="BH667" s="251" t="str">
        <f>IF(F667="","",OR(IFERROR(SEARCH("CG",Tabla1[[#This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7" s="305" t="str">
        <f>IF(F667&lt;&gt;"",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7" s="305" t="str">
        <f>IF(F667&lt;&gt;"",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7" s="305" t="str">
        <f>IF(Tabla1[[#This Row],[Fecha Inicio grupo]]="","",IFERROR(VLOOKUP(Tabla1[[#This Row],[Mes de Alta como miembro]],Parámetros!$AM$2:$AN$16,2,0),"01/01/1900"))</f>
        <v/>
      </c>
    </row>
    <row r="668" spans="1:63" ht="14.45" hidden="1">
      <c r="A668" s="68">
        <v>665</v>
      </c>
      <c r="B668" s="29"/>
      <c r="C668" s="34"/>
      <c r="D668" s="42"/>
      <c r="E668" s="64"/>
      <c r="F668" s="45"/>
      <c r="G668" s="45"/>
      <c r="H668" s="161"/>
      <c r="I668" s="42"/>
      <c r="J668" s="28"/>
      <c r="K668" s="69"/>
      <c r="L668" s="68"/>
      <c r="M668" s="46"/>
      <c r="N668" s="236" t="str">
        <f ca="1">IF(Tabla1[[#This Row],[Fecha de nac]]="","",IF(Tabla1[[#This Row],[Fecha Finalización]] &gt;=TODAY(), DATEDIF(Tabla1[[#This Row],[Fecha de nac]],TODAY(),"y"), ROUNDDOWN((Tabla1[[#This Row],[Fecha Finalización]] -Tabla1[[#This Row],[Fecha de nac]])/365,0)))</f>
        <v/>
      </c>
      <c r="O668" s="167"/>
      <c r="P668" s="34"/>
      <c r="Q668" s="67"/>
      <c r="R668" s="67"/>
      <c r="S668" s="67"/>
      <c r="T668" s="67"/>
      <c r="U668" s="241" t="str">
        <f>IF(F668="","",Tabla1[[#This Row],[Fecha Inicio grupo]]+3*7-7)</f>
        <v/>
      </c>
      <c r="V668" s="242" t="str">
        <f>IF(F668="","",EDATE(Tabla1[[#This Row],[Fecha Inicio grupo]],3))</f>
        <v/>
      </c>
      <c r="W668" s="29"/>
      <c r="X668" s="29"/>
      <c r="Y668" s="76"/>
      <c r="Z668" s="76"/>
      <c r="AA668" s="76"/>
      <c r="AB668" s="76"/>
      <c r="AC668" s="76"/>
      <c r="AD668" s="76"/>
      <c r="AE668" s="76"/>
      <c r="AF668" s="76"/>
      <c r="AG668" s="76"/>
      <c r="AH668" s="76"/>
      <c r="AI668" s="76"/>
      <c r="AJ668" s="76"/>
      <c r="AK668" s="76"/>
      <c r="AL668" s="76"/>
      <c r="AM668" s="76"/>
      <c r="AN668" s="76"/>
      <c r="AO668" s="143"/>
      <c r="AP668" s="244" t="str">
        <f>IF(F668="","",IFERROR(VLOOKUP(SUBSTITUTE(SUBSTITUTE(Tabla1[[#This Row],[Uso Sistemas]],"T","P"),"N","F"),Parámetros!$M$2:$N$17,2,0),"Completar hasta 3ra sem. para evaluar a Probacionista"))</f>
        <v/>
      </c>
      <c r="AQ668" s="39"/>
      <c r="AR668" s="39"/>
      <c r="AS668" s="39"/>
      <c r="AT668" s="28"/>
      <c r="AU668" s="55"/>
      <c r="AV668" s="55"/>
      <c r="AW668" s="55"/>
      <c r="AX668" s="246" t="str">
        <f>IF(V668="","",EOMONTH(EDATE(Tabla1[[#This Row],[Fecha Finalización]],2),0))</f>
        <v/>
      </c>
      <c r="AY668" s="39"/>
      <c r="AZ668" s="247" t="str">
        <f>IF(V668="","",EOMONTH(EDATE(Tabla1[[#This Row],[Fecha Finalización]],3),0))</f>
        <v/>
      </c>
      <c r="BA668" s="39"/>
      <c r="BB668" s="39"/>
      <c r="BC668" s="233"/>
      <c r="BD668" s="231" t="str">
        <f>IF(F668="","",Tabla1[[#This Row],[sem 01]]&amp;Tabla1[[#This Row],[sem 02]]&amp;Tabla1[[#This Row],[sem 03]])</f>
        <v/>
      </c>
      <c r="BE668" s="232" t="str">
        <f>+IF(TRIM(F668)="","",$B$1&amp;"-"&amp;Tabla1[[#This Row],[Mes Inscrito]]&amp;"-"&amp;Tabla1[[#This Row],[Dia de clases Inscrito]]&amp;"-"&amp;Tabla1[[#This Row],[Horario Inscrito]]&amp;"-"&amp;Tabla1[[#This Row],[Fecha Inicio grupo]])</f>
        <v/>
      </c>
      <c r="BF668" s="249" t="str">
        <f>IF(F668="","",Tabla1[[#This Row],[Curso]])</f>
        <v/>
      </c>
      <c r="BG668" s="250" t="str">
        <f>+IF(TRIM(F668)="","",$B$1&amp;"-"&amp;TRIM(Tabla1[[#This Row],[Mes Inscrito]])&amp;"-"&amp;TRIM(Tabla1[[#This Row],[Dia de clases Inscrito]])&amp;"-"&amp;TRIM(Tabla1[[#This Row],[Horario Inscrito]])&amp;"-"&amp;TRIM(Tabla1[[#This Row],[Fecha Inicio grupo]])&amp;"-"&amp;TRIM(Tabla1[[#This Row],[Tipo Incrito]]))</f>
        <v/>
      </c>
      <c r="BH668" s="251" t="str">
        <f>IF(F668="","",OR(IFERROR(SEARCH("CG",Tabla1[[#This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8" s="305" t="str">
        <f>IF(F668&lt;&gt;"",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8" s="305" t="str">
        <f>IF(F668&lt;&gt;"",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8" s="305" t="str">
        <f>IF(Tabla1[[#This Row],[Fecha Inicio grupo]]="","",IFERROR(VLOOKUP(Tabla1[[#This Row],[Mes de Alta como miembro]],Parámetros!$AM$2:$AN$16,2,0),"01/01/1900"))</f>
        <v/>
      </c>
    </row>
    <row r="669" spans="1:63" ht="14.45" hidden="1">
      <c r="A669" s="68">
        <v>666</v>
      </c>
      <c r="B669" s="29"/>
      <c r="C669" s="34"/>
      <c r="D669" s="42"/>
      <c r="E669" s="64"/>
      <c r="F669" s="45"/>
      <c r="G669" s="45"/>
      <c r="H669" s="161"/>
      <c r="I669" s="42"/>
      <c r="J669" s="28"/>
      <c r="K669" s="69"/>
      <c r="L669" s="68"/>
      <c r="M669" s="46"/>
      <c r="N669" s="236" t="str">
        <f ca="1">IF(Tabla1[[#This Row],[Fecha de nac]]="","",IF(Tabla1[[#This Row],[Fecha Finalización]] &gt;=TODAY(), DATEDIF(Tabla1[[#This Row],[Fecha de nac]],TODAY(),"y"), ROUNDDOWN((Tabla1[[#This Row],[Fecha Finalización]] -Tabla1[[#This Row],[Fecha de nac]])/365,0)))</f>
        <v/>
      </c>
      <c r="O669" s="167"/>
      <c r="P669" s="34"/>
      <c r="Q669" s="67"/>
      <c r="R669" s="67"/>
      <c r="S669" s="67"/>
      <c r="T669" s="67"/>
      <c r="U669" s="241" t="str">
        <f>IF(F669="","",Tabla1[[#This Row],[Fecha Inicio grupo]]+3*7-7)</f>
        <v/>
      </c>
      <c r="V669" s="242" t="str">
        <f>IF(F669="","",EDATE(Tabla1[[#This Row],[Fecha Inicio grupo]],3))</f>
        <v/>
      </c>
      <c r="W669" s="29"/>
      <c r="X669" s="29"/>
      <c r="Y669" s="76"/>
      <c r="Z669" s="76"/>
      <c r="AA669" s="76"/>
      <c r="AB669" s="76"/>
      <c r="AC669" s="76"/>
      <c r="AD669" s="76"/>
      <c r="AE669" s="76"/>
      <c r="AF669" s="76"/>
      <c r="AG669" s="76"/>
      <c r="AH669" s="76"/>
      <c r="AI669" s="76"/>
      <c r="AJ669" s="76"/>
      <c r="AK669" s="76"/>
      <c r="AL669" s="76"/>
      <c r="AM669" s="76"/>
      <c r="AN669" s="76"/>
      <c r="AO669" s="143"/>
      <c r="AP669" s="244" t="str">
        <f>IF(F669="","",IFERROR(VLOOKUP(SUBSTITUTE(SUBSTITUTE(Tabla1[[#This Row],[Uso Sistemas]],"T","P"),"N","F"),Parámetros!$M$2:$N$17,2,0),"Completar hasta 3ra sem. para evaluar a Probacionista"))</f>
        <v/>
      </c>
      <c r="AQ669" s="39"/>
      <c r="AR669" s="39"/>
      <c r="AS669" s="39"/>
      <c r="AT669" s="28"/>
      <c r="AU669" s="55"/>
      <c r="AV669" s="55"/>
      <c r="AW669" s="55"/>
      <c r="AX669" s="246" t="str">
        <f>IF(V669="","",EOMONTH(EDATE(Tabla1[[#This Row],[Fecha Finalización]],2),0))</f>
        <v/>
      </c>
      <c r="AY669" s="39"/>
      <c r="AZ669" s="247" t="str">
        <f>IF(V669="","",EOMONTH(EDATE(Tabla1[[#This Row],[Fecha Finalización]],3),0))</f>
        <v/>
      </c>
      <c r="BA669" s="39"/>
      <c r="BB669" s="39"/>
      <c r="BC669" s="233"/>
      <c r="BD669" s="231" t="str">
        <f>IF(F669="","",Tabla1[[#This Row],[sem 01]]&amp;Tabla1[[#This Row],[sem 02]]&amp;Tabla1[[#This Row],[sem 03]])</f>
        <v/>
      </c>
      <c r="BE669" s="232" t="str">
        <f>+IF(TRIM(F669)="","",$B$1&amp;"-"&amp;Tabla1[[#This Row],[Mes Inscrito]]&amp;"-"&amp;Tabla1[[#This Row],[Dia de clases Inscrito]]&amp;"-"&amp;Tabla1[[#This Row],[Horario Inscrito]]&amp;"-"&amp;Tabla1[[#This Row],[Fecha Inicio grupo]])</f>
        <v/>
      </c>
      <c r="BF669" s="249" t="str">
        <f>IF(F669="","",Tabla1[[#This Row],[Curso]])</f>
        <v/>
      </c>
      <c r="BG669" s="250" t="str">
        <f>+IF(TRIM(F669)="","",$B$1&amp;"-"&amp;TRIM(Tabla1[[#This Row],[Mes Inscrito]])&amp;"-"&amp;TRIM(Tabla1[[#This Row],[Dia de clases Inscrito]])&amp;"-"&amp;TRIM(Tabla1[[#This Row],[Horario Inscrito]])&amp;"-"&amp;TRIM(Tabla1[[#This Row],[Fecha Inicio grupo]])&amp;"-"&amp;TRIM(Tabla1[[#This Row],[Tipo Incrito]]))</f>
        <v/>
      </c>
      <c r="BH669" s="251" t="str">
        <f>IF(F669="","",OR(IFERROR(SEARCH("CG",Tabla1[[#This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9" s="305" t="str">
        <f>IF(F669&lt;&gt;"",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9" s="305" t="str">
        <f>IF(F669&lt;&gt;"",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9" s="305" t="str">
        <f>IF(Tabla1[[#This Row],[Fecha Inicio grupo]]="","",IFERROR(VLOOKUP(Tabla1[[#This Row],[Mes de Alta como miembro]],Parámetros!$AM$2:$AN$16,2,0),"01/01/1900"))</f>
        <v/>
      </c>
    </row>
    <row r="670" spans="1:63" ht="14.45" hidden="1">
      <c r="A670" s="68">
        <v>667</v>
      </c>
      <c r="B670" s="29"/>
      <c r="C670" s="34"/>
      <c r="D670" s="42"/>
      <c r="E670" s="64"/>
      <c r="F670" s="45"/>
      <c r="G670" s="45"/>
      <c r="H670" s="161"/>
      <c r="I670" s="42"/>
      <c r="J670" s="28"/>
      <c r="K670" s="69"/>
      <c r="L670" s="68"/>
      <c r="M670" s="46"/>
      <c r="N670" s="236" t="str">
        <f ca="1">IF(Tabla1[[#This Row],[Fecha de nac]]="","",IF(Tabla1[[#This Row],[Fecha Finalización]] &gt;=TODAY(), DATEDIF(Tabla1[[#This Row],[Fecha de nac]],TODAY(),"y"), ROUNDDOWN((Tabla1[[#This Row],[Fecha Finalización]] -Tabla1[[#This Row],[Fecha de nac]])/365,0)))</f>
        <v/>
      </c>
      <c r="O670" s="167"/>
      <c r="P670" s="34"/>
      <c r="Q670" s="67"/>
      <c r="R670" s="67"/>
      <c r="S670" s="67"/>
      <c r="T670" s="67"/>
      <c r="U670" s="241" t="str">
        <f>IF(F670="","",Tabla1[[#This Row],[Fecha Inicio grupo]]+3*7-7)</f>
        <v/>
      </c>
      <c r="V670" s="242" t="str">
        <f>IF(F670="","",EDATE(Tabla1[[#This Row],[Fecha Inicio grupo]],3))</f>
        <v/>
      </c>
      <c r="W670" s="29"/>
      <c r="X670" s="29"/>
      <c r="Y670" s="76"/>
      <c r="Z670" s="76"/>
      <c r="AA670" s="76"/>
      <c r="AB670" s="76"/>
      <c r="AC670" s="76"/>
      <c r="AD670" s="76"/>
      <c r="AE670" s="76"/>
      <c r="AF670" s="76"/>
      <c r="AG670" s="76"/>
      <c r="AH670" s="76"/>
      <c r="AI670" s="76"/>
      <c r="AJ670" s="76"/>
      <c r="AK670" s="76"/>
      <c r="AL670" s="76"/>
      <c r="AM670" s="76"/>
      <c r="AN670" s="76"/>
      <c r="AO670" s="143"/>
      <c r="AP670" s="244" t="str">
        <f>IF(F670="","",IFERROR(VLOOKUP(SUBSTITUTE(SUBSTITUTE(Tabla1[[#This Row],[Uso Sistemas]],"T","P"),"N","F"),Parámetros!$M$2:$N$17,2,0),"Completar hasta 3ra sem. para evaluar a Probacionista"))</f>
        <v/>
      </c>
      <c r="AQ670" s="39"/>
      <c r="AR670" s="39"/>
      <c r="AS670" s="39"/>
      <c r="AT670" s="28"/>
      <c r="AU670" s="55"/>
      <c r="AV670" s="55"/>
      <c r="AW670" s="55"/>
      <c r="AX670" s="246" t="str">
        <f>IF(V670="","",EOMONTH(EDATE(Tabla1[[#This Row],[Fecha Finalización]],2),0))</f>
        <v/>
      </c>
      <c r="AY670" s="39"/>
      <c r="AZ670" s="247" t="str">
        <f>IF(V670="","",EOMONTH(EDATE(Tabla1[[#This Row],[Fecha Finalización]],3),0))</f>
        <v/>
      </c>
      <c r="BA670" s="39"/>
      <c r="BB670" s="39"/>
      <c r="BC670" s="233"/>
      <c r="BD670" s="231" t="str">
        <f>IF(F670="","",Tabla1[[#This Row],[sem 01]]&amp;Tabla1[[#This Row],[sem 02]]&amp;Tabla1[[#This Row],[sem 03]])</f>
        <v/>
      </c>
      <c r="BE670" s="232" t="str">
        <f>+IF(TRIM(F670)="","",$B$1&amp;"-"&amp;Tabla1[[#This Row],[Mes Inscrito]]&amp;"-"&amp;Tabla1[[#This Row],[Dia de clases Inscrito]]&amp;"-"&amp;Tabla1[[#This Row],[Horario Inscrito]]&amp;"-"&amp;Tabla1[[#This Row],[Fecha Inicio grupo]])</f>
        <v/>
      </c>
      <c r="BF670" s="249" t="str">
        <f>IF(F670="","",Tabla1[[#This Row],[Curso]])</f>
        <v/>
      </c>
      <c r="BG670" s="250" t="str">
        <f>+IF(TRIM(F670)="","",$B$1&amp;"-"&amp;TRIM(Tabla1[[#This Row],[Mes Inscrito]])&amp;"-"&amp;TRIM(Tabla1[[#This Row],[Dia de clases Inscrito]])&amp;"-"&amp;TRIM(Tabla1[[#This Row],[Horario Inscrito]])&amp;"-"&amp;TRIM(Tabla1[[#This Row],[Fecha Inicio grupo]])&amp;"-"&amp;TRIM(Tabla1[[#This Row],[Tipo Incrito]]))</f>
        <v/>
      </c>
      <c r="BH670" s="251" t="str">
        <f>IF(F670="","",OR(IFERROR(SEARCH("CG",Tabla1[[#This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0" s="305" t="str">
        <f>IF(F670&lt;&gt;"",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0" s="305" t="str">
        <f>IF(F670&lt;&gt;"",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0" s="305" t="str">
        <f>IF(Tabla1[[#This Row],[Fecha Inicio grupo]]="","",IFERROR(VLOOKUP(Tabla1[[#This Row],[Mes de Alta como miembro]],Parámetros!$AM$2:$AN$16,2,0),"01/01/1900"))</f>
        <v/>
      </c>
    </row>
    <row r="671" spans="1:63" ht="14.45" hidden="1">
      <c r="A671" s="68">
        <v>668</v>
      </c>
      <c r="B671" s="29"/>
      <c r="C671" s="34"/>
      <c r="D671" s="42"/>
      <c r="E671" s="64"/>
      <c r="F671" s="45"/>
      <c r="G671" s="45"/>
      <c r="H671" s="161"/>
      <c r="I671" s="42"/>
      <c r="J671" s="28"/>
      <c r="K671" s="69"/>
      <c r="L671" s="68"/>
      <c r="M671" s="46"/>
      <c r="N671" s="236" t="str">
        <f ca="1">IF(Tabla1[[#This Row],[Fecha de nac]]="","",IF(Tabla1[[#This Row],[Fecha Finalización]] &gt;=TODAY(), DATEDIF(Tabla1[[#This Row],[Fecha de nac]],TODAY(),"y"), ROUNDDOWN((Tabla1[[#This Row],[Fecha Finalización]] -Tabla1[[#This Row],[Fecha de nac]])/365,0)))</f>
        <v/>
      </c>
      <c r="O671" s="167"/>
      <c r="P671" s="34"/>
      <c r="Q671" s="67"/>
      <c r="R671" s="67"/>
      <c r="S671" s="67"/>
      <c r="T671" s="67"/>
      <c r="U671" s="241" t="str">
        <f>IF(F671="","",Tabla1[[#This Row],[Fecha Inicio grupo]]+3*7-7)</f>
        <v/>
      </c>
      <c r="V671" s="242" t="str">
        <f>IF(F671="","",EDATE(Tabla1[[#This Row],[Fecha Inicio grupo]],3))</f>
        <v/>
      </c>
      <c r="W671" s="29"/>
      <c r="X671" s="29"/>
      <c r="Y671" s="76"/>
      <c r="Z671" s="76"/>
      <c r="AA671" s="76"/>
      <c r="AB671" s="76"/>
      <c r="AC671" s="76"/>
      <c r="AD671" s="76"/>
      <c r="AE671" s="76"/>
      <c r="AF671" s="76"/>
      <c r="AG671" s="76"/>
      <c r="AH671" s="76"/>
      <c r="AI671" s="76"/>
      <c r="AJ671" s="76"/>
      <c r="AK671" s="76"/>
      <c r="AL671" s="76"/>
      <c r="AM671" s="76"/>
      <c r="AN671" s="76"/>
      <c r="AO671" s="143"/>
      <c r="AP671" s="244" t="str">
        <f>IF(F671="","",IFERROR(VLOOKUP(SUBSTITUTE(SUBSTITUTE(Tabla1[[#This Row],[Uso Sistemas]],"T","P"),"N","F"),Parámetros!$M$2:$N$17,2,0),"Completar hasta 3ra sem. para evaluar a Probacionista"))</f>
        <v/>
      </c>
      <c r="AQ671" s="39"/>
      <c r="AR671" s="39"/>
      <c r="AS671" s="39"/>
      <c r="AT671" s="28"/>
      <c r="AU671" s="55"/>
      <c r="AV671" s="55"/>
      <c r="AW671" s="55"/>
      <c r="AX671" s="246" t="str">
        <f>IF(V671="","",EOMONTH(EDATE(Tabla1[[#This Row],[Fecha Finalización]],2),0))</f>
        <v/>
      </c>
      <c r="AY671" s="39"/>
      <c r="AZ671" s="247" t="str">
        <f>IF(V671="","",EOMONTH(EDATE(Tabla1[[#This Row],[Fecha Finalización]],3),0))</f>
        <v/>
      </c>
      <c r="BA671" s="39"/>
      <c r="BB671" s="39"/>
      <c r="BC671" s="233"/>
      <c r="BD671" s="231" t="str">
        <f>IF(F671="","",Tabla1[[#This Row],[sem 01]]&amp;Tabla1[[#This Row],[sem 02]]&amp;Tabla1[[#This Row],[sem 03]])</f>
        <v/>
      </c>
      <c r="BE671" s="232" t="str">
        <f>+IF(TRIM(F671)="","",$B$1&amp;"-"&amp;Tabla1[[#This Row],[Mes Inscrito]]&amp;"-"&amp;Tabla1[[#This Row],[Dia de clases Inscrito]]&amp;"-"&amp;Tabla1[[#This Row],[Horario Inscrito]]&amp;"-"&amp;Tabla1[[#This Row],[Fecha Inicio grupo]])</f>
        <v/>
      </c>
      <c r="BF671" s="249" t="str">
        <f>IF(F671="","",Tabla1[[#This Row],[Curso]])</f>
        <v/>
      </c>
      <c r="BG671" s="250" t="str">
        <f>+IF(TRIM(F671)="","",$B$1&amp;"-"&amp;TRIM(Tabla1[[#This Row],[Mes Inscrito]])&amp;"-"&amp;TRIM(Tabla1[[#This Row],[Dia de clases Inscrito]])&amp;"-"&amp;TRIM(Tabla1[[#This Row],[Horario Inscrito]])&amp;"-"&amp;TRIM(Tabla1[[#This Row],[Fecha Inicio grupo]])&amp;"-"&amp;TRIM(Tabla1[[#This Row],[Tipo Incrito]]))</f>
        <v/>
      </c>
      <c r="BH671" s="251" t="str">
        <f>IF(F671="","",OR(IFERROR(SEARCH("CG",Tabla1[[#This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1" s="305" t="str">
        <f>IF(F671&lt;&gt;"",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1" s="305" t="str">
        <f>IF(F671&lt;&gt;"",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1" s="305" t="str">
        <f>IF(Tabla1[[#This Row],[Fecha Inicio grupo]]="","",IFERROR(VLOOKUP(Tabla1[[#This Row],[Mes de Alta como miembro]],Parámetros!$AM$2:$AN$16,2,0),"01/01/1900"))</f>
        <v/>
      </c>
    </row>
    <row r="672" spans="1:63" ht="14.45" hidden="1">
      <c r="A672" s="68">
        <v>669</v>
      </c>
      <c r="B672" s="29"/>
      <c r="C672" s="34"/>
      <c r="D672" s="42"/>
      <c r="E672" s="64"/>
      <c r="F672" s="45"/>
      <c r="G672" s="45"/>
      <c r="H672" s="161"/>
      <c r="I672" s="42"/>
      <c r="J672" s="28"/>
      <c r="K672" s="69"/>
      <c r="L672" s="68"/>
      <c r="M672" s="46"/>
      <c r="N672" s="236" t="str">
        <f ca="1">IF(Tabla1[[#This Row],[Fecha de nac]]="","",IF(Tabla1[[#This Row],[Fecha Finalización]] &gt;=TODAY(), DATEDIF(Tabla1[[#This Row],[Fecha de nac]],TODAY(),"y"), ROUNDDOWN((Tabla1[[#This Row],[Fecha Finalización]] -Tabla1[[#This Row],[Fecha de nac]])/365,0)))</f>
        <v/>
      </c>
      <c r="O672" s="167"/>
      <c r="P672" s="34"/>
      <c r="Q672" s="67"/>
      <c r="R672" s="67"/>
      <c r="S672" s="67"/>
      <c r="T672" s="67"/>
      <c r="U672" s="241" t="str">
        <f>IF(F672="","",Tabla1[[#This Row],[Fecha Inicio grupo]]+3*7-7)</f>
        <v/>
      </c>
      <c r="V672" s="242" t="str">
        <f>IF(F672="","",EDATE(Tabla1[[#This Row],[Fecha Inicio grupo]],3))</f>
        <v/>
      </c>
      <c r="W672" s="29"/>
      <c r="X672" s="29"/>
      <c r="Y672" s="76"/>
      <c r="Z672" s="76"/>
      <c r="AA672" s="76"/>
      <c r="AB672" s="76"/>
      <c r="AC672" s="76"/>
      <c r="AD672" s="76"/>
      <c r="AE672" s="76"/>
      <c r="AF672" s="76"/>
      <c r="AG672" s="76"/>
      <c r="AH672" s="76"/>
      <c r="AI672" s="76"/>
      <c r="AJ672" s="76"/>
      <c r="AK672" s="76"/>
      <c r="AL672" s="76"/>
      <c r="AM672" s="76"/>
      <c r="AN672" s="76"/>
      <c r="AO672" s="143"/>
      <c r="AP672" s="244" t="str">
        <f>IF(F672="","",IFERROR(VLOOKUP(SUBSTITUTE(SUBSTITUTE(Tabla1[[#This Row],[Uso Sistemas]],"T","P"),"N","F"),Parámetros!$M$2:$N$17,2,0),"Completar hasta 3ra sem. para evaluar a Probacionista"))</f>
        <v/>
      </c>
      <c r="AQ672" s="39"/>
      <c r="AR672" s="39"/>
      <c r="AS672" s="39"/>
      <c r="AT672" s="28"/>
      <c r="AU672" s="55"/>
      <c r="AV672" s="55"/>
      <c r="AW672" s="55"/>
      <c r="AX672" s="246" t="str">
        <f>IF(V672="","",EOMONTH(EDATE(Tabla1[[#This Row],[Fecha Finalización]],2),0))</f>
        <v/>
      </c>
      <c r="AY672" s="39"/>
      <c r="AZ672" s="247" t="str">
        <f>IF(V672="","",EOMONTH(EDATE(Tabla1[[#This Row],[Fecha Finalización]],3),0))</f>
        <v/>
      </c>
      <c r="BA672" s="39"/>
      <c r="BB672" s="39"/>
      <c r="BC672" s="233"/>
      <c r="BD672" s="231" t="str">
        <f>IF(F672="","",Tabla1[[#This Row],[sem 01]]&amp;Tabla1[[#This Row],[sem 02]]&amp;Tabla1[[#This Row],[sem 03]])</f>
        <v/>
      </c>
      <c r="BE672" s="232" t="str">
        <f>+IF(TRIM(F672)="","",$B$1&amp;"-"&amp;Tabla1[[#This Row],[Mes Inscrito]]&amp;"-"&amp;Tabla1[[#This Row],[Dia de clases Inscrito]]&amp;"-"&amp;Tabla1[[#This Row],[Horario Inscrito]]&amp;"-"&amp;Tabla1[[#This Row],[Fecha Inicio grupo]])</f>
        <v/>
      </c>
      <c r="BF672" s="249" t="str">
        <f>IF(F672="","",Tabla1[[#This Row],[Curso]])</f>
        <v/>
      </c>
      <c r="BG672" s="250" t="str">
        <f>+IF(TRIM(F672)="","",$B$1&amp;"-"&amp;TRIM(Tabla1[[#This Row],[Mes Inscrito]])&amp;"-"&amp;TRIM(Tabla1[[#This Row],[Dia de clases Inscrito]])&amp;"-"&amp;TRIM(Tabla1[[#This Row],[Horario Inscrito]])&amp;"-"&amp;TRIM(Tabla1[[#This Row],[Fecha Inicio grupo]])&amp;"-"&amp;TRIM(Tabla1[[#This Row],[Tipo Incrito]]))</f>
        <v/>
      </c>
      <c r="BH672" s="251" t="str">
        <f>IF(F672="","",OR(IFERROR(SEARCH("CG",Tabla1[[#This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2" s="305" t="str">
        <f>IF(F672&lt;&gt;"",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2" s="305" t="str">
        <f>IF(F672&lt;&gt;"",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2" s="305" t="str">
        <f>IF(Tabla1[[#This Row],[Fecha Inicio grupo]]="","",IFERROR(VLOOKUP(Tabla1[[#This Row],[Mes de Alta como miembro]],Parámetros!$AM$2:$AN$16,2,0),"01/01/1900"))</f>
        <v/>
      </c>
    </row>
    <row r="673" spans="1:63" ht="14.45" hidden="1">
      <c r="A673" s="68">
        <v>670</v>
      </c>
      <c r="B673" s="29"/>
      <c r="C673" s="34"/>
      <c r="D673" s="42"/>
      <c r="E673" s="64"/>
      <c r="F673" s="45"/>
      <c r="G673" s="45"/>
      <c r="H673" s="161"/>
      <c r="I673" s="42"/>
      <c r="J673" s="28"/>
      <c r="K673" s="69"/>
      <c r="L673" s="68"/>
      <c r="M673" s="46"/>
      <c r="N673" s="236" t="str">
        <f ca="1">IF(Tabla1[[#This Row],[Fecha de nac]]="","",IF(Tabla1[[#This Row],[Fecha Finalización]] &gt;=TODAY(), DATEDIF(Tabla1[[#This Row],[Fecha de nac]],TODAY(),"y"), ROUNDDOWN((Tabla1[[#This Row],[Fecha Finalización]] -Tabla1[[#This Row],[Fecha de nac]])/365,0)))</f>
        <v/>
      </c>
      <c r="O673" s="167"/>
      <c r="P673" s="34"/>
      <c r="Q673" s="67"/>
      <c r="R673" s="67"/>
      <c r="S673" s="67"/>
      <c r="T673" s="67"/>
      <c r="U673" s="241" t="str">
        <f>IF(F673="","",Tabla1[[#This Row],[Fecha Inicio grupo]]+3*7-7)</f>
        <v/>
      </c>
      <c r="V673" s="242" t="str">
        <f>IF(F673="","",EDATE(Tabla1[[#This Row],[Fecha Inicio grupo]],3))</f>
        <v/>
      </c>
      <c r="W673" s="29"/>
      <c r="X673" s="29"/>
      <c r="Y673" s="76"/>
      <c r="Z673" s="76"/>
      <c r="AA673" s="76"/>
      <c r="AB673" s="76"/>
      <c r="AC673" s="76"/>
      <c r="AD673" s="76"/>
      <c r="AE673" s="76"/>
      <c r="AF673" s="76"/>
      <c r="AG673" s="76"/>
      <c r="AH673" s="76"/>
      <c r="AI673" s="76"/>
      <c r="AJ673" s="76"/>
      <c r="AK673" s="76"/>
      <c r="AL673" s="76"/>
      <c r="AM673" s="76"/>
      <c r="AN673" s="76"/>
      <c r="AO673" s="143"/>
      <c r="AP673" s="244" t="str">
        <f>IF(F673="","",IFERROR(VLOOKUP(SUBSTITUTE(SUBSTITUTE(Tabla1[[#This Row],[Uso Sistemas]],"T","P"),"N","F"),Parámetros!$M$2:$N$17,2,0),"Completar hasta 3ra sem. para evaluar a Probacionista"))</f>
        <v/>
      </c>
      <c r="AQ673" s="39"/>
      <c r="AR673" s="39"/>
      <c r="AS673" s="39"/>
      <c r="AT673" s="28"/>
      <c r="AU673" s="55"/>
      <c r="AV673" s="55"/>
      <c r="AW673" s="55"/>
      <c r="AX673" s="246" t="str">
        <f>IF(V673="","",EOMONTH(EDATE(Tabla1[[#This Row],[Fecha Finalización]],2),0))</f>
        <v/>
      </c>
      <c r="AY673" s="39"/>
      <c r="AZ673" s="247" t="str">
        <f>IF(V673="","",EOMONTH(EDATE(Tabla1[[#This Row],[Fecha Finalización]],3),0))</f>
        <v/>
      </c>
      <c r="BA673" s="39"/>
      <c r="BB673" s="39"/>
      <c r="BC673" s="233"/>
      <c r="BD673" s="231" t="str">
        <f>IF(F673="","",Tabla1[[#This Row],[sem 01]]&amp;Tabla1[[#This Row],[sem 02]]&amp;Tabla1[[#This Row],[sem 03]])</f>
        <v/>
      </c>
      <c r="BE673" s="232" t="str">
        <f>+IF(TRIM(F673)="","",$B$1&amp;"-"&amp;Tabla1[[#This Row],[Mes Inscrito]]&amp;"-"&amp;Tabla1[[#This Row],[Dia de clases Inscrito]]&amp;"-"&amp;Tabla1[[#This Row],[Horario Inscrito]]&amp;"-"&amp;Tabla1[[#This Row],[Fecha Inicio grupo]])</f>
        <v/>
      </c>
      <c r="BF673" s="249" t="str">
        <f>IF(F673="","",Tabla1[[#This Row],[Curso]])</f>
        <v/>
      </c>
      <c r="BG673" s="250" t="str">
        <f>+IF(TRIM(F673)="","",$B$1&amp;"-"&amp;TRIM(Tabla1[[#This Row],[Mes Inscrito]])&amp;"-"&amp;TRIM(Tabla1[[#This Row],[Dia de clases Inscrito]])&amp;"-"&amp;TRIM(Tabla1[[#This Row],[Horario Inscrito]])&amp;"-"&amp;TRIM(Tabla1[[#This Row],[Fecha Inicio grupo]])&amp;"-"&amp;TRIM(Tabla1[[#This Row],[Tipo Incrito]]))</f>
        <v/>
      </c>
      <c r="BH673" s="251" t="str">
        <f>IF(F673="","",OR(IFERROR(SEARCH("CG",Tabla1[[#This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3" s="305" t="str">
        <f>IF(F673&lt;&gt;"",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3" s="305" t="str">
        <f>IF(F673&lt;&gt;"",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3" s="305" t="str">
        <f>IF(Tabla1[[#This Row],[Fecha Inicio grupo]]="","",IFERROR(VLOOKUP(Tabla1[[#This Row],[Mes de Alta como miembro]],Parámetros!$AM$2:$AN$16,2,0),"01/01/1900"))</f>
        <v/>
      </c>
    </row>
    <row r="674" spans="1:63" ht="14.45" hidden="1">
      <c r="A674" s="68">
        <v>671</v>
      </c>
      <c r="B674" s="29"/>
      <c r="C674" s="34"/>
      <c r="D674" s="42"/>
      <c r="E674" s="64"/>
      <c r="F674" s="45"/>
      <c r="G674" s="45"/>
      <c r="H674" s="161"/>
      <c r="I674" s="42"/>
      <c r="J674" s="28"/>
      <c r="K674" s="69"/>
      <c r="L674" s="68"/>
      <c r="M674" s="46"/>
      <c r="N674" s="236" t="str">
        <f ca="1">IF(Tabla1[[#This Row],[Fecha de nac]]="","",IF(Tabla1[[#This Row],[Fecha Finalización]] &gt;=TODAY(), DATEDIF(Tabla1[[#This Row],[Fecha de nac]],TODAY(),"y"), ROUNDDOWN((Tabla1[[#This Row],[Fecha Finalización]] -Tabla1[[#This Row],[Fecha de nac]])/365,0)))</f>
        <v/>
      </c>
      <c r="O674" s="167"/>
      <c r="P674" s="34"/>
      <c r="Q674" s="67"/>
      <c r="R674" s="67"/>
      <c r="S674" s="67"/>
      <c r="T674" s="67"/>
      <c r="U674" s="241" t="str">
        <f>IF(F674="","",Tabla1[[#This Row],[Fecha Inicio grupo]]+3*7-7)</f>
        <v/>
      </c>
      <c r="V674" s="242" t="str">
        <f>IF(F674="","",EDATE(Tabla1[[#This Row],[Fecha Inicio grupo]],3))</f>
        <v/>
      </c>
      <c r="W674" s="29"/>
      <c r="X674" s="29"/>
      <c r="Y674" s="76"/>
      <c r="Z674" s="76"/>
      <c r="AA674" s="76"/>
      <c r="AB674" s="76"/>
      <c r="AC674" s="76"/>
      <c r="AD674" s="76"/>
      <c r="AE674" s="76"/>
      <c r="AF674" s="76"/>
      <c r="AG674" s="76"/>
      <c r="AH674" s="76"/>
      <c r="AI674" s="76"/>
      <c r="AJ674" s="76"/>
      <c r="AK674" s="76"/>
      <c r="AL674" s="76"/>
      <c r="AM674" s="76"/>
      <c r="AN674" s="76"/>
      <c r="AO674" s="143"/>
      <c r="AP674" s="244" t="str">
        <f>IF(F674="","",IFERROR(VLOOKUP(SUBSTITUTE(SUBSTITUTE(Tabla1[[#This Row],[Uso Sistemas]],"T","P"),"N","F"),Parámetros!$M$2:$N$17,2,0),"Completar hasta 3ra sem. para evaluar a Probacionista"))</f>
        <v/>
      </c>
      <c r="AQ674" s="39"/>
      <c r="AR674" s="39"/>
      <c r="AS674" s="39"/>
      <c r="AT674" s="28"/>
      <c r="AU674" s="55"/>
      <c r="AV674" s="55"/>
      <c r="AW674" s="55"/>
      <c r="AX674" s="246" t="str">
        <f>IF(V674="","",EOMONTH(EDATE(Tabla1[[#This Row],[Fecha Finalización]],2),0))</f>
        <v/>
      </c>
      <c r="AY674" s="39"/>
      <c r="AZ674" s="247" t="str">
        <f>IF(V674="","",EOMONTH(EDATE(Tabla1[[#This Row],[Fecha Finalización]],3),0))</f>
        <v/>
      </c>
      <c r="BA674" s="39"/>
      <c r="BB674" s="39"/>
      <c r="BC674" s="233"/>
      <c r="BD674" s="231" t="str">
        <f>IF(F674="","",Tabla1[[#This Row],[sem 01]]&amp;Tabla1[[#This Row],[sem 02]]&amp;Tabla1[[#This Row],[sem 03]])</f>
        <v/>
      </c>
      <c r="BE674" s="232" t="str">
        <f>+IF(TRIM(F674)="","",$B$1&amp;"-"&amp;Tabla1[[#This Row],[Mes Inscrito]]&amp;"-"&amp;Tabla1[[#This Row],[Dia de clases Inscrito]]&amp;"-"&amp;Tabla1[[#This Row],[Horario Inscrito]]&amp;"-"&amp;Tabla1[[#This Row],[Fecha Inicio grupo]])</f>
        <v/>
      </c>
      <c r="BF674" s="249" t="str">
        <f>IF(F674="","",Tabla1[[#This Row],[Curso]])</f>
        <v/>
      </c>
      <c r="BG674" s="250" t="str">
        <f>+IF(TRIM(F674)="","",$B$1&amp;"-"&amp;TRIM(Tabla1[[#This Row],[Mes Inscrito]])&amp;"-"&amp;TRIM(Tabla1[[#This Row],[Dia de clases Inscrito]])&amp;"-"&amp;TRIM(Tabla1[[#This Row],[Horario Inscrito]])&amp;"-"&amp;TRIM(Tabla1[[#This Row],[Fecha Inicio grupo]])&amp;"-"&amp;TRIM(Tabla1[[#This Row],[Tipo Incrito]]))</f>
        <v/>
      </c>
      <c r="BH674" s="251" t="str">
        <f>IF(F674="","",OR(IFERROR(SEARCH("CG",Tabla1[[#This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4" s="305" t="str">
        <f>IF(F674&lt;&gt;"",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4" s="305" t="str">
        <f>IF(F674&lt;&gt;"",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4" s="305" t="str">
        <f>IF(Tabla1[[#This Row],[Fecha Inicio grupo]]="","",IFERROR(VLOOKUP(Tabla1[[#This Row],[Mes de Alta como miembro]],Parámetros!$AM$2:$AN$16,2,0),"01/01/1900"))</f>
        <v/>
      </c>
    </row>
    <row r="675" spans="1:63" ht="14.45" hidden="1">
      <c r="A675" s="68">
        <v>672</v>
      </c>
      <c r="B675" s="29"/>
      <c r="C675" s="34"/>
      <c r="D675" s="42"/>
      <c r="E675" s="64"/>
      <c r="F675" s="45"/>
      <c r="G675" s="45"/>
      <c r="H675" s="161"/>
      <c r="I675" s="42"/>
      <c r="J675" s="28"/>
      <c r="K675" s="69"/>
      <c r="L675" s="68"/>
      <c r="M675" s="46"/>
      <c r="N675" s="236" t="str">
        <f ca="1">IF(Tabla1[[#This Row],[Fecha de nac]]="","",IF(Tabla1[[#This Row],[Fecha Finalización]] &gt;=TODAY(), DATEDIF(Tabla1[[#This Row],[Fecha de nac]],TODAY(),"y"), ROUNDDOWN((Tabla1[[#This Row],[Fecha Finalización]] -Tabla1[[#This Row],[Fecha de nac]])/365,0)))</f>
        <v/>
      </c>
      <c r="O675" s="167"/>
      <c r="P675" s="34"/>
      <c r="Q675" s="67"/>
      <c r="R675" s="67"/>
      <c r="S675" s="67"/>
      <c r="T675" s="67"/>
      <c r="U675" s="241" t="str">
        <f>IF(F675="","",Tabla1[[#This Row],[Fecha Inicio grupo]]+3*7-7)</f>
        <v/>
      </c>
      <c r="V675" s="242" t="str">
        <f>IF(F675="","",EDATE(Tabla1[[#This Row],[Fecha Inicio grupo]],3))</f>
        <v/>
      </c>
      <c r="W675" s="29"/>
      <c r="X675" s="29"/>
      <c r="Y675" s="76"/>
      <c r="Z675" s="76"/>
      <c r="AA675" s="76"/>
      <c r="AB675" s="76"/>
      <c r="AC675" s="76"/>
      <c r="AD675" s="76"/>
      <c r="AE675" s="76"/>
      <c r="AF675" s="76"/>
      <c r="AG675" s="76"/>
      <c r="AH675" s="76"/>
      <c r="AI675" s="76"/>
      <c r="AJ675" s="76"/>
      <c r="AK675" s="76"/>
      <c r="AL675" s="76"/>
      <c r="AM675" s="76"/>
      <c r="AN675" s="76"/>
      <c r="AO675" s="143"/>
      <c r="AP675" s="244" t="str">
        <f>IF(F675="","",IFERROR(VLOOKUP(SUBSTITUTE(SUBSTITUTE(Tabla1[[#This Row],[Uso Sistemas]],"T","P"),"N","F"),Parámetros!$M$2:$N$17,2,0),"Completar hasta 3ra sem. para evaluar a Probacionista"))</f>
        <v/>
      </c>
      <c r="AQ675" s="39"/>
      <c r="AR675" s="39"/>
      <c r="AS675" s="39"/>
      <c r="AT675" s="28"/>
      <c r="AU675" s="55"/>
      <c r="AV675" s="55"/>
      <c r="AW675" s="55"/>
      <c r="AX675" s="246" t="str">
        <f>IF(V675="","",EOMONTH(EDATE(Tabla1[[#This Row],[Fecha Finalización]],2),0))</f>
        <v/>
      </c>
      <c r="AY675" s="39"/>
      <c r="AZ675" s="247" t="str">
        <f>IF(V675="","",EOMONTH(EDATE(Tabla1[[#This Row],[Fecha Finalización]],3),0))</f>
        <v/>
      </c>
      <c r="BA675" s="39"/>
      <c r="BB675" s="39"/>
      <c r="BC675" s="233"/>
      <c r="BD675" s="231" t="str">
        <f>IF(F675="","",Tabla1[[#This Row],[sem 01]]&amp;Tabla1[[#This Row],[sem 02]]&amp;Tabla1[[#This Row],[sem 03]])</f>
        <v/>
      </c>
      <c r="BE675" s="232" t="str">
        <f>+IF(TRIM(F675)="","",$B$1&amp;"-"&amp;Tabla1[[#This Row],[Mes Inscrito]]&amp;"-"&amp;Tabla1[[#This Row],[Dia de clases Inscrito]]&amp;"-"&amp;Tabla1[[#This Row],[Horario Inscrito]]&amp;"-"&amp;Tabla1[[#This Row],[Fecha Inicio grupo]])</f>
        <v/>
      </c>
      <c r="BF675" s="249" t="str">
        <f>IF(F675="","",Tabla1[[#This Row],[Curso]])</f>
        <v/>
      </c>
      <c r="BG675" s="250" t="str">
        <f>+IF(TRIM(F675)="","",$B$1&amp;"-"&amp;TRIM(Tabla1[[#This Row],[Mes Inscrito]])&amp;"-"&amp;TRIM(Tabla1[[#This Row],[Dia de clases Inscrito]])&amp;"-"&amp;TRIM(Tabla1[[#This Row],[Horario Inscrito]])&amp;"-"&amp;TRIM(Tabla1[[#This Row],[Fecha Inicio grupo]])&amp;"-"&amp;TRIM(Tabla1[[#This Row],[Tipo Incrito]]))</f>
        <v/>
      </c>
      <c r="BH675" s="251" t="str">
        <f>IF(F675="","",OR(IFERROR(SEARCH("CG",Tabla1[[#This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5" s="305" t="str">
        <f>IF(F675&lt;&gt;"",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5" s="305" t="str">
        <f>IF(F675&lt;&gt;"",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5" s="305" t="str">
        <f>IF(Tabla1[[#This Row],[Fecha Inicio grupo]]="","",IFERROR(VLOOKUP(Tabla1[[#This Row],[Mes de Alta como miembro]],Parámetros!$AM$2:$AN$16,2,0),"01/01/1900"))</f>
        <v/>
      </c>
    </row>
    <row r="676" spans="1:63" ht="14.45" hidden="1">
      <c r="A676" s="68">
        <v>673</v>
      </c>
      <c r="B676" s="29"/>
      <c r="C676" s="34"/>
      <c r="D676" s="42"/>
      <c r="E676" s="64"/>
      <c r="F676" s="45"/>
      <c r="G676" s="45"/>
      <c r="H676" s="161"/>
      <c r="I676" s="42"/>
      <c r="J676" s="28"/>
      <c r="K676" s="69"/>
      <c r="L676" s="68"/>
      <c r="M676" s="46"/>
      <c r="N676" s="236" t="str">
        <f ca="1">IF(Tabla1[[#This Row],[Fecha de nac]]="","",IF(Tabla1[[#This Row],[Fecha Finalización]] &gt;=TODAY(), DATEDIF(Tabla1[[#This Row],[Fecha de nac]],TODAY(),"y"), ROUNDDOWN((Tabla1[[#This Row],[Fecha Finalización]] -Tabla1[[#This Row],[Fecha de nac]])/365,0)))</f>
        <v/>
      </c>
      <c r="O676" s="167"/>
      <c r="P676" s="34"/>
      <c r="Q676" s="67"/>
      <c r="R676" s="67"/>
      <c r="S676" s="67"/>
      <c r="T676" s="67"/>
      <c r="U676" s="241" t="str">
        <f>IF(F676="","",Tabla1[[#This Row],[Fecha Inicio grupo]]+3*7-7)</f>
        <v/>
      </c>
      <c r="V676" s="242" t="str">
        <f>IF(F676="","",EDATE(Tabla1[[#This Row],[Fecha Inicio grupo]],3))</f>
        <v/>
      </c>
      <c r="W676" s="29"/>
      <c r="X676" s="29"/>
      <c r="Y676" s="76"/>
      <c r="Z676" s="76"/>
      <c r="AA676" s="76"/>
      <c r="AB676" s="76"/>
      <c r="AC676" s="76"/>
      <c r="AD676" s="76"/>
      <c r="AE676" s="76"/>
      <c r="AF676" s="76"/>
      <c r="AG676" s="76"/>
      <c r="AH676" s="76"/>
      <c r="AI676" s="76"/>
      <c r="AJ676" s="76"/>
      <c r="AK676" s="76"/>
      <c r="AL676" s="76"/>
      <c r="AM676" s="76"/>
      <c r="AN676" s="76"/>
      <c r="AO676" s="143"/>
      <c r="AP676" s="244" t="str">
        <f>IF(F676="","",IFERROR(VLOOKUP(SUBSTITUTE(SUBSTITUTE(Tabla1[[#This Row],[Uso Sistemas]],"T","P"),"N","F"),Parámetros!$M$2:$N$17,2,0),"Completar hasta 3ra sem. para evaluar a Probacionista"))</f>
        <v/>
      </c>
      <c r="AQ676" s="39"/>
      <c r="AR676" s="39"/>
      <c r="AS676" s="39"/>
      <c r="AT676" s="28"/>
      <c r="AU676" s="55"/>
      <c r="AV676" s="55"/>
      <c r="AW676" s="55"/>
      <c r="AX676" s="246" t="str">
        <f>IF(V676="","",EOMONTH(EDATE(Tabla1[[#This Row],[Fecha Finalización]],2),0))</f>
        <v/>
      </c>
      <c r="AY676" s="39"/>
      <c r="AZ676" s="247" t="str">
        <f>IF(V676="","",EOMONTH(EDATE(Tabla1[[#This Row],[Fecha Finalización]],3),0))</f>
        <v/>
      </c>
      <c r="BA676" s="39"/>
      <c r="BB676" s="39"/>
      <c r="BC676" s="233"/>
      <c r="BD676" s="231" t="str">
        <f>IF(F676="","",Tabla1[[#This Row],[sem 01]]&amp;Tabla1[[#This Row],[sem 02]]&amp;Tabla1[[#This Row],[sem 03]])</f>
        <v/>
      </c>
      <c r="BE676" s="232" t="str">
        <f>+IF(TRIM(F676)="","",$B$1&amp;"-"&amp;Tabla1[[#This Row],[Mes Inscrito]]&amp;"-"&amp;Tabla1[[#This Row],[Dia de clases Inscrito]]&amp;"-"&amp;Tabla1[[#This Row],[Horario Inscrito]]&amp;"-"&amp;Tabla1[[#This Row],[Fecha Inicio grupo]])</f>
        <v/>
      </c>
      <c r="BF676" s="249" t="str">
        <f>IF(F676="","",Tabla1[[#This Row],[Curso]])</f>
        <v/>
      </c>
      <c r="BG676" s="250" t="str">
        <f>+IF(TRIM(F676)="","",$B$1&amp;"-"&amp;TRIM(Tabla1[[#This Row],[Mes Inscrito]])&amp;"-"&amp;TRIM(Tabla1[[#This Row],[Dia de clases Inscrito]])&amp;"-"&amp;TRIM(Tabla1[[#This Row],[Horario Inscrito]])&amp;"-"&amp;TRIM(Tabla1[[#This Row],[Fecha Inicio grupo]])&amp;"-"&amp;TRIM(Tabla1[[#This Row],[Tipo Incrito]]))</f>
        <v/>
      </c>
      <c r="BH676" s="251" t="str">
        <f>IF(F676="","",OR(IFERROR(SEARCH("CG",Tabla1[[#This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6" s="305" t="str">
        <f>IF(F676&lt;&gt;"",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6" s="305" t="str">
        <f>IF(F676&lt;&gt;"",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6" s="305" t="str">
        <f>IF(Tabla1[[#This Row],[Fecha Inicio grupo]]="","",IFERROR(VLOOKUP(Tabla1[[#This Row],[Mes de Alta como miembro]],Parámetros!$AM$2:$AN$16,2,0),"01/01/1900"))</f>
        <v/>
      </c>
    </row>
    <row r="677" spans="1:63" ht="14.45" hidden="1">
      <c r="A677" s="68">
        <v>674</v>
      </c>
      <c r="B677" s="29"/>
      <c r="C677" s="34"/>
      <c r="D677" s="42"/>
      <c r="E677" s="64"/>
      <c r="F677" s="45"/>
      <c r="G677" s="45"/>
      <c r="H677" s="161"/>
      <c r="I677" s="42"/>
      <c r="J677" s="28"/>
      <c r="K677" s="69"/>
      <c r="L677" s="68"/>
      <c r="M677" s="46"/>
      <c r="N677" s="236" t="str">
        <f ca="1">IF(Tabla1[[#This Row],[Fecha de nac]]="","",IF(Tabla1[[#This Row],[Fecha Finalización]] &gt;=TODAY(), DATEDIF(Tabla1[[#This Row],[Fecha de nac]],TODAY(),"y"), ROUNDDOWN((Tabla1[[#This Row],[Fecha Finalización]] -Tabla1[[#This Row],[Fecha de nac]])/365,0)))</f>
        <v/>
      </c>
      <c r="O677" s="167"/>
      <c r="P677" s="34"/>
      <c r="Q677" s="67"/>
      <c r="R677" s="67"/>
      <c r="S677" s="67"/>
      <c r="T677" s="67"/>
      <c r="U677" s="241" t="str">
        <f>IF(F677="","",Tabla1[[#This Row],[Fecha Inicio grupo]]+3*7-7)</f>
        <v/>
      </c>
      <c r="V677" s="242" t="str">
        <f>IF(F677="","",EDATE(Tabla1[[#This Row],[Fecha Inicio grupo]],3))</f>
        <v/>
      </c>
      <c r="W677" s="29"/>
      <c r="X677" s="29"/>
      <c r="Y677" s="76"/>
      <c r="Z677" s="76"/>
      <c r="AA677" s="76"/>
      <c r="AB677" s="76"/>
      <c r="AC677" s="76"/>
      <c r="AD677" s="76"/>
      <c r="AE677" s="76"/>
      <c r="AF677" s="76"/>
      <c r="AG677" s="76"/>
      <c r="AH677" s="76"/>
      <c r="AI677" s="76"/>
      <c r="AJ677" s="76"/>
      <c r="AK677" s="76"/>
      <c r="AL677" s="76"/>
      <c r="AM677" s="76"/>
      <c r="AN677" s="76"/>
      <c r="AO677" s="143"/>
      <c r="AP677" s="244" t="str">
        <f>IF(F677="","",IFERROR(VLOOKUP(SUBSTITUTE(SUBSTITUTE(Tabla1[[#This Row],[Uso Sistemas]],"T","P"),"N","F"),Parámetros!$M$2:$N$17,2,0),"Completar hasta 3ra sem. para evaluar a Probacionista"))</f>
        <v/>
      </c>
      <c r="AQ677" s="39"/>
      <c r="AR677" s="39"/>
      <c r="AS677" s="39"/>
      <c r="AT677" s="28"/>
      <c r="AU677" s="55"/>
      <c r="AV677" s="55"/>
      <c r="AW677" s="55"/>
      <c r="AX677" s="246" t="str">
        <f>IF(V677="","",EOMONTH(EDATE(Tabla1[[#This Row],[Fecha Finalización]],2),0))</f>
        <v/>
      </c>
      <c r="AY677" s="39"/>
      <c r="AZ677" s="247" t="str">
        <f>IF(V677="","",EOMONTH(EDATE(Tabla1[[#This Row],[Fecha Finalización]],3),0))</f>
        <v/>
      </c>
      <c r="BA677" s="39"/>
      <c r="BB677" s="39"/>
      <c r="BC677" s="233"/>
      <c r="BD677" s="231" t="str">
        <f>IF(F677="","",Tabla1[[#This Row],[sem 01]]&amp;Tabla1[[#This Row],[sem 02]]&amp;Tabla1[[#This Row],[sem 03]])</f>
        <v/>
      </c>
      <c r="BE677" s="232" t="str">
        <f>+IF(TRIM(F677)="","",$B$1&amp;"-"&amp;Tabla1[[#This Row],[Mes Inscrito]]&amp;"-"&amp;Tabla1[[#This Row],[Dia de clases Inscrito]]&amp;"-"&amp;Tabla1[[#This Row],[Horario Inscrito]]&amp;"-"&amp;Tabla1[[#This Row],[Fecha Inicio grupo]])</f>
        <v/>
      </c>
      <c r="BF677" s="249" t="str">
        <f>IF(F677="","",Tabla1[[#This Row],[Curso]])</f>
        <v/>
      </c>
      <c r="BG677" s="250" t="str">
        <f>+IF(TRIM(F677)="","",$B$1&amp;"-"&amp;TRIM(Tabla1[[#This Row],[Mes Inscrito]])&amp;"-"&amp;TRIM(Tabla1[[#This Row],[Dia de clases Inscrito]])&amp;"-"&amp;TRIM(Tabla1[[#This Row],[Horario Inscrito]])&amp;"-"&amp;TRIM(Tabla1[[#This Row],[Fecha Inicio grupo]])&amp;"-"&amp;TRIM(Tabla1[[#This Row],[Tipo Incrito]]))</f>
        <v/>
      </c>
      <c r="BH677" s="251" t="str">
        <f>IF(F677="","",OR(IFERROR(SEARCH("CG",Tabla1[[#This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7" s="305" t="str">
        <f>IF(F677&lt;&gt;"",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7" s="305" t="str">
        <f>IF(F677&lt;&gt;"",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7" s="305" t="str">
        <f>IF(Tabla1[[#This Row],[Fecha Inicio grupo]]="","",IFERROR(VLOOKUP(Tabla1[[#This Row],[Mes de Alta como miembro]],Parámetros!$AM$2:$AN$16,2,0),"01/01/1900"))</f>
        <v/>
      </c>
    </row>
    <row r="678" spans="1:63" ht="14.45" hidden="1">
      <c r="A678" s="68">
        <v>675</v>
      </c>
      <c r="B678" s="29"/>
      <c r="C678" s="34"/>
      <c r="D678" s="42"/>
      <c r="E678" s="64"/>
      <c r="F678" s="45"/>
      <c r="G678" s="45"/>
      <c r="H678" s="161"/>
      <c r="I678" s="42"/>
      <c r="J678" s="28"/>
      <c r="K678" s="69"/>
      <c r="L678" s="68"/>
      <c r="M678" s="46"/>
      <c r="N678" s="236" t="str">
        <f ca="1">IF(Tabla1[[#This Row],[Fecha de nac]]="","",IF(Tabla1[[#This Row],[Fecha Finalización]] &gt;=TODAY(), DATEDIF(Tabla1[[#This Row],[Fecha de nac]],TODAY(),"y"), ROUNDDOWN((Tabla1[[#This Row],[Fecha Finalización]] -Tabla1[[#This Row],[Fecha de nac]])/365,0)))</f>
        <v/>
      </c>
      <c r="O678" s="167"/>
      <c r="P678" s="34"/>
      <c r="Q678" s="67"/>
      <c r="R678" s="67"/>
      <c r="S678" s="67"/>
      <c r="T678" s="67"/>
      <c r="U678" s="241" t="str">
        <f>IF(F678="","",Tabla1[[#This Row],[Fecha Inicio grupo]]+3*7-7)</f>
        <v/>
      </c>
      <c r="V678" s="242" t="str">
        <f>IF(F678="","",EDATE(Tabla1[[#This Row],[Fecha Inicio grupo]],3))</f>
        <v/>
      </c>
      <c r="W678" s="29"/>
      <c r="X678" s="29"/>
      <c r="Y678" s="76"/>
      <c r="Z678" s="76"/>
      <c r="AA678" s="76"/>
      <c r="AB678" s="76"/>
      <c r="AC678" s="76"/>
      <c r="AD678" s="76"/>
      <c r="AE678" s="76"/>
      <c r="AF678" s="76"/>
      <c r="AG678" s="76"/>
      <c r="AH678" s="76"/>
      <c r="AI678" s="76"/>
      <c r="AJ678" s="76"/>
      <c r="AK678" s="76"/>
      <c r="AL678" s="76"/>
      <c r="AM678" s="76"/>
      <c r="AN678" s="76"/>
      <c r="AO678" s="143"/>
      <c r="AP678" s="244" t="str">
        <f>IF(F678="","",IFERROR(VLOOKUP(SUBSTITUTE(SUBSTITUTE(Tabla1[[#This Row],[Uso Sistemas]],"T","P"),"N","F"),Parámetros!$M$2:$N$17,2,0),"Completar hasta 3ra sem. para evaluar a Probacionista"))</f>
        <v/>
      </c>
      <c r="AQ678" s="39"/>
      <c r="AR678" s="39"/>
      <c r="AS678" s="39"/>
      <c r="AT678" s="28"/>
      <c r="AU678" s="55"/>
      <c r="AV678" s="55"/>
      <c r="AW678" s="55"/>
      <c r="AX678" s="246" t="str">
        <f>IF(V678="","",EOMONTH(EDATE(Tabla1[[#This Row],[Fecha Finalización]],2),0))</f>
        <v/>
      </c>
      <c r="AY678" s="39"/>
      <c r="AZ678" s="247" t="str">
        <f>IF(V678="","",EOMONTH(EDATE(Tabla1[[#This Row],[Fecha Finalización]],3),0))</f>
        <v/>
      </c>
      <c r="BA678" s="39"/>
      <c r="BB678" s="39"/>
      <c r="BC678" s="233"/>
      <c r="BD678" s="231" t="str">
        <f>IF(F678="","",Tabla1[[#This Row],[sem 01]]&amp;Tabla1[[#This Row],[sem 02]]&amp;Tabla1[[#This Row],[sem 03]])</f>
        <v/>
      </c>
      <c r="BE678" s="232" t="str">
        <f>+IF(TRIM(F678)="","",$B$1&amp;"-"&amp;Tabla1[[#This Row],[Mes Inscrito]]&amp;"-"&amp;Tabla1[[#This Row],[Dia de clases Inscrito]]&amp;"-"&amp;Tabla1[[#This Row],[Horario Inscrito]]&amp;"-"&amp;Tabla1[[#This Row],[Fecha Inicio grupo]])</f>
        <v/>
      </c>
      <c r="BF678" s="249" t="str">
        <f>IF(F678="","",Tabla1[[#This Row],[Curso]])</f>
        <v/>
      </c>
      <c r="BG678" s="250" t="str">
        <f>+IF(TRIM(F678)="","",$B$1&amp;"-"&amp;TRIM(Tabla1[[#This Row],[Mes Inscrito]])&amp;"-"&amp;TRIM(Tabla1[[#This Row],[Dia de clases Inscrito]])&amp;"-"&amp;TRIM(Tabla1[[#This Row],[Horario Inscrito]])&amp;"-"&amp;TRIM(Tabla1[[#This Row],[Fecha Inicio grupo]])&amp;"-"&amp;TRIM(Tabla1[[#This Row],[Tipo Incrito]]))</f>
        <v/>
      </c>
      <c r="BH678" s="251" t="str">
        <f>IF(F678="","",OR(IFERROR(SEARCH("CG",Tabla1[[#This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8" s="305" t="str">
        <f>IF(F678&lt;&gt;"",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8" s="305" t="str">
        <f>IF(F678&lt;&gt;"",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8" s="305" t="str">
        <f>IF(Tabla1[[#This Row],[Fecha Inicio grupo]]="","",IFERROR(VLOOKUP(Tabla1[[#This Row],[Mes de Alta como miembro]],Parámetros!$AM$2:$AN$16,2,0),"01/01/1900"))</f>
        <v/>
      </c>
    </row>
    <row r="679" spans="1:63" ht="14.45" hidden="1">
      <c r="A679" s="68">
        <v>676</v>
      </c>
      <c r="B679" s="29"/>
      <c r="C679" s="34"/>
      <c r="D679" s="42"/>
      <c r="E679" s="64"/>
      <c r="F679" s="45"/>
      <c r="G679" s="45"/>
      <c r="H679" s="161"/>
      <c r="I679" s="42"/>
      <c r="J679" s="28"/>
      <c r="K679" s="69"/>
      <c r="L679" s="68"/>
      <c r="M679" s="46"/>
      <c r="N679" s="236" t="str">
        <f ca="1">IF(Tabla1[[#This Row],[Fecha de nac]]="","",IF(Tabla1[[#This Row],[Fecha Finalización]] &gt;=TODAY(), DATEDIF(Tabla1[[#This Row],[Fecha de nac]],TODAY(),"y"), ROUNDDOWN((Tabla1[[#This Row],[Fecha Finalización]] -Tabla1[[#This Row],[Fecha de nac]])/365,0)))</f>
        <v/>
      </c>
      <c r="O679" s="167"/>
      <c r="P679" s="34"/>
      <c r="Q679" s="67"/>
      <c r="R679" s="67"/>
      <c r="S679" s="67"/>
      <c r="T679" s="67"/>
      <c r="U679" s="241" t="str">
        <f>IF(F679="","",Tabla1[[#This Row],[Fecha Inicio grupo]]+3*7-7)</f>
        <v/>
      </c>
      <c r="V679" s="242" t="str">
        <f>IF(F679="","",EDATE(Tabla1[[#This Row],[Fecha Inicio grupo]],3))</f>
        <v/>
      </c>
      <c r="W679" s="29"/>
      <c r="X679" s="29"/>
      <c r="Y679" s="76"/>
      <c r="Z679" s="76"/>
      <c r="AA679" s="76"/>
      <c r="AB679" s="76"/>
      <c r="AC679" s="76"/>
      <c r="AD679" s="76"/>
      <c r="AE679" s="76"/>
      <c r="AF679" s="76"/>
      <c r="AG679" s="76"/>
      <c r="AH679" s="76"/>
      <c r="AI679" s="76"/>
      <c r="AJ679" s="76"/>
      <c r="AK679" s="76"/>
      <c r="AL679" s="76"/>
      <c r="AM679" s="76"/>
      <c r="AN679" s="76"/>
      <c r="AO679" s="143"/>
      <c r="AP679" s="244" t="str">
        <f>IF(F679="","",IFERROR(VLOOKUP(SUBSTITUTE(SUBSTITUTE(Tabla1[[#This Row],[Uso Sistemas]],"T","P"),"N","F"),Parámetros!$M$2:$N$17,2,0),"Completar hasta 3ra sem. para evaluar a Probacionista"))</f>
        <v/>
      </c>
      <c r="AQ679" s="39"/>
      <c r="AR679" s="39"/>
      <c r="AS679" s="39"/>
      <c r="AT679" s="28"/>
      <c r="AU679" s="55"/>
      <c r="AV679" s="55"/>
      <c r="AW679" s="55"/>
      <c r="AX679" s="246" t="str">
        <f>IF(V679="","",EOMONTH(EDATE(Tabla1[[#This Row],[Fecha Finalización]],2),0))</f>
        <v/>
      </c>
      <c r="AY679" s="39"/>
      <c r="AZ679" s="247" t="str">
        <f>IF(V679="","",EOMONTH(EDATE(Tabla1[[#This Row],[Fecha Finalización]],3),0))</f>
        <v/>
      </c>
      <c r="BA679" s="39"/>
      <c r="BB679" s="39"/>
      <c r="BC679" s="233"/>
      <c r="BD679" s="231" t="str">
        <f>IF(F679="","",Tabla1[[#This Row],[sem 01]]&amp;Tabla1[[#This Row],[sem 02]]&amp;Tabla1[[#This Row],[sem 03]])</f>
        <v/>
      </c>
      <c r="BE679" s="232" t="str">
        <f>+IF(TRIM(F679)="","",$B$1&amp;"-"&amp;Tabla1[[#This Row],[Mes Inscrito]]&amp;"-"&amp;Tabla1[[#This Row],[Dia de clases Inscrito]]&amp;"-"&amp;Tabla1[[#This Row],[Horario Inscrito]]&amp;"-"&amp;Tabla1[[#This Row],[Fecha Inicio grupo]])</f>
        <v/>
      </c>
      <c r="BF679" s="249" t="str">
        <f>IF(F679="","",Tabla1[[#This Row],[Curso]])</f>
        <v/>
      </c>
      <c r="BG679" s="250" t="str">
        <f>+IF(TRIM(F679)="","",$B$1&amp;"-"&amp;TRIM(Tabla1[[#This Row],[Mes Inscrito]])&amp;"-"&amp;TRIM(Tabla1[[#This Row],[Dia de clases Inscrito]])&amp;"-"&amp;TRIM(Tabla1[[#This Row],[Horario Inscrito]])&amp;"-"&amp;TRIM(Tabla1[[#This Row],[Fecha Inicio grupo]])&amp;"-"&amp;TRIM(Tabla1[[#This Row],[Tipo Incrito]]))</f>
        <v/>
      </c>
      <c r="BH679" s="251" t="str">
        <f>IF(F679="","",OR(IFERROR(SEARCH("CG",Tabla1[[#This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9" s="305" t="str">
        <f>IF(F679&lt;&gt;"",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9" s="305" t="str">
        <f>IF(F679&lt;&gt;"",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9" s="305" t="str">
        <f>IF(Tabla1[[#This Row],[Fecha Inicio grupo]]="","",IFERROR(VLOOKUP(Tabla1[[#This Row],[Mes de Alta como miembro]],Parámetros!$AM$2:$AN$16,2,0),"01/01/1900"))</f>
        <v/>
      </c>
    </row>
    <row r="680" spans="1:63" ht="14.45" hidden="1">
      <c r="A680" s="68">
        <v>677</v>
      </c>
      <c r="B680" s="29"/>
      <c r="C680" s="34"/>
      <c r="D680" s="42"/>
      <c r="E680" s="64"/>
      <c r="F680" s="45"/>
      <c r="G680" s="45"/>
      <c r="H680" s="161"/>
      <c r="I680" s="42"/>
      <c r="J680" s="28"/>
      <c r="K680" s="69"/>
      <c r="L680" s="68"/>
      <c r="M680" s="46"/>
      <c r="N680" s="236" t="str">
        <f ca="1">IF(Tabla1[[#This Row],[Fecha de nac]]="","",IF(Tabla1[[#This Row],[Fecha Finalización]] &gt;=TODAY(), DATEDIF(Tabla1[[#This Row],[Fecha de nac]],TODAY(),"y"), ROUNDDOWN((Tabla1[[#This Row],[Fecha Finalización]] -Tabla1[[#This Row],[Fecha de nac]])/365,0)))</f>
        <v/>
      </c>
      <c r="O680" s="167"/>
      <c r="P680" s="34"/>
      <c r="Q680" s="67"/>
      <c r="R680" s="67"/>
      <c r="S680" s="67"/>
      <c r="T680" s="67"/>
      <c r="U680" s="241" t="str">
        <f>IF(F680="","",Tabla1[[#This Row],[Fecha Inicio grupo]]+3*7-7)</f>
        <v/>
      </c>
      <c r="V680" s="242" t="str">
        <f>IF(F680="","",EDATE(Tabla1[[#This Row],[Fecha Inicio grupo]],3))</f>
        <v/>
      </c>
      <c r="W680" s="29"/>
      <c r="X680" s="29"/>
      <c r="Y680" s="76"/>
      <c r="Z680" s="76"/>
      <c r="AA680" s="76"/>
      <c r="AB680" s="76"/>
      <c r="AC680" s="76"/>
      <c r="AD680" s="76"/>
      <c r="AE680" s="76"/>
      <c r="AF680" s="76"/>
      <c r="AG680" s="76"/>
      <c r="AH680" s="76"/>
      <c r="AI680" s="76"/>
      <c r="AJ680" s="76"/>
      <c r="AK680" s="76"/>
      <c r="AL680" s="76"/>
      <c r="AM680" s="76"/>
      <c r="AN680" s="76"/>
      <c r="AO680" s="143"/>
      <c r="AP680" s="244" t="str">
        <f>IF(F680="","",IFERROR(VLOOKUP(SUBSTITUTE(SUBSTITUTE(Tabla1[[#This Row],[Uso Sistemas]],"T","P"),"N","F"),Parámetros!$M$2:$N$17,2,0),"Completar hasta 3ra sem. para evaluar a Probacionista"))</f>
        <v/>
      </c>
      <c r="AQ680" s="39"/>
      <c r="AR680" s="39"/>
      <c r="AS680" s="39"/>
      <c r="AT680" s="28"/>
      <c r="AU680" s="55"/>
      <c r="AV680" s="55"/>
      <c r="AW680" s="55"/>
      <c r="AX680" s="246" t="str">
        <f>IF(V680="","",EOMONTH(EDATE(Tabla1[[#This Row],[Fecha Finalización]],2),0))</f>
        <v/>
      </c>
      <c r="AY680" s="39"/>
      <c r="AZ680" s="247" t="str">
        <f>IF(V680="","",EOMONTH(EDATE(Tabla1[[#This Row],[Fecha Finalización]],3),0))</f>
        <v/>
      </c>
      <c r="BA680" s="39"/>
      <c r="BB680" s="39"/>
      <c r="BC680" s="233"/>
      <c r="BD680" s="231" t="str">
        <f>IF(F680="","",Tabla1[[#This Row],[sem 01]]&amp;Tabla1[[#This Row],[sem 02]]&amp;Tabla1[[#This Row],[sem 03]])</f>
        <v/>
      </c>
      <c r="BE680" s="232" t="str">
        <f>+IF(TRIM(F680)="","",$B$1&amp;"-"&amp;Tabla1[[#This Row],[Mes Inscrito]]&amp;"-"&amp;Tabla1[[#This Row],[Dia de clases Inscrito]]&amp;"-"&amp;Tabla1[[#This Row],[Horario Inscrito]]&amp;"-"&amp;Tabla1[[#This Row],[Fecha Inicio grupo]])</f>
        <v/>
      </c>
      <c r="BF680" s="249" t="str">
        <f>IF(F680="","",Tabla1[[#This Row],[Curso]])</f>
        <v/>
      </c>
      <c r="BG680" s="250" t="str">
        <f>+IF(TRIM(F680)="","",$B$1&amp;"-"&amp;TRIM(Tabla1[[#This Row],[Mes Inscrito]])&amp;"-"&amp;TRIM(Tabla1[[#This Row],[Dia de clases Inscrito]])&amp;"-"&amp;TRIM(Tabla1[[#This Row],[Horario Inscrito]])&amp;"-"&amp;TRIM(Tabla1[[#This Row],[Fecha Inicio grupo]])&amp;"-"&amp;TRIM(Tabla1[[#This Row],[Tipo Incrito]]))</f>
        <v/>
      </c>
      <c r="BH680" s="251" t="str">
        <f>IF(F680="","",OR(IFERROR(SEARCH("CG",Tabla1[[#This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0" s="305" t="str">
        <f>IF(F680&lt;&gt;"",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0" s="305" t="str">
        <f>IF(F680&lt;&gt;"",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0" s="305" t="str">
        <f>IF(Tabla1[[#This Row],[Fecha Inicio grupo]]="","",IFERROR(VLOOKUP(Tabla1[[#This Row],[Mes de Alta como miembro]],Parámetros!$AM$2:$AN$16,2,0),"01/01/1900"))</f>
        <v/>
      </c>
    </row>
    <row r="681" spans="1:63" ht="14.45" hidden="1">
      <c r="A681" s="68">
        <v>678</v>
      </c>
      <c r="B681" s="29"/>
      <c r="C681" s="34"/>
      <c r="D681" s="42"/>
      <c r="E681" s="64"/>
      <c r="F681" s="45"/>
      <c r="G681" s="45"/>
      <c r="H681" s="161"/>
      <c r="I681" s="42"/>
      <c r="J681" s="28"/>
      <c r="K681" s="69"/>
      <c r="L681" s="68"/>
      <c r="M681" s="46"/>
      <c r="N681" s="236" t="str">
        <f ca="1">IF(Tabla1[[#This Row],[Fecha de nac]]="","",IF(Tabla1[[#This Row],[Fecha Finalización]] &gt;=TODAY(), DATEDIF(Tabla1[[#This Row],[Fecha de nac]],TODAY(),"y"), ROUNDDOWN((Tabla1[[#This Row],[Fecha Finalización]] -Tabla1[[#This Row],[Fecha de nac]])/365,0)))</f>
        <v/>
      </c>
      <c r="O681" s="167"/>
      <c r="P681" s="34"/>
      <c r="Q681" s="67"/>
      <c r="R681" s="67"/>
      <c r="S681" s="67"/>
      <c r="T681" s="67"/>
      <c r="U681" s="241" t="str">
        <f>IF(F681="","",Tabla1[[#This Row],[Fecha Inicio grupo]]+3*7-7)</f>
        <v/>
      </c>
      <c r="V681" s="242" t="str">
        <f>IF(F681="","",EDATE(Tabla1[[#This Row],[Fecha Inicio grupo]],3))</f>
        <v/>
      </c>
      <c r="W681" s="29"/>
      <c r="X681" s="29"/>
      <c r="Y681" s="76"/>
      <c r="Z681" s="76"/>
      <c r="AA681" s="76"/>
      <c r="AB681" s="76"/>
      <c r="AC681" s="76"/>
      <c r="AD681" s="76"/>
      <c r="AE681" s="76"/>
      <c r="AF681" s="76"/>
      <c r="AG681" s="76"/>
      <c r="AH681" s="76"/>
      <c r="AI681" s="76"/>
      <c r="AJ681" s="76"/>
      <c r="AK681" s="76"/>
      <c r="AL681" s="76"/>
      <c r="AM681" s="76"/>
      <c r="AN681" s="76"/>
      <c r="AO681" s="143"/>
      <c r="AP681" s="244" t="str">
        <f>IF(F681="","",IFERROR(VLOOKUP(SUBSTITUTE(SUBSTITUTE(Tabla1[[#This Row],[Uso Sistemas]],"T","P"),"N","F"),Parámetros!$M$2:$N$17,2,0),"Completar hasta 3ra sem. para evaluar a Probacionista"))</f>
        <v/>
      </c>
      <c r="AQ681" s="39"/>
      <c r="AR681" s="39"/>
      <c r="AS681" s="39"/>
      <c r="AT681" s="28"/>
      <c r="AU681" s="55"/>
      <c r="AV681" s="55"/>
      <c r="AW681" s="55"/>
      <c r="AX681" s="246" t="str">
        <f>IF(V681="","",EOMONTH(EDATE(Tabla1[[#This Row],[Fecha Finalización]],2),0))</f>
        <v/>
      </c>
      <c r="AY681" s="39"/>
      <c r="AZ681" s="247" t="str">
        <f>IF(V681="","",EOMONTH(EDATE(Tabla1[[#This Row],[Fecha Finalización]],3),0))</f>
        <v/>
      </c>
      <c r="BA681" s="39"/>
      <c r="BB681" s="39"/>
      <c r="BC681" s="233"/>
      <c r="BD681" s="231" t="str">
        <f>IF(F681="","",Tabla1[[#This Row],[sem 01]]&amp;Tabla1[[#This Row],[sem 02]]&amp;Tabla1[[#This Row],[sem 03]])</f>
        <v/>
      </c>
      <c r="BE681" s="232" t="str">
        <f>+IF(TRIM(F681)="","",$B$1&amp;"-"&amp;Tabla1[[#This Row],[Mes Inscrito]]&amp;"-"&amp;Tabla1[[#This Row],[Dia de clases Inscrito]]&amp;"-"&amp;Tabla1[[#This Row],[Horario Inscrito]]&amp;"-"&amp;Tabla1[[#This Row],[Fecha Inicio grupo]])</f>
        <v/>
      </c>
      <c r="BF681" s="249" t="str">
        <f>IF(F681="","",Tabla1[[#This Row],[Curso]])</f>
        <v/>
      </c>
      <c r="BG681" s="250" t="str">
        <f>+IF(TRIM(F681)="","",$B$1&amp;"-"&amp;TRIM(Tabla1[[#This Row],[Mes Inscrito]])&amp;"-"&amp;TRIM(Tabla1[[#This Row],[Dia de clases Inscrito]])&amp;"-"&amp;TRIM(Tabla1[[#This Row],[Horario Inscrito]])&amp;"-"&amp;TRIM(Tabla1[[#This Row],[Fecha Inicio grupo]])&amp;"-"&amp;TRIM(Tabla1[[#This Row],[Tipo Incrito]]))</f>
        <v/>
      </c>
      <c r="BH681" s="251" t="str">
        <f>IF(F681="","",OR(IFERROR(SEARCH("CG",Tabla1[[#This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1" s="305" t="str">
        <f>IF(F681&lt;&gt;"",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1" s="305" t="str">
        <f>IF(F681&lt;&gt;"",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1" s="305" t="str">
        <f>IF(Tabla1[[#This Row],[Fecha Inicio grupo]]="","",IFERROR(VLOOKUP(Tabla1[[#This Row],[Mes de Alta como miembro]],Parámetros!$AM$2:$AN$16,2,0),"01/01/1900"))</f>
        <v/>
      </c>
    </row>
    <row r="682" spans="1:63" ht="14.45" hidden="1">
      <c r="A682" s="68">
        <v>679</v>
      </c>
      <c r="B682" s="29"/>
      <c r="C682" s="34"/>
      <c r="D682" s="42"/>
      <c r="E682" s="64"/>
      <c r="F682" s="45"/>
      <c r="G682" s="45"/>
      <c r="H682" s="161"/>
      <c r="I682" s="42"/>
      <c r="J682" s="28"/>
      <c r="K682" s="69"/>
      <c r="L682" s="68"/>
      <c r="M682" s="46"/>
      <c r="N682" s="236" t="str">
        <f ca="1">IF(Tabla1[[#This Row],[Fecha de nac]]="","",IF(Tabla1[[#This Row],[Fecha Finalización]] &gt;=TODAY(), DATEDIF(Tabla1[[#This Row],[Fecha de nac]],TODAY(),"y"), ROUNDDOWN((Tabla1[[#This Row],[Fecha Finalización]] -Tabla1[[#This Row],[Fecha de nac]])/365,0)))</f>
        <v/>
      </c>
      <c r="O682" s="167"/>
      <c r="P682" s="34"/>
      <c r="Q682" s="67"/>
      <c r="R682" s="67"/>
      <c r="S682" s="67"/>
      <c r="T682" s="67"/>
      <c r="U682" s="241" t="str">
        <f>IF(F682="","",Tabla1[[#This Row],[Fecha Inicio grupo]]+3*7-7)</f>
        <v/>
      </c>
      <c r="V682" s="242" t="str">
        <f>IF(F682="","",EDATE(Tabla1[[#This Row],[Fecha Inicio grupo]],3))</f>
        <v/>
      </c>
      <c r="W682" s="29"/>
      <c r="X682" s="29"/>
      <c r="Y682" s="76"/>
      <c r="Z682" s="76"/>
      <c r="AA682" s="76"/>
      <c r="AB682" s="76"/>
      <c r="AC682" s="76"/>
      <c r="AD682" s="76"/>
      <c r="AE682" s="76"/>
      <c r="AF682" s="76"/>
      <c r="AG682" s="76"/>
      <c r="AH682" s="76"/>
      <c r="AI682" s="76"/>
      <c r="AJ682" s="76"/>
      <c r="AK682" s="76"/>
      <c r="AL682" s="76"/>
      <c r="AM682" s="76"/>
      <c r="AN682" s="76"/>
      <c r="AO682" s="143"/>
      <c r="AP682" s="244" t="str">
        <f>IF(F682="","",IFERROR(VLOOKUP(SUBSTITUTE(SUBSTITUTE(Tabla1[[#This Row],[Uso Sistemas]],"T","P"),"N","F"),Parámetros!$M$2:$N$17,2,0),"Completar hasta 3ra sem. para evaluar a Probacionista"))</f>
        <v/>
      </c>
      <c r="AQ682" s="39"/>
      <c r="AR682" s="39"/>
      <c r="AS682" s="39"/>
      <c r="AT682" s="28"/>
      <c r="AU682" s="55"/>
      <c r="AV682" s="55"/>
      <c r="AW682" s="55"/>
      <c r="AX682" s="246" t="str">
        <f>IF(V682="","",EOMONTH(EDATE(Tabla1[[#This Row],[Fecha Finalización]],2),0))</f>
        <v/>
      </c>
      <c r="AY682" s="39"/>
      <c r="AZ682" s="247" t="str">
        <f>IF(V682="","",EOMONTH(EDATE(Tabla1[[#This Row],[Fecha Finalización]],3),0))</f>
        <v/>
      </c>
      <c r="BA682" s="39"/>
      <c r="BB682" s="39"/>
      <c r="BC682" s="233"/>
      <c r="BD682" s="231" t="str">
        <f>IF(F682="","",Tabla1[[#This Row],[sem 01]]&amp;Tabla1[[#This Row],[sem 02]]&amp;Tabla1[[#This Row],[sem 03]])</f>
        <v/>
      </c>
      <c r="BE682" s="232" t="str">
        <f>+IF(TRIM(F682)="","",$B$1&amp;"-"&amp;Tabla1[[#This Row],[Mes Inscrito]]&amp;"-"&amp;Tabla1[[#This Row],[Dia de clases Inscrito]]&amp;"-"&amp;Tabla1[[#This Row],[Horario Inscrito]]&amp;"-"&amp;Tabla1[[#This Row],[Fecha Inicio grupo]])</f>
        <v/>
      </c>
      <c r="BF682" s="249" t="str">
        <f>IF(F682="","",Tabla1[[#This Row],[Curso]])</f>
        <v/>
      </c>
      <c r="BG682" s="250" t="str">
        <f>+IF(TRIM(F682)="","",$B$1&amp;"-"&amp;TRIM(Tabla1[[#This Row],[Mes Inscrito]])&amp;"-"&amp;TRIM(Tabla1[[#This Row],[Dia de clases Inscrito]])&amp;"-"&amp;TRIM(Tabla1[[#This Row],[Horario Inscrito]])&amp;"-"&amp;TRIM(Tabla1[[#This Row],[Fecha Inicio grupo]])&amp;"-"&amp;TRIM(Tabla1[[#This Row],[Tipo Incrito]]))</f>
        <v/>
      </c>
      <c r="BH682" s="251" t="str">
        <f>IF(F682="","",OR(IFERROR(SEARCH("CG",Tabla1[[#This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2" s="305" t="str">
        <f>IF(F682&lt;&gt;"",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2" s="305" t="str">
        <f>IF(F682&lt;&gt;"",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2" s="305" t="str">
        <f>IF(Tabla1[[#This Row],[Fecha Inicio grupo]]="","",IFERROR(VLOOKUP(Tabla1[[#This Row],[Mes de Alta como miembro]],Parámetros!$AM$2:$AN$16,2,0),"01/01/1900"))</f>
        <v/>
      </c>
    </row>
    <row r="683" spans="1:63" ht="14.45" hidden="1">
      <c r="A683" s="68">
        <v>680</v>
      </c>
      <c r="B683" s="29"/>
      <c r="C683" s="34"/>
      <c r="D683" s="42"/>
      <c r="E683" s="64"/>
      <c r="F683" s="45"/>
      <c r="G683" s="45"/>
      <c r="H683" s="161"/>
      <c r="I683" s="42"/>
      <c r="J683" s="28"/>
      <c r="K683" s="69"/>
      <c r="L683" s="68"/>
      <c r="M683" s="46"/>
      <c r="N683" s="236" t="str">
        <f ca="1">IF(Tabla1[[#This Row],[Fecha de nac]]="","",IF(Tabla1[[#This Row],[Fecha Finalización]] &gt;=TODAY(), DATEDIF(Tabla1[[#This Row],[Fecha de nac]],TODAY(),"y"), ROUNDDOWN((Tabla1[[#This Row],[Fecha Finalización]] -Tabla1[[#This Row],[Fecha de nac]])/365,0)))</f>
        <v/>
      </c>
      <c r="O683" s="167"/>
      <c r="P683" s="34"/>
      <c r="Q683" s="67"/>
      <c r="R683" s="67"/>
      <c r="S683" s="67"/>
      <c r="T683" s="67"/>
      <c r="U683" s="241" t="str">
        <f>IF(F683="","",Tabla1[[#This Row],[Fecha Inicio grupo]]+3*7-7)</f>
        <v/>
      </c>
      <c r="V683" s="242" t="str">
        <f>IF(F683="","",EDATE(Tabla1[[#This Row],[Fecha Inicio grupo]],3))</f>
        <v/>
      </c>
      <c r="W683" s="29"/>
      <c r="X683" s="29"/>
      <c r="Y683" s="76"/>
      <c r="Z683" s="76"/>
      <c r="AA683" s="76"/>
      <c r="AB683" s="76"/>
      <c r="AC683" s="76"/>
      <c r="AD683" s="76"/>
      <c r="AE683" s="76"/>
      <c r="AF683" s="76"/>
      <c r="AG683" s="76"/>
      <c r="AH683" s="76"/>
      <c r="AI683" s="76"/>
      <c r="AJ683" s="76"/>
      <c r="AK683" s="76"/>
      <c r="AL683" s="76"/>
      <c r="AM683" s="76"/>
      <c r="AN683" s="76"/>
      <c r="AO683" s="143"/>
      <c r="AP683" s="244" t="str">
        <f>IF(F683="","",IFERROR(VLOOKUP(SUBSTITUTE(SUBSTITUTE(Tabla1[[#This Row],[Uso Sistemas]],"T","P"),"N","F"),Parámetros!$M$2:$N$17,2,0),"Completar hasta 3ra sem. para evaluar a Probacionista"))</f>
        <v/>
      </c>
      <c r="AQ683" s="39"/>
      <c r="AR683" s="39"/>
      <c r="AS683" s="39"/>
      <c r="AT683" s="28"/>
      <c r="AU683" s="55"/>
      <c r="AV683" s="55"/>
      <c r="AW683" s="55"/>
      <c r="AX683" s="246" t="str">
        <f>IF(V683="","",EOMONTH(EDATE(Tabla1[[#This Row],[Fecha Finalización]],2),0))</f>
        <v/>
      </c>
      <c r="AY683" s="39"/>
      <c r="AZ683" s="247" t="str">
        <f>IF(V683="","",EOMONTH(EDATE(Tabla1[[#This Row],[Fecha Finalización]],3),0))</f>
        <v/>
      </c>
      <c r="BA683" s="39"/>
      <c r="BB683" s="39"/>
      <c r="BC683" s="233"/>
      <c r="BD683" s="231" t="str">
        <f>IF(F683="","",Tabla1[[#This Row],[sem 01]]&amp;Tabla1[[#This Row],[sem 02]]&amp;Tabla1[[#This Row],[sem 03]])</f>
        <v/>
      </c>
      <c r="BE683" s="232" t="str">
        <f>+IF(TRIM(F683)="","",$B$1&amp;"-"&amp;Tabla1[[#This Row],[Mes Inscrito]]&amp;"-"&amp;Tabla1[[#This Row],[Dia de clases Inscrito]]&amp;"-"&amp;Tabla1[[#This Row],[Horario Inscrito]]&amp;"-"&amp;Tabla1[[#This Row],[Fecha Inicio grupo]])</f>
        <v/>
      </c>
      <c r="BF683" s="249" t="str">
        <f>IF(F683="","",Tabla1[[#This Row],[Curso]])</f>
        <v/>
      </c>
      <c r="BG683" s="250" t="str">
        <f>+IF(TRIM(F683)="","",$B$1&amp;"-"&amp;TRIM(Tabla1[[#This Row],[Mes Inscrito]])&amp;"-"&amp;TRIM(Tabla1[[#This Row],[Dia de clases Inscrito]])&amp;"-"&amp;TRIM(Tabla1[[#This Row],[Horario Inscrito]])&amp;"-"&amp;TRIM(Tabla1[[#This Row],[Fecha Inicio grupo]])&amp;"-"&amp;TRIM(Tabla1[[#This Row],[Tipo Incrito]]))</f>
        <v/>
      </c>
      <c r="BH683" s="251" t="str">
        <f>IF(F683="","",OR(IFERROR(SEARCH("CG",Tabla1[[#This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3" s="305" t="str">
        <f>IF(F683&lt;&gt;"",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3" s="305" t="str">
        <f>IF(F683&lt;&gt;"",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3" s="305" t="str">
        <f>IF(Tabla1[[#This Row],[Fecha Inicio grupo]]="","",IFERROR(VLOOKUP(Tabla1[[#This Row],[Mes de Alta como miembro]],Parámetros!$AM$2:$AN$16,2,0),"01/01/1900"))</f>
        <v/>
      </c>
    </row>
    <row r="684" spans="1:63" ht="14.45" hidden="1">
      <c r="A684" s="68">
        <v>681</v>
      </c>
      <c r="B684" s="29"/>
      <c r="C684" s="34"/>
      <c r="D684" s="42"/>
      <c r="E684" s="64"/>
      <c r="F684" s="45"/>
      <c r="G684" s="45"/>
      <c r="H684" s="161"/>
      <c r="I684" s="42"/>
      <c r="J684" s="28"/>
      <c r="K684" s="69"/>
      <c r="L684" s="68"/>
      <c r="M684" s="46"/>
      <c r="N684" s="236" t="str">
        <f ca="1">IF(Tabla1[[#This Row],[Fecha de nac]]="","",IF(Tabla1[[#This Row],[Fecha Finalización]] &gt;=TODAY(), DATEDIF(Tabla1[[#This Row],[Fecha de nac]],TODAY(),"y"), ROUNDDOWN((Tabla1[[#This Row],[Fecha Finalización]] -Tabla1[[#This Row],[Fecha de nac]])/365,0)))</f>
        <v/>
      </c>
      <c r="O684" s="167"/>
      <c r="P684" s="34"/>
      <c r="Q684" s="67"/>
      <c r="R684" s="67"/>
      <c r="S684" s="67"/>
      <c r="T684" s="67"/>
      <c r="U684" s="241" t="str">
        <f>IF(F684="","",Tabla1[[#This Row],[Fecha Inicio grupo]]+3*7-7)</f>
        <v/>
      </c>
      <c r="V684" s="242" t="str">
        <f>IF(F684="","",EDATE(Tabla1[[#This Row],[Fecha Inicio grupo]],3))</f>
        <v/>
      </c>
      <c r="W684" s="29"/>
      <c r="X684" s="29"/>
      <c r="Y684" s="76"/>
      <c r="Z684" s="76"/>
      <c r="AA684" s="76"/>
      <c r="AB684" s="76"/>
      <c r="AC684" s="76"/>
      <c r="AD684" s="76"/>
      <c r="AE684" s="76"/>
      <c r="AF684" s="76"/>
      <c r="AG684" s="76"/>
      <c r="AH684" s="76"/>
      <c r="AI684" s="76"/>
      <c r="AJ684" s="76"/>
      <c r="AK684" s="76"/>
      <c r="AL684" s="76"/>
      <c r="AM684" s="76"/>
      <c r="AN684" s="76"/>
      <c r="AO684" s="143"/>
      <c r="AP684" s="244" t="str">
        <f>IF(F684="","",IFERROR(VLOOKUP(SUBSTITUTE(SUBSTITUTE(Tabla1[[#This Row],[Uso Sistemas]],"T","P"),"N","F"),Parámetros!$M$2:$N$17,2,0),"Completar hasta 3ra sem. para evaluar a Probacionista"))</f>
        <v/>
      </c>
      <c r="AQ684" s="39"/>
      <c r="AR684" s="39"/>
      <c r="AS684" s="39"/>
      <c r="AT684" s="28"/>
      <c r="AU684" s="55"/>
      <c r="AV684" s="55"/>
      <c r="AW684" s="55"/>
      <c r="AX684" s="246" t="str">
        <f>IF(V684="","",EOMONTH(EDATE(Tabla1[[#This Row],[Fecha Finalización]],2),0))</f>
        <v/>
      </c>
      <c r="AY684" s="39"/>
      <c r="AZ684" s="247" t="str">
        <f>IF(V684="","",EOMONTH(EDATE(Tabla1[[#This Row],[Fecha Finalización]],3),0))</f>
        <v/>
      </c>
      <c r="BA684" s="39"/>
      <c r="BB684" s="39"/>
      <c r="BC684" s="233"/>
      <c r="BD684" s="231" t="str">
        <f>IF(F684="","",Tabla1[[#This Row],[sem 01]]&amp;Tabla1[[#This Row],[sem 02]]&amp;Tabla1[[#This Row],[sem 03]])</f>
        <v/>
      </c>
      <c r="BE684" s="232" t="str">
        <f>+IF(TRIM(F684)="","",$B$1&amp;"-"&amp;Tabla1[[#This Row],[Mes Inscrito]]&amp;"-"&amp;Tabla1[[#This Row],[Dia de clases Inscrito]]&amp;"-"&amp;Tabla1[[#This Row],[Horario Inscrito]]&amp;"-"&amp;Tabla1[[#This Row],[Fecha Inicio grupo]])</f>
        <v/>
      </c>
      <c r="BF684" s="249" t="str">
        <f>IF(F684="","",Tabla1[[#This Row],[Curso]])</f>
        <v/>
      </c>
      <c r="BG684" s="250" t="str">
        <f>+IF(TRIM(F684)="","",$B$1&amp;"-"&amp;TRIM(Tabla1[[#This Row],[Mes Inscrito]])&amp;"-"&amp;TRIM(Tabla1[[#This Row],[Dia de clases Inscrito]])&amp;"-"&amp;TRIM(Tabla1[[#This Row],[Horario Inscrito]])&amp;"-"&amp;TRIM(Tabla1[[#This Row],[Fecha Inicio grupo]])&amp;"-"&amp;TRIM(Tabla1[[#This Row],[Tipo Incrito]]))</f>
        <v/>
      </c>
      <c r="BH684" s="251" t="str">
        <f>IF(F684="","",OR(IFERROR(SEARCH("CG",Tabla1[[#This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4" s="305" t="str">
        <f>IF(F684&lt;&gt;"",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4" s="305" t="str">
        <f>IF(F684&lt;&gt;"",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4" s="305" t="str">
        <f>IF(Tabla1[[#This Row],[Fecha Inicio grupo]]="","",IFERROR(VLOOKUP(Tabla1[[#This Row],[Mes de Alta como miembro]],Parámetros!$AM$2:$AN$16,2,0),"01/01/1900"))</f>
        <v/>
      </c>
    </row>
    <row r="685" spans="1:63" ht="14.45" hidden="1">
      <c r="A685" s="68">
        <v>682</v>
      </c>
      <c r="B685" s="29"/>
      <c r="C685" s="34"/>
      <c r="D685" s="42"/>
      <c r="E685" s="64"/>
      <c r="F685" s="45"/>
      <c r="G685" s="45"/>
      <c r="H685" s="161"/>
      <c r="I685" s="42"/>
      <c r="J685" s="28"/>
      <c r="K685" s="69"/>
      <c r="L685" s="68"/>
      <c r="M685" s="46"/>
      <c r="N685" s="236" t="str">
        <f ca="1">IF(Tabla1[[#This Row],[Fecha de nac]]="","",IF(Tabla1[[#This Row],[Fecha Finalización]] &gt;=TODAY(), DATEDIF(Tabla1[[#This Row],[Fecha de nac]],TODAY(),"y"), ROUNDDOWN((Tabla1[[#This Row],[Fecha Finalización]] -Tabla1[[#This Row],[Fecha de nac]])/365,0)))</f>
        <v/>
      </c>
      <c r="O685" s="167"/>
      <c r="P685" s="34"/>
      <c r="Q685" s="67"/>
      <c r="R685" s="67"/>
      <c r="S685" s="67"/>
      <c r="T685" s="67"/>
      <c r="U685" s="241" t="str">
        <f>IF(F685="","",Tabla1[[#This Row],[Fecha Inicio grupo]]+3*7-7)</f>
        <v/>
      </c>
      <c r="V685" s="242" t="str">
        <f>IF(F685="","",EDATE(Tabla1[[#This Row],[Fecha Inicio grupo]],3))</f>
        <v/>
      </c>
      <c r="W685" s="29"/>
      <c r="X685" s="29"/>
      <c r="Y685" s="76"/>
      <c r="Z685" s="76"/>
      <c r="AA685" s="76"/>
      <c r="AB685" s="76"/>
      <c r="AC685" s="76"/>
      <c r="AD685" s="76"/>
      <c r="AE685" s="76"/>
      <c r="AF685" s="76"/>
      <c r="AG685" s="76"/>
      <c r="AH685" s="76"/>
      <c r="AI685" s="76"/>
      <c r="AJ685" s="76"/>
      <c r="AK685" s="76"/>
      <c r="AL685" s="76"/>
      <c r="AM685" s="76"/>
      <c r="AN685" s="76"/>
      <c r="AO685" s="143"/>
      <c r="AP685" s="244" t="str">
        <f>IF(F685="","",IFERROR(VLOOKUP(SUBSTITUTE(SUBSTITUTE(Tabla1[[#This Row],[Uso Sistemas]],"T","P"),"N","F"),Parámetros!$M$2:$N$17,2,0),"Completar hasta 3ra sem. para evaluar a Probacionista"))</f>
        <v/>
      </c>
      <c r="AQ685" s="39"/>
      <c r="AR685" s="39"/>
      <c r="AS685" s="39"/>
      <c r="AT685" s="28"/>
      <c r="AU685" s="55"/>
      <c r="AV685" s="55"/>
      <c r="AW685" s="55"/>
      <c r="AX685" s="246" t="str">
        <f>IF(V685="","",EOMONTH(EDATE(Tabla1[[#This Row],[Fecha Finalización]],2),0))</f>
        <v/>
      </c>
      <c r="AY685" s="39"/>
      <c r="AZ685" s="247" t="str">
        <f>IF(V685="","",EOMONTH(EDATE(Tabla1[[#This Row],[Fecha Finalización]],3),0))</f>
        <v/>
      </c>
      <c r="BA685" s="39"/>
      <c r="BB685" s="39"/>
      <c r="BC685" s="233"/>
      <c r="BD685" s="231" t="str">
        <f>IF(F685="","",Tabla1[[#This Row],[sem 01]]&amp;Tabla1[[#This Row],[sem 02]]&amp;Tabla1[[#This Row],[sem 03]])</f>
        <v/>
      </c>
      <c r="BE685" s="232" t="str">
        <f>+IF(TRIM(F685)="","",$B$1&amp;"-"&amp;Tabla1[[#This Row],[Mes Inscrito]]&amp;"-"&amp;Tabla1[[#This Row],[Dia de clases Inscrito]]&amp;"-"&amp;Tabla1[[#This Row],[Horario Inscrito]]&amp;"-"&amp;Tabla1[[#This Row],[Fecha Inicio grupo]])</f>
        <v/>
      </c>
      <c r="BF685" s="249" t="str">
        <f>IF(F685="","",Tabla1[[#This Row],[Curso]])</f>
        <v/>
      </c>
      <c r="BG685" s="250" t="str">
        <f>+IF(TRIM(F685)="","",$B$1&amp;"-"&amp;TRIM(Tabla1[[#This Row],[Mes Inscrito]])&amp;"-"&amp;TRIM(Tabla1[[#This Row],[Dia de clases Inscrito]])&amp;"-"&amp;TRIM(Tabla1[[#This Row],[Horario Inscrito]])&amp;"-"&amp;TRIM(Tabla1[[#This Row],[Fecha Inicio grupo]])&amp;"-"&amp;TRIM(Tabla1[[#This Row],[Tipo Incrito]]))</f>
        <v/>
      </c>
      <c r="BH685" s="251" t="str">
        <f>IF(F685="","",OR(IFERROR(SEARCH("CG",Tabla1[[#This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5" s="305" t="str">
        <f>IF(F685&lt;&gt;"",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5" s="305" t="str">
        <f>IF(F685&lt;&gt;"",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5" s="305" t="str">
        <f>IF(Tabla1[[#This Row],[Fecha Inicio grupo]]="","",IFERROR(VLOOKUP(Tabla1[[#This Row],[Mes de Alta como miembro]],Parámetros!$AM$2:$AN$16,2,0),"01/01/1900"))</f>
        <v/>
      </c>
    </row>
    <row r="686" spans="1:63" ht="14.45" hidden="1">
      <c r="A686" s="68">
        <v>683</v>
      </c>
      <c r="B686" s="29"/>
      <c r="C686" s="34"/>
      <c r="D686" s="42"/>
      <c r="E686" s="64"/>
      <c r="F686" s="45"/>
      <c r="G686" s="45"/>
      <c r="H686" s="161"/>
      <c r="I686" s="42"/>
      <c r="J686" s="28"/>
      <c r="K686" s="69"/>
      <c r="L686" s="68"/>
      <c r="M686" s="46"/>
      <c r="N686" s="236" t="str">
        <f ca="1">IF(Tabla1[[#This Row],[Fecha de nac]]="","",IF(Tabla1[[#This Row],[Fecha Finalización]] &gt;=TODAY(), DATEDIF(Tabla1[[#This Row],[Fecha de nac]],TODAY(),"y"), ROUNDDOWN((Tabla1[[#This Row],[Fecha Finalización]] -Tabla1[[#This Row],[Fecha de nac]])/365,0)))</f>
        <v/>
      </c>
      <c r="O686" s="167"/>
      <c r="P686" s="34"/>
      <c r="Q686" s="67"/>
      <c r="R686" s="67"/>
      <c r="S686" s="67"/>
      <c r="T686" s="67"/>
      <c r="U686" s="241" t="str">
        <f>IF(F686="","",Tabla1[[#This Row],[Fecha Inicio grupo]]+3*7-7)</f>
        <v/>
      </c>
      <c r="V686" s="242" t="str">
        <f>IF(F686="","",EDATE(Tabla1[[#This Row],[Fecha Inicio grupo]],3))</f>
        <v/>
      </c>
      <c r="W686" s="29"/>
      <c r="X686" s="29"/>
      <c r="Y686" s="76"/>
      <c r="Z686" s="76"/>
      <c r="AA686" s="76"/>
      <c r="AB686" s="76"/>
      <c r="AC686" s="76"/>
      <c r="AD686" s="76"/>
      <c r="AE686" s="76"/>
      <c r="AF686" s="76"/>
      <c r="AG686" s="76"/>
      <c r="AH686" s="76"/>
      <c r="AI686" s="76"/>
      <c r="AJ686" s="76"/>
      <c r="AK686" s="76"/>
      <c r="AL686" s="76"/>
      <c r="AM686" s="76"/>
      <c r="AN686" s="76"/>
      <c r="AO686" s="143"/>
      <c r="AP686" s="244" t="str">
        <f>IF(F686="","",IFERROR(VLOOKUP(SUBSTITUTE(SUBSTITUTE(Tabla1[[#This Row],[Uso Sistemas]],"T","P"),"N","F"),Parámetros!$M$2:$N$17,2,0),"Completar hasta 3ra sem. para evaluar a Probacionista"))</f>
        <v/>
      </c>
      <c r="AQ686" s="39"/>
      <c r="AR686" s="39"/>
      <c r="AS686" s="39"/>
      <c r="AT686" s="28"/>
      <c r="AU686" s="55"/>
      <c r="AV686" s="55"/>
      <c r="AW686" s="55"/>
      <c r="AX686" s="246" t="str">
        <f>IF(V686="","",EOMONTH(EDATE(Tabla1[[#This Row],[Fecha Finalización]],2),0))</f>
        <v/>
      </c>
      <c r="AY686" s="39"/>
      <c r="AZ686" s="247" t="str">
        <f>IF(V686="","",EOMONTH(EDATE(Tabla1[[#This Row],[Fecha Finalización]],3),0))</f>
        <v/>
      </c>
      <c r="BA686" s="39"/>
      <c r="BB686" s="39"/>
      <c r="BC686" s="233"/>
      <c r="BD686" s="231" t="str">
        <f>IF(F686="","",Tabla1[[#This Row],[sem 01]]&amp;Tabla1[[#This Row],[sem 02]]&amp;Tabla1[[#This Row],[sem 03]])</f>
        <v/>
      </c>
      <c r="BE686" s="232" t="str">
        <f>+IF(TRIM(F686)="","",$B$1&amp;"-"&amp;Tabla1[[#This Row],[Mes Inscrito]]&amp;"-"&amp;Tabla1[[#This Row],[Dia de clases Inscrito]]&amp;"-"&amp;Tabla1[[#This Row],[Horario Inscrito]]&amp;"-"&amp;Tabla1[[#This Row],[Fecha Inicio grupo]])</f>
        <v/>
      </c>
      <c r="BF686" s="249" t="str">
        <f>IF(F686="","",Tabla1[[#This Row],[Curso]])</f>
        <v/>
      </c>
      <c r="BG686" s="250" t="str">
        <f>+IF(TRIM(F686)="","",$B$1&amp;"-"&amp;TRIM(Tabla1[[#This Row],[Mes Inscrito]])&amp;"-"&amp;TRIM(Tabla1[[#This Row],[Dia de clases Inscrito]])&amp;"-"&amp;TRIM(Tabla1[[#This Row],[Horario Inscrito]])&amp;"-"&amp;TRIM(Tabla1[[#This Row],[Fecha Inicio grupo]])&amp;"-"&amp;TRIM(Tabla1[[#This Row],[Tipo Incrito]]))</f>
        <v/>
      </c>
      <c r="BH686" s="251" t="str">
        <f>IF(F686="","",OR(IFERROR(SEARCH("CG",Tabla1[[#This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6" s="305" t="str">
        <f>IF(F686&lt;&gt;"",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6" s="305" t="str">
        <f>IF(F686&lt;&gt;"",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6" s="305" t="str">
        <f>IF(Tabla1[[#This Row],[Fecha Inicio grupo]]="","",IFERROR(VLOOKUP(Tabla1[[#This Row],[Mes de Alta como miembro]],Parámetros!$AM$2:$AN$16,2,0),"01/01/1900"))</f>
        <v/>
      </c>
    </row>
    <row r="687" spans="1:63" ht="14.45" hidden="1">
      <c r="A687" s="68">
        <v>684</v>
      </c>
      <c r="B687" s="29"/>
      <c r="C687" s="34"/>
      <c r="D687" s="42"/>
      <c r="E687" s="64"/>
      <c r="F687" s="45"/>
      <c r="G687" s="45"/>
      <c r="H687" s="161"/>
      <c r="I687" s="42"/>
      <c r="J687" s="28"/>
      <c r="K687" s="69"/>
      <c r="L687" s="68"/>
      <c r="M687" s="46"/>
      <c r="N687" s="236" t="str">
        <f ca="1">IF(Tabla1[[#This Row],[Fecha de nac]]="","",IF(Tabla1[[#This Row],[Fecha Finalización]] &gt;=TODAY(), DATEDIF(Tabla1[[#This Row],[Fecha de nac]],TODAY(),"y"), ROUNDDOWN((Tabla1[[#This Row],[Fecha Finalización]] -Tabla1[[#This Row],[Fecha de nac]])/365,0)))</f>
        <v/>
      </c>
      <c r="O687" s="167"/>
      <c r="P687" s="34"/>
      <c r="Q687" s="67"/>
      <c r="R687" s="67"/>
      <c r="S687" s="67"/>
      <c r="T687" s="67"/>
      <c r="U687" s="241" t="str">
        <f>IF(F687="","",Tabla1[[#This Row],[Fecha Inicio grupo]]+3*7-7)</f>
        <v/>
      </c>
      <c r="V687" s="242" t="str">
        <f>IF(F687="","",EDATE(Tabla1[[#This Row],[Fecha Inicio grupo]],3))</f>
        <v/>
      </c>
      <c r="W687" s="29"/>
      <c r="X687" s="29"/>
      <c r="Y687" s="76"/>
      <c r="Z687" s="76"/>
      <c r="AA687" s="76"/>
      <c r="AB687" s="76"/>
      <c r="AC687" s="76"/>
      <c r="AD687" s="76"/>
      <c r="AE687" s="76"/>
      <c r="AF687" s="76"/>
      <c r="AG687" s="76"/>
      <c r="AH687" s="76"/>
      <c r="AI687" s="76"/>
      <c r="AJ687" s="76"/>
      <c r="AK687" s="76"/>
      <c r="AL687" s="76"/>
      <c r="AM687" s="76"/>
      <c r="AN687" s="76"/>
      <c r="AO687" s="143"/>
      <c r="AP687" s="244" t="str">
        <f>IF(F687="","",IFERROR(VLOOKUP(SUBSTITUTE(SUBSTITUTE(Tabla1[[#This Row],[Uso Sistemas]],"T","P"),"N","F"),Parámetros!$M$2:$N$17,2,0),"Completar hasta 3ra sem. para evaluar a Probacionista"))</f>
        <v/>
      </c>
      <c r="AQ687" s="39"/>
      <c r="AR687" s="39"/>
      <c r="AS687" s="39"/>
      <c r="AT687" s="28"/>
      <c r="AU687" s="55"/>
      <c r="AV687" s="55"/>
      <c r="AW687" s="55"/>
      <c r="AX687" s="246" t="str">
        <f>IF(V687="","",EOMONTH(EDATE(Tabla1[[#This Row],[Fecha Finalización]],2),0))</f>
        <v/>
      </c>
      <c r="AY687" s="39"/>
      <c r="AZ687" s="247" t="str">
        <f>IF(V687="","",EOMONTH(EDATE(Tabla1[[#This Row],[Fecha Finalización]],3),0))</f>
        <v/>
      </c>
      <c r="BA687" s="39"/>
      <c r="BB687" s="39"/>
      <c r="BC687" s="233"/>
      <c r="BD687" s="231" t="str">
        <f>IF(F687="","",Tabla1[[#This Row],[sem 01]]&amp;Tabla1[[#This Row],[sem 02]]&amp;Tabla1[[#This Row],[sem 03]])</f>
        <v/>
      </c>
      <c r="BE687" s="232" t="str">
        <f>+IF(TRIM(F687)="","",$B$1&amp;"-"&amp;Tabla1[[#This Row],[Mes Inscrito]]&amp;"-"&amp;Tabla1[[#This Row],[Dia de clases Inscrito]]&amp;"-"&amp;Tabla1[[#This Row],[Horario Inscrito]]&amp;"-"&amp;Tabla1[[#This Row],[Fecha Inicio grupo]])</f>
        <v/>
      </c>
      <c r="BF687" s="249" t="str">
        <f>IF(F687="","",Tabla1[[#This Row],[Curso]])</f>
        <v/>
      </c>
      <c r="BG687" s="250" t="str">
        <f>+IF(TRIM(F687)="","",$B$1&amp;"-"&amp;TRIM(Tabla1[[#This Row],[Mes Inscrito]])&amp;"-"&amp;TRIM(Tabla1[[#This Row],[Dia de clases Inscrito]])&amp;"-"&amp;TRIM(Tabla1[[#This Row],[Horario Inscrito]])&amp;"-"&amp;TRIM(Tabla1[[#This Row],[Fecha Inicio grupo]])&amp;"-"&amp;TRIM(Tabla1[[#This Row],[Tipo Incrito]]))</f>
        <v/>
      </c>
      <c r="BH687" s="251" t="str">
        <f>IF(F687="","",OR(IFERROR(SEARCH("CG",Tabla1[[#This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7" s="305" t="str">
        <f>IF(F687&lt;&gt;"",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7" s="305" t="str">
        <f>IF(F687&lt;&gt;"",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7" s="305" t="str">
        <f>IF(Tabla1[[#This Row],[Fecha Inicio grupo]]="","",IFERROR(VLOOKUP(Tabla1[[#This Row],[Mes de Alta como miembro]],Parámetros!$AM$2:$AN$16,2,0),"01/01/1900"))</f>
        <v/>
      </c>
    </row>
    <row r="688" spans="1:63" ht="14.45" hidden="1">
      <c r="A688" s="68">
        <v>685</v>
      </c>
      <c r="B688" s="29"/>
      <c r="C688" s="34"/>
      <c r="D688" s="42"/>
      <c r="E688" s="64"/>
      <c r="F688" s="45"/>
      <c r="G688" s="45"/>
      <c r="H688" s="161"/>
      <c r="I688" s="42"/>
      <c r="J688" s="28"/>
      <c r="K688" s="69"/>
      <c r="L688" s="68"/>
      <c r="M688" s="46"/>
      <c r="N688" s="236" t="str">
        <f ca="1">IF(Tabla1[[#This Row],[Fecha de nac]]="","",IF(Tabla1[[#This Row],[Fecha Finalización]] &gt;=TODAY(), DATEDIF(Tabla1[[#This Row],[Fecha de nac]],TODAY(),"y"), ROUNDDOWN((Tabla1[[#This Row],[Fecha Finalización]] -Tabla1[[#This Row],[Fecha de nac]])/365,0)))</f>
        <v/>
      </c>
      <c r="O688" s="167"/>
      <c r="P688" s="34"/>
      <c r="Q688" s="67"/>
      <c r="R688" s="67"/>
      <c r="S688" s="67"/>
      <c r="T688" s="67"/>
      <c r="U688" s="241" t="str">
        <f>IF(F688="","",Tabla1[[#This Row],[Fecha Inicio grupo]]+3*7-7)</f>
        <v/>
      </c>
      <c r="V688" s="242" t="str">
        <f>IF(F688="","",EDATE(Tabla1[[#This Row],[Fecha Inicio grupo]],3))</f>
        <v/>
      </c>
      <c r="W688" s="29"/>
      <c r="X688" s="29"/>
      <c r="Y688" s="76"/>
      <c r="Z688" s="76"/>
      <c r="AA688" s="76"/>
      <c r="AB688" s="76"/>
      <c r="AC688" s="76"/>
      <c r="AD688" s="76"/>
      <c r="AE688" s="76"/>
      <c r="AF688" s="76"/>
      <c r="AG688" s="76"/>
      <c r="AH688" s="76"/>
      <c r="AI688" s="76"/>
      <c r="AJ688" s="76"/>
      <c r="AK688" s="76"/>
      <c r="AL688" s="76"/>
      <c r="AM688" s="76"/>
      <c r="AN688" s="76"/>
      <c r="AO688" s="143"/>
      <c r="AP688" s="244" t="str">
        <f>IF(F688="","",IFERROR(VLOOKUP(SUBSTITUTE(SUBSTITUTE(Tabla1[[#This Row],[Uso Sistemas]],"T","P"),"N","F"),Parámetros!$M$2:$N$17,2,0),"Completar hasta 3ra sem. para evaluar a Probacionista"))</f>
        <v/>
      </c>
      <c r="AQ688" s="39"/>
      <c r="AR688" s="39"/>
      <c r="AS688" s="39"/>
      <c r="AT688" s="28"/>
      <c r="AU688" s="55"/>
      <c r="AV688" s="55"/>
      <c r="AW688" s="55"/>
      <c r="AX688" s="246" t="str">
        <f>IF(V688="","",EOMONTH(EDATE(Tabla1[[#This Row],[Fecha Finalización]],2),0))</f>
        <v/>
      </c>
      <c r="AY688" s="39"/>
      <c r="AZ688" s="247" t="str">
        <f>IF(V688="","",EOMONTH(EDATE(Tabla1[[#This Row],[Fecha Finalización]],3),0))</f>
        <v/>
      </c>
      <c r="BA688" s="39"/>
      <c r="BB688" s="39"/>
      <c r="BC688" s="233"/>
      <c r="BD688" s="231" t="str">
        <f>IF(F688="","",Tabla1[[#This Row],[sem 01]]&amp;Tabla1[[#This Row],[sem 02]]&amp;Tabla1[[#This Row],[sem 03]])</f>
        <v/>
      </c>
      <c r="BE688" s="232" t="str">
        <f>+IF(TRIM(F688)="","",$B$1&amp;"-"&amp;Tabla1[[#This Row],[Mes Inscrito]]&amp;"-"&amp;Tabla1[[#This Row],[Dia de clases Inscrito]]&amp;"-"&amp;Tabla1[[#This Row],[Horario Inscrito]]&amp;"-"&amp;Tabla1[[#This Row],[Fecha Inicio grupo]])</f>
        <v/>
      </c>
      <c r="BF688" s="249" t="str">
        <f>IF(F688="","",Tabla1[[#This Row],[Curso]])</f>
        <v/>
      </c>
      <c r="BG688" s="250" t="str">
        <f>+IF(TRIM(F688)="","",$B$1&amp;"-"&amp;TRIM(Tabla1[[#This Row],[Mes Inscrito]])&amp;"-"&amp;TRIM(Tabla1[[#This Row],[Dia de clases Inscrito]])&amp;"-"&amp;TRIM(Tabla1[[#This Row],[Horario Inscrito]])&amp;"-"&amp;TRIM(Tabla1[[#This Row],[Fecha Inicio grupo]])&amp;"-"&amp;TRIM(Tabla1[[#This Row],[Tipo Incrito]]))</f>
        <v/>
      </c>
      <c r="BH688" s="251" t="str">
        <f>IF(F688="","",OR(IFERROR(SEARCH("CG",Tabla1[[#This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8" s="305" t="str">
        <f>IF(F688&lt;&gt;"",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8" s="305" t="str">
        <f>IF(F688&lt;&gt;"",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8" s="305" t="str">
        <f>IF(Tabla1[[#This Row],[Fecha Inicio grupo]]="","",IFERROR(VLOOKUP(Tabla1[[#This Row],[Mes de Alta como miembro]],Parámetros!$AM$2:$AN$16,2,0),"01/01/1900"))</f>
        <v/>
      </c>
    </row>
    <row r="689" spans="1:63" ht="14.45" hidden="1">
      <c r="A689" s="68">
        <v>686</v>
      </c>
      <c r="B689" s="29"/>
      <c r="C689" s="34"/>
      <c r="D689" s="42"/>
      <c r="E689" s="64"/>
      <c r="F689" s="45"/>
      <c r="G689" s="45"/>
      <c r="H689" s="161"/>
      <c r="I689" s="42"/>
      <c r="J689" s="28"/>
      <c r="K689" s="69"/>
      <c r="L689" s="68"/>
      <c r="M689" s="46"/>
      <c r="N689" s="236" t="str">
        <f ca="1">IF(Tabla1[[#This Row],[Fecha de nac]]="","",IF(Tabla1[[#This Row],[Fecha Finalización]] &gt;=TODAY(), DATEDIF(Tabla1[[#This Row],[Fecha de nac]],TODAY(),"y"), ROUNDDOWN((Tabla1[[#This Row],[Fecha Finalización]] -Tabla1[[#This Row],[Fecha de nac]])/365,0)))</f>
        <v/>
      </c>
      <c r="O689" s="167"/>
      <c r="P689" s="34"/>
      <c r="Q689" s="67"/>
      <c r="R689" s="67"/>
      <c r="S689" s="67"/>
      <c r="T689" s="67"/>
      <c r="U689" s="241" t="str">
        <f>IF(F689="","",Tabla1[[#This Row],[Fecha Inicio grupo]]+3*7-7)</f>
        <v/>
      </c>
      <c r="V689" s="242" t="str">
        <f>IF(F689="","",EDATE(Tabla1[[#This Row],[Fecha Inicio grupo]],3))</f>
        <v/>
      </c>
      <c r="W689" s="29"/>
      <c r="X689" s="29"/>
      <c r="Y689" s="76"/>
      <c r="Z689" s="76"/>
      <c r="AA689" s="76"/>
      <c r="AB689" s="76"/>
      <c r="AC689" s="76"/>
      <c r="AD689" s="76"/>
      <c r="AE689" s="76"/>
      <c r="AF689" s="76"/>
      <c r="AG689" s="76"/>
      <c r="AH689" s="76"/>
      <c r="AI689" s="76"/>
      <c r="AJ689" s="76"/>
      <c r="AK689" s="76"/>
      <c r="AL689" s="76"/>
      <c r="AM689" s="76"/>
      <c r="AN689" s="76"/>
      <c r="AO689" s="143"/>
      <c r="AP689" s="244" t="str">
        <f>IF(F689="","",IFERROR(VLOOKUP(SUBSTITUTE(SUBSTITUTE(Tabla1[[#This Row],[Uso Sistemas]],"T","P"),"N","F"),Parámetros!$M$2:$N$17,2,0),"Completar hasta 3ra sem. para evaluar a Probacionista"))</f>
        <v/>
      </c>
      <c r="AQ689" s="39"/>
      <c r="AR689" s="39"/>
      <c r="AS689" s="39"/>
      <c r="AT689" s="28"/>
      <c r="AU689" s="55"/>
      <c r="AV689" s="55"/>
      <c r="AW689" s="55"/>
      <c r="AX689" s="246" t="str">
        <f>IF(V689="","",EOMONTH(EDATE(Tabla1[[#This Row],[Fecha Finalización]],2),0))</f>
        <v/>
      </c>
      <c r="AY689" s="39"/>
      <c r="AZ689" s="247" t="str">
        <f>IF(V689="","",EOMONTH(EDATE(Tabla1[[#This Row],[Fecha Finalización]],3),0))</f>
        <v/>
      </c>
      <c r="BA689" s="39"/>
      <c r="BB689" s="39"/>
      <c r="BC689" s="233"/>
      <c r="BD689" s="231" t="str">
        <f>IF(F689="","",Tabla1[[#This Row],[sem 01]]&amp;Tabla1[[#This Row],[sem 02]]&amp;Tabla1[[#This Row],[sem 03]])</f>
        <v/>
      </c>
      <c r="BE689" s="232" t="str">
        <f>+IF(TRIM(F689)="","",$B$1&amp;"-"&amp;Tabla1[[#This Row],[Mes Inscrito]]&amp;"-"&amp;Tabla1[[#This Row],[Dia de clases Inscrito]]&amp;"-"&amp;Tabla1[[#This Row],[Horario Inscrito]]&amp;"-"&amp;Tabla1[[#This Row],[Fecha Inicio grupo]])</f>
        <v/>
      </c>
      <c r="BF689" s="249" t="str">
        <f>IF(F689="","",Tabla1[[#This Row],[Curso]])</f>
        <v/>
      </c>
      <c r="BG689" s="250" t="str">
        <f>+IF(TRIM(F689)="","",$B$1&amp;"-"&amp;TRIM(Tabla1[[#This Row],[Mes Inscrito]])&amp;"-"&amp;TRIM(Tabla1[[#This Row],[Dia de clases Inscrito]])&amp;"-"&amp;TRIM(Tabla1[[#This Row],[Horario Inscrito]])&amp;"-"&amp;TRIM(Tabla1[[#This Row],[Fecha Inicio grupo]])&amp;"-"&amp;TRIM(Tabla1[[#This Row],[Tipo Incrito]]))</f>
        <v/>
      </c>
      <c r="BH689" s="251" t="str">
        <f>IF(F689="","",OR(IFERROR(SEARCH("CG",Tabla1[[#This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9" s="305" t="str">
        <f>IF(F689&lt;&gt;"",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9" s="305" t="str">
        <f>IF(F689&lt;&gt;"",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9" s="305" t="str">
        <f>IF(Tabla1[[#This Row],[Fecha Inicio grupo]]="","",IFERROR(VLOOKUP(Tabla1[[#This Row],[Mes de Alta como miembro]],Parámetros!$AM$2:$AN$16,2,0),"01/01/1900"))</f>
        <v/>
      </c>
    </row>
    <row r="690" spans="1:63" ht="14.45" hidden="1">
      <c r="A690" s="68">
        <v>687</v>
      </c>
      <c r="B690" s="29"/>
      <c r="C690" s="34"/>
      <c r="D690" s="42"/>
      <c r="E690" s="64"/>
      <c r="F690" s="45"/>
      <c r="G690" s="45"/>
      <c r="H690" s="161"/>
      <c r="I690" s="42"/>
      <c r="J690" s="28"/>
      <c r="K690" s="69"/>
      <c r="L690" s="68"/>
      <c r="M690" s="46"/>
      <c r="N690" s="236" t="str">
        <f ca="1">IF(Tabla1[[#This Row],[Fecha de nac]]="","",IF(Tabla1[[#This Row],[Fecha Finalización]] &gt;=TODAY(), DATEDIF(Tabla1[[#This Row],[Fecha de nac]],TODAY(),"y"), ROUNDDOWN((Tabla1[[#This Row],[Fecha Finalización]] -Tabla1[[#This Row],[Fecha de nac]])/365,0)))</f>
        <v/>
      </c>
      <c r="O690" s="167"/>
      <c r="P690" s="34"/>
      <c r="Q690" s="67"/>
      <c r="R690" s="67"/>
      <c r="S690" s="67"/>
      <c r="T690" s="67"/>
      <c r="U690" s="241" t="str">
        <f>IF(F690="","",Tabla1[[#This Row],[Fecha Inicio grupo]]+3*7-7)</f>
        <v/>
      </c>
      <c r="V690" s="242" t="str">
        <f>IF(F690="","",EDATE(Tabla1[[#This Row],[Fecha Inicio grupo]],3))</f>
        <v/>
      </c>
      <c r="W690" s="29"/>
      <c r="X690" s="29"/>
      <c r="Y690" s="76"/>
      <c r="Z690" s="76"/>
      <c r="AA690" s="76"/>
      <c r="AB690" s="76"/>
      <c r="AC690" s="76"/>
      <c r="AD690" s="76"/>
      <c r="AE690" s="76"/>
      <c r="AF690" s="76"/>
      <c r="AG690" s="76"/>
      <c r="AH690" s="76"/>
      <c r="AI690" s="76"/>
      <c r="AJ690" s="76"/>
      <c r="AK690" s="76"/>
      <c r="AL690" s="76"/>
      <c r="AM690" s="76"/>
      <c r="AN690" s="76"/>
      <c r="AO690" s="143"/>
      <c r="AP690" s="244" t="str">
        <f>IF(F690="","",IFERROR(VLOOKUP(SUBSTITUTE(SUBSTITUTE(Tabla1[[#This Row],[Uso Sistemas]],"T","P"),"N","F"),Parámetros!$M$2:$N$17,2,0),"Completar hasta 3ra sem. para evaluar a Probacionista"))</f>
        <v/>
      </c>
      <c r="AQ690" s="39"/>
      <c r="AR690" s="39"/>
      <c r="AS690" s="39"/>
      <c r="AT690" s="28"/>
      <c r="AU690" s="55"/>
      <c r="AV690" s="55"/>
      <c r="AW690" s="55"/>
      <c r="AX690" s="246" t="str">
        <f>IF(V690="","",EOMONTH(EDATE(Tabla1[[#This Row],[Fecha Finalización]],2),0))</f>
        <v/>
      </c>
      <c r="AY690" s="39"/>
      <c r="AZ690" s="247" t="str">
        <f>IF(V690="","",EOMONTH(EDATE(Tabla1[[#This Row],[Fecha Finalización]],3),0))</f>
        <v/>
      </c>
      <c r="BA690" s="39"/>
      <c r="BB690" s="39"/>
      <c r="BC690" s="233"/>
      <c r="BD690" s="231" t="str">
        <f>IF(F690="","",Tabla1[[#This Row],[sem 01]]&amp;Tabla1[[#This Row],[sem 02]]&amp;Tabla1[[#This Row],[sem 03]])</f>
        <v/>
      </c>
      <c r="BE690" s="232" t="str">
        <f>+IF(TRIM(F690)="","",$B$1&amp;"-"&amp;Tabla1[[#This Row],[Mes Inscrito]]&amp;"-"&amp;Tabla1[[#This Row],[Dia de clases Inscrito]]&amp;"-"&amp;Tabla1[[#This Row],[Horario Inscrito]]&amp;"-"&amp;Tabla1[[#This Row],[Fecha Inicio grupo]])</f>
        <v/>
      </c>
      <c r="BF690" s="249" t="str">
        <f>IF(F690="","",Tabla1[[#This Row],[Curso]])</f>
        <v/>
      </c>
      <c r="BG690" s="250" t="str">
        <f>+IF(TRIM(F690)="","",$B$1&amp;"-"&amp;TRIM(Tabla1[[#This Row],[Mes Inscrito]])&amp;"-"&amp;TRIM(Tabla1[[#This Row],[Dia de clases Inscrito]])&amp;"-"&amp;TRIM(Tabla1[[#This Row],[Horario Inscrito]])&amp;"-"&amp;TRIM(Tabla1[[#This Row],[Fecha Inicio grupo]])&amp;"-"&amp;TRIM(Tabla1[[#This Row],[Tipo Incrito]]))</f>
        <v/>
      </c>
      <c r="BH690" s="251" t="str">
        <f>IF(F690="","",OR(IFERROR(SEARCH("CG",Tabla1[[#This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0" s="305" t="str">
        <f>IF(F690&lt;&gt;"",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0" s="305" t="str">
        <f>IF(F690&lt;&gt;"",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0" s="305" t="str">
        <f>IF(Tabla1[[#This Row],[Fecha Inicio grupo]]="","",IFERROR(VLOOKUP(Tabla1[[#This Row],[Mes de Alta como miembro]],Parámetros!$AM$2:$AN$16,2,0),"01/01/1900"))</f>
        <v/>
      </c>
    </row>
    <row r="691" spans="1:63" ht="14.45" hidden="1">
      <c r="A691" s="68">
        <v>688</v>
      </c>
      <c r="B691" s="29"/>
      <c r="C691" s="34"/>
      <c r="D691" s="42"/>
      <c r="E691" s="64"/>
      <c r="F691" s="45"/>
      <c r="G691" s="45"/>
      <c r="H691" s="161"/>
      <c r="I691" s="42"/>
      <c r="J691" s="28"/>
      <c r="K691" s="69"/>
      <c r="L691" s="68"/>
      <c r="M691" s="46"/>
      <c r="N691" s="236" t="str">
        <f ca="1">IF(Tabla1[[#This Row],[Fecha de nac]]="","",IF(Tabla1[[#This Row],[Fecha Finalización]] &gt;=TODAY(), DATEDIF(Tabla1[[#This Row],[Fecha de nac]],TODAY(),"y"), ROUNDDOWN((Tabla1[[#This Row],[Fecha Finalización]] -Tabla1[[#This Row],[Fecha de nac]])/365,0)))</f>
        <v/>
      </c>
      <c r="O691" s="167"/>
      <c r="P691" s="34"/>
      <c r="Q691" s="67"/>
      <c r="R691" s="67"/>
      <c r="S691" s="67"/>
      <c r="T691" s="67"/>
      <c r="U691" s="241" t="str">
        <f>IF(F691="","",Tabla1[[#This Row],[Fecha Inicio grupo]]+3*7-7)</f>
        <v/>
      </c>
      <c r="V691" s="242" t="str">
        <f>IF(F691="","",EDATE(Tabla1[[#This Row],[Fecha Inicio grupo]],3))</f>
        <v/>
      </c>
      <c r="W691" s="29"/>
      <c r="X691" s="29"/>
      <c r="Y691" s="76"/>
      <c r="Z691" s="76"/>
      <c r="AA691" s="76"/>
      <c r="AB691" s="76"/>
      <c r="AC691" s="76"/>
      <c r="AD691" s="76"/>
      <c r="AE691" s="76"/>
      <c r="AF691" s="76"/>
      <c r="AG691" s="76"/>
      <c r="AH691" s="76"/>
      <c r="AI691" s="76"/>
      <c r="AJ691" s="76"/>
      <c r="AK691" s="76"/>
      <c r="AL691" s="76"/>
      <c r="AM691" s="76"/>
      <c r="AN691" s="76"/>
      <c r="AO691" s="143"/>
      <c r="AP691" s="244" t="str">
        <f>IF(F691="","",IFERROR(VLOOKUP(SUBSTITUTE(SUBSTITUTE(Tabla1[[#This Row],[Uso Sistemas]],"T","P"),"N","F"),Parámetros!$M$2:$N$17,2,0),"Completar hasta 3ra sem. para evaluar a Probacionista"))</f>
        <v/>
      </c>
      <c r="AQ691" s="39"/>
      <c r="AR691" s="39"/>
      <c r="AS691" s="39"/>
      <c r="AT691" s="28"/>
      <c r="AU691" s="55"/>
      <c r="AV691" s="55"/>
      <c r="AW691" s="55"/>
      <c r="AX691" s="246" t="str">
        <f>IF(V691="","",EOMONTH(EDATE(Tabla1[[#This Row],[Fecha Finalización]],2),0))</f>
        <v/>
      </c>
      <c r="AY691" s="39"/>
      <c r="AZ691" s="247" t="str">
        <f>IF(V691="","",EOMONTH(EDATE(Tabla1[[#This Row],[Fecha Finalización]],3),0))</f>
        <v/>
      </c>
      <c r="BA691" s="39"/>
      <c r="BB691" s="39"/>
      <c r="BC691" s="233"/>
      <c r="BD691" s="231" t="str">
        <f>IF(F691="","",Tabla1[[#This Row],[sem 01]]&amp;Tabla1[[#This Row],[sem 02]]&amp;Tabla1[[#This Row],[sem 03]])</f>
        <v/>
      </c>
      <c r="BE691" s="232" t="str">
        <f>+IF(TRIM(F691)="","",$B$1&amp;"-"&amp;Tabla1[[#This Row],[Mes Inscrito]]&amp;"-"&amp;Tabla1[[#This Row],[Dia de clases Inscrito]]&amp;"-"&amp;Tabla1[[#This Row],[Horario Inscrito]]&amp;"-"&amp;Tabla1[[#This Row],[Fecha Inicio grupo]])</f>
        <v/>
      </c>
      <c r="BF691" s="249" t="str">
        <f>IF(F691="","",Tabla1[[#This Row],[Curso]])</f>
        <v/>
      </c>
      <c r="BG691" s="250" t="str">
        <f>+IF(TRIM(F691)="","",$B$1&amp;"-"&amp;TRIM(Tabla1[[#This Row],[Mes Inscrito]])&amp;"-"&amp;TRIM(Tabla1[[#This Row],[Dia de clases Inscrito]])&amp;"-"&amp;TRIM(Tabla1[[#This Row],[Horario Inscrito]])&amp;"-"&amp;TRIM(Tabla1[[#This Row],[Fecha Inicio grupo]])&amp;"-"&amp;TRIM(Tabla1[[#This Row],[Tipo Incrito]]))</f>
        <v/>
      </c>
      <c r="BH691" s="251" t="str">
        <f>IF(F691="","",OR(IFERROR(SEARCH("CG",Tabla1[[#This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1" s="305" t="str">
        <f>IF(F691&lt;&gt;"",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1" s="305" t="str">
        <f>IF(F691&lt;&gt;"",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1" s="305" t="str">
        <f>IF(Tabla1[[#This Row],[Fecha Inicio grupo]]="","",IFERROR(VLOOKUP(Tabla1[[#This Row],[Mes de Alta como miembro]],Parámetros!$AM$2:$AN$16,2,0),"01/01/1900"))</f>
        <v/>
      </c>
    </row>
    <row r="692" spans="1:63" ht="14.45" hidden="1">
      <c r="A692" s="68">
        <v>689</v>
      </c>
      <c r="B692" s="29"/>
      <c r="C692" s="34"/>
      <c r="D692" s="42"/>
      <c r="E692" s="64"/>
      <c r="F692" s="45"/>
      <c r="G692" s="45"/>
      <c r="H692" s="161"/>
      <c r="I692" s="42"/>
      <c r="J692" s="28"/>
      <c r="K692" s="69"/>
      <c r="L692" s="68"/>
      <c r="M692" s="46"/>
      <c r="N692" s="236" t="str">
        <f ca="1">IF(Tabla1[[#This Row],[Fecha de nac]]="","",IF(Tabla1[[#This Row],[Fecha Finalización]] &gt;=TODAY(), DATEDIF(Tabla1[[#This Row],[Fecha de nac]],TODAY(),"y"), ROUNDDOWN((Tabla1[[#This Row],[Fecha Finalización]] -Tabla1[[#This Row],[Fecha de nac]])/365,0)))</f>
        <v/>
      </c>
      <c r="O692" s="167"/>
      <c r="P692" s="34"/>
      <c r="Q692" s="67"/>
      <c r="R692" s="67"/>
      <c r="S692" s="67"/>
      <c r="T692" s="67"/>
      <c r="U692" s="241" t="str">
        <f>IF(F692="","",Tabla1[[#This Row],[Fecha Inicio grupo]]+3*7-7)</f>
        <v/>
      </c>
      <c r="V692" s="242" t="str">
        <f>IF(F692="","",EDATE(Tabla1[[#This Row],[Fecha Inicio grupo]],3))</f>
        <v/>
      </c>
      <c r="W692" s="29"/>
      <c r="X692" s="29"/>
      <c r="Y692" s="76"/>
      <c r="Z692" s="76"/>
      <c r="AA692" s="76"/>
      <c r="AB692" s="76"/>
      <c r="AC692" s="76"/>
      <c r="AD692" s="76"/>
      <c r="AE692" s="76"/>
      <c r="AF692" s="76"/>
      <c r="AG692" s="76"/>
      <c r="AH692" s="76"/>
      <c r="AI692" s="76"/>
      <c r="AJ692" s="76"/>
      <c r="AK692" s="76"/>
      <c r="AL692" s="76"/>
      <c r="AM692" s="76"/>
      <c r="AN692" s="76"/>
      <c r="AO692" s="143"/>
      <c r="AP692" s="244" t="str">
        <f>IF(F692="","",IFERROR(VLOOKUP(SUBSTITUTE(SUBSTITUTE(Tabla1[[#This Row],[Uso Sistemas]],"T","P"),"N","F"),Parámetros!$M$2:$N$17,2,0),"Completar hasta 3ra sem. para evaluar a Probacionista"))</f>
        <v/>
      </c>
      <c r="AQ692" s="39"/>
      <c r="AR692" s="39"/>
      <c r="AS692" s="39"/>
      <c r="AT692" s="28"/>
      <c r="AU692" s="55"/>
      <c r="AV692" s="55"/>
      <c r="AW692" s="55"/>
      <c r="AX692" s="246" t="str">
        <f>IF(V692="","",EOMONTH(EDATE(Tabla1[[#This Row],[Fecha Finalización]],2),0))</f>
        <v/>
      </c>
      <c r="AY692" s="39"/>
      <c r="AZ692" s="247" t="str">
        <f>IF(V692="","",EOMONTH(EDATE(Tabla1[[#This Row],[Fecha Finalización]],3),0))</f>
        <v/>
      </c>
      <c r="BA692" s="39"/>
      <c r="BB692" s="39"/>
      <c r="BC692" s="233"/>
      <c r="BD692" s="231" t="str">
        <f>IF(F692="","",Tabla1[[#This Row],[sem 01]]&amp;Tabla1[[#This Row],[sem 02]]&amp;Tabla1[[#This Row],[sem 03]])</f>
        <v/>
      </c>
      <c r="BE692" s="232" t="str">
        <f>+IF(TRIM(F692)="","",$B$1&amp;"-"&amp;Tabla1[[#This Row],[Mes Inscrito]]&amp;"-"&amp;Tabla1[[#This Row],[Dia de clases Inscrito]]&amp;"-"&amp;Tabla1[[#This Row],[Horario Inscrito]]&amp;"-"&amp;Tabla1[[#This Row],[Fecha Inicio grupo]])</f>
        <v/>
      </c>
      <c r="BF692" s="249" t="str">
        <f>IF(F692="","",Tabla1[[#This Row],[Curso]])</f>
        <v/>
      </c>
      <c r="BG692" s="250" t="str">
        <f>+IF(TRIM(F692)="","",$B$1&amp;"-"&amp;TRIM(Tabla1[[#This Row],[Mes Inscrito]])&amp;"-"&amp;TRIM(Tabla1[[#This Row],[Dia de clases Inscrito]])&amp;"-"&amp;TRIM(Tabla1[[#This Row],[Horario Inscrito]])&amp;"-"&amp;TRIM(Tabla1[[#This Row],[Fecha Inicio grupo]])&amp;"-"&amp;TRIM(Tabla1[[#This Row],[Tipo Incrito]]))</f>
        <v/>
      </c>
      <c r="BH692" s="251" t="str">
        <f>IF(F692="","",OR(IFERROR(SEARCH("CG",Tabla1[[#This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2" s="305" t="str">
        <f>IF(F692&lt;&gt;"",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2" s="305" t="str">
        <f>IF(F692&lt;&gt;"",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2" s="305" t="str">
        <f>IF(Tabla1[[#This Row],[Fecha Inicio grupo]]="","",IFERROR(VLOOKUP(Tabla1[[#This Row],[Mes de Alta como miembro]],Parámetros!$AM$2:$AN$16,2,0),"01/01/1900"))</f>
        <v/>
      </c>
    </row>
    <row r="693" spans="1:63" ht="14.45" hidden="1">
      <c r="A693" s="68">
        <v>690</v>
      </c>
      <c r="B693" s="29"/>
      <c r="C693" s="34"/>
      <c r="D693" s="42"/>
      <c r="E693" s="64"/>
      <c r="F693" s="45"/>
      <c r="G693" s="45"/>
      <c r="H693" s="161"/>
      <c r="I693" s="42"/>
      <c r="J693" s="28"/>
      <c r="K693" s="69"/>
      <c r="L693" s="68"/>
      <c r="M693" s="46"/>
      <c r="N693" s="236" t="str">
        <f ca="1">IF(Tabla1[[#This Row],[Fecha de nac]]="","",IF(Tabla1[[#This Row],[Fecha Finalización]] &gt;=TODAY(), DATEDIF(Tabla1[[#This Row],[Fecha de nac]],TODAY(),"y"), ROUNDDOWN((Tabla1[[#This Row],[Fecha Finalización]] -Tabla1[[#This Row],[Fecha de nac]])/365,0)))</f>
        <v/>
      </c>
      <c r="O693" s="167"/>
      <c r="P693" s="34"/>
      <c r="Q693" s="67"/>
      <c r="R693" s="67"/>
      <c r="S693" s="67"/>
      <c r="T693" s="67"/>
      <c r="U693" s="241" t="str">
        <f>IF(F693="","",Tabla1[[#This Row],[Fecha Inicio grupo]]+3*7-7)</f>
        <v/>
      </c>
      <c r="V693" s="242" t="str">
        <f>IF(F693="","",EDATE(Tabla1[[#This Row],[Fecha Inicio grupo]],3))</f>
        <v/>
      </c>
      <c r="W693" s="29"/>
      <c r="X693" s="29"/>
      <c r="Y693" s="76"/>
      <c r="Z693" s="76"/>
      <c r="AA693" s="76"/>
      <c r="AB693" s="76"/>
      <c r="AC693" s="76"/>
      <c r="AD693" s="76"/>
      <c r="AE693" s="76"/>
      <c r="AF693" s="76"/>
      <c r="AG693" s="76"/>
      <c r="AH693" s="76"/>
      <c r="AI693" s="76"/>
      <c r="AJ693" s="76"/>
      <c r="AK693" s="76"/>
      <c r="AL693" s="76"/>
      <c r="AM693" s="76"/>
      <c r="AN693" s="76"/>
      <c r="AO693" s="143"/>
      <c r="AP693" s="244" t="str">
        <f>IF(F693="","",IFERROR(VLOOKUP(SUBSTITUTE(SUBSTITUTE(Tabla1[[#This Row],[Uso Sistemas]],"T","P"),"N","F"),Parámetros!$M$2:$N$17,2,0),"Completar hasta 3ra sem. para evaluar a Probacionista"))</f>
        <v/>
      </c>
      <c r="AQ693" s="39"/>
      <c r="AR693" s="39"/>
      <c r="AS693" s="39"/>
      <c r="AT693" s="28"/>
      <c r="AU693" s="55"/>
      <c r="AV693" s="55"/>
      <c r="AW693" s="55"/>
      <c r="AX693" s="246" t="str">
        <f>IF(V693="","",EOMONTH(EDATE(Tabla1[[#This Row],[Fecha Finalización]],2),0))</f>
        <v/>
      </c>
      <c r="AY693" s="39"/>
      <c r="AZ693" s="247" t="str">
        <f>IF(V693="","",EOMONTH(EDATE(Tabla1[[#This Row],[Fecha Finalización]],3),0))</f>
        <v/>
      </c>
      <c r="BA693" s="39"/>
      <c r="BB693" s="39"/>
      <c r="BC693" s="233"/>
      <c r="BD693" s="231" t="str">
        <f>IF(F693="","",Tabla1[[#This Row],[sem 01]]&amp;Tabla1[[#This Row],[sem 02]]&amp;Tabla1[[#This Row],[sem 03]])</f>
        <v/>
      </c>
      <c r="BE693" s="232" t="str">
        <f>+IF(TRIM(F693)="","",$B$1&amp;"-"&amp;Tabla1[[#This Row],[Mes Inscrito]]&amp;"-"&amp;Tabla1[[#This Row],[Dia de clases Inscrito]]&amp;"-"&amp;Tabla1[[#This Row],[Horario Inscrito]]&amp;"-"&amp;Tabla1[[#This Row],[Fecha Inicio grupo]])</f>
        <v/>
      </c>
      <c r="BF693" s="249" t="str">
        <f>IF(F693="","",Tabla1[[#This Row],[Curso]])</f>
        <v/>
      </c>
      <c r="BG693" s="250" t="str">
        <f>+IF(TRIM(F693)="","",$B$1&amp;"-"&amp;TRIM(Tabla1[[#This Row],[Mes Inscrito]])&amp;"-"&amp;TRIM(Tabla1[[#This Row],[Dia de clases Inscrito]])&amp;"-"&amp;TRIM(Tabla1[[#This Row],[Horario Inscrito]])&amp;"-"&amp;TRIM(Tabla1[[#This Row],[Fecha Inicio grupo]])&amp;"-"&amp;TRIM(Tabla1[[#This Row],[Tipo Incrito]]))</f>
        <v/>
      </c>
      <c r="BH693" s="251" t="str">
        <f>IF(F693="","",OR(IFERROR(SEARCH("CG",Tabla1[[#This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3" s="305" t="str">
        <f>IF(F693&lt;&gt;"",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3" s="305" t="str">
        <f>IF(F693&lt;&gt;"",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3" s="305" t="str">
        <f>IF(Tabla1[[#This Row],[Fecha Inicio grupo]]="","",IFERROR(VLOOKUP(Tabla1[[#This Row],[Mes de Alta como miembro]],Parámetros!$AM$2:$AN$16,2,0),"01/01/1900"))</f>
        <v/>
      </c>
    </row>
    <row r="694" spans="1:63" ht="14.45" hidden="1">
      <c r="A694" s="68">
        <v>691</v>
      </c>
      <c r="B694" s="29"/>
      <c r="C694" s="34"/>
      <c r="D694" s="42"/>
      <c r="E694" s="64"/>
      <c r="F694" s="45"/>
      <c r="G694" s="45"/>
      <c r="H694" s="161"/>
      <c r="I694" s="42"/>
      <c r="J694" s="28"/>
      <c r="K694" s="69"/>
      <c r="L694" s="68"/>
      <c r="M694" s="46"/>
      <c r="N694" s="236" t="str">
        <f ca="1">IF(Tabla1[[#This Row],[Fecha de nac]]="","",IF(Tabla1[[#This Row],[Fecha Finalización]] &gt;=TODAY(), DATEDIF(Tabla1[[#This Row],[Fecha de nac]],TODAY(),"y"), ROUNDDOWN((Tabla1[[#This Row],[Fecha Finalización]] -Tabla1[[#This Row],[Fecha de nac]])/365,0)))</f>
        <v/>
      </c>
      <c r="O694" s="167"/>
      <c r="P694" s="34"/>
      <c r="Q694" s="67"/>
      <c r="R694" s="67"/>
      <c r="S694" s="67"/>
      <c r="T694" s="67"/>
      <c r="U694" s="241" t="str">
        <f>IF(F694="","",Tabla1[[#This Row],[Fecha Inicio grupo]]+3*7-7)</f>
        <v/>
      </c>
      <c r="V694" s="242" t="str">
        <f>IF(F694="","",EDATE(Tabla1[[#This Row],[Fecha Inicio grupo]],3))</f>
        <v/>
      </c>
      <c r="W694" s="29"/>
      <c r="X694" s="29"/>
      <c r="Y694" s="76"/>
      <c r="Z694" s="76"/>
      <c r="AA694" s="76"/>
      <c r="AB694" s="76"/>
      <c r="AC694" s="76"/>
      <c r="AD694" s="76"/>
      <c r="AE694" s="76"/>
      <c r="AF694" s="76"/>
      <c r="AG694" s="76"/>
      <c r="AH694" s="76"/>
      <c r="AI694" s="76"/>
      <c r="AJ694" s="76"/>
      <c r="AK694" s="76"/>
      <c r="AL694" s="76"/>
      <c r="AM694" s="76"/>
      <c r="AN694" s="76"/>
      <c r="AO694" s="143"/>
      <c r="AP694" s="244" t="str">
        <f>IF(F694="","",IFERROR(VLOOKUP(SUBSTITUTE(SUBSTITUTE(Tabla1[[#This Row],[Uso Sistemas]],"T","P"),"N","F"),Parámetros!$M$2:$N$17,2,0),"Completar hasta 3ra sem. para evaluar a Probacionista"))</f>
        <v/>
      </c>
      <c r="AQ694" s="39"/>
      <c r="AR694" s="39"/>
      <c r="AS694" s="39"/>
      <c r="AT694" s="28"/>
      <c r="AU694" s="55"/>
      <c r="AV694" s="55"/>
      <c r="AW694" s="55"/>
      <c r="AX694" s="246" t="str">
        <f>IF(V694="","",EOMONTH(EDATE(Tabla1[[#This Row],[Fecha Finalización]],2),0))</f>
        <v/>
      </c>
      <c r="AY694" s="39"/>
      <c r="AZ694" s="247" t="str">
        <f>IF(V694="","",EOMONTH(EDATE(Tabla1[[#This Row],[Fecha Finalización]],3),0))</f>
        <v/>
      </c>
      <c r="BA694" s="39"/>
      <c r="BB694" s="39"/>
      <c r="BC694" s="233"/>
      <c r="BD694" s="231" t="str">
        <f>IF(F694="","",Tabla1[[#This Row],[sem 01]]&amp;Tabla1[[#This Row],[sem 02]]&amp;Tabla1[[#This Row],[sem 03]])</f>
        <v/>
      </c>
      <c r="BE694" s="232" t="str">
        <f>+IF(TRIM(F694)="","",$B$1&amp;"-"&amp;Tabla1[[#This Row],[Mes Inscrito]]&amp;"-"&amp;Tabla1[[#This Row],[Dia de clases Inscrito]]&amp;"-"&amp;Tabla1[[#This Row],[Horario Inscrito]]&amp;"-"&amp;Tabla1[[#This Row],[Fecha Inicio grupo]])</f>
        <v/>
      </c>
      <c r="BF694" s="249" t="str">
        <f>IF(F694="","",Tabla1[[#This Row],[Curso]])</f>
        <v/>
      </c>
      <c r="BG694" s="250" t="str">
        <f>+IF(TRIM(F694)="","",$B$1&amp;"-"&amp;TRIM(Tabla1[[#This Row],[Mes Inscrito]])&amp;"-"&amp;TRIM(Tabla1[[#This Row],[Dia de clases Inscrito]])&amp;"-"&amp;TRIM(Tabla1[[#This Row],[Horario Inscrito]])&amp;"-"&amp;TRIM(Tabla1[[#This Row],[Fecha Inicio grupo]])&amp;"-"&amp;TRIM(Tabla1[[#This Row],[Tipo Incrito]]))</f>
        <v/>
      </c>
      <c r="BH694" s="251" t="str">
        <f>IF(F694="","",OR(IFERROR(SEARCH("CG",Tabla1[[#This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4" s="305" t="str">
        <f>IF(F694&lt;&gt;"",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4" s="305" t="str">
        <f>IF(F694&lt;&gt;"",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4" s="305" t="str">
        <f>IF(Tabla1[[#This Row],[Fecha Inicio grupo]]="","",IFERROR(VLOOKUP(Tabla1[[#This Row],[Mes de Alta como miembro]],Parámetros!$AM$2:$AN$16,2,0),"01/01/1900"))</f>
        <v/>
      </c>
    </row>
    <row r="695" spans="1:63" ht="14.45" hidden="1">
      <c r="A695" s="68">
        <v>692</v>
      </c>
      <c r="B695" s="29"/>
      <c r="C695" s="34"/>
      <c r="D695" s="42"/>
      <c r="E695" s="64"/>
      <c r="F695" s="45"/>
      <c r="G695" s="45"/>
      <c r="H695" s="161"/>
      <c r="I695" s="42"/>
      <c r="J695" s="28"/>
      <c r="K695" s="69"/>
      <c r="L695" s="68"/>
      <c r="M695" s="46"/>
      <c r="N695" s="236" t="str">
        <f ca="1">IF(Tabla1[[#This Row],[Fecha de nac]]="","",IF(Tabla1[[#This Row],[Fecha Finalización]] &gt;=TODAY(), DATEDIF(Tabla1[[#This Row],[Fecha de nac]],TODAY(),"y"), ROUNDDOWN((Tabla1[[#This Row],[Fecha Finalización]] -Tabla1[[#This Row],[Fecha de nac]])/365,0)))</f>
        <v/>
      </c>
      <c r="O695" s="167"/>
      <c r="P695" s="34"/>
      <c r="Q695" s="67"/>
      <c r="R695" s="67"/>
      <c r="S695" s="67"/>
      <c r="T695" s="67"/>
      <c r="U695" s="241" t="str">
        <f>IF(F695="","",Tabla1[[#This Row],[Fecha Inicio grupo]]+3*7-7)</f>
        <v/>
      </c>
      <c r="V695" s="242" t="str">
        <f>IF(F695="","",EDATE(Tabla1[[#This Row],[Fecha Inicio grupo]],3))</f>
        <v/>
      </c>
      <c r="W695" s="29"/>
      <c r="X695" s="29"/>
      <c r="Y695" s="76"/>
      <c r="Z695" s="76"/>
      <c r="AA695" s="76"/>
      <c r="AB695" s="76"/>
      <c r="AC695" s="76"/>
      <c r="AD695" s="76"/>
      <c r="AE695" s="76"/>
      <c r="AF695" s="76"/>
      <c r="AG695" s="76"/>
      <c r="AH695" s="76"/>
      <c r="AI695" s="76"/>
      <c r="AJ695" s="76"/>
      <c r="AK695" s="76"/>
      <c r="AL695" s="76"/>
      <c r="AM695" s="76"/>
      <c r="AN695" s="76"/>
      <c r="AO695" s="143"/>
      <c r="AP695" s="244" t="str">
        <f>IF(F695="","",IFERROR(VLOOKUP(SUBSTITUTE(SUBSTITUTE(Tabla1[[#This Row],[Uso Sistemas]],"T","P"),"N","F"),Parámetros!$M$2:$N$17,2,0),"Completar hasta 3ra sem. para evaluar a Probacionista"))</f>
        <v/>
      </c>
      <c r="AQ695" s="39"/>
      <c r="AR695" s="39"/>
      <c r="AS695" s="39"/>
      <c r="AT695" s="28"/>
      <c r="AU695" s="55"/>
      <c r="AV695" s="55"/>
      <c r="AW695" s="55"/>
      <c r="AX695" s="246" t="str">
        <f>IF(V695="","",EOMONTH(EDATE(Tabla1[[#This Row],[Fecha Finalización]],2),0))</f>
        <v/>
      </c>
      <c r="AY695" s="39"/>
      <c r="AZ695" s="247" t="str">
        <f>IF(V695="","",EOMONTH(EDATE(Tabla1[[#This Row],[Fecha Finalización]],3),0))</f>
        <v/>
      </c>
      <c r="BA695" s="39"/>
      <c r="BB695" s="39"/>
      <c r="BC695" s="233"/>
      <c r="BD695" s="231" t="str">
        <f>IF(F695="","",Tabla1[[#This Row],[sem 01]]&amp;Tabla1[[#This Row],[sem 02]]&amp;Tabla1[[#This Row],[sem 03]])</f>
        <v/>
      </c>
      <c r="BE695" s="232" t="str">
        <f>+IF(TRIM(F695)="","",$B$1&amp;"-"&amp;Tabla1[[#This Row],[Mes Inscrito]]&amp;"-"&amp;Tabla1[[#This Row],[Dia de clases Inscrito]]&amp;"-"&amp;Tabla1[[#This Row],[Horario Inscrito]]&amp;"-"&amp;Tabla1[[#This Row],[Fecha Inicio grupo]])</f>
        <v/>
      </c>
      <c r="BF695" s="249" t="str">
        <f>IF(F695="","",Tabla1[[#This Row],[Curso]])</f>
        <v/>
      </c>
      <c r="BG695" s="250" t="str">
        <f>+IF(TRIM(F695)="","",$B$1&amp;"-"&amp;TRIM(Tabla1[[#This Row],[Mes Inscrito]])&amp;"-"&amp;TRIM(Tabla1[[#This Row],[Dia de clases Inscrito]])&amp;"-"&amp;TRIM(Tabla1[[#This Row],[Horario Inscrito]])&amp;"-"&amp;TRIM(Tabla1[[#This Row],[Fecha Inicio grupo]])&amp;"-"&amp;TRIM(Tabla1[[#This Row],[Tipo Incrito]]))</f>
        <v/>
      </c>
      <c r="BH695" s="251" t="str">
        <f>IF(F695="","",OR(IFERROR(SEARCH("CG",Tabla1[[#This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5" s="305" t="str">
        <f>IF(F695&lt;&gt;"",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5" s="305" t="str">
        <f>IF(F695&lt;&gt;"",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5" s="305" t="str">
        <f>IF(Tabla1[[#This Row],[Fecha Inicio grupo]]="","",IFERROR(VLOOKUP(Tabla1[[#This Row],[Mes de Alta como miembro]],Parámetros!$AM$2:$AN$16,2,0),"01/01/1900"))</f>
        <v/>
      </c>
    </row>
    <row r="696" spans="1:63" ht="14.45" hidden="1">
      <c r="A696" s="68">
        <v>693</v>
      </c>
      <c r="B696" s="29"/>
      <c r="C696" s="34"/>
      <c r="D696" s="42"/>
      <c r="E696" s="64"/>
      <c r="F696" s="45"/>
      <c r="G696" s="45"/>
      <c r="H696" s="161"/>
      <c r="I696" s="42"/>
      <c r="J696" s="28"/>
      <c r="K696" s="69"/>
      <c r="L696" s="68"/>
      <c r="M696" s="46"/>
      <c r="N696" s="236" t="str">
        <f ca="1">IF(Tabla1[[#This Row],[Fecha de nac]]="","",IF(Tabla1[[#This Row],[Fecha Finalización]] &gt;=TODAY(), DATEDIF(Tabla1[[#This Row],[Fecha de nac]],TODAY(),"y"), ROUNDDOWN((Tabla1[[#This Row],[Fecha Finalización]] -Tabla1[[#This Row],[Fecha de nac]])/365,0)))</f>
        <v/>
      </c>
      <c r="O696" s="167"/>
      <c r="P696" s="34"/>
      <c r="Q696" s="67"/>
      <c r="R696" s="67"/>
      <c r="S696" s="67"/>
      <c r="T696" s="67"/>
      <c r="U696" s="241" t="str">
        <f>IF(F696="","",Tabla1[[#This Row],[Fecha Inicio grupo]]+3*7-7)</f>
        <v/>
      </c>
      <c r="V696" s="242" t="str">
        <f>IF(F696="","",EDATE(Tabla1[[#This Row],[Fecha Inicio grupo]],3))</f>
        <v/>
      </c>
      <c r="W696" s="29"/>
      <c r="X696" s="29"/>
      <c r="Y696" s="76"/>
      <c r="Z696" s="76"/>
      <c r="AA696" s="76"/>
      <c r="AB696" s="76"/>
      <c r="AC696" s="76"/>
      <c r="AD696" s="76"/>
      <c r="AE696" s="76"/>
      <c r="AF696" s="76"/>
      <c r="AG696" s="76"/>
      <c r="AH696" s="76"/>
      <c r="AI696" s="76"/>
      <c r="AJ696" s="76"/>
      <c r="AK696" s="76"/>
      <c r="AL696" s="76"/>
      <c r="AM696" s="76"/>
      <c r="AN696" s="76"/>
      <c r="AO696" s="143"/>
      <c r="AP696" s="244" t="str">
        <f>IF(F696="","",IFERROR(VLOOKUP(SUBSTITUTE(SUBSTITUTE(Tabla1[[#This Row],[Uso Sistemas]],"T","P"),"N","F"),Parámetros!$M$2:$N$17,2,0),"Completar hasta 3ra sem. para evaluar a Probacionista"))</f>
        <v/>
      </c>
      <c r="AQ696" s="39"/>
      <c r="AR696" s="39"/>
      <c r="AS696" s="39"/>
      <c r="AT696" s="28"/>
      <c r="AU696" s="55"/>
      <c r="AV696" s="55"/>
      <c r="AW696" s="55"/>
      <c r="AX696" s="246" t="str">
        <f>IF(V696="","",EOMONTH(EDATE(Tabla1[[#This Row],[Fecha Finalización]],2),0))</f>
        <v/>
      </c>
      <c r="AY696" s="39"/>
      <c r="AZ696" s="247" t="str">
        <f>IF(V696="","",EOMONTH(EDATE(Tabla1[[#This Row],[Fecha Finalización]],3),0))</f>
        <v/>
      </c>
      <c r="BA696" s="39"/>
      <c r="BB696" s="39"/>
      <c r="BC696" s="233"/>
      <c r="BD696" s="231" t="str">
        <f>IF(F696="","",Tabla1[[#This Row],[sem 01]]&amp;Tabla1[[#This Row],[sem 02]]&amp;Tabla1[[#This Row],[sem 03]])</f>
        <v/>
      </c>
      <c r="BE696" s="232" t="str">
        <f>+IF(TRIM(F696)="","",$B$1&amp;"-"&amp;Tabla1[[#This Row],[Mes Inscrito]]&amp;"-"&amp;Tabla1[[#This Row],[Dia de clases Inscrito]]&amp;"-"&amp;Tabla1[[#This Row],[Horario Inscrito]]&amp;"-"&amp;Tabla1[[#This Row],[Fecha Inicio grupo]])</f>
        <v/>
      </c>
      <c r="BF696" s="249" t="str">
        <f>IF(F696="","",Tabla1[[#This Row],[Curso]])</f>
        <v/>
      </c>
      <c r="BG696" s="250" t="str">
        <f>+IF(TRIM(F696)="","",$B$1&amp;"-"&amp;TRIM(Tabla1[[#This Row],[Mes Inscrito]])&amp;"-"&amp;TRIM(Tabla1[[#This Row],[Dia de clases Inscrito]])&amp;"-"&amp;TRIM(Tabla1[[#This Row],[Horario Inscrito]])&amp;"-"&amp;TRIM(Tabla1[[#This Row],[Fecha Inicio grupo]])&amp;"-"&amp;TRIM(Tabla1[[#This Row],[Tipo Incrito]]))</f>
        <v/>
      </c>
      <c r="BH696" s="251" t="str">
        <f>IF(F696="","",OR(IFERROR(SEARCH("CG",Tabla1[[#This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6" s="305" t="str">
        <f>IF(F696&lt;&gt;"",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6" s="305" t="str">
        <f>IF(F696&lt;&gt;"",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6" s="305" t="str">
        <f>IF(Tabla1[[#This Row],[Fecha Inicio grupo]]="","",IFERROR(VLOOKUP(Tabla1[[#This Row],[Mes de Alta como miembro]],Parámetros!$AM$2:$AN$16,2,0),"01/01/1900"))</f>
        <v/>
      </c>
    </row>
    <row r="697" spans="1:63" ht="14.45" hidden="1">
      <c r="A697" s="68">
        <v>694</v>
      </c>
      <c r="B697" s="29"/>
      <c r="C697" s="34"/>
      <c r="D697" s="42"/>
      <c r="E697" s="64"/>
      <c r="F697" s="45"/>
      <c r="G697" s="45"/>
      <c r="H697" s="161"/>
      <c r="I697" s="42"/>
      <c r="J697" s="28"/>
      <c r="K697" s="69"/>
      <c r="L697" s="68"/>
      <c r="M697" s="46"/>
      <c r="N697" s="236" t="str">
        <f ca="1">IF(Tabla1[[#This Row],[Fecha de nac]]="","",IF(Tabla1[[#This Row],[Fecha Finalización]] &gt;=TODAY(), DATEDIF(Tabla1[[#This Row],[Fecha de nac]],TODAY(),"y"), ROUNDDOWN((Tabla1[[#This Row],[Fecha Finalización]] -Tabla1[[#This Row],[Fecha de nac]])/365,0)))</f>
        <v/>
      </c>
      <c r="O697" s="167"/>
      <c r="P697" s="34"/>
      <c r="Q697" s="67"/>
      <c r="R697" s="67"/>
      <c r="S697" s="67"/>
      <c r="T697" s="67"/>
      <c r="U697" s="241" t="str">
        <f>IF(F697="","",Tabla1[[#This Row],[Fecha Inicio grupo]]+3*7-7)</f>
        <v/>
      </c>
      <c r="V697" s="242" t="str">
        <f>IF(F697="","",EDATE(Tabla1[[#This Row],[Fecha Inicio grupo]],3))</f>
        <v/>
      </c>
      <c r="W697" s="29"/>
      <c r="X697" s="29"/>
      <c r="Y697" s="76"/>
      <c r="Z697" s="76"/>
      <c r="AA697" s="76"/>
      <c r="AB697" s="76"/>
      <c r="AC697" s="76"/>
      <c r="AD697" s="76"/>
      <c r="AE697" s="76"/>
      <c r="AF697" s="76"/>
      <c r="AG697" s="76"/>
      <c r="AH697" s="76"/>
      <c r="AI697" s="76"/>
      <c r="AJ697" s="76"/>
      <c r="AK697" s="76"/>
      <c r="AL697" s="76"/>
      <c r="AM697" s="76"/>
      <c r="AN697" s="76"/>
      <c r="AO697" s="143"/>
      <c r="AP697" s="244" t="str">
        <f>IF(F697="","",IFERROR(VLOOKUP(SUBSTITUTE(SUBSTITUTE(Tabla1[[#This Row],[Uso Sistemas]],"T","P"),"N","F"),Parámetros!$M$2:$N$17,2,0),"Completar hasta 3ra sem. para evaluar a Probacionista"))</f>
        <v/>
      </c>
      <c r="AQ697" s="39"/>
      <c r="AR697" s="39"/>
      <c r="AS697" s="39"/>
      <c r="AT697" s="28"/>
      <c r="AU697" s="55"/>
      <c r="AV697" s="55"/>
      <c r="AW697" s="55"/>
      <c r="AX697" s="246" t="str">
        <f>IF(V697="","",EOMONTH(EDATE(Tabla1[[#This Row],[Fecha Finalización]],2),0))</f>
        <v/>
      </c>
      <c r="AY697" s="39"/>
      <c r="AZ697" s="247" t="str">
        <f>IF(V697="","",EOMONTH(EDATE(Tabla1[[#This Row],[Fecha Finalización]],3),0))</f>
        <v/>
      </c>
      <c r="BA697" s="39"/>
      <c r="BB697" s="39"/>
      <c r="BC697" s="233"/>
      <c r="BD697" s="231" t="str">
        <f>IF(F697="","",Tabla1[[#This Row],[sem 01]]&amp;Tabla1[[#This Row],[sem 02]]&amp;Tabla1[[#This Row],[sem 03]])</f>
        <v/>
      </c>
      <c r="BE697" s="232" t="str">
        <f>+IF(TRIM(F697)="","",$B$1&amp;"-"&amp;Tabla1[[#This Row],[Mes Inscrito]]&amp;"-"&amp;Tabla1[[#This Row],[Dia de clases Inscrito]]&amp;"-"&amp;Tabla1[[#This Row],[Horario Inscrito]]&amp;"-"&amp;Tabla1[[#This Row],[Fecha Inicio grupo]])</f>
        <v/>
      </c>
      <c r="BF697" s="249" t="str">
        <f>IF(F697="","",Tabla1[[#This Row],[Curso]])</f>
        <v/>
      </c>
      <c r="BG697" s="250" t="str">
        <f>+IF(TRIM(F697)="","",$B$1&amp;"-"&amp;TRIM(Tabla1[[#This Row],[Mes Inscrito]])&amp;"-"&amp;TRIM(Tabla1[[#This Row],[Dia de clases Inscrito]])&amp;"-"&amp;TRIM(Tabla1[[#This Row],[Horario Inscrito]])&amp;"-"&amp;TRIM(Tabla1[[#This Row],[Fecha Inicio grupo]])&amp;"-"&amp;TRIM(Tabla1[[#This Row],[Tipo Incrito]]))</f>
        <v/>
      </c>
      <c r="BH697" s="251" t="str">
        <f>IF(F697="","",OR(IFERROR(SEARCH("CG",Tabla1[[#This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7" s="305" t="str">
        <f>IF(F697&lt;&gt;"",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7" s="305" t="str">
        <f>IF(F697&lt;&gt;"",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7" s="305" t="str">
        <f>IF(Tabla1[[#This Row],[Fecha Inicio grupo]]="","",IFERROR(VLOOKUP(Tabla1[[#This Row],[Mes de Alta como miembro]],Parámetros!$AM$2:$AN$16,2,0),"01/01/1900"))</f>
        <v/>
      </c>
    </row>
    <row r="698" spans="1:63" ht="14.45" hidden="1">
      <c r="A698" s="68">
        <v>695</v>
      </c>
      <c r="B698" s="29"/>
      <c r="C698" s="34"/>
      <c r="D698" s="42"/>
      <c r="E698" s="64"/>
      <c r="F698" s="45"/>
      <c r="G698" s="45"/>
      <c r="H698" s="161"/>
      <c r="I698" s="42"/>
      <c r="J698" s="28"/>
      <c r="K698" s="69"/>
      <c r="L698" s="68"/>
      <c r="M698" s="46"/>
      <c r="N698" s="236" t="str">
        <f ca="1">IF(Tabla1[[#This Row],[Fecha de nac]]="","",IF(Tabla1[[#This Row],[Fecha Finalización]] &gt;=TODAY(), DATEDIF(Tabla1[[#This Row],[Fecha de nac]],TODAY(),"y"), ROUNDDOWN((Tabla1[[#This Row],[Fecha Finalización]] -Tabla1[[#This Row],[Fecha de nac]])/365,0)))</f>
        <v/>
      </c>
      <c r="O698" s="167"/>
      <c r="P698" s="34"/>
      <c r="Q698" s="67"/>
      <c r="R698" s="67"/>
      <c r="S698" s="67"/>
      <c r="T698" s="67"/>
      <c r="U698" s="241" t="str">
        <f>IF(F698="","",Tabla1[[#This Row],[Fecha Inicio grupo]]+3*7-7)</f>
        <v/>
      </c>
      <c r="V698" s="242" t="str">
        <f>IF(F698="","",EDATE(Tabla1[[#This Row],[Fecha Inicio grupo]],3))</f>
        <v/>
      </c>
      <c r="W698" s="29"/>
      <c r="X698" s="29"/>
      <c r="Y698" s="76"/>
      <c r="Z698" s="76"/>
      <c r="AA698" s="76"/>
      <c r="AB698" s="76"/>
      <c r="AC698" s="76"/>
      <c r="AD698" s="76"/>
      <c r="AE698" s="76"/>
      <c r="AF698" s="76"/>
      <c r="AG698" s="76"/>
      <c r="AH698" s="76"/>
      <c r="AI698" s="76"/>
      <c r="AJ698" s="76"/>
      <c r="AK698" s="76"/>
      <c r="AL698" s="76"/>
      <c r="AM698" s="76"/>
      <c r="AN698" s="76"/>
      <c r="AO698" s="143"/>
      <c r="AP698" s="244" t="str">
        <f>IF(F698="","",IFERROR(VLOOKUP(SUBSTITUTE(SUBSTITUTE(Tabla1[[#This Row],[Uso Sistemas]],"T","P"),"N","F"),Parámetros!$M$2:$N$17,2,0),"Completar hasta 3ra sem. para evaluar a Probacionista"))</f>
        <v/>
      </c>
      <c r="AQ698" s="39"/>
      <c r="AR698" s="39"/>
      <c r="AS698" s="39"/>
      <c r="AT698" s="28"/>
      <c r="AU698" s="55"/>
      <c r="AV698" s="55"/>
      <c r="AW698" s="55"/>
      <c r="AX698" s="246" t="str">
        <f>IF(V698="","",EOMONTH(EDATE(Tabla1[[#This Row],[Fecha Finalización]],2),0))</f>
        <v/>
      </c>
      <c r="AY698" s="39"/>
      <c r="AZ698" s="247" t="str">
        <f>IF(V698="","",EOMONTH(EDATE(Tabla1[[#This Row],[Fecha Finalización]],3),0))</f>
        <v/>
      </c>
      <c r="BA698" s="39"/>
      <c r="BB698" s="39"/>
      <c r="BC698" s="233"/>
      <c r="BD698" s="231" t="str">
        <f>IF(F698="","",Tabla1[[#This Row],[sem 01]]&amp;Tabla1[[#This Row],[sem 02]]&amp;Tabla1[[#This Row],[sem 03]])</f>
        <v/>
      </c>
      <c r="BE698" s="232" t="str">
        <f>+IF(TRIM(F698)="","",$B$1&amp;"-"&amp;Tabla1[[#This Row],[Mes Inscrito]]&amp;"-"&amp;Tabla1[[#This Row],[Dia de clases Inscrito]]&amp;"-"&amp;Tabla1[[#This Row],[Horario Inscrito]]&amp;"-"&amp;Tabla1[[#This Row],[Fecha Inicio grupo]])</f>
        <v/>
      </c>
      <c r="BF698" s="249" t="str">
        <f>IF(F698="","",Tabla1[[#This Row],[Curso]])</f>
        <v/>
      </c>
      <c r="BG698" s="250" t="str">
        <f>+IF(TRIM(F698)="","",$B$1&amp;"-"&amp;TRIM(Tabla1[[#This Row],[Mes Inscrito]])&amp;"-"&amp;TRIM(Tabla1[[#This Row],[Dia de clases Inscrito]])&amp;"-"&amp;TRIM(Tabla1[[#This Row],[Horario Inscrito]])&amp;"-"&amp;TRIM(Tabla1[[#This Row],[Fecha Inicio grupo]])&amp;"-"&amp;TRIM(Tabla1[[#This Row],[Tipo Incrito]]))</f>
        <v/>
      </c>
      <c r="BH698" s="251" t="str">
        <f>IF(F698="","",OR(IFERROR(SEARCH("CG",Tabla1[[#This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8" s="305" t="str">
        <f>IF(F698&lt;&gt;"",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8" s="305" t="str">
        <f>IF(F698&lt;&gt;"",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8" s="305" t="str">
        <f>IF(Tabla1[[#This Row],[Fecha Inicio grupo]]="","",IFERROR(VLOOKUP(Tabla1[[#This Row],[Mes de Alta como miembro]],Parámetros!$AM$2:$AN$16,2,0),"01/01/1900"))</f>
        <v/>
      </c>
    </row>
    <row r="699" spans="1:63" ht="14.45" hidden="1">
      <c r="A699" s="68">
        <v>696</v>
      </c>
      <c r="B699" s="29"/>
      <c r="C699" s="34"/>
      <c r="D699" s="42"/>
      <c r="E699" s="64"/>
      <c r="F699" s="45"/>
      <c r="G699" s="45"/>
      <c r="H699" s="161"/>
      <c r="I699" s="42"/>
      <c r="J699" s="28"/>
      <c r="K699" s="69"/>
      <c r="L699" s="68"/>
      <c r="M699" s="46"/>
      <c r="N699" s="236" t="str">
        <f ca="1">IF(Tabla1[[#This Row],[Fecha de nac]]="","",IF(Tabla1[[#This Row],[Fecha Finalización]] &gt;=TODAY(), DATEDIF(Tabla1[[#This Row],[Fecha de nac]],TODAY(),"y"), ROUNDDOWN((Tabla1[[#This Row],[Fecha Finalización]] -Tabla1[[#This Row],[Fecha de nac]])/365,0)))</f>
        <v/>
      </c>
      <c r="O699" s="167"/>
      <c r="P699" s="34"/>
      <c r="Q699" s="67"/>
      <c r="R699" s="67"/>
      <c r="S699" s="67"/>
      <c r="T699" s="67"/>
      <c r="U699" s="241" t="str">
        <f>IF(F699="","",Tabla1[[#This Row],[Fecha Inicio grupo]]+3*7-7)</f>
        <v/>
      </c>
      <c r="V699" s="242" t="str">
        <f>IF(F699="","",EDATE(Tabla1[[#This Row],[Fecha Inicio grupo]],3))</f>
        <v/>
      </c>
      <c r="W699" s="29"/>
      <c r="X699" s="29"/>
      <c r="Y699" s="76"/>
      <c r="Z699" s="76"/>
      <c r="AA699" s="76"/>
      <c r="AB699" s="76"/>
      <c r="AC699" s="76"/>
      <c r="AD699" s="76"/>
      <c r="AE699" s="76"/>
      <c r="AF699" s="76"/>
      <c r="AG699" s="76"/>
      <c r="AH699" s="76"/>
      <c r="AI699" s="76"/>
      <c r="AJ699" s="76"/>
      <c r="AK699" s="76"/>
      <c r="AL699" s="76"/>
      <c r="AM699" s="76"/>
      <c r="AN699" s="76"/>
      <c r="AO699" s="143"/>
      <c r="AP699" s="244" t="str">
        <f>IF(F699="","",IFERROR(VLOOKUP(SUBSTITUTE(SUBSTITUTE(Tabla1[[#This Row],[Uso Sistemas]],"T","P"),"N","F"),Parámetros!$M$2:$N$17,2,0),"Completar hasta 3ra sem. para evaluar a Probacionista"))</f>
        <v/>
      </c>
      <c r="AQ699" s="39"/>
      <c r="AR699" s="39"/>
      <c r="AS699" s="39"/>
      <c r="AT699" s="28"/>
      <c r="AU699" s="55"/>
      <c r="AV699" s="55"/>
      <c r="AW699" s="55"/>
      <c r="AX699" s="246" t="str">
        <f>IF(V699="","",EOMONTH(EDATE(Tabla1[[#This Row],[Fecha Finalización]],2),0))</f>
        <v/>
      </c>
      <c r="AY699" s="39"/>
      <c r="AZ699" s="247" t="str">
        <f>IF(V699="","",EOMONTH(EDATE(Tabla1[[#This Row],[Fecha Finalización]],3),0))</f>
        <v/>
      </c>
      <c r="BA699" s="39"/>
      <c r="BB699" s="39"/>
      <c r="BC699" s="233"/>
      <c r="BD699" s="231" t="str">
        <f>IF(F699="","",Tabla1[[#This Row],[sem 01]]&amp;Tabla1[[#This Row],[sem 02]]&amp;Tabla1[[#This Row],[sem 03]])</f>
        <v/>
      </c>
      <c r="BE699" s="232" t="str">
        <f>+IF(TRIM(F699)="","",$B$1&amp;"-"&amp;Tabla1[[#This Row],[Mes Inscrito]]&amp;"-"&amp;Tabla1[[#This Row],[Dia de clases Inscrito]]&amp;"-"&amp;Tabla1[[#This Row],[Horario Inscrito]]&amp;"-"&amp;Tabla1[[#This Row],[Fecha Inicio grupo]])</f>
        <v/>
      </c>
      <c r="BF699" s="249" t="str">
        <f>IF(F699="","",Tabla1[[#This Row],[Curso]])</f>
        <v/>
      </c>
      <c r="BG699" s="250" t="str">
        <f>+IF(TRIM(F699)="","",$B$1&amp;"-"&amp;TRIM(Tabla1[[#This Row],[Mes Inscrito]])&amp;"-"&amp;TRIM(Tabla1[[#This Row],[Dia de clases Inscrito]])&amp;"-"&amp;TRIM(Tabla1[[#This Row],[Horario Inscrito]])&amp;"-"&amp;TRIM(Tabla1[[#This Row],[Fecha Inicio grupo]])&amp;"-"&amp;TRIM(Tabla1[[#This Row],[Tipo Incrito]]))</f>
        <v/>
      </c>
      <c r="BH699" s="251" t="str">
        <f>IF(F699="","",OR(IFERROR(SEARCH("CG",Tabla1[[#This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9" s="305" t="str">
        <f>IF(F699&lt;&gt;"",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9" s="305" t="str">
        <f>IF(F699&lt;&gt;"",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9" s="305" t="str">
        <f>IF(Tabla1[[#This Row],[Fecha Inicio grupo]]="","",IFERROR(VLOOKUP(Tabla1[[#This Row],[Mes de Alta como miembro]],Parámetros!$AM$2:$AN$16,2,0),"01/01/1900"))</f>
        <v/>
      </c>
    </row>
    <row r="700" spans="1:63" ht="14.45" hidden="1">
      <c r="A700" s="68">
        <v>697</v>
      </c>
      <c r="B700" s="29"/>
      <c r="C700" s="34"/>
      <c r="D700" s="42"/>
      <c r="E700" s="64"/>
      <c r="F700" s="45"/>
      <c r="G700" s="45"/>
      <c r="H700" s="161"/>
      <c r="I700" s="42"/>
      <c r="J700" s="28"/>
      <c r="K700" s="69"/>
      <c r="L700" s="68"/>
      <c r="M700" s="46"/>
      <c r="N700" s="236" t="str">
        <f ca="1">IF(Tabla1[[#This Row],[Fecha de nac]]="","",IF(Tabla1[[#This Row],[Fecha Finalización]] &gt;=TODAY(), DATEDIF(Tabla1[[#This Row],[Fecha de nac]],TODAY(),"y"), ROUNDDOWN((Tabla1[[#This Row],[Fecha Finalización]] -Tabla1[[#This Row],[Fecha de nac]])/365,0)))</f>
        <v/>
      </c>
      <c r="O700" s="167"/>
      <c r="P700" s="34"/>
      <c r="Q700" s="67"/>
      <c r="R700" s="67"/>
      <c r="S700" s="67"/>
      <c r="T700" s="67"/>
      <c r="U700" s="241" t="str">
        <f>IF(F700="","",Tabla1[[#This Row],[Fecha Inicio grupo]]+3*7-7)</f>
        <v/>
      </c>
      <c r="V700" s="242" t="str">
        <f>IF(F700="","",EDATE(Tabla1[[#This Row],[Fecha Inicio grupo]],3))</f>
        <v/>
      </c>
      <c r="W700" s="29"/>
      <c r="X700" s="29"/>
      <c r="Y700" s="76"/>
      <c r="Z700" s="76"/>
      <c r="AA700" s="76"/>
      <c r="AB700" s="76"/>
      <c r="AC700" s="76"/>
      <c r="AD700" s="76"/>
      <c r="AE700" s="76"/>
      <c r="AF700" s="76"/>
      <c r="AG700" s="76"/>
      <c r="AH700" s="76"/>
      <c r="AI700" s="76"/>
      <c r="AJ700" s="76"/>
      <c r="AK700" s="76"/>
      <c r="AL700" s="76"/>
      <c r="AM700" s="76"/>
      <c r="AN700" s="76"/>
      <c r="AO700" s="143"/>
      <c r="AP700" s="244" t="str">
        <f>IF(F700="","",IFERROR(VLOOKUP(SUBSTITUTE(SUBSTITUTE(Tabla1[[#This Row],[Uso Sistemas]],"T","P"),"N","F"),Parámetros!$M$2:$N$17,2,0),"Completar hasta 3ra sem. para evaluar a Probacionista"))</f>
        <v/>
      </c>
      <c r="AQ700" s="39"/>
      <c r="AR700" s="39"/>
      <c r="AS700" s="39"/>
      <c r="AT700" s="28"/>
      <c r="AU700" s="55"/>
      <c r="AV700" s="55"/>
      <c r="AW700" s="55"/>
      <c r="AX700" s="246" t="str">
        <f>IF(V700="","",EOMONTH(EDATE(Tabla1[[#This Row],[Fecha Finalización]],2),0))</f>
        <v/>
      </c>
      <c r="AY700" s="39"/>
      <c r="AZ700" s="247" t="str">
        <f>IF(V700="","",EOMONTH(EDATE(Tabla1[[#This Row],[Fecha Finalización]],3),0))</f>
        <v/>
      </c>
      <c r="BA700" s="39"/>
      <c r="BB700" s="39"/>
      <c r="BC700" s="233"/>
      <c r="BD700" s="231" t="str">
        <f>IF(F700="","",Tabla1[[#This Row],[sem 01]]&amp;Tabla1[[#This Row],[sem 02]]&amp;Tabla1[[#This Row],[sem 03]])</f>
        <v/>
      </c>
      <c r="BE700" s="232" t="str">
        <f>+IF(TRIM(F700)="","",$B$1&amp;"-"&amp;Tabla1[[#This Row],[Mes Inscrito]]&amp;"-"&amp;Tabla1[[#This Row],[Dia de clases Inscrito]]&amp;"-"&amp;Tabla1[[#This Row],[Horario Inscrito]]&amp;"-"&amp;Tabla1[[#This Row],[Fecha Inicio grupo]])</f>
        <v/>
      </c>
      <c r="BF700" s="249" t="str">
        <f>IF(F700="","",Tabla1[[#This Row],[Curso]])</f>
        <v/>
      </c>
      <c r="BG700" s="250" t="str">
        <f>+IF(TRIM(F700)="","",$B$1&amp;"-"&amp;TRIM(Tabla1[[#This Row],[Mes Inscrito]])&amp;"-"&amp;TRIM(Tabla1[[#This Row],[Dia de clases Inscrito]])&amp;"-"&amp;TRIM(Tabla1[[#This Row],[Horario Inscrito]])&amp;"-"&amp;TRIM(Tabla1[[#This Row],[Fecha Inicio grupo]])&amp;"-"&amp;TRIM(Tabla1[[#This Row],[Tipo Incrito]]))</f>
        <v/>
      </c>
      <c r="BH700" s="251" t="str">
        <f>IF(F700="","",OR(IFERROR(SEARCH("CG",Tabla1[[#This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0" s="305" t="str">
        <f>IF(F700&lt;&gt;"",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0" s="305" t="str">
        <f>IF(F700&lt;&gt;"",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0" s="305" t="str">
        <f>IF(Tabla1[[#This Row],[Fecha Inicio grupo]]="","",IFERROR(VLOOKUP(Tabla1[[#This Row],[Mes de Alta como miembro]],Parámetros!$AM$2:$AN$16,2,0),"01/01/1900"))</f>
        <v/>
      </c>
    </row>
    <row r="701" spans="1:63" ht="14.45" hidden="1">
      <c r="A701" s="68">
        <v>698</v>
      </c>
      <c r="B701" s="29"/>
      <c r="C701" s="34"/>
      <c r="D701" s="42"/>
      <c r="E701" s="64"/>
      <c r="F701" s="45"/>
      <c r="G701" s="45"/>
      <c r="H701" s="161"/>
      <c r="I701" s="42"/>
      <c r="J701" s="28"/>
      <c r="K701" s="69"/>
      <c r="L701" s="68"/>
      <c r="M701" s="46"/>
      <c r="N701" s="236" t="str">
        <f ca="1">IF(Tabla1[[#This Row],[Fecha de nac]]="","",IF(Tabla1[[#This Row],[Fecha Finalización]] &gt;=TODAY(), DATEDIF(Tabla1[[#This Row],[Fecha de nac]],TODAY(),"y"), ROUNDDOWN((Tabla1[[#This Row],[Fecha Finalización]] -Tabla1[[#This Row],[Fecha de nac]])/365,0)))</f>
        <v/>
      </c>
      <c r="O701" s="167"/>
      <c r="P701" s="34"/>
      <c r="Q701" s="67"/>
      <c r="R701" s="67"/>
      <c r="S701" s="67"/>
      <c r="T701" s="67"/>
      <c r="U701" s="241" t="str">
        <f>IF(F701="","",Tabla1[[#This Row],[Fecha Inicio grupo]]+3*7-7)</f>
        <v/>
      </c>
      <c r="V701" s="242" t="str">
        <f>IF(F701="","",EDATE(Tabla1[[#This Row],[Fecha Inicio grupo]],3))</f>
        <v/>
      </c>
      <c r="W701" s="29"/>
      <c r="X701" s="29"/>
      <c r="Y701" s="76"/>
      <c r="Z701" s="76"/>
      <c r="AA701" s="76"/>
      <c r="AB701" s="76"/>
      <c r="AC701" s="76"/>
      <c r="AD701" s="76"/>
      <c r="AE701" s="76"/>
      <c r="AF701" s="76"/>
      <c r="AG701" s="76"/>
      <c r="AH701" s="76"/>
      <c r="AI701" s="76"/>
      <c r="AJ701" s="76"/>
      <c r="AK701" s="76"/>
      <c r="AL701" s="76"/>
      <c r="AM701" s="76"/>
      <c r="AN701" s="76"/>
      <c r="AO701" s="143"/>
      <c r="AP701" s="244" t="str">
        <f>IF(F701="","",IFERROR(VLOOKUP(SUBSTITUTE(SUBSTITUTE(Tabla1[[#This Row],[Uso Sistemas]],"T","P"),"N","F"),Parámetros!$M$2:$N$17,2,0),"Completar hasta 3ra sem. para evaluar a Probacionista"))</f>
        <v/>
      </c>
      <c r="AQ701" s="39"/>
      <c r="AR701" s="39"/>
      <c r="AS701" s="39"/>
      <c r="AT701" s="28"/>
      <c r="AU701" s="55"/>
      <c r="AV701" s="55"/>
      <c r="AW701" s="55"/>
      <c r="AX701" s="246" t="str">
        <f>IF(V701="","",EOMONTH(EDATE(Tabla1[[#This Row],[Fecha Finalización]],2),0))</f>
        <v/>
      </c>
      <c r="AY701" s="39"/>
      <c r="AZ701" s="247" t="str">
        <f>IF(V701="","",EOMONTH(EDATE(Tabla1[[#This Row],[Fecha Finalización]],3),0))</f>
        <v/>
      </c>
      <c r="BA701" s="39"/>
      <c r="BB701" s="39"/>
      <c r="BC701" s="233"/>
      <c r="BD701" s="231" t="str">
        <f>IF(F701="","",Tabla1[[#This Row],[sem 01]]&amp;Tabla1[[#This Row],[sem 02]]&amp;Tabla1[[#This Row],[sem 03]])</f>
        <v/>
      </c>
      <c r="BE701" s="232" t="str">
        <f>+IF(TRIM(F701)="","",$B$1&amp;"-"&amp;Tabla1[[#This Row],[Mes Inscrito]]&amp;"-"&amp;Tabla1[[#This Row],[Dia de clases Inscrito]]&amp;"-"&amp;Tabla1[[#This Row],[Horario Inscrito]]&amp;"-"&amp;Tabla1[[#This Row],[Fecha Inicio grupo]])</f>
        <v/>
      </c>
      <c r="BF701" s="249" t="str">
        <f>IF(F701="","",Tabla1[[#This Row],[Curso]])</f>
        <v/>
      </c>
      <c r="BG701" s="250" t="str">
        <f>+IF(TRIM(F701)="","",$B$1&amp;"-"&amp;TRIM(Tabla1[[#This Row],[Mes Inscrito]])&amp;"-"&amp;TRIM(Tabla1[[#This Row],[Dia de clases Inscrito]])&amp;"-"&amp;TRIM(Tabla1[[#This Row],[Horario Inscrito]])&amp;"-"&amp;TRIM(Tabla1[[#This Row],[Fecha Inicio grupo]])&amp;"-"&amp;TRIM(Tabla1[[#This Row],[Tipo Incrito]]))</f>
        <v/>
      </c>
      <c r="BH701" s="251" t="str">
        <f>IF(F701="","",OR(IFERROR(SEARCH("CG",Tabla1[[#This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1" s="305" t="str">
        <f>IF(F701&lt;&gt;"",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1" s="305" t="str">
        <f>IF(F701&lt;&gt;"",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1" s="305" t="str">
        <f>IF(Tabla1[[#This Row],[Fecha Inicio grupo]]="","",IFERROR(VLOOKUP(Tabla1[[#This Row],[Mes de Alta como miembro]],Parámetros!$AM$2:$AN$16,2,0),"01/01/1900"))</f>
        <v/>
      </c>
    </row>
    <row r="702" spans="1:63" ht="14.45" hidden="1">
      <c r="A702" s="68">
        <v>699</v>
      </c>
      <c r="B702" s="29"/>
      <c r="C702" s="34"/>
      <c r="D702" s="42"/>
      <c r="E702" s="64"/>
      <c r="F702" s="45"/>
      <c r="G702" s="45"/>
      <c r="H702" s="161"/>
      <c r="I702" s="42"/>
      <c r="J702" s="28"/>
      <c r="K702" s="69"/>
      <c r="L702" s="68"/>
      <c r="M702" s="46"/>
      <c r="N702" s="236" t="str">
        <f ca="1">IF(Tabla1[[#This Row],[Fecha de nac]]="","",IF(Tabla1[[#This Row],[Fecha Finalización]] &gt;=TODAY(), DATEDIF(Tabla1[[#This Row],[Fecha de nac]],TODAY(),"y"), ROUNDDOWN((Tabla1[[#This Row],[Fecha Finalización]] -Tabla1[[#This Row],[Fecha de nac]])/365,0)))</f>
        <v/>
      </c>
      <c r="O702" s="167"/>
      <c r="P702" s="34"/>
      <c r="Q702" s="67"/>
      <c r="R702" s="67"/>
      <c r="S702" s="67"/>
      <c r="T702" s="67"/>
      <c r="U702" s="241" t="str">
        <f>IF(F702="","",Tabla1[[#This Row],[Fecha Inicio grupo]]+3*7-7)</f>
        <v/>
      </c>
      <c r="V702" s="242" t="str">
        <f>IF(F702="","",EDATE(Tabla1[[#This Row],[Fecha Inicio grupo]],3))</f>
        <v/>
      </c>
      <c r="W702" s="29"/>
      <c r="X702" s="29"/>
      <c r="Y702" s="76"/>
      <c r="Z702" s="76"/>
      <c r="AA702" s="76"/>
      <c r="AB702" s="76"/>
      <c r="AC702" s="76"/>
      <c r="AD702" s="76"/>
      <c r="AE702" s="76"/>
      <c r="AF702" s="76"/>
      <c r="AG702" s="76"/>
      <c r="AH702" s="76"/>
      <c r="AI702" s="76"/>
      <c r="AJ702" s="76"/>
      <c r="AK702" s="76"/>
      <c r="AL702" s="76"/>
      <c r="AM702" s="76"/>
      <c r="AN702" s="76"/>
      <c r="AO702" s="143"/>
      <c r="AP702" s="244" t="str">
        <f>IF(F702="","",IFERROR(VLOOKUP(SUBSTITUTE(SUBSTITUTE(Tabla1[[#This Row],[Uso Sistemas]],"T","P"),"N","F"),Parámetros!$M$2:$N$17,2,0),"Completar hasta 3ra sem. para evaluar a Probacionista"))</f>
        <v/>
      </c>
      <c r="AQ702" s="39"/>
      <c r="AR702" s="39"/>
      <c r="AS702" s="39"/>
      <c r="AT702" s="28"/>
      <c r="AU702" s="55"/>
      <c r="AV702" s="55"/>
      <c r="AW702" s="55"/>
      <c r="AX702" s="246" t="str">
        <f>IF(V702="","",EOMONTH(EDATE(Tabla1[[#This Row],[Fecha Finalización]],2),0))</f>
        <v/>
      </c>
      <c r="AY702" s="39"/>
      <c r="AZ702" s="247" t="str">
        <f>IF(V702="","",EOMONTH(EDATE(Tabla1[[#This Row],[Fecha Finalización]],3),0))</f>
        <v/>
      </c>
      <c r="BA702" s="39"/>
      <c r="BB702" s="39"/>
      <c r="BC702" s="233"/>
      <c r="BD702" s="231" t="str">
        <f>IF(F702="","",Tabla1[[#This Row],[sem 01]]&amp;Tabla1[[#This Row],[sem 02]]&amp;Tabla1[[#This Row],[sem 03]])</f>
        <v/>
      </c>
      <c r="BE702" s="232" t="str">
        <f>+IF(TRIM(F702)="","",$B$1&amp;"-"&amp;Tabla1[[#This Row],[Mes Inscrito]]&amp;"-"&amp;Tabla1[[#This Row],[Dia de clases Inscrito]]&amp;"-"&amp;Tabla1[[#This Row],[Horario Inscrito]]&amp;"-"&amp;Tabla1[[#This Row],[Fecha Inicio grupo]])</f>
        <v/>
      </c>
      <c r="BF702" s="249" t="str">
        <f>IF(F702="","",Tabla1[[#This Row],[Curso]])</f>
        <v/>
      </c>
      <c r="BG702" s="250" t="str">
        <f>+IF(TRIM(F702)="","",$B$1&amp;"-"&amp;TRIM(Tabla1[[#This Row],[Mes Inscrito]])&amp;"-"&amp;TRIM(Tabla1[[#This Row],[Dia de clases Inscrito]])&amp;"-"&amp;TRIM(Tabla1[[#This Row],[Horario Inscrito]])&amp;"-"&amp;TRIM(Tabla1[[#This Row],[Fecha Inicio grupo]])&amp;"-"&amp;TRIM(Tabla1[[#This Row],[Tipo Incrito]]))</f>
        <v/>
      </c>
      <c r="BH702" s="251" t="str">
        <f>IF(F702="","",OR(IFERROR(SEARCH("CG",Tabla1[[#This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2" s="305" t="str">
        <f>IF(F702&lt;&gt;"",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2" s="305" t="str">
        <f>IF(F702&lt;&gt;"",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2" s="305" t="str">
        <f>IF(Tabla1[[#This Row],[Fecha Inicio grupo]]="","",IFERROR(VLOOKUP(Tabla1[[#This Row],[Mes de Alta como miembro]],Parámetros!$AM$2:$AN$16,2,0),"01/01/1900"))</f>
        <v/>
      </c>
    </row>
    <row r="703" spans="1:63" ht="14.45" hidden="1">
      <c r="A703" s="68">
        <v>700</v>
      </c>
      <c r="B703" s="29"/>
      <c r="C703" s="34"/>
      <c r="D703" s="42"/>
      <c r="E703" s="64"/>
      <c r="F703" s="45"/>
      <c r="G703" s="45"/>
      <c r="H703" s="161"/>
      <c r="I703" s="42"/>
      <c r="J703" s="28"/>
      <c r="K703" s="69"/>
      <c r="L703" s="68"/>
      <c r="M703" s="46"/>
      <c r="N703" s="236" t="str">
        <f ca="1">IF(Tabla1[[#This Row],[Fecha de nac]]="","",IF(Tabla1[[#This Row],[Fecha Finalización]] &gt;=TODAY(), DATEDIF(Tabla1[[#This Row],[Fecha de nac]],TODAY(),"y"), ROUNDDOWN((Tabla1[[#This Row],[Fecha Finalización]] -Tabla1[[#This Row],[Fecha de nac]])/365,0)))</f>
        <v/>
      </c>
      <c r="O703" s="167"/>
      <c r="P703" s="34"/>
      <c r="Q703" s="67"/>
      <c r="R703" s="67"/>
      <c r="S703" s="67"/>
      <c r="T703" s="67"/>
      <c r="U703" s="241" t="str">
        <f>IF(F703="","",Tabla1[[#This Row],[Fecha Inicio grupo]]+3*7-7)</f>
        <v/>
      </c>
      <c r="V703" s="242" t="str">
        <f>IF(F703="","",EDATE(Tabla1[[#This Row],[Fecha Inicio grupo]],3))</f>
        <v/>
      </c>
      <c r="W703" s="29"/>
      <c r="X703" s="29"/>
      <c r="Y703" s="76"/>
      <c r="Z703" s="76"/>
      <c r="AA703" s="76"/>
      <c r="AB703" s="76"/>
      <c r="AC703" s="76"/>
      <c r="AD703" s="76"/>
      <c r="AE703" s="76"/>
      <c r="AF703" s="76"/>
      <c r="AG703" s="76"/>
      <c r="AH703" s="76"/>
      <c r="AI703" s="76"/>
      <c r="AJ703" s="76"/>
      <c r="AK703" s="76"/>
      <c r="AL703" s="76"/>
      <c r="AM703" s="76"/>
      <c r="AN703" s="76"/>
      <c r="AO703" s="143"/>
      <c r="AP703" s="244" t="str">
        <f>IF(F703="","",IFERROR(VLOOKUP(SUBSTITUTE(SUBSTITUTE(Tabla1[[#This Row],[Uso Sistemas]],"T","P"),"N","F"),Parámetros!$M$2:$N$17,2,0),"Completar hasta 3ra sem. para evaluar a Probacionista"))</f>
        <v/>
      </c>
      <c r="AQ703" s="39"/>
      <c r="AR703" s="39"/>
      <c r="AS703" s="39"/>
      <c r="AT703" s="28"/>
      <c r="AU703" s="55"/>
      <c r="AV703" s="55"/>
      <c r="AW703" s="55"/>
      <c r="AX703" s="246" t="str">
        <f>IF(V703="","",EOMONTH(EDATE(Tabla1[[#This Row],[Fecha Finalización]],2),0))</f>
        <v/>
      </c>
      <c r="AY703" s="39"/>
      <c r="AZ703" s="247" t="str">
        <f>IF(V703="","",EOMONTH(EDATE(Tabla1[[#This Row],[Fecha Finalización]],3),0))</f>
        <v/>
      </c>
      <c r="BA703" s="39"/>
      <c r="BB703" s="39"/>
      <c r="BC703" s="233"/>
      <c r="BD703" s="231" t="str">
        <f>IF(F703="","",Tabla1[[#This Row],[sem 01]]&amp;Tabla1[[#This Row],[sem 02]]&amp;Tabla1[[#This Row],[sem 03]])</f>
        <v/>
      </c>
      <c r="BE703" s="232" t="str">
        <f>+IF(TRIM(F703)="","",$B$1&amp;"-"&amp;Tabla1[[#This Row],[Mes Inscrito]]&amp;"-"&amp;Tabla1[[#This Row],[Dia de clases Inscrito]]&amp;"-"&amp;Tabla1[[#This Row],[Horario Inscrito]]&amp;"-"&amp;Tabla1[[#This Row],[Fecha Inicio grupo]])</f>
        <v/>
      </c>
      <c r="BF703" s="249" t="str">
        <f>IF(F703="","",Tabla1[[#This Row],[Curso]])</f>
        <v/>
      </c>
      <c r="BG703" s="250" t="str">
        <f>+IF(TRIM(F703)="","",$B$1&amp;"-"&amp;TRIM(Tabla1[[#This Row],[Mes Inscrito]])&amp;"-"&amp;TRIM(Tabla1[[#This Row],[Dia de clases Inscrito]])&amp;"-"&amp;TRIM(Tabla1[[#This Row],[Horario Inscrito]])&amp;"-"&amp;TRIM(Tabla1[[#This Row],[Fecha Inicio grupo]])&amp;"-"&amp;TRIM(Tabla1[[#This Row],[Tipo Incrito]]))</f>
        <v/>
      </c>
      <c r="BH703" s="251" t="str">
        <f>IF(F703="","",OR(IFERROR(SEARCH("CG",Tabla1[[#This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3" s="305" t="str">
        <f>IF(F703&lt;&gt;"",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3" s="305" t="str">
        <f>IF(F703&lt;&gt;"",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3" s="305" t="str">
        <f>IF(Tabla1[[#This Row],[Fecha Inicio grupo]]="","",IFERROR(VLOOKUP(Tabla1[[#This Row],[Mes de Alta como miembro]],Parámetros!$AM$2:$AN$16,2,0),"01/01/1900"))</f>
        <v/>
      </c>
    </row>
    <row r="704" spans="1:63" ht="14.45" hidden="1">
      <c r="A704" s="68">
        <v>701</v>
      </c>
      <c r="B704" s="29"/>
      <c r="C704" s="34"/>
      <c r="D704" s="42"/>
      <c r="E704" s="64"/>
      <c r="F704" s="45"/>
      <c r="G704" s="45"/>
      <c r="H704" s="161"/>
      <c r="I704" s="42"/>
      <c r="J704" s="28"/>
      <c r="K704" s="69"/>
      <c r="L704" s="68"/>
      <c r="M704" s="46"/>
      <c r="N704" s="236" t="str">
        <f ca="1">IF(Tabla1[[#This Row],[Fecha de nac]]="","",IF(Tabla1[[#This Row],[Fecha Finalización]] &gt;=TODAY(), DATEDIF(Tabla1[[#This Row],[Fecha de nac]],TODAY(),"y"), ROUNDDOWN((Tabla1[[#This Row],[Fecha Finalización]] -Tabla1[[#This Row],[Fecha de nac]])/365,0)))</f>
        <v/>
      </c>
      <c r="O704" s="167"/>
      <c r="P704" s="34"/>
      <c r="Q704" s="67"/>
      <c r="R704" s="67"/>
      <c r="S704" s="67"/>
      <c r="T704" s="67"/>
      <c r="U704" s="241" t="str">
        <f>IF(F704="","",Tabla1[[#This Row],[Fecha Inicio grupo]]+3*7-7)</f>
        <v/>
      </c>
      <c r="V704" s="242" t="str">
        <f>IF(F704="","",EDATE(Tabla1[[#This Row],[Fecha Inicio grupo]],3))</f>
        <v/>
      </c>
      <c r="W704" s="29"/>
      <c r="X704" s="29"/>
      <c r="Y704" s="76"/>
      <c r="Z704" s="76"/>
      <c r="AA704" s="76"/>
      <c r="AB704" s="76"/>
      <c r="AC704" s="76"/>
      <c r="AD704" s="76"/>
      <c r="AE704" s="76"/>
      <c r="AF704" s="76"/>
      <c r="AG704" s="76"/>
      <c r="AH704" s="76"/>
      <c r="AI704" s="76"/>
      <c r="AJ704" s="76"/>
      <c r="AK704" s="76"/>
      <c r="AL704" s="76"/>
      <c r="AM704" s="76"/>
      <c r="AN704" s="76"/>
      <c r="AO704" s="143"/>
      <c r="AP704" s="244" t="str">
        <f>IF(F704="","",IFERROR(VLOOKUP(SUBSTITUTE(SUBSTITUTE(Tabla1[[#This Row],[Uso Sistemas]],"T","P"),"N","F"),Parámetros!$M$2:$N$17,2,0),"Completar hasta 3ra sem. para evaluar a Probacionista"))</f>
        <v/>
      </c>
      <c r="AQ704" s="39"/>
      <c r="AR704" s="39"/>
      <c r="AS704" s="39"/>
      <c r="AT704" s="28"/>
      <c r="AU704" s="55"/>
      <c r="AV704" s="55"/>
      <c r="AW704" s="55"/>
      <c r="AX704" s="246" t="str">
        <f>IF(V704="","",EOMONTH(EDATE(Tabla1[[#This Row],[Fecha Finalización]],2),0))</f>
        <v/>
      </c>
      <c r="AY704" s="39"/>
      <c r="AZ704" s="247" t="str">
        <f>IF(V704="","",EOMONTH(EDATE(Tabla1[[#This Row],[Fecha Finalización]],3),0))</f>
        <v/>
      </c>
      <c r="BA704" s="39"/>
      <c r="BB704" s="39"/>
      <c r="BC704" s="233"/>
      <c r="BD704" s="231" t="str">
        <f>IF(F704="","",Tabla1[[#This Row],[sem 01]]&amp;Tabla1[[#This Row],[sem 02]]&amp;Tabla1[[#This Row],[sem 03]])</f>
        <v/>
      </c>
      <c r="BE704" s="232" t="str">
        <f>+IF(TRIM(F704)="","",$B$1&amp;"-"&amp;Tabla1[[#This Row],[Mes Inscrito]]&amp;"-"&amp;Tabla1[[#This Row],[Dia de clases Inscrito]]&amp;"-"&amp;Tabla1[[#This Row],[Horario Inscrito]]&amp;"-"&amp;Tabla1[[#This Row],[Fecha Inicio grupo]])</f>
        <v/>
      </c>
      <c r="BF704" s="249" t="str">
        <f>IF(F704="","",Tabla1[[#This Row],[Curso]])</f>
        <v/>
      </c>
      <c r="BG704" s="250" t="str">
        <f>+IF(TRIM(F704)="","",$B$1&amp;"-"&amp;TRIM(Tabla1[[#This Row],[Mes Inscrito]])&amp;"-"&amp;TRIM(Tabla1[[#This Row],[Dia de clases Inscrito]])&amp;"-"&amp;TRIM(Tabla1[[#This Row],[Horario Inscrito]])&amp;"-"&amp;TRIM(Tabla1[[#This Row],[Fecha Inicio grupo]])&amp;"-"&amp;TRIM(Tabla1[[#This Row],[Tipo Incrito]]))</f>
        <v/>
      </c>
      <c r="BH704" s="251" t="str">
        <f>IF(F704="","",OR(IFERROR(SEARCH("CG",Tabla1[[#This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4" s="305" t="str">
        <f>IF(F704&lt;&gt;"",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4" s="305" t="str">
        <f>IF(F704&lt;&gt;"",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4" s="305" t="str">
        <f>IF(Tabla1[[#This Row],[Fecha Inicio grupo]]="","",IFERROR(VLOOKUP(Tabla1[[#This Row],[Mes de Alta como miembro]],Parámetros!$AM$2:$AN$16,2,0),"01/01/1900"))</f>
        <v/>
      </c>
    </row>
    <row r="705" spans="1:63" ht="14.45" hidden="1">
      <c r="A705" s="68">
        <v>702</v>
      </c>
      <c r="B705" s="29"/>
      <c r="C705" s="34"/>
      <c r="D705" s="42"/>
      <c r="E705" s="64"/>
      <c r="F705" s="45"/>
      <c r="G705" s="45"/>
      <c r="H705" s="161"/>
      <c r="I705" s="42"/>
      <c r="J705" s="28"/>
      <c r="K705" s="69"/>
      <c r="L705" s="68"/>
      <c r="M705" s="46"/>
      <c r="N705" s="236" t="str">
        <f ca="1">IF(Tabla1[[#This Row],[Fecha de nac]]="","",IF(Tabla1[[#This Row],[Fecha Finalización]] &gt;=TODAY(), DATEDIF(Tabla1[[#This Row],[Fecha de nac]],TODAY(),"y"), ROUNDDOWN((Tabla1[[#This Row],[Fecha Finalización]] -Tabla1[[#This Row],[Fecha de nac]])/365,0)))</f>
        <v/>
      </c>
      <c r="O705" s="167"/>
      <c r="P705" s="34"/>
      <c r="Q705" s="67"/>
      <c r="R705" s="67"/>
      <c r="S705" s="67"/>
      <c r="T705" s="67"/>
      <c r="U705" s="241" t="str">
        <f>IF(F705="","",Tabla1[[#This Row],[Fecha Inicio grupo]]+3*7-7)</f>
        <v/>
      </c>
      <c r="V705" s="242" t="str">
        <f>IF(F705="","",EDATE(Tabla1[[#This Row],[Fecha Inicio grupo]],3))</f>
        <v/>
      </c>
      <c r="W705" s="29"/>
      <c r="X705" s="29"/>
      <c r="Y705" s="76"/>
      <c r="Z705" s="76"/>
      <c r="AA705" s="76"/>
      <c r="AB705" s="76"/>
      <c r="AC705" s="76"/>
      <c r="AD705" s="76"/>
      <c r="AE705" s="76"/>
      <c r="AF705" s="76"/>
      <c r="AG705" s="76"/>
      <c r="AH705" s="76"/>
      <c r="AI705" s="76"/>
      <c r="AJ705" s="76"/>
      <c r="AK705" s="76"/>
      <c r="AL705" s="76"/>
      <c r="AM705" s="76"/>
      <c r="AN705" s="76"/>
      <c r="AO705" s="143"/>
      <c r="AP705" s="244" t="str">
        <f>IF(F705="","",IFERROR(VLOOKUP(SUBSTITUTE(SUBSTITUTE(Tabla1[[#This Row],[Uso Sistemas]],"T","P"),"N","F"),Parámetros!$M$2:$N$17,2,0),"Completar hasta 3ra sem. para evaluar a Probacionista"))</f>
        <v/>
      </c>
      <c r="AQ705" s="39"/>
      <c r="AR705" s="39"/>
      <c r="AS705" s="39"/>
      <c r="AT705" s="28"/>
      <c r="AU705" s="55"/>
      <c r="AV705" s="55"/>
      <c r="AW705" s="55"/>
      <c r="AX705" s="246" t="str">
        <f>IF(V705="","",EOMONTH(EDATE(Tabla1[[#This Row],[Fecha Finalización]],2),0))</f>
        <v/>
      </c>
      <c r="AY705" s="39"/>
      <c r="AZ705" s="247" t="str">
        <f>IF(V705="","",EOMONTH(EDATE(Tabla1[[#This Row],[Fecha Finalización]],3),0))</f>
        <v/>
      </c>
      <c r="BA705" s="39"/>
      <c r="BB705" s="39"/>
      <c r="BC705" s="233"/>
      <c r="BD705" s="231" t="str">
        <f>IF(F705="","",Tabla1[[#This Row],[sem 01]]&amp;Tabla1[[#This Row],[sem 02]]&amp;Tabla1[[#This Row],[sem 03]])</f>
        <v/>
      </c>
      <c r="BE705" s="232" t="str">
        <f>+IF(TRIM(F705)="","",$B$1&amp;"-"&amp;Tabla1[[#This Row],[Mes Inscrito]]&amp;"-"&amp;Tabla1[[#This Row],[Dia de clases Inscrito]]&amp;"-"&amp;Tabla1[[#This Row],[Horario Inscrito]]&amp;"-"&amp;Tabla1[[#This Row],[Fecha Inicio grupo]])</f>
        <v/>
      </c>
      <c r="BF705" s="249" t="str">
        <f>IF(F705="","",Tabla1[[#This Row],[Curso]])</f>
        <v/>
      </c>
      <c r="BG705" s="250" t="str">
        <f>+IF(TRIM(F705)="","",$B$1&amp;"-"&amp;TRIM(Tabla1[[#This Row],[Mes Inscrito]])&amp;"-"&amp;TRIM(Tabla1[[#This Row],[Dia de clases Inscrito]])&amp;"-"&amp;TRIM(Tabla1[[#This Row],[Horario Inscrito]])&amp;"-"&amp;TRIM(Tabla1[[#This Row],[Fecha Inicio grupo]])&amp;"-"&amp;TRIM(Tabla1[[#This Row],[Tipo Incrito]]))</f>
        <v/>
      </c>
      <c r="BH705" s="251" t="str">
        <f>IF(F705="","",OR(IFERROR(SEARCH("CG",Tabla1[[#This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5" s="305" t="str">
        <f>IF(F705&lt;&gt;"",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5" s="305" t="str">
        <f>IF(F705&lt;&gt;"",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5" s="305" t="str">
        <f>IF(Tabla1[[#This Row],[Fecha Inicio grupo]]="","",IFERROR(VLOOKUP(Tabla1[[#This Row],[Mes de Alta como miembro]],Parámetros!$AM$2:$AN$16,2,0),"01/01/1900"))</f>
        <v/>
      </c>
    </row>
    <row r="706" spans="1:63" ht="14.45" hidden="1">
      <c r="A706" s="68">
        <v>703</v>
      </c>
      <c r="B706" s="29"/>
      <c r="C706" s="34"/>
      <c r="D706" s="42"/>
      <c r="E706" s="64"/>
      <c r="F706" s="45"/>
      <c r="G706" s="45"/>
      <c r="H706" s="161"/>
      <c r="I706" s="42"/>
      <c r="J706" s="28"/>
      <c r="K706" s="69"/>
      <c r="L706" s="68"/>
      <c r="M706" s="46"/>
      <c r="N706" s="236" t="str">
        <f ca="1">IF(Tabla1[[#This Row],[Fecha de nac]]="","",IF(Tabla1[[#This Row],[Fecha Finalización]] &gt;=TODAY(), DATEDIF(Tabla1[[#This Row],[Fecha de nac]],TODAY(),"y"), ROUNDDOWN((Tabla1[[#This Row],[Fecha Finalización]] -Tabla1[[#This Row],[Fecha de nac]])/365,0)))</f>
        <v/>
      </c>
      <c r="O706" s="167"/>
      <c r="P706" s="34"/>
      <c r="Q706" s="67"/>
      <c r="R706" s="67"/>
      <c r="S706" s="67"/>
      <c r="T706" s="67"/>
      <c r="U706" s="241" t="str">
        <f>IF(F706="","",Tabla1[[#This Row],[Fecha Inicio grupo]]+3*7-7)</f>
        <v/>
      </c>
      <c r="V706" s="242" t="str">
        <f>IF(F706="","",EDATE(Tabla1[[#This Row],[Fecha Inicio grupo]],3))</f>
        <v/>
      </c>
      <c r="W706" s="29"/>
      <c r="X706" s="29"/>
      <c r="Y706" s="76"/>
      <c r="Z706" s="76"/>
      <c r="AA706" s="76"/>
      <c r="AB706" s="76"/>
      <c r="AC706" s="76"/>
      <c r="AD706" s="76"/>
      <c r="AE706" s="76"/>
      <c r="AF706" s="76"/>
      <c r="AG706" s="76"/>
      <c r="AH706" s="76"/>
      <c r="AI706" s="76"/>
      <c r="AJ706" s="76"/>
      <c r="AK706" s="76"/>
      <c r="AL706" s="76"/>
      <c r="AM706" s="76"/>
      <c r="AN706" s="76"/>
      <c r="AO706" s="143"/>
      <c r="AP706" s="244" t="str">
        <f>IF(F706="","",IFERROR(VLOOKUP(SUBSTITUTE(SUBSTITUTE(Tabla1[[#This Row],[Uso Sistemas]],"T","P"),"N","F"),Parámetros!$M$2:$N$17,2,0),"Completar hasta 3ra sem. para evaluar a Probacionista"))</f>
        <v/>
      </c>
      <c r="AQ706" s="39"/>
      <c r="AR706" s="39"/>
      <c r="AS706" s="39"/>
      <c r="AT706" s="28"/>
      <c r="AU706" s="55"/>
      <c r="AV706" s="55"/>
      <c r="AW706" s="55"/>
      <c r="AX706" s="246" t="str">
        <f>IF(V706="","",EOMONTH(EDATE(Tabla1[[#This Row],[Fecha Finalización]],2),0))</f>
        <v/>
      </c>
      <c r="AY706" s="39"/>
      <c r="AZ706" s="247" t="str">
        <f>IF(V706="","",EOMONTH(EDATE(Tabla1[[#This Row],[Fecha Finalización]],3),0))</f>
        <v/>
      </c>
      <c r="BA706" s="39"/>
      <c r="BB706" s="39"/>
      <c r="BC706" s="233"/>
      <c r="BD706" s="231" t="str">
        <f>IF(F706="","",Tabla1[[#This Row],[sem 01]]&amp;Tabla1[[#This Row],[sem 02]]&amp;Tabla1[[#This Row],[sem 03]])</f>
        <v/>
      </c>
      <c r="BE706" s="232" t="str">
        <f>+IF(TRIM(F706)="","",$B$1&amp;"-"&amp;Tabla1[[#This Row],[Mes Inscrito]]&amp;"-"&amp;Tabla1[[#This Row],[Dia de clases Inscrito]]&amp;"-"&amp;Tabla1[[#This Row],[Horario Inscrito]]&amp;"-"&amp;Tabla1[[#This Row],[Fecha Inicio grupo]])</f>
        <v/>
      </c>
      <c r="BF706" s="249" t="str">
        <f>IF(F706="","",Tabla1[[#This Row],[Curso]])</f>
        <v/>
      </c>
      <c r="BG706" s="250" t="str">
        <f>+IF(TRIM(F706)="","",$B$1&amp;"-"&amp;TRIM(Tabla1[[#This Row],[Mes Inscrito]])&amp;"-"&amp;TRIM(Tabla1[[#This Row],[Dia de clases Inscrito]])&amp;"-"&amp;TRIM(Tabla1[[#This Row],[Horario Inscrito]])&amp;"-"&amp;TRIM(Tabla1[[#This Row],[Fecha Inicio grupo]])&amp;"-"&amp;TRIM(Tabla1[[#This Row],[Tipo Incrito]]))</f>
        <v/>
      </c>
      <c r="BH706" s="251" t="str">
        <f>IF(F706="","",OR(IFERROR(SEARCH("CG",Tabla1[[#This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6" s="305" t="str">
        <f>IF(F706&lt;&gt;"",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6" s="305" t="str">
        <f>IF(F706&lt;&gt;"",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6" s="305" t="str">
        <f>IF(Tabla1[[#This Row],[Fecha Inicio grupo]]="","",IFERROR(VLOOKUP(Tabla1[[#This Row],[Mes de Alta como miembro]],Parámetros!$AM$2:$AN$16,2,0),"01/01/1900"))</f>
        <v/>
      </c>
    </row>
    <row r="707" spans="1:63" ht="14.45" hidden="1">
      <c r="A707" s="68">
        <v>704</v>
      </c>
      <c r="B707" s="29"/>
      <c r="C707" s="34"/>
      <c r="D707" s="42"/>
      <c r="E707" s="64"/>
      <c r="F707" s="45"/>
      <c r="G707" s="45"/>
      <c r="H707" s="161"/>
      <c r="I707" s="42"/>
      <c r="J707" s="28"/>
      <c r="K707" s="69"/>
      <c r="L707" s="68"/>
      <c r="M707" s="46"/>
      <c r="N707" s="236" t="str">
        <f ca="1">IF(Tabla1[[#This Row],[Fecha de nac]]="","",IF(Tabla1[[#This Row],[Fecha Finalización]] &gt;=TODAY(), DATEDIF(Tabla1[[#This Row],[Fecha de nac]],TODAY(),"y"), ROUNDDOWN((Tabla1[[#This Row],[Fecha Finalización]] -Tabla1[[#This Row],[Fecha de nac]])/365,0)))</f>
        <v/>
      </c>
      <c r="O707" s="167"/>
      <c r="P707" s="34"/>
      <c r="Q707" s="67"/>
      <c r="R707" s="67"/>
      <c r="S707" s="67"/>
      <c r="T707" s="67"/>
      <c r="U707" s="241" t="str">
        <f>IF(F707="","",Tabla1[[#This Row],[Fecha Inicio grupo]]+3*7-7)</f>
        <v/>
      </c>
      <c r="V707" s="242" t="str">
        <f>IF(F707="","",EDATE(Tabla1[[#This Row],[Fecha Inicio grupo]],3))</f>
        <v/>
      </c>
      <c r="W707" s="29"/>
      <c r="X707" s="29"/>
      <c r="Y707" s="76"/>
      <c r="Z707" s="76"/>
      <c r="AA707" s="76"/>
      <c r="AB707" s="76"/>
      <c r="AC707" s="76"/>
      <c r="AD707" s="76"/>
      <c r="AE707" s="76"/>
      <c r="AF707" s="76"/>
      <c r="AG707" s="76"/>
      <c r="AH707" s="76"/>
      <c r="AI707" s="76"/>
      <c r="AJ707" s="76"/>
      <c r="AK707" s="76"/>
      <c r="AL707" s="76"/>
      <c r="AM707" s="76"/>
      <c r="AN707" s="76"/>
      <c r="AO707" s="143"/>
      <c r="AP707" s="244" t="str">
        <f>IF(F707="","",IFERROR(VLOOKUP(SUBSTITUTE(SUBSTITUTE(Tabla1[[#This Row],[Uso Sistemas]],"T","P"),"N","F"),Parámetros!$M$2:$N$17,2,0),"Completar hasta 3ra sem. para evaluar a Probacionista"))</f>
        <v/>
      </c>
      <c r="AQ707" s="39"/>
      <c r="AR707" s="39"/>
      <c r="AS707" s="39"/>
      <c r="AT707" s="28"/>
      <c r="AU707" s="55"/>
      <c r="AV707" s="55"/>
      <c r="AW707" s="55"/>
      <c r="AX707" s="246" t="str">
        <f>IF(V707="","",EOMONTH(EDATE(Tabla1[[#This Row],[Fecha Finalización]],2),0))</f>
        <v/>
      </c>
      <c r="AY707" s="39"/>
      <c r="AZ707" s="247" t="str">
        <f>IF(V707="","",EOMONTH(EDATE(Tabla1[[#This Row],[Fecha Finalización]],3),0))</f>
        <v/>
      </c>
      <c r="BA707" s="39"/>
      <c r="BB707" s="39"/>
      <c r="BC707" s="233"/>
      <c r="BD707" s="231" t="str">
        <f>IF(F707="","",Tabla1[[#This Row],[sem 01]]&amp;Tabla1[[#This Row],[sem 02]]&amp;Tabla1[[#This Row],[sem 03]])</f>
        <v/>
      </c>
      <c r="BE707" s="232" t="str">
        <f>+IF(TRIM(F707)="","",$B$1&amp;"-"&amp;Tabla1[[#This Row],[Mes Inscrito]]&amp;"-"&amp;Tabla1[[#This Row],[Dia de clases Inscrito]]&amp;"-"&amp;Tabla1[[#This Row],[Horario Inscrito]]&amp;"-"&amp;Tabla1[[#This Row],[Fecha Inicio grupo]])</f>
        <v/>
      </c>
      <c r="BF707" s="249" t="str">
        <f>IF(F707="","",Tabla1[[#This Row],[Curso]])</f>
        <v/>
      </c>
      <c r="BG707" s="250" t="str">
        <f>+IF(TRIM(F707)="","",$B$1&amp;"-"&amp;TRIM(Tabla1[[#This Row],[Mes Inscrito]])&amp;"-"&amp;TRIM(Tabla1[[#This Row],[Dia de clases Inscrito]])&amp;"-"&amp;TRIM(Tabla1[[#This Row],[Horario Inscrito]])&amp;"-"&amp;TRIM(Tabla1[[#This Row],[Fecha Inicio grupo]])&amp;"-"&amp;TRIM(Tabla1[[#This Row],[Tipo Incrito]]))</f>
        <v/>
      </c>
      <c r="BH707" s="251" t="str">
        <f>IF(F707="","",OR(IFERROR(SEARCH("CG",Tabla1[[#This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7" s="305" t="str">
        <f>IF(F707&lt;&gt;"",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7" s="305" t="str">
        <f>IF(F707&lt;&gt;"",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7" s="305" t="str">
        <f>IF(Tabla1[[#This Row],[Fecha Inicio grupo]]="","",IFERROR(VLOOKUP(Tabla1[[#This Row],[Mes de Alta como miembro]],Parámetros!$AM$2:$AN$16,2,0),"01/01/1900"))</f>
        <v/>
      </c>
    </row>
    <row r="708" spans="1:63" ht="14.45" hidden="1">
      <c r="A708" s="68">
        <v>705</v>
      </c>
      <c r="B708" s="29"/>
      <c r="C708" s="34"/>
      <c r="D708" s="42"/>
      <c r="E708" s="64"/>
      <c r="F708" s="45"/>
      <c r="G708" s="45"/>
      <c r="H708" s="161"/>
      <c r="I708" s="42"/>
      <c r="J708" s="28"/>
      <c r="K708" s="69"/>
      <c r="L708" s="68"/>
      <c r="M708" s="46"/>
      <c r="N708" s="236" t="str">
        <f ca="1">IF(Tabla1[[#This Row],[Fecha de nac]]="","",IF(Tabla1[[#This Row],[Fecha Finalización]] &gt;=TODAY(), DATEDIF(Tabla1[[#This Row],[Fecha de nac]],TODAY(),"y"), ROUNDDOWN((Tabla1[[#This Row],[Fecha Finalización]] -Tabla1[[#This Row],[Fecha de nac]])/365,0)))</f>
        <v/>
      </c>
      <c r="O708" s="167"/>
      <c r="P708" s="34"/>
      <c r="Q708" s="67"/>
      <c r="R708" s="67"/>
      <c r="S708" s="67"/>
      <c r="T708" s="67"/>
      <c r="U708" s="241" t="str">
        <f>IF(F708="","",Tabla1[[#This Row],[Fecha Inicio grupo]]+3*7-7)</f>
        <v/>
      </c>
      <c r="V708" s="242" t="str">
        <f>IF(F708="","",EDATE(Tabla1[[#This Row],[Fecha Inicio grupo]],3))</f>
        <v/>
      </c>
      <c r="W708" s="29"/>
      <c r="X708" s="29"/>
      <c r="Y708" s="76"/>
      <c r="Z708" s="76"/>
      <c r="AA708" s="76"/>
      <c r="AB708" s="76"/>
      <c r="AC708" s="76"/>
      <c r="AD708" s="76"/>
      <c r="AE708" s="76"/>
      <c r="AF708" s="76"/>
      <c r="AG708" s="76"/>
      <c r="AH708" s="76"/>
      <c r="AI708" s="76"/>
      <c r="AJ708" s="76"/>
      <c r="AK708" s="76"/>
      <c r="AL708" s="76"/>
      <c r="AM708" s="76"/>
      <c r="AN708" s="76"/>
      <c r="AO708" s="143"/>
      <c r="AP708" s="244" t="str">
        <f>IF(F708="","",IFERROR(VLOOKUP(SUBSTITUTE(SUBSTITUTE(Tabla1[[#This Row],[Uso Sistemas]],"T","P"),"N","F"),Parámetros!$M$2:$N$17,2,0),"Completar hasta 3ra sem. para evaluar a Probacionista"))</f>
        <v/>
      </c>
      <c r="AQ708" s="39"/>
      <c r="AR708" s="39"/>
      <c r="AS708" s="39"/>
      <c r="AT708" s="28"/>
      <c r="AU708" s="55"/>
      <c r="AV708" s="55"/>
      <c r="AW708" s="55"/>
      <c r="AX708" s="246" t="str">
        <f>IF(V708="","",EOMONTH(EDATE(Tabla1[[#This Row],[Fecha Finalización]],2),0))</f>
        <v/>
      </c>
      <c r="AY708" s="39"/>
      <c r="AZ708" s="247" t="str">
        <f>IF(V708="","",EOMONTH(EDATE(Tabla1[[#This Row],[Fecha Finalización]],3),0))</f>
        <v/>
      </c>
      <c r="BA708" s="39"/>
      <c r="BB708" s="39"/>
      <c r="BC708" s="233"/>
      <c r="BD708" s="231" t="str">
        <f>IF(F708="","",Tabla1[[#This Row],[sem 01]]&amp;Tabla1[[#This Row],[sem 02]]&amp;Tabla1[[#This Row],[sem 03]])</f>
        <v/>
      </c>
      <c r="BE708" s="232" t="str">
        <f>+IF(TRIM(F708)="","",$B$1&amp;"-"&amp;Tabla1[[#This Row],[Mes Inscrito]]&amp;"-"&amp;Tabla1[[#This Row],[Dia de clases Inscrito]]&amp;"-"&amp;Tabla1[[#This Row],[Horario Inscrito]]&amp;"-"&amp;Tabla1[[#This Row],[Fecha Inicio grupo]])</f>
        <v/>
      </c>
      <c r="BF708" s="249" t="str">
        <f>IF(F708="","",Tabla1[[#This Row],[Curso]])</f>
        <v/>
      </c>
      <c r="BG708" s="250" t="str">
        <f>+IF(TRIM(F708)="","",$B$1&amp;"-"&amp;TRIM(Tabla1[[#This Row],[Mes Inscrito]])&amp;"-"&amp;TRIM(Tabla1[[#This Row],[Dia de clases Inscrito]])&amp;"-"&amp;TRIM(Tabla1[[#This Row],[Horario Inscrito]])&amp;"-"&amp;TRIM(Tabla1[[#This Row],[Fecha Inicio grupo]])&amp;"-"&amp;TRIM(Tabla1[[#This Row],[Tipo Incrito]]))</f>
        <v/>
      </c>
      <c r="BH708" s="251" t="str">
        <f>IF(F708="","",OR(IFERROR(SEARCH("CG",Tabla1[[#This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8" s="305" t="str">
        <f>IF(F708&lt;&gt;"",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8" s="305" t="str">
        <f>IF(F708&lt;&gt;"",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8" s="305" t="str">
        <f>IF(Tabla1[[#This Row],[Fecha Inicio grupo]]="","",IFERROR(VLOOKUP(Tabla1[[#This Row],[Mes de Alta como miembro]],Parámetros!$AM$2:$AN$16,2,0),"01/01/1900"))</f>
        <v/>
      </c>
    </row>
    <row r="709" spans="1:63" ht="14.45" hidden="1">
      <c r="A709" s="68">
        <v>706</v>
      </c>
      <c r="B709" s="29"/>
      <c r="C709" s="34"/>
      <c r="D709" s="42"/>
      <c r="E709" s="64"/>
      <c r="F709" s="45"/>
      <c r="G709" s="45"/>
      <c r="H709" s="161"/>
      <c r="I709" s="42"/>
      <c r="J709" s="28"/>
      <c r="K709" s="69"/>
      <c r="L709" s="68"/>
      <c r="M709" s="46"/>
      <c r="N709" s="236" t="str">
        <f ca="1">IF(Tabla1[[#This Row],[Fecha de nac]]="","",IF(Tabla1[[#This Row],[Fecha Finalización]] &gt;=TODAY(), DATEDIF(Tabla1[[#This Row],[Fecha de nac]],TODAY(),"y"), ROUNDDOWN((Tabla1[[#This Row],[Fecha Finalización]] -Tabla1[[#This Row],[Fecha de nac]])/365,0)))</f>
        <v/>
      </c>
      <c r="O709" s="167"/>
      <c r="P709" s="34"/>
      <c r="Q709" s="67"/>
      <c r="R709" s="67"/>
      <c r="S709" s="67"/>
      <c r="T709" s="67"/>
      <c r="U709" s="241" t="str">
        <f>IF(F709="","",Tabla1[[#This Row],[Fecha Inicio grupo]]+3*7-7)</f>
        <v/>
      </c>
      <c r="V709" s="242" t="str">
        <f>IF(F709="","",EDATE(Tabla1[[#This Row],[Fecha Inicio grupo]],3))</f>
        <v/>
      </c>
      <c r="W709" s="29"/>
      <c r="X709" s="29"/>
      <c r="Y709" s="76"/>
      <c r="Z709" s="76"/>
      <c r="AA709" s="76"/>
      <c r="AB709" s="76"/>
      <c r="AC709" s="76"/>
      <c r="AD709" s="76"/>
      <c r="AE709" s="76"/>
      <c r="AF709" s="76"/>
      <c r="AG709" s="76"/>
      <c r="AH709" s="76"/>
      <c r="AI709" s="76"/>
      <c r="AJ709" s="76"/>
      <c r="AK709" s="76"/>
      <c r="AL709" s="76"/>
      <c r="AM709" s="76"/>
      <c r="AN709" s="76"/>
      <c r="AO709" s="143"/>
      <c r="AP709" s="244" t="str">
        <f>IF(F709="","",IFERROR(VLOOKUP(SUBSTITUTE(SUBSTITUTE(Tabla1[[#This Row],[Uso Sistemas]],"T","P"),"N","F"),Parámetros!$M$2:$N$17,2,0),"Completar hasta 3ra sem. para evaluar a Probacionista"))</f>
        <v/>
      </c>
      <c r="AQ709" s="39"/>
      <c r="AR709" s="39"/>
      <c r="AS709" s="39"/>
      <c r="AT709" s="28"/>
      <c r="AU709" s="55"/>
      <c r="AV709" s="55"/>
      <c r="AW709" s="55"/>
      <c r="AX709" s="246" t="str">
        <f>IF(V709="","",EOMONTH(EDATE(Tabla1[[#This Row],[Fecha Finalización]],2),0))</f>
        <v/>
      </c>
      <c r="AY709" s="39"/>
      <c r="AZ709" s="247" t="str">
        <f>IF(V709="","",EOMONTH(EDATE(Tabla1[[#This Row],[Fecha Finalización]],3),0))</f>
        <v/>
      </c>
      <c r="BA709" s="39"/>
      <c r="BB709" s="39"/>
      <c r="BC709" s="233"/>
      <c r="BD709" s="231" t="str">
        <f>IF(F709="","",Tabla1[[#This Row],[sem 01]]&amp;Tabla1[[#This Row],[sem 02]]&amp;Tabla1[[#This Row],[sem 03]])</f>
        <v/>
      </c>
      <c r="BE709" s="232" t="str">
        <f>+IF(TRIM(F709)="","",$B$1&amp;"-"&amp;Tabla1[[#This Row],[Mes Inscrito]]&amp;"-"&amp;Tabla1[[#This Row],[Dia de clases Inscrito]]&amp;"-"&amp;Tabla1[[#This Row],[Horario Inscrito]]&amp;"-"&amp;Tabla1[[#This Row],[Fecha Inicio grupo]])</f>
        <v/>
      </c>
      <c r="BF709" s="249" t="str">
        <f>IF(F709="","",Tabla1[[#This Row],[Curso]])</f>
        <v/>
      </c>
      <c r="BG709" s="250" t="str">
        <f>+IF(TRIM(F709)="","",$B$1&amp;"-"&amp;TRIM(Tabla1[[#This Row],[Mes Inscrito]])&amp;"-"&amp;TRIM(Tabla1[[#This Row],[Dia de clases Inscrito]])&amp;"-"&amp;TRIM(Tabla1[[#This Row],[Horario Inscrito]])&amp;"-"&amp;TRIM(Tabla1[[#This Row],[Fecha Inicio grupo]])&amp;"-"&amp;TRIM(Tabla1[[#This Row],[Tipo Incrito]]))</f>
        <v/>
      </c>
      <c r="BH709" s="251" t="str">
        <f>IF(F709="","",OR(IFERROR(SEARCH("CG",Tabla1[[#This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9" s="305" t="str">
        <f>IF(F709&lt;&gt;"",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9" s="305" t="str">
        <f>IF(F709&lt;&gt;"",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9" s="305" t="str">
        <f>IF(Tabla1[[#This Row],[Fecha Inicio grupo]]="","",IFERROR(VLOOKUP(Tabla1[[#This Row],[Mes de Alta como miembro]],Parámetros!$AM$2:$AN$16,2,0),"01/01/1900"))</f>
        <v/>
      </c>
    </row>
    <row r="710" spans="1:63" ht="14.45" hidden="1">
      <c r="A710" s="68">
        <v>707</v>
      </c>
      <c r="B710" s="29"/>
      <c r="C710" s="34"/>
      <c r="D710" s="42"/>
      <c r="E710" s="64"/>
      <c r="F710" s="45"/>
      <c r="G710" s="45"/>
      <c r="H710" s="161"/>
      <c r="I710" s="42"/>
      <c r="J710" s="28"/>
      <c r="K710" s="69"/>
      <c r="L710" s="68"/>
      <c r="M710" s="46"/>
      <c r="N710" s="236" t="str">
        <f ca="1">IF(Tabla1[[#This Row],[Fecha de nac]]="","",IF(Tabla1[[#This Row],[Fecha Finalización]] &gt;=TODAY(), DATEDIF(Tabla1[[#This Row],[Fecha de nac]],TODAY(),"y"), ROUNDDOWN((Tabla1[[#This Row],[Fecha Finalización]] -Tabla1[[#This Row],[Fecha de nac]])/365,0)))</f>
        <v/>
      </c>
      <c r="O710" s="167"/>
      <c r="P710" s="34"/>
      <c r="Q710" s="67"/>
      <c r="R710" s="67"/>
      <c r="S710" s="67"/>
      <c r="T710" s="67"/>
      <c r="U710" s="241" t="str">
        <f>IF(F710="","",Tabla1[[#This Row],[Fecha Inicio grupo]]+3*7-7)</f>
        <v/>
      </c>
      <c r="V710" s="242" t="str">
        <f>IF(F710="","",EDATE(Tabla1[[#This Row],[Fecha Inicio grupo]],3))</f>
        <v/>
      </c>
      <c r="W710" s="29"/>
      <c r="X710" s="29"/>
      <c r="Y710" s="76"/>
      <c r="Z710" s="76"/>
      <c r="AA710" s="76"/>
      <c r="AB710" s="76"/>
      <c r="AC710" s="76"/>
      <c r="AD710" s="76"/>
      <c r="AE710" s="76"/>
      <c r="AF710" s="76"/>
      <c r="AG710" s="76"/>
      <c r="AH710" s="76"/>
      <c r="AI710" s="76"/>
      <c r="AJ710" s="76"/>
      <c r="AK710" s="76"/>
      <c r="AL710" s="76"/>
      <c r="AM710" s="76"/>
      <c r="AN710" s="76"/>
      <c r="AO710" s="143"/>
      <c r="AP710" s="244" t="str">
        <f>IF(F710="","",IFERROR(VLOOKUP(SUBSTITUTE(SUBSTITUTE(Tabla1[[#This Row],[Uso Sistemas]],"T","P"),"N","F"),Parámetros!$M$2:$N$17,2,0),"Completar hasta 3ra sem. para evaluar a Probacionista"))</f>
        <v/>
      </c>
      <c r="AQ710" s="39"/>
      <c r="AR710" s="39"/>
      <c r="AS710" s="39"/>
      <c r="AT710" s="28"/>
      <c r="AU710" s="55"/>
      <c r="AV710" s="55"/>
      <c r="AW710" s="55"/>
      <c r="AX710" s="246" t="str">
        <f>IF(V710="","",EOMONTH(EDATE(Tabla1[[#This Row],[Fecha Finalización]],2),0))</f>
        <v/>
      </c>
      <c r="AY710" s="39"/>
      <c r="AZ710" s="247" t="str">
        <f>IF(V710="","",EOMONTH(EDATE(Tabla1[[#This Row],[Fecha Finalización]],3),0))</f>
        <v/>
      </c>
      <c r="BA710" s="39"/>
      <c r="BB710" s="39"/>
      <c r="BC710" s="233"/>
      <c r="BD710" s="231" t="str">
        <f>IF(F710="","",Tabla1[[#This Row],[sem 01]]&amp;Tabla1[[#This Row],[sem 02]]&amp;Tabla1[[#This Row],[sem 03]])</f>
        <v/>
      </c>
      <c r="BE710" s="232" t="str">
        <f>+IF(TRIM(F710)="","",$B$1&amp;"-"&amp;Tabla1[[#This Row],[Mes Inscrito]]&amp;"-"&amp;Tabla1[[#This Row],[Dia de clases Inscrito]]&amp;"-"&amp;Tabla1[[#This Row],[Horario Inscrito]]&amp;"-"&amp;Tabla1[[#This Row],[Fecha Inicio grupo]])</f>
        <v/>
      </c>
      <c r="BF710" s="249" t="str">
        <f>IF(F710="","",Tabla1[[#This Row],[Curso]])</f>
        <v/>
      </c>
      <c r="BG710" s="250" t="str">
        <f>+IF(TRIM(F710)="","",$B$1&amp;"-"&amp;TRIM(Tabla1[[#This Row],[Mes Inscrito]])&amp;"-"&amp;TRIM(Tabla1[[#This Row],[Dia de clases Inscrito]])&amp;"-"&amp;TRIM(Tabla1[[#This Row],[Horario Inscrito]])&amp;"-"&amp;TRIM(Tabla1[[#This Row],[Fecha Inicio grupo]])&amp;"-"&amp;TRIM(Tabla1[[#This Row],[Tipo Incrito]]))</f>
        <v/>
      </c>
      <c r="BH710" s="251" t="str">
        <f>IF(F710="","",OR(IFERROR(SEARCH("CG",Tabla1[[#This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0" s="305" t="str">
        <f>IF(F710&lt;&gt;"",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0" s="305" t="str">
        <f>IF(F710&lt;&gt;"",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0" s="305" t="str">
        <f>IF(Tabla1[[#This Row],[Fecha Inicio grupo]]="","",IFERROR(VLOOKUP(Tabla1[[#This Row],[Mes de Alta como miembro]],Parámetros!$AM$2:$AN$16,2,0),"01/01/1900"))</f>
        <v/>
      </c>
    </row>
    <row r="711" spans="1:63" ht="14.45" hidden="1">
      <c r="A711" s="68">
        <v>708</v>
      </c>
      <c r="B711" s="29"/>
      <c r="C711" s="34"/>
      <c r="D711" s="42"/>
      <c r="E711" s="64"/>
      <c r="F711" s="45"/>
      <c r="G711" s="45"/>
      <c r="H711" s="161"/>
      <c r="I711" s="42"/>
      <c r="J711" s="28"/>
      <c r="K711" s="69"/>
      <c r="L711" s="68"/>
      <c r="M711" s="46"/>
      <c r="N711" s="236" t="str">
        <f ca="1">IF(Tabla1[[#This Row],[Fecha de nac]]="","",IF(Tabla1[[#This Row],[Fecha Finalización]] &gt;=TODAY(), DATEDIF(Tabla1[[#This Row],[Fecha de nac]],TODAY(),"y"), ROUNDDOWN((Tabla1[[#This Row],[Fecha Finalización]] -Tabla1[[#This Row],[Fecha de nac]])/365,0)))</f>
        <v/>
      </c>
      <c r="O711" s="167"/>
      <c r="P711" s="34"/>
      <c r="Q711" s="67"/>
      <c r="R711" s="67"/>
      <c r="S711" s="67"/>
      <c r="T711" s="67"/>
      <c r="U711" s="241" t="str">
        <f>IF(F711="","",Tabla1[[#This Row],[Fecha Inicio grupo]]+3*7-7)</f>
        <v/>
      </c>
      <c r="V711" s="242" t="str">
        <f>IF(F711="","",EDATE(Tabla1[[#This Row],[Fecha Inicio grupo]],3))</f>
        <v/>
      </c>
      <c r="W711" s="29"/>
      <c r="X711" s="29"/>
      <c r="Y711" s="76"/>
      <c r="Z711" s="76"/>
      <c r="AA711" s="76"/>
      <c r="AB711" s="76"/>
      <c r="AC711" s="76"/>
      <c r="AD711" s="76"/>
      <c r="AE711" s="76"/>
      <c r="AF711" s="76"/>
      <c r="AG711" s="76"/>
      <c r="AH711" s="76"/>
      <c r="AI711" s="76"/>
      <c r="AJ711" s="76"/>
      <c r="AK711" s="76"/>
      <c r="AL711" s="76"/>
      <c r="AM711" s="76"/>
      <c r="AN711" s="76"/>
      <c r="AO711" s="143"/>
      <c r="AP711" s="244" t="str">
        <f>IF(F711="","",IFERROR(VLOOKUP(SUBSTITUTE(SUBSTITUTE(Tabla1[[#This Row],[Uso Sistemas]],"T","P"),"N","F"),Parámetros!$M$2:$N$17,2,0),"Completar hasta 3ra sem. para evaluar a Probacionista"))</f>
        <v/>
      </c>
      <c r="AQ711" s="39"/>
      <c r="AR711" s="39"/>
      <c r="AS711" s="39"/>
      <c r="AT711" s="28"/>
      <c r="AU711" s="55"/>
      <c r="AV711" s="55"/>
      <c r="AW711" s="55"/>
      <c r="AX711" s="246" t="str">
        <f>IF(V711="","",EOMONTH(EDATE(Tabla1[[#This Row],[Fecha Finalización]],2),0))</f>
        <v/>
      </c>
      <c r="AY711" s="39"/>
      <c r="AZ711" s="247" t="str">
        <f>IF(V711="","",EOMONTH(EDATE(Tabla1[[#This Row],[Fecha Finalización]],3),0))</f>
        <v/>
      </c>
      <c r="BA711" s="39"/>
      <c r="BB711" s="39"/>
      <c r="BC711" s="233"/>
      <c r="BD711" s="231" t="str">
        <f>IF(F711="","",Tabla1[[#This Row],[sem 01]]&amp;Tabla1[[#This Row],[sem 02]]&amp;Tabla1[[#This Row],[sem 03]])</f>
        <v/>
      </c>
      <c r="BE711" s="232" t="str">
        <f>+IF(TRIM(F711)="","",$B$1&amp;"-"&amp;Tabla1[[#This Row],[Mes Inscrito]]&amp;"-"&amp;Tabla1[[#This Row],[Dia de clases Inscrito]]&amp;"-"&amp;Tabla1[[#This Row],[Horario Inscrito]]&amp;"-"&amp;Tabla1[[#This Row],[Fecha Inicio grupo]])</f>
        <v/>
      </c>
      <c r="BF711" s="249" t="str">
        <f>IF(F711="","",Tabla1[[#This Row],[Curso]])</f>
        <v/>
      </c>
      <c r="BG711" s="250" t="str">
        <f>+IF(TRIM(F711)="","",$B$1&amp;"-"&amp;TRIM(Tabla1[[#This Row],[Mes Inscrito]])&amp;"-"&amp;TRIM(Tabla1[[#This Row],[Dia de clases Inscrito]])&amp;"-"&amp;TRIM(Tabla1[[#This Row],[Horario Inscrito]])&amp;"-"&amp;TRIM(Tabla1[[#This Row],[Fecha Inicio grupo]])&amp;"-"&amp;TRIM(Tabla1[[#This Row],[Tipo Incrito]]))</f>
        <v/>
      </c>
      <c r="BH711" s="251" t="str">
        <f>IF(F711="","",OR(IFERROR(SEARCH("CG",Tabla1[[#This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1" s="305" t="str">
        <f>IF(F711&lt;&gt;"",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1" s="305" t="str">
        <f>IF(F711&lt;&gt;"",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1" s="305" t="str">
        <f>IF(Tabla1[[#This Row],[Fecha Inicio grupo]]="","",IFERROR(VLOOKUP(Tabla1[[#This Row],[Mes de Alta como miembro]],Parámetros!$AM$2:$AN$16,2,0),"01/01/1900"))</f>
        <v/>
      </c>
    </row>
    <row r="712" spans="1:63" ht="14.45" hidden="1">
      <c r="A712" s="68">
        <v>709</v>
      </c>
      <c r="B712" s="29"/>
      <c r="C712" s="34"/>
      <c r="D712" s="42"/>
      <c r="E712" s="64"/>
      <c r="F712" s="45"/>
      <c r="G712" s="45"/>
      <c r="H712" s="161"/>
      <c r="I712" s="42"/>
      <c r="J712" s="28"/>
      <c r="K712" s="69"/>
      <c r="L712" s="68"/>
      <c r="M712" s="46"/>
      <c r="N712" s="236" t="str">
        <f ca="1">IF(Tabla1[[#This Row],[Fecha de nac]]="","",IF(Tabla1[[#This Row],[Fecha Finalización]] &gt;=TODAY(), DATEDIF(Tabla1[[#This Row],[Fecha de nac]],TODAY(),"y"), ROUNDDOWN((Tabla1[[#This Row],[Fecha Finalización]] -Tabla1[[#This Row],[Fecha de nac]])/365,0)))</f>
        <v/>
      </c>
      <c r="O712" s="167"/>
      <c r="P712" s="34"/>
      <c r="Q712" s="67"/>
      <c r="R712" s="67"/>
      <c r="S712" s="67"/>
      <c r="T712" s="67"/>
      <c r="U712" s="241" t="str">
        <f>IF(F712="","",Tabla1[[#This Row],[Fecha Inicio grupo]]+3*7-7)</f>
        <v/>
      </c>
      <c r="V712" s="242" t="str">
        <f>IF(F712="","",EDATE(Tabla1[[#This Row],[Fecha Inicio grupo]],3))</f>
        <v/>
      </c>
      <c r="W712" s="29"/>
      <c r="X712" s="29"/>
      <c r="Y712" s="76"/>
      <c r="Z712" s="76"/>
      <c r="AA712" s="76"/>
      <c r="AB712" s="76"/>
      <c r="AC712" s="76"/>
      <c r="AD712" s="76"/>
      <c r="AE712" s="76"/>
      <c r="AF712" s="76"/>
      <c r="AG712" s="76"/>
      <c r="AH712" s="76"/>
      <c r="AI712" s="76"/>
      <c r="AJ712" s="76"/>
      <c r="AK712" s="76"/>
      <c r="AL712" s="76"/>
      <c r="AM712" s="76"/>
      <c r="AN712" s="76"/>
      <c r="AO712" s="143"/>
      <c r="AP712" s="244" t="str">
        <f>IF(F712="","",IFERROR(VLOOKUP(SUBSTITUTE(SUBSTITUTE(Tabla1[[#This Row],[Uso Sistemas]],"T","P"),"N","F"),Parámetros!$M$2:$N$17,2,0),"Completar hasta 3ra sem. para evaluar a Probacionista"))</f>
        <v/>
      </c>
      <c r="AQ712" s="39"/>
      <c r="AR712" s="39"/>
      <c r="AS712" s="39"/>
      <c r="AT712" s="28"/>
      <c r="AU712" s="55"/>
      <c r="AV712" s="55"/>
      <c r="AW712" s="55"/>
      <c r="AX712" s="246" t="str">
        <f>IF(V712="","",EOMONTH(EDATE(Tabla1[[#This Row],[Fecha Finalización]],2),0))</f>
        <v/>
      </c>
      <c r="AY712" s="39"/>
      <c r="AZ712" s="247" t="str">
        <f>IF(V712="","",EOMONTH(EDATE(Tabla1[[#This Row],[Fecha Finalización]],3),0))</f>
        <v/>
      </c>
      <c r="BA712" s="39"/>
      <c r="BB712" s="39"/>
      <c r="BC712" s="233"/>
      <c r="BD712" s="231" t="str">
        <f>IF(F712="","",Tabla1[[#This Row],[sem 01]]&amp;Tabla1[[#This Row],[sem 02]]&amp;Tabla1[[#This Row],[sem 03]])</f>
        <v/>
      </c>
      <c r="BE712" s="232" t="str">
        <f>+IF(TRIM(F712)="","",$B$1&amp;"-"&amp;Tabla1[[#This Row],[Mes Inscrito]]&amp;"-"&amp;Tabla1[[#This Row],[Dia de clases Inscrito]]&amp;"-"&amp;Tabla1[[#This Row],[Horario Inscrito]]&amp;"-"&amp;Tabla1[[#This Row],[Fecha Inicio grupo]])</f>
        <v/>
      </c>
      <c r="BF712" s="249" t="str">
        <f>IF(F712="","",Tabla1[[#This Row],[Curso]])</f>
        <v/>
      </c>
      <c r="BG712" s="250" t="str">
        <f>+IF(TRIM(F712)="","",$B$1&amp;"-"&amp;TRIM(Tabla1[[#This Row],[Mes Inscrito]])&amp;"-"&amp;TRIM(Tabla1[[#This Row],[Dia de clases Inscrito]])&amp;"-"&amp;TRIM(Tabla1[[#This Row],[Horario Inscrito]])&amp;"-"&amp;TRIM(Tabla1[[#This Row],[Fecha Inicio grupo]])&amp;"-"&amp;TRIM(Tabla1[[#This Row],[Tipo Incrito]]))</f>
        <v/>
      </c>
      <c r="BH712" s="251" t="str">
        <f>IF(F712="","",OR(IFERROR(SEARCH("CG",Tabla1[[#This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2" s="305" t="str">
        <f>IF(F712&lt;&gt;"",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2" s="305" t="str">
        <f>IF(F712&lt;&gt;"",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2" s="305" t="str">
        <f>IF(Tabla1[[#This Row],[Fecha Inicio grupo]]="","",IFERROR(VLOOKUP(Tabla1[[#This Row],[Mes de Alta como miembro]],Parámetros!$AM$2:$AN$16,2,0),"01/01/1900"))</f>
        <v/>
      </c>
    </row>
    <row r="713" spans="1:63" ht="14.45" hidden="1">
      <c r="A713" s="68">
        <v>710</v>
      </c>
      <c r="B713" s="29"/>
      <c r="C713" s="34"/>
      <c r="D713" s="42"/>
      <c r="E713" s="64"/>
      <c r="F713" s="45"/>
      <c r="G713" s="45"/>
      <c r="H713" s="161"/>
      <c r="I713" s="42"/>
      <c r="J713" s="28"/>
      <c r="K713" s="69"/>
      <c r="L713" s="68"/>
      <c r="M713" s="46"/>
      <c r="N713" s="236" t="str">
        <f ca="1">IF(Tabla1[[#This Row],[Fecha de nac]]="","",IF(Tabla1[[#This Row],[Fecha Finalización]] &gt;=TODAY(), DATEDIF(Tabla1[[#This Row],[Fecha de nac]],TODAY(),"y"), ROUNDDOWN((Tabla1[[#This Row],[Fecha Finalización]] -Tabla1[[#This Row],[Fecha de nac]])/365,0)))</f>
        <v/>
      </c>
      <c r="O713" s="167"/>
      <c r="P713" s="34"/>
      <c r="Q713" s="67"/>
      <c r="R713" s="67"/>
      <c r="S713" s="67"/>
      <c r="T713" s="67"/>
      <c r="U713" s="241" t="str">
        <f>IF(F713="","",Tabla1[[#This Row],[Fecha Inicio grupo]]+3*7-7)</f>
        <v/>
      </c>
      <c r="V713" s="242" t="str">
        <f>IF(F713="","",EDATE(Tabla1[[#This Row],[Fecha Inicio grupo]],3))</f>
        <v/>
      </c>
      <c r="W713" s="29"/>
      <c r="X713" s="29"/>
      <c r="Y713" s="76"/>
      <c r="Z713" s="76"/>
      <c r="AA713" s="76"/>
      <c r="AB713" s="76"/>
      <c r="AC713" s="76"/>
      <c r="AD713" s="76"/>
      <c r="AE713" s="76"/>
      <c r="AF713" s="76"/>
      <c r="AG713" s="76"/>
      <c r="AH713" s="76"/>
      <c r="AI713" s="76"/>
      <c r="AJ713" s="76"/>
      <c r="AK713" s="76"/>
      <c r="AL713" s="76"/>
      <c r="AM713" s="76"/>
      <c r="AN713" s="76"/>
      <c r="AO713" s="143"/>
      <c r="AP713" s="244" t="str">
        <f>IF(F713="","",IFERROR(VLOOKUP(SUBSTITUTE(SUBSTITUTE(Tabla1[[#This Row],[Uso Sistemas]],"T","P"),"N","F"),Parámetros!$M$2:$N$17,2,0),"Completar hasta 3ra sem. para evaluar a Probacionista"))</f>
        <v/>
      </c>
      <c r="AQ713" s="39"/>
      <c r="AR713" s="39"/>
      <c r="AS713" s="39"/>
      <c r="AT713" s="28"/>
      <c r="AU713" s="55"/>
      <c r="AV713" s="55"/>
      <c r="AW713" s="55"/>
      <c r="AX713" s="246" t="str">
        <f>IF(V713="","",EOMONTH(EDATE(Tabla1[[#This Row],[Fecha Finalización]],2),0))</f>
        <v/>
      </c>
      <c r="AY713" s="39"/>
      <c r="AZ713" s="247" t="str">
        <f>IF(V713="","",EOMONTH(EDATE(Tabla1[[#This Row],[Fecha Finalización]],3),0))</f>
        <v/>
      </c>
      <c r="BA713" s="39"/>
      <c r="BB713" s="39"/>
      <c r="BC713" s="233"/>
      <c r="BD713" s="231" t="str">
        <f>IF(F713="","",Tabla1[[#This Row],[sem 01]]&amp;Tabla1[[#This Row],[sem 02]]&amp;Tabla1[[#This Row],[sem 03]])</f>
        <v/>
      </c>
      <c r="BE713" s="232" t="str">
        <f>+IF(TRIM(F713)="","",$B$1&amp;"-"&amp;Tabla1[[#This Row],[Mes Inscrito]]&amp;"-"&amp;Tabla1[[#This Row],[Dia de clases Inscrito]]&amp;"-"&amp;Tabla1[[#This Row],[Horario Inscrito]]&amp;"-"&amp;Tabla1[[#This Row],[Fecha Inicio grupo]])</f>
        <v/>
      </c>
      <c r="BF713" s="249" t="str">
        <f>IF(F713="","",Tabla1[[#This Row],[Curso]])</f>
        <v/>
      </c>
      <c r="BG713" s="250" t="str">
        <f>+IF(TRIM(F713)="","",$B$1&amp;"-"&amp;TRIM(Tabla1[[#This Row],[Mes Inscrito]])&amp;"-"&amp;TRIM(Tabla1[[#This Row],[Dia de clases Inscrito]])&amp;"-"&amp;TRIM(Tabla1[[#This Row],[Horario Inscrito]])&amp;"-"&amp;TRIM(Tabla1[[#This Row],[Fecha Inicio grupo]])&amp;"-"&amp;TRIM(Tabla1[[#This Row],[Tipo Incrito]]))</f>
        <v/>
      </c>
      <c r="BH713" s="251" t="str">
        <f>IF(F713="","",OR(IFERROR(SEARCH("CG",Tabla1[[#This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3" s="305" t="str">
        <f>IF(F713&lt;&gt;"",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3" s="305" t="str">
        <f>IF(F713&lt;&gt;"",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3" s="305" t="str">
        <f>IF(Tabla1[[#This Row],[Fecha Inicio grupo]]="","",IFERROR(VLOOKUP(Tabla1[[#This Row],[Mes de Alta como miembro]],Parámetros!$AM$2:$AN$16,2,0),"01/01/1900"))</f>
        <v/>
      </c>
    </row>
    <row r="714" spans="1:63" ht="14.45" hidden="1">
      <c r="A714" s="68">
        <v>711</v>
      </c>
      <c r="B714" s="29"/>
      <c r="C714" s="34"/>
      <c r="D714" s="42"/>
      <c r="E714" s="64"/>
      <c r="F714" s="45"/>
      <c r="G714" s="45"/>
      <c r="H714" s="161"/>
      <c r="I714" s="42"/>
      <c r="J714" s="28"/>
      <c r="K714" s="69"/>
      <c r="L714" s="68"/>
      <c r="M714" s="46"/>
      <c r="N714" s="236" t="str">
        <f ca="1">IF(Tabla1[[#This Row],[Fecha de nac]]="","",IF(Tabla1[[#This Row],[Fecha Finalización]] &gt;=TODAY(), DATEDIF(Tabla1[[#This Row],[Fecha de nac]],TODAY(),"y"), ROUNDDOWN((Tabla1[[#This Row],[Fecha Finalización]] -Tabla1[[#This Row],[Fecha de nac]])/365,0)))</f>
        <v/>
      </c>
      <c r="O714" s="167"/>
      <c r="P714" s="34"/>
      <c r="Q714" s="67"/>
      <c r="R714" s="67"/>
      <c r="S714" s="67"/>
      <c r="T714" s="67"/>
      <c r="U714" s="241" t="str">
        <f>IF(F714="","",Tabla1[[#This Row],[Fecha Inicio grupo]]+3*7-7)</f>
        <v/>
      </c>
      <c r="V714" s="242" t="str">
        <f>IF(F714="","",EDATE(Tabla1[[#This Row],[Fecha Inicio grupo]],3))</f>
        <v/>
      </c>
      <c r="W714" s="29"/>
      <c r="X714" s="29"/>
      <c r="Y714" s="76"/>
      <c r="Z714" s="76"/>
      <c r="AA714" s="76"/>
      <c r="AB714" s="76"/>
      <c r="AC714" s="76"/>
      <c r="AD714" s="76"/>
      <c r="AE714" s="76"/>
      <c r="AF714" s="76"/>
      <c r="AG714" s="76"/>
      <c r="AH714" s="76"/>
      <c r="AI714" s="76"/>
      <c r="AJ714" s="76"/>
      <c r="AK714" s="76"/>
      <c r="AL714" s="76"/>
      <c r="AM714" s="76"/>
      <c r="AN714" s="76"/>
      <c r="AO714" s="143"/>
      <c r="AP714" s="244" t="str">
        <f>IF(F714="","",IFERROR(VLOOKUP(SUBSTITUTE(SUBSTITUTE(Tabla1[[#This Row],[Uso Sistemas]],"T","P"),"N","F"),Parámetros!$M$2:$N$17,2,0),"Completar hasta 3ra sem. para evaluar a Probacionista"))</f>
        <v/>
      </c>
      <c r="AQ714" s="39"/>
      <c r="AR714" s="39"/>
      <c r="AS714" s="39"/>
      <c r="AT714" s="28"/>
      <c r="AU714" s="55"/>
      <c r="AV714" s="55"/>
      <c r="AW714" s="55"/>
      <c r="AX714" s="246" t="str">
        <f>IF(V714="","",EOMONTH(EDATE(Tabla1[[#This Row],[Fecha Finalización]],2),0))</f>
        <v/>
      </c>
      <c r="AY714" s="39"/>
      <c r="AZ714" s="247" t="str">
        <f>IF(V714="","",EOMONTH(EDATE(Tabla1[[#This Row],[Fecha Finalización]],3),0))</f>
        <v/>
      </c>
      <c r="BA714" s="39"/>
      <c r="BB714" s="39"/>
      <c r="BC714" s="233"/>
      <c r="BD714" s="231" t="str">
        <f>IF(F714="","",Tabla1[[#This Row],[sem 01]]&amp;Tabla1[[#This Row],[sem 02]]&amp;Tabla1[[#This Row],[sem 03]])</f>
        <v/>
      </c>
      <c r="BE714" s="232" t="str">
        <f>+IF(TRIM(F714)="","",$B$1&amp;"-"&amp;Tabla1[[#This Row],[Mes Inscrito]]&amp;"-"&amp;Tabla1[[#This Row],[Dia de clases Inscrito]]&amp;"-"&amp;Tabla1[[#This Row],[Horario Inscrito]]&amp;"-"&amp;Tabla1[[#This Row],[Fecha Inicio grupo]])</f>
        <v/>
      </c>
      <c r="BF714" s="249" t="str">
        <f>IF(F714="","",Tabla1[[#This Row],[Curso]])</f>
        <v/>
      </c>
      <c r="BG714" s="250" t="str">
        <f>+IF(TRIM(F714)="","",$B$1&amp;"-"&amp;TRIM(Tabla1[[#This Row],[Mes Inscrito]])&amp;"-"&amp;TRIM(Tabla1[[#This Row],[Dia de clases Inscrito]])&amp;"-"&amp;TRIM(Tabla1[[#This Row],[Horario Inscrito]])&amp;"-"&amp;TRIM(Tabla1[[#This Row],[Fecha Inicio grupo]])&amp;"-"&amp;TRIM(Tabla1[[#This Row],[Tipo Incrito]]))</f>
        <v/>
      </c>
      <c r="BH714" s="251" t="str">
        <f>IF(F714="","",OR(IFERROR(SEARCH("CG",Tabla1[[#This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4" s="305" t="str">
        <f>IF(F714&lt;&gt;"",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4" s="305" t="str">
        <f>IF(F714&lt;&gt;"",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4" s="305" t="str">
        <f>IF(Tabla1[[#This Row],[Fecha Inicio grupo]]="","",IFERROR(VLOOKUP(Tabla1[[#This Row],[Mes de Alta como miembro]],Parámetros!$AM$2:$AN$16,2,0),"01/01/1900"))</f>
        <v/>
      </c>
    </row>
    <row r="715" spans="1:63" ht="14.45" hidden="1">
      <c r="A715" s="68">
        <v>712</v>
      </c>
      <c r="B715" s="29"/>
      <c r="C715" s="34"/>
      <c r="D715" s="42"/>
      <c r="E715" s="64"/>
      <c r="F715" s="45"/>
      <c r="G715" s="45"/>
      <c r="H715" s="161"/>
      <c r="I715" s="42"/>
      <c r="J715" s="28"/>
      <c r="K715" s="69"/>
      <c r="L715" s="68"/>
      <c r="M715" s="46"/>
      <c r="N715" s="236" t="str">
        <f ca="1">IF(Tabla1[[#This Row],[Fecha de nac]]="","",IF(Tabla1[[#This Row],[Fecha Finalización]] &gt;=TODAY(), DATEDIF(Tabla1[[#This Row],[Fecha de nac]],TODAY(),"y"), ROUNDDOWN((Tabla1[[#This Row],[Fecha Finalización]] -Tabla1[[#This Row],[Fecha de nac]])/365,0)))</f>
        <v/>
      </c>
      <c r="O715" s="167"/>
      <c r="P715" s="34"/>
      <c r="Q715" s="67"/>
      <c r="R715" s="67"/>
      <c r="S715" s="67"/>
      <c r="T715" s="67"/>
      <c r="U715" s="241" t="str">
        <f>IF(F715="","",Tabla1[[#This Row],[Fecha Inicio grupo]]+3*7-7)</f>
        <v/>
      </c>
      <c r="V715" s="242" t="str">
        <f>IF(F715="","",EDATE(Tabla1[[#This Row],[Fecha Inicio grupo]],3))</f>
        <v/>
      </c>
      <c r="W715" s="29"/>
      <c r="X715" s="29"/>
      <c r="Y715" s="76"/>
      <c r="Z715" s="76"/>
      <c r="AA715" s="76"/>
      <c r="AB715" s="76"/>
      <c r="AC715" s="76"/>
      <c r="AD715" s="76"/>
      <c r="AE715" s="76"/>
      <c r="AF715" s="76"/>
      <c r="AG715" s="76"/>
      <c r="AH715" s="76"/>
      <c r="AI715" s="76"/>
      <c r="AJ715" s="76"/>
      <c r="AK715" s="76"/>
      <c r="AL715" s="76"/>
      <c r="AM715" s="76"/>
      <c r="AN715" s="76"/>
      <c r="AO715" s="143"/>
      <c r="AP715" s="244" t="str">
        <f>IF(F715="","",IFERROR(VLOOKUP(SUBSTITUTE(SUBSTITUTE(Tabla1[[#This Row],[Uso Sistemas]],"T","P"),"N","F"),Parámetros!$M$2:$N$17,2,0),"Completar hasta 3ra sem. para evaluar a Probacionista"))</f>
        <v/>
      </c>
      <c r="AQ715" s="39"/>
      <c r="AR715" s="39"/>
      <c r="AS715" s="39"/>
      <c r="AT715" s="28"/>
      <c r="AU715" s="55"/>
      <c r="AV715" s="55"/>
      <c r="AW715" s="55"/>
      <c r="AX715" s="246" t="str">
        <f>IF(V715="","",EOMONTH(EDATE(Tabla1[[#This Row],[Fecha Finalización]],2),0))</f>
        <v/>
      </c>
      <c r="AY715" s="39"/>
      <c r="AZ715" s="247" t="str">
        <f>IF(V715="","",EOMONTH(EDATE(Tabla1[[#This Row],[Fecha Finalización]],3),0))</f>
        <v/>
      </c>
      <c r="BA715" s="39"/>
      <c r="BB715" s="39"/>
      <c r="BC715" s="233"/>
      <c r="BD715" s="231" t="str">
        <f>IF(F715="","",Tabla1[[#This Row],[sem 01]]&amp;Tabla1[[#This Row],[sem 02]]&amp;Tabla1[[#This Row],[sem 03]])</f>
        <v/>
      </c>
      <c r="BE715" s="232" t="str">
        <f>+IF(TRIM(F715)="","",$B$1&amp;"-"&amp;Tabla1[[#This Row],[Mes Inscrito]]&amp;"-"&amp;Tabla1[[#This Row],[Dia de clases Inscrito]]&amp;"-"&amp;Tabla1[[#This Row],[Horario Inscrito]]&amp;"-"&amp;Tabla1[[#This Row],[Fecha Inicio grupo]])</f>
        <v/>
      </c>
      <c r="BF715" s="249" t="str">
        <f>IF(F715="","",Tabla1[[#This Row],[Curso]])</f>
        <v/>
      </c>
      <c r="BG715" s="250" t="str">
        <f>+IF(TRIM(F715)="","",$B$1&amp;"-"&amp;TRIM(Tabla1[[#This Row],[Mes Inscrito]])&amp;"-"&amp;TRIM(Tabla1[[#This Row],[Dia de clases Inscrito]])&amp;"-"&amp;TRIM(Tabla1[[#This Row],[Horario Inscrito]])&amp;"-"&amp;TRIM(Tabla1[[#This Row],[Fecha Inicio grupo]])&amp;"-"&amp;TRIM(Tabla1[[#This Row],[Tipo Incrito]]))</f>
        <v/>
      </c>
      <c r="BH715" s="251" t="str">
        <f>IF(F715="","",OR(IFERROR(SEARCH("CG",Tabla1[[#This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5" s="305" t="str">
        <f>IF(F715&lt;&gt;"",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5" s="305" t="str">
        <f>IF(F715&lt;&gt;"",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5" s="305" t="str">
        <f>IF(Tabla1[[#This Row],[Fecha Inicio grupo]]="","",IFERROR(VLOOKUP(Tabla1[[#This Row],[Mes de Alta como miembro]],Parámetros!$AM$2:$AN$16,2,0),"01/01/1900"))</f>
        <v/>
      </c>
    </row>
    <row r="716" spans="1:63" ht="14.45" hidden="1">
      <c r="A716" s="68">
        <v>713</v>
      </c>
      <c r="B716" s="29"/>
      <c r="C716" s="34"/>
      <c r="D716" s="42"/>
      <c r="E716" s="64"/>
      <c r="F716" s="45"/>
      <c r="G716" s="45"/>
      <c r="H716" s="161"/>
      <c r="I716" s="42"/>
      <c r="J716" s="28"/>
      <c r="K716" s="69"/>
      <c r="L716" s="68"/>
      <c r="M716" s="46"/>
      <c r="N716" s="236" t="str">
        <f ca="1">IF(Tabla1[[#This Row],[Fecha de nac]]="","",IF(Tabla1[[#This Row],[Fecha Finalización]] &gt;=TODAY(), DATEDIF(Tabla1[[#This Row],[Fecha de nac]],TODAY(),"y"), ROUNDDOWN((Tabla1[[#This Row],[Fecha Finalización]] -Tabla1[[#This Row],[Fecha de nac]])/365,0)))</f>
        <v/>
      </c>
      <c r="O716" s="167"/>
      <c r="P716" s="34"/>
      <c r="Q716" s="67"/>
      <c r="R716" s="67"/>
      <c r="S716" s="67"/>
      <c r="T716" s="67"/>
      <c r="U716" s="241" t="str">
        <f>IF(F716="","",Tabla1[[#This Row],[Fecha Inicio grupo]]+3*7-7)</f>
        <v/>
      </c>
      <c r="V716" s="242" t="str">
        <f>IF(F716="","",EDATE(Tabla1[[#This Row],[Fecha Inicio grupo]],3))</f>
        <v/>
      </c>
      <c r="W716" s="29"/>
      <c r="X716" s="29"/>
      <c r="Y716" s="76"/>
      <c r="Z716" s="76"/>
      <c r="AA716" s="76"/>
      <c r="AB716" s="76"/>
      <c r="AC716" s="76"/>
      <c r="AD716" s="76"/>
      <c r="AE716" s="76"/>
      <c r="AF716" s="76"/>
      <c r="AG716" s="76"/>
      <c r="AH716" s="76"/>
      <c r="AI716" s="76"/>
      <c r="AJ716" s="76"/>
      <c r="AK716" s="76"/>
      <c r="AL716" s="76"/>
      <c r="AM716" s="76"/>
      <c r="AN716" s="76"/>
      <c r="AO716" s="143"/>
      <c r="AP716" s="244" t="str">
        <f>IF(F716="","",IFERROR(VLOOKUP(SUBSTITUTE(SUBSTITUTE(Tabla1[[#This Row],[Uso Sistemas]],"T","P"),"N","F"),Parámetros!$M$2:$N$17,2,0),"Completar hasta 3ra sem. para evaluar a Probacionista"))</f>
        <v/>
      </c>
      <c r="AQ716" s="39"/>
      <c r="AR716" s="39"/>
      <c r="AS716" s="39"/>
      <c r="AT716" s="28"/>
      <c r="AU716" s="55"/>
      <c r="AV716" s="55"/>
      <c r="AW716" s="55"/>
      <c r="AX716" s="246" t="str">
        <f>IF(V716="","",EOMONTH(EDATE(Tabla1[[#This Row],[Fecha Finalización]],2),0))</f>
        <v/>
      </c>
      <c r="AY716" s="39"/>
      <c r="AZ716" s="247" t="str">
        <f>IF(V716="","",EOMONTH(EDATE(Tabla1[[#This Row],[Fecha Finalización]],3),0))</f>
        <v/>
      </c>
      <c r="BA716" s="39"/>
      <c r="BB716" s="39"/>
      <c r="BC716" s="233"/>
      <c r="BD716" s="231" t="str">
        <f>IF(F716="","",Tabla1[[#This Row],[sem 01]]&amp;Tabla1[[#This Row],[sem 02]]&amp;Tabla1[[#This Row],[sem 03]])</f>
        <v/>
      </c>
      <c r="BE716" s="232" t="str">
        <f>+IF(TRIM(F716)="","",$B$1&amp;"-"&amp;Tabla1[[#This Row],[Mes Inscrito]]&amp;"-"&amp;Tabla1[[#This Row],[Dia de clases Inscrito]]&amp;"-"&amp;Tabla1[[#This Row],[Horario Inscrito]]&amp;"-"&amp;Tabla1[[#This Row],[Fecha Inicio grupo]])</f>
        <v/>
      </c>
      <c r="BF716" s="249" t="str">
        <f>IF(F716="","",Tabla1[[#This Row],[Curso]])</f>
        <v/>
      </c>
      <c r="BG716" s="250" t="str">
        <f>+IF(TRIM(F716)="","",$B$1&amp;"-"&amp;TRIM(Tabla1[[#This Row],[Mes Inscrito]])&amp;"-"&amp;TRIM(Tabla1[[#This Row],[Dia de clases Inscrito]])&amp;"-"&amp;TRIM(Tabla1[[#This Row],[Horario Inscrito]])&amp;"-"&amp;TRIM(Tabla1[[#This Row],[Fecha Inicio grupo]])&amp;"-"&amp;TRIM(Tabla1[[#This Row],[Tipo Incrito]]))</f>
        <v/>
      </c>
      <c r="BH716" s="251" t="str">
        <f>IF(F716="","",OR(IFERROR(SEARCH("CG",Tabla1[[#This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6" s="305" t="str">
        <f>IF(F716&lt;&gt;"",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6" s="305" t="str">
        <f>IF(F716&lt;&gt;"",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6" s="305" t="str">
        <f>IF(Tabla1[[#This Row],[Fecha Inicio grupo]]="","",IFERROR(VLOOKUP(Tabla1[[#This Row],[Mes de Alta como miembro]],Parámetros!$AM$2:$AN$16,2,0),"01/01/1900"))</f>
        <v/>
      </c>
    </row>
    <row r="717" spans="1:63" ht="14.45" hidden="1">
      <c r="A717" s="68">
        <v>714</v>
      </c>
      <c r="B717" s="29"/>
      <c r="C717" s="34"/>
      <c r="D717" s="42"/>
      <c r="E717" s="64"/>
      <c r="F717" s="45"/>
      <c r="G717" s="45"/>
      <c r="H717" s="161"/>
      <c r="I717" s="42"/>
      <c r="J717" s="28"/>
      <c r="K717" s="69"/>
      <c r="L717" s="68"/>
      <c r="M717" s="46"/>
      <c r="N717" s="236" t="str">
        <f ca="1">IF(Tabla1[[#This Row],[Fecha de nac]]="","",IF(Tabla1[[#This Row],[Fecha Finalización]] &gt;=TODAY(), DATEDIF(Tabla1[[#This Row],[Fecha de nac]],TODAY(),"y"), ROUNDDOWN((Tabla1[[#This Row],[Fecha Finalización]] -Tabla1[[#This Row],[Fecha de nac]])/365,0)))</f>
        <v/>
      </c>
      <c r="O717" s="167"/>
      <c r="P717" s="34"/>
      <c r="Q717" s="67"/>
      <c r="R717" s="67"/>
      <c r="S717" s="67"/>
      <c r="T717" s="67"/>
      <c r="U717" s="241" t="str">
        <f>IF(F717="","",Tabla1[[#This Row],[Fecha Inicio grupo]]+3*7-7)</f>
        <v/>
      </c>
      <c r="V717" s="242" t="str">
        <f>IF(F717="","",EDATE(Tabla1[[#This Row],[Fecha Inicio grupo]],3))</f>
        <v/>
      </c>
      <c r="W717" s="29"/>
      <c r="X717" s="29"/>
      <c r="Y717" s="76"/>
      <c r="Z717" s="76"/>
      <c r="AA717" s="76"/>
      <c r="AB717" s="76"/>
      <c r="AC717" s="76"/>
      <c r="AD717" s="76"/>
      <c r="AE717" s="76"/>
      <c r="AF717" s="76"/>
      <c r="AG717" s="76"/>
      <c r="AH717" s="76"/>
      <c r="AI717" s="76"/>
      <c r="AJ717" s="76"/>
      <c r="AK717" s="76"/>
      <c r="AL717" s="76"/>
      <c r="AM717" s="76"/>
      <c r="AN717" s="76"/>
      <c r="AO717" s="143"/>
      <c r="AP717" s="244" t="str">
        <f>IF(F717="","",IFERROR(VLOOKUP(SUBSTITUTE(SUBSTITUTE(Tabla1[[#This Row],[Uso Sistemas]],"T","P"),"N","F"),Parámetros!$M$2:$N$17,2,0),"Completar hasta 3ra sem. para evaluar a Probacionista"))</f>
        <v/>
      </c>
      <c r="AQ717" s="39"/>
      <c r="AR717" s="39"/>
      <c r="AS717" s="39"/>
      <c r="AT717" s="28"/>
      <c r="AU717" s="55"/>
      <c r="AV717" s="55"/>
      <c r="AW717" s="55"/>
      <c r="AX717" s="246" t="str">
        <f>IF(V717="","",EOMONTH(EDATE(Tabla1[[#This Row],[Fecha Finalización]],2),0))</f>
        <v/>
      </c>
      <c r="AY717" s="39"/>
      <c r="AZ717" s="247" t="str">
        <f>IF(V717="","",EOMONTH(EDATE(Tabla1[[#This Row],[Fecha Finalización]],3),0))</f>
        <v/>
      </c>
      <c r="BA717" s="39"/>
      <c r="BB717" s="39"/>
      <c r="BC717" s="233"/>
      <c r="BD717" s="231" t="str">
        <f>IF(F717="","",Tabla1[[#This Row],[sem 01]]&amp;Tabla1[[#This Row],[sem 02]]&amp;Tabla1[[#This Row],[sem 03]])</f>
        <v/>
      </c>
      <c r="BE717" s="232" t="str">
        <f>+IF(TRIM(F717)="","",$B$1&amp;"-"&amp;Tabla1[[#This Row],[Mes Inscrito]]&amp;"-"&amp;Tabla1[[#This Row],[Dia de clases Inscrito]]&amp;"-"&amp;Tabla1[[#This Row],[Horario Inscrito]]&amp;"-"&amp;Tabla1[[#This Row],[Fecha Inicio grupo]])</f>
        <v/>
      </c>
      <c r="BF717" s="249" t="str">
        <f>IF(F717="","",Tabla1[[#This Row],[Curso]])</f>
        <v/>
      </c>
      <c r="BG717" s="250" t="str">
        <f>+IF(TRIM(F717)="","",$B$1&amp;"-"&amp;TRIM(Tabla1[[#This Row],[Mes Inscrito]])&amp;"-"&amp;TRIM(Tabla1[[#This Row],[Dia de clases Inscrito]])&amp;"-"&amp;TRIM(Tabla1[[#This Row],[Horario Inscrito]])&amp;"-"&amp;TRIM(Tabla1[[#This Row],[Fecha Inicio grupo]])&amp;"-"&amp;TRIM(Tabla1[[#This Row],[Tipo Incrito]]))</f>
        <v/>
      </c>
      <c r="BH717" s="251" t="str">
        <f>IF(F717="","",OR(IFERROR(SEARCH("CG",Tabla1[[#This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7" s="305" t="str">
        <f>IF(F717&lt;&gt;"",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7" s="305" t="str">
        <f>IF(F717&lt;&gt;"",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7" s="305" t="str">
        <f>IF(Tabla1[[#This Row],[Fecha Inicio grupo]]="","",IFERROR(VLOOKUP(Tabla1[[#This Row],[Mes de Alta como miembro]],Parámetros!$AM$2:$AN$16,2,0),"01/01/1900"))</f>
        <v/>
      </c>
    </row>
    <row r="718" spans="1:63" ht="14.45" hidden="1">
      <c r="A718" s="68">
        <v>715</v>
      </c>
      <c r="B718" s="29"/>
      <c r="C718" s="34"/>
      <c r="D718" s="42"/>
      <c r="E718" s="64"/>
      <c r="F718" s="45"/>
      <c r="G718" s="45"/>
      <c r="H718" s="161"/>
      <c r="I718" s="42"/>
      <c r="J718" s="28"/>
      <c r="K718" s="69"/>
      <c r="L718" s="68"/>
      <c r="M718" s="46"/>
      <c r="N718" s="236" t="str">
        <f ca="1">IF(Tabla1[[#This Row],[Fecha de nac]]="","",IF(Tabla1[[#This Row],[Fecha Finalización]] &gt;=TODAY(), DATEDIF(Tabla1[[#This Row],[Fecha de nac]],TODAY(),"y"), ROUNDDOWN((Tabla1[[#This Row],[Fecha Finalización]] -Tabla1[[#This Row],[Fecha de nac]])/365,0)))</f>
        <v/>
      </c>
      <c r="O718" s="167"/>
      <c r="P718" s="34"/>
      <c r="Q718" s="67"/>
      <c r="R718" s="67"/>
      <c r="S718" s="67"/>
      <c r="T718" s="67"/>
      <c r="U718" s="241" t="str">
        <f>IF(F718="","",Tabla1[[#This Row],[Fecha Inicio grupo]]+3*7-7)</f>
        <v/>
      </c>
      <c r="V718" s="242" t="str">
        <f>IF(F718="","",EDATE(Tabla1[[#This Row],[Fecha Inicio grupo]],3))</f>
        <v/>
      </c>
      <c r="W718" s="29"/>
      <c r="X718" s="29"/>
      <c r="Y718" s="76"/>
      <c r="Z718" s="76"/>
      <c r="AA718" s="76"/>
      <c r="AB718" s="76"/>
      <c r="AC718" s="76"/>
      <c r="AD718" s="76"/>
      <c r="AE718" s="76"/>
      <c r="AF718" s="76"/>
      <c r="AG718" s="76"/>
      <c r="AH718" s="76"/>
      <c r="AI718" s="76"/>
      <c r="AJ718" s="76"/>
      <c r="AK718" s="76"/>
      <c r="AL718" s="76"/>
      <c r="AM718" s="76"/>
      <c r="AN718" s="76"/>
      <c r="AO718" s="143"/>
      <c r="AP718" s="244" t="str">
        <f>IF(F718="","",IFERROR(VLOOKUP(SUBSTITUTE(SUBSTITUTE(Tabla1[[#This Row],[Uso Sistemas]],"T","P"),"N","F"),Parámetros!$M$2:$N$17,2,0),"Completar hasta 3ra sem. para evaluar a Probacionista"))</f>
        <v/>
      </c>
      <c r="AQ718" s="39"/>
      <c r="AR718" s="39"/>
      <c r="AS718" s="39"/>
      <c r="AT718" s="28"/>
      <c r="AU718" s="55"/>
      <c r="AV718" s="55"/>
      <c r="AW718" s="55"/>
      <c r="AX718" s="246" t="str">
        <f>IF(V718="","",EOMONTH(EDATE(Tabla1[[#This Row],[Fecha Finalización]],2),0))</f>
        <v/>
      </c>
      <c r="AY718" s="39"/>
      <c r="AZ718" s="247" t="str">
        <f>IF(V718="","",EOMONTH(EDATE(Tabla1[[#This Row],[Fecha Finalización]],3),0))</f>
        <v/>
      </c>
      <c r="BA718" s="39"/>
      <c r="BB718" s="39"/>
      <c r="BC718" s="233"/>
      <c r="BD718" s="231" t="str">
        <f>IF(F718="","",Tabla1[[#This Row],[sem 01]]&amp;Tabla1[[#This Row],[sem 02]]&amp;Tabla1[[#This Row],[sem 03]])</f>
        <v/>
      </c>
      <c r="BE718" s="232" t="str">
        <f>+IF(TRIM(F718)="","",$B$1&amp;"-"&amp;Tabla1[[#This Row],[Mes Inscrito]]&amp;"-"&amp;Tabla1[[#This Row],[Dia de clases Inscrito]]&amp;"-"&amp;Tabla1[[#This Row],[Horario Inscrito]]&amp;"-"&amp;Tabla1[[#This Row],[Fecha Inicio grupo]])</f>
        <v/>
      </c>
      <c r="BF718" s="249" t="str">
        <f>IF(F718="","",Tabla1[[#This Row],[Curso]])</f>
        <v/>
      </c>
      <c r="BG718" s="250" t="str">
        <f>+IF(TRIM(F718)="","",$B$1&amp;"-"&amp;TRIM(Tabla1[[#This Row],[Mes Inscrito]])&amp;"-"&amp;TRIM(Tabla1[[#This Row],[Dia de clases Inscrito]])&amp;"-"&amp;TRIM(Tabla1[[#This Row],[Horario Inscrito]])&amp;"-"&amp;TRIM(Tabla1[[#This Row],[Fecha Inicio grupo]])&amp;"-"&amp;TRIM(Tabla1[[#This Row],[Tipo Incrito]]))</f>
        <v/>
      </c>
      <c r="BH718" s="251" t="str">
        <f>IF(F718="","",OR(IFERROR(SEARCH("CG",Tabla1[[#This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8" s="305" t="str">
        <f>IF(F718&lt;&gt;"",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8" s="305" t="str">
        <f>IF(F718&lt;&gt;"",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8" s="305" t="str">
        <f>IF(Tabla1[[#This Row],[Fecha Inicio grupo]]="","",IFERROR(VLOOKUP(Tabla1[[#This Row],[Mes de Alta como miembro]],Parámetros!$AM$2:$AN$16,2,0),"01/01/1900"))</f>
        <v/>
      </c>
    </row>
    <row r="719" spans="1:63" ht="14.45" hidden="1">
      <c r="A719" s="68">
        <v>716</v>
      </c>
      <c r="B719" s="29"/>
      <c r="C719" s="34"/>
      <c r="D719" s="42"/>
      <c r="E719" s="64"/>
      <c r="F719" s="45"/>
      <c r="G719" s="45"/>
      <c r="H719" s="161"/>
      <c r="I719" s="42"/>
      <c r="J719" s="28"/>
      <c r="K719" s="69"/>
      <c r="L719" s="68"/>
      <c r="M719" s="46"/>
      <c r="N719" s="236" t="str">
        <f ca="1">IF(Tabla1[[#This Row],[Fecha de nac]]="","",IF(Tabla1[[#This Row],[Fecha Finalización]] &gt;=TODAY(), DATEDIF(Tabla1[[#This Row],[Fecha de nac]],TODAY(),"y"), ROUNDDOWN((Tabla1[[#This Row],[Fecha Finalización]] -Tabla1[[#This Row],[Fecha de nac]])/365,0)))</f>
        <v/>
      </c>
      <c r="O719" s="167"/>
      <c r="P719" s="34"/>
      <c r="Q719" s="67"/>
      <c r="R719" s="67"/>
      <c r="S719" s="67"/>
      <c r="T719" s="67"/>
      <c r="U719" s="241" t="str">
        <f>IF(F719="","",Tabla1[[#This Row],[Fecha Inicio grupo]]+3*7-7)</f>
        <v/>
      </c>
      <c r="V719" s="242" t="str">
        <f>IF(F719="","",EDATE(Tabla1[[#This Row],[Fecha Inicio grupo]],3))</f>
        <v/>
      </c>
      <c r="W719" s="29"/>
      <c r="X719" s="29"/>
      <c r="Y719" s="76"/>
      <c r="Z719" s="76"/>
      <c r="AA719" s="76"/>
      <c r="AB719" s="76"/>
      <c r="AC719" s="76"/>
      <c r="AD719" s="76"/>
      <c r="AE719" s="76"/>
      <c r="AF719" s="76"/>
      <c r="AG719" s="76"/>
      <c r="AH719" s="76"/>
      <c r="AI719" s="76"/>
      <c r="AJ719" s="76"/>
      <c r="AK719" s="76"/>
      <c r="AL719" s="76"/>
      <c r="AM719" s="76"/>
      <c r="AN719" s="76"/>
      <c r="AO719" s="143"/>
      <c r="AP719" s="244" t="str">
        <f>IF(F719="","",IFERROR(VLOOKUP(SUBSTITUTE(SUBSTITUTE(Tabla1[[#This Row],[Uso Sistemas]],"T","P"),"N","F"),Parámetros!$M$2:$N$17,2,0),"Completar hasta 3ra sem. para evaluar a Probacionista"))</f>
        <v/>
      </c>
      <c r="AQ719" s="39"/>
      <c r="AR719" s="39"/>
      <c r="AS719" s="39"/>
      <c r="AT719" s="28"/>
      <c r="AU719" s="55"/>
      <c r="AV719" s="55"/>
      <c r="AW719" s="55"/>
      <c r="AX719" s="246" t="str">
        <f>IF(V719="","",EOMONTH(EDATE(Tabla1[[#This Row],[Fecha Finalización]],2),0))</f>
        <v/>
      </c>
      <c r="AY719" s="39"/>
      <c r="AZ719" s="247" t="str">
        <f>IF(V719="","",EOMONTH(EDATE(Tabla1[[#This Row],[Fecha Finalización]],3),0))</f>
        <v/>
      </c>
      <c r="BA719" s="39"/>
      <c r="BB719" s="39"/>
      <c r="BC719" s="233"/>
      <c r="BD719" s="231" t="str">
        <f>IF(F719="","",Tabla1[[#This Row],[sem 01]]&amp;Tabla1[[#This Row],[sem 02]]&amp;Tabla1[[#This Row],[sem 03]])</f>
        <v/>
      </c>
      <c r="BE719" s="232" t="str">
        <f>+IF(TRIM(F719)="","",$B$1&amp;"-"&amp;Tabla1[[#This Row],[Mes Inscrito]]&amp;"-"&amp;Tabla1[[#This Row],[Dia de clases Inscrito]]&amp;"-"&amp;Tabla1[[#This Row],[Horario Inscrito]]&amp;"-"&amp;Tabla1[[#This Row],[Fecha Inicio grupo]])</f>
        <v/>
      </c>
      <c r="BF719" s="249" t="str">
        <f>IF(F719="","",Tabla1[[#This Row],[Curso]])</f>
        <v/>
      </c>
      <c r="BG719" s="250" t="str">
        <f>+IF(TRIM(F719)="","",$B$1&amp;"-"&amp;TRIM(Tabla1[[#This Row],[Mes Inscrito]])&amp;"-"&amp;TRIM(Tabla1[[#This Row],[Dia de clases Inscrito]])&amp;"-"&amp;TRIM(Tabla1[[#This Row],[Horario Inscrito]])&amp;"-"&amp;TRIM(Tabla1[[#This Row],[Fecha Inicio grupo]])&amp;"-"&amp;TRIM(Tabla1[[#This Row],[Tipo Incrito]]))</f>
        <v/>
      </c>
      <c r="BH719" s="251" t="str">
        <f>IF(F719="","",OR(IFERROR(SEARCH("CG",Tabla1[[#This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9" s="305" t="str">
        <f>IF(F719&lt;&gt;"",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9" s="305" t="str">
        <f>IF(F719&lt;&gt;"",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9" s="305" t="str">
        <f>IF(Tabla1[[#This Row],[Fecha Inicio grupo]]="","",IFERROR(VLOOKUP(Tabla1[[#This Row],[Mes de Alta como miembro]],Parámetros!$AM$2:$AN$16,2,0),"01/01/1900"))</f>
        <v/>
      </c>
    </row>
    <row r="720" spans="1:63" ht="14.45" hidden="1">
      <c r="A720" s="68">
        <v>717</v>
      </c>
      <c r="B720" s="29"/>
      <c r="C720" s="34"/>
      <c r="D720" s="42"/>
      <c r="E720" s="64"/>
      <c r="F720" s="45"/>
      <c r="G720" s="45"/>
      <c r="H720" s="161"/>
      <c r="I720" s="42"/>
      <c r="J720" s="28"/>
      <c r="K720" s="69"/>
      <c r="L720" s="68"/>
      <c r="M720" s="46"/>
      <c r="N720" s="236" t="str">
        <f ca="1">IF(Tabla1[[#This Row],[Fecha de nac]]="","",IF(Tabla1[[#This Row],[Fecha Finalización]] &gt;=TODAY(), DATEDIF(Tabla1[[#This Row],[Fecha de nac]],TODAY(),"y"), ROUNDDOWN((Tabla1[[#This Row],[Fecha Finalización]] -Tabla1[[#This Row],[Fecha de nac]])/365,0)))</f>
        <v/>
      </c>
      <c r="O720" s="167"/>
      <c r="P720" s="34"/>
      <c r="Q720" s="67"/>
      <c r="R720" s="67"/>
      <c r="S720" s="67"/>
      <c r="T720" s="67"/>
      <c r="U720" s="241" t="str">
        <f>IF(F720="","",Tabla1[[#This Row],[Fecha Inicio grupo]]+3*7-7)</f>
        <v/>
      </c>
      <c r="V720" s="242" t="str">
        <f>IF(F720="","",EDATE(Tabla1[[#This Row],[Fecha Inicio grupo]],3))</f>
        <v/>
      </c>
      <c r="W720" s="29"/>
      <c r="X720" s="29"/>
      <c r="Y720" s="76"/>
      <c r="Z720" s="76"/>
      <c r="AA720" s="76"/>
      <c r="AB720" s="76"/>
      <c r="AC720" s="76"/>
      <c r="AD720" s="76"/>
      <c r="AE720" s="76"/>
      <c r="AF720" s="76"/>
      <c r="AG720" s="76"/>
      <c r="AH720" s="76"/>
      <c r="AI720" s="76"/>
      <c r="AJ720" s="76"/>
      <c r="AK720" s="76"/>
      <c r="AL720" s="76"/>
      <c r="AM720" s="76"/>
      <c r="AN720" s="76"/>
      <c r="AO720" s="143"/>
      <c r="AP720" s="244" t="str">
        <f>IF(F720="","",IFERROR(VLOOKUP(SUBSTITUTE(SUBSTITUTE(Tabla1[[#This Row],[Uso Sistemas]],"T","P"),"N","F"),Parámetros!$M$2:$N$17,2,0),"Completar hasta 3ra sem. para evaluar a Probacionista"))</f>
        <v/>
      </c>
      <c r="AQ720" s="39"/>
      <c r="AR720" s="39"/>
      <c r="AS720" s="39"/>
      <c r="AT720" s="28"/>
      <c r="AU720" s="55"/>
      <c r="AV720" s="55"/>
      <c r="AW720" s="55"/>
      <c r="AX720" s="246" t="str">
        <f>IF(V720="","",EOMONTH(EDATE(Tabla1[[#This Row],[Fecha Finalización]],2),0))</f>
        <v/>
      </c>
      <c r="AY720" s="39"/>
      <c r="AZ720" s="247" t="str">
        <f>IF(V720="","",EOMONTH(EDATE(Tabla1[[#This Row],[Fecha Finalización]],3),0))</f>
        <v/>
      </c>
      <c r="BA720" s="39"/>
      <c r="BB720" s="39"/>
      <c r="BC720" s="233"/>
      <c r="BD720" s="231" t="str">
        <f>IF(F720="","",Tabla1[[#This Row],[sem 01]]&amp;Tabla1[[#This Row],[sem 02]]&amp;Tabla1[[#This Row],[sem 03]])</f>
        <v/>
      </c>
      <c r="BE720" s="232" t="str">
        <f>+IF(TRIM(F720)="","",$B$1&amp;"-"&amp;Tabla1[[#This Row],[Mes Inscrito]]&amp;"-"&amp;Tabla1[[#This Row],[Dia de clases Inscrito]]&amp;"-"&amp;Tabla1[[#This Row],[Horario Inscrito]]&amp;"-"&amp;Tabla1[[#This Row],[Fecha Inicio grupo]])</f>
        <v/>
      </c>
      <c r="BF720" s="249" t="str">
        <f>IF(F720="","",Tabla1[[#This Row],[Curso]])</f>
        <v/>
      </c>
      <c r="BG720" s="250" t="str">
        <f>+IF(TRIM(F720)="","",$B$1&amp;"-"&amp;TRIM(Tabla1[[#This Row],[Mes Inscrito]])&amp;"-"&amp;TRIM(Tabla1[[#This Row],[Dia de clases Inscrito]])&amp;"-"&amp;TRIM(Tabla1[[#This Row],[Horario Inscrito]])&amp;"-"&amp;TRIM(Tabla1[[#This Row],[Fecha Inicio grupo]])&amp;"-"&amp;TRIM(Tabla1[[#This Row],[Tipo Incrito]]))</f>
        <v/>
      </c>
      <c r="BH720" s="251" t="str">
        <f>IF(F720="","",OR(IFERROR(SEARCH("CG",Tabla1[[#This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0" s="305" t="str">
        <f>IF(F720&lt;&gt;"",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0" s="305" t="str">
        <f>IF(F720&lt;&gt;"",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0" s="305" t="str">
        <f>IF(Tabla1[[#This Row],[Fecha Inicio grupo]]="","",IFERROR(VLOOKUP(Tabla1[[#This Row],[Mes de Alta como miembro]],Parámetros!$AM$2:$AN$16,2,0),"01/01/1900"))</f>
        <v/>
      </c>
    </row>
    <row r="721" spans="1:63" ht="14.45" hidden="1">
      <c r="A721" s="68">
        <v>718</v>
      </c>
      <c r="B721" s="29"/>
      <c r="C721" s="34"/>
      <c r="D721" s="42"/>
      <c r="E721" s="64"/>
      <c r="F721" s="45"/>
      <c r="G721" s="45"/>
      <c r="H721" s="161"/>
      <c r="I721" s="42"/>
      <c r="J721" s="28"/>
      <c r="K721" s="69"/>
      <c r="L721" s="68"/>
      <c r="M721" s="46"/>
      <c r="N721" s="236" t="str">
        <f ca="1">IF(Tabla1[[#This Row],[Fecha de nac]]="","",IF(Tabla1[[#This Row],[Fecha Finalización]] &gt;=TODAY(), DATEDIF(Tabla1[[#This Row],[Fecha de nac]],TODAY(),"y"), ROUNDDOWN((Tabla1[[#This Row],[Fecha Finalización]] -Tabla1[[#This Row],[Fecha de nac]])/365,0)))</f>
        <v/>
      </c>
      <c r="O721" s="167"/>
      <c r="P721" s="34"/>
      <c r="Q721" s="67"/>
      <c r="R721" s="67"/>
      <c r="S721" s="67"/>
      <c r="T721" s="67"/>
      <c r="U721" s="241" t="str">
        <f>IF(F721="","",Tabla1[[#This Row],[Fecha Inicio grupo]]+3*7-7)</f>
        <v/>
      </c>
      <c r="V721" s="242" t="str">
        <f>IF(F721="","",EDATE(Tabla1[[#This Row],[Fecha Inicio grupo]],3))</f>
        <v/>
      </c>
      <c r="W721" s="29"/>
      <c r="X721" s="29"/>
      <c r="Y721" s="76"/>
      <c r="Z721" s="76"/>
      <c r="AA721" s="76"/>
      <c r="AB721" s="76"/>
      <c r="AC721" s="76"/>
      <c r="AD721" s="76"/>
      <c r="AE721" s="76"/>
      <c r="AF721" s="76"/>
      <c r="AG721" s="76"/>
      <c r="AH721" s="76"/>
      <c r="AI721" s="76"/>
      <c r="AJ721" s="76"/>
      <c r="AK721" s="76"/>
      <c r="AL721" s="76"/>
      <c r="AM721" s="76"/>
      <c r="AN721" s="76"/>
      <c r="AO721" s="143"/>
      <c r="AP721" s="244" t="str">
        <f>IF(F721="","",IFERROR(VLOOKUP(SUBSTITUTE(SUBSTITUTE(Tabla1[[#This Row],[Uso Sistemas]],"T","P"),"N","F"),Parámetros!$M$2:$N$17,2,0),"Completar hasta 3ra sem. para evaluar a Probacionista"))</f>
        <v/>
      </c>
      <c r="AQ721" s="39"/>
      <c r="AR721" s="39"/>
      <c r="AS721" s="39"/>
      <c r="AT721" s="28"/>
      <c r="AU721" s="55"/>
      <c r="AV721" s="55"/>
      <c r="AW721" s="55"/>
      <c r="AX721" s="246" t="str">
        <f>IF(V721="","",EOMONTH(EDATE(Tabla1[[#This Row],[Fecha Finalización]],2),0))</f>
        <v/>
      </c>
      <c r="AY721" s="39"/>
      <c r="AZ721" s="247" t="str">
        <f>IF(V721="","",EOMONTH(EDATE(Tabla1[[#This Row],[Fecha Finalización]],3),0))</f>
        <v/>
      </c>
      <c r="BA721" s="39"/>
      <c r="BB721" s="39"/>
      <c r="BC721" s="233"/>
      <c r="BD721" s="231" t="str">
        <f>IF(F721="","",Tabla1[[#This Row],[sem 01]]&amp;Tabla1[[#This Row],[sem 02]]&amp;Tabla1[[#This Row],[sem 03]])</f>
        <v/>
      </c>
      <c r="BE721" s="232" t="str">
        <f>+IF(TRIM(F721)="","",$B$1&amp;"-"&amp;Tabla1[[#This Row],[Mes Inscrito]]&amp;"-"&amp;Tabla1[[#This Row],[Dia de clases Inscrito]]&amp;"-"&amp;Tabla1[[#This Row],[Horario Inscrito]]&amp;"-"&amp;Tabla1[[#This Row],[Fecha Inicio grupo]])</f>
        <v/>
      </c>
      <c r="BF721" s="249" t="str">
        <f>IF(F721="","",Tabla1[[#This Row],[Curso]])</f>
        <v/>
      </c>
      <c r="BG721" s="250" t="str">
        <f>+IF(TRIM(F721)="","",$B$1&amp;"-"&amp;TRIM(Tabla1[[#This Row],[Mes Inscrito]])&amp;"-"&amp;TRIM(Tabla1[[#This Row],[Dia de clases Inscrito]])&amp;"-"&amp;TRIM(Tabla1[[#This Row],[Horario Inscrito]])&amp;"-"&amp;TRIM(Tabla1[[#This Row],[Fecha Inicio grupo]])&amp;"-"&amp;TRIM(Tabla1[[#This Row],[Tipo Incrito]]))</f>
        <v/>
      </c>
      <c r="BH721" s="251" t="str">
        <f>IF(F721="","",OR(IFERROR(SEARCH("CG",Tabla1[[#This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1" s="305" t="str">
        <f>IF(F721&lt;&gt;"",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1" s="305" t="str">
        <f>IF(F721&lt;&gt;"",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1" s="305" t="str">
        <f>IF(Tabla1[[#This Row],[Fecha Inicio grupo]]="","",IFERROR(VLOOKUP(Tabla1[[#This Row],[Mes de Alta como miembro]],Parámetros!$AM$2:$AN$16,2,0),"01/01/1900"))</f>
        <v/>
      </c>
    </row>
    <row r="722" spans="1:63" ht="14.45" hidden="1">
      <c r="A722" s="68">
        <v>719</v>
      </c>
      <c r="B722" s="29"/>
      <c r="C722" s="34"/>
      <c r="D722" s="42"/>
      <c r="E722" s="64"/>
      <c r="F722" s="45"/>
      <c r="G722" s="45"/>
      <c r="H722" s="161"/>
      <c r="I722" s="42"/>
      <c r="J722" s="28"/>
      <c r="K722" s="69"/>
      <c r="L722" s="68"/>
      <c r="M722" s="46"/>
      <c r="N722" s="236" t="str">
        <f ca="1">IF(Tabla1[[#This Row],[Fecha de nac]]="","",IF(Tabla1[[#This Row],[Fecha Finalización]] &gt;=TODAY(), DATEDIF(Tabla1[[#This Row],[Fecha de nac]],TODAY(),"y"), ROUNDDOWN((Tabla1[[#This Row],[Fecha Finalización]] -Tabla1[[#This Row],[Fecha de nac]])/365,0)))</f>
        <v/>
      </c>
      <c r="O722" s="167"/>
      <c r="P722" s="34"/>
      <c r="Q722" s="67"/>
      <c r="R722" s="67"/>
      <c r="S722" s="67"/>
      <c r="T722" s="67"/>
      <c r="U722" s="241" t="str">
        <f>IF(F722="","",Tabla1[[#This Row],[Fecha Inicio grupo]]+3*7-7)</f>
        <v/>
      </c>
      <c r="V722" s="242" t="str">
        <f>IF(F722="","",EDATE(Tabla1[[#This Row],[Fecha Inicio grupo]],3))</f>
        <v/>
      </c>
      <c r="W722" s="29"/>
      <c r="X722" s="29"/>
      <c r="Y722" s="76"/>
      <c r="Z722" s="76"/>
      <c r="AA722" s="76"/>
      <c r="AB722" s="76"/>
      <c r="AC722" s="76"/>
      <c r="AD722" s="76"/>
      <c r="AE722" s="76"/>
      <c r="AF722" s="76"/>
      <c r="AG722" s="76"/>
      <c r="AH722" s="76"/>
      <c r="AI722" s="76"/>
      <c r="AJ722" s="76"/>
      <c r="AK722" s="76"/>
      <c r="AL722" s="76"/>
      <c r="AM722" s="76"/>
      <c r="AN722" s="76"/>
      <c r="AO722" s="143"/>
      <c r="AP722" s="244" t="str">
        <f>IF(F722="","",IFERROR(VLOOKUP(SUBSTITUTE(SUBSTITUTE(Tabla1[[#This Row],[Uso Sistemas]],"T","P"),"N","F"),Parámetros!$M$2:$N$17,2,0),"Completar hasta 3ra sem. para evaluar a Probacionista"))</f>
        <v/>
      </c>
      <c r="AQ722" s="39"/>
      <c r="AR722" s="39"/>
      <c r="AS722" s="39"/>
      <c r="AT722" s="28"/>
      <c r="AU722" s="55"/>
      <c r="AV722" s="55"/>
      <c r="AW722" s="55"/>
      <c r="AX722" s="246" t="str">
        <f>IF(V722="","",EOMONTH(EDATE(Tabla1[[#This Row],[Fecha Finalización]],2),0))</f>
        <v/>
      </c>
      <c r="AY722" s="39"/>
      <c r="AZ722" s="247" t="str">
        <f>IF(V722="","",EOMONTH(EDATE(Tabla1[[#This Row],[Fecha Finalización]],3),0))</f>
        <v/>
      </c>
      <c r="BA722" s="39"/>
      <c r="BB722" s="39"/>
      <c r="BC722" s="233"/>
      <c r="BD722" s="231" t="str">
        <f>IF(F722="","",Tabla1[[#This Row],[sem 01]]&amp;Tabla1[[#This Row],[sem 02]]&amp;Tabla1[[#This Row],[sem 03]])</f>
        <v/>
      </c>
      <c r="BE722" s="232" t="str">
        <f>+IF(TRIM(F722)="","",$B$1&amp;"-"&amp;Tabla1[[#This Row],[Mes Inscrito]]&amp;"-"&amp;Tabla1[[#This Row],[Dia de clases Inscrito]]&amp;"-"&amp;Tabla1[[#This Row],[Horario Inscrito]]&amp;"-"&amp;Tabla1[[#This Row],[Fecha Inicio grupo]])</f>
        <v/>
      </c>
      <c r="BF722" s="249" t="str">
        <f>IF(F722="","",Tabla1[[#This Row],[Curso]])</f>
        <v/>
      </c>
      <c r="BG722" s="250" t="str">
        <f>+IF(TRIM(F722)="","",$B$1&amp;"-"&amp;TRIM(Tabla1[[#This Row],[Mes Inscrito]])&amp;"-"&amp;TRIM(Tabla1[[#This Row],[Dia de clases Inscrito]])&amp;"-"&amp;TRIM(Tabla1[[#This Row],[Horario Inscrito]])&amp;"-"&amp;TRIM(Tabla1[[#This Row],[Fecha Inicio grupo]])&amp;"-"&amp;TRIM(Tabla1[[#This Row],[Tipo Incrito]]))</f>
        <v/>
      </c>
      <c r="BH722" s="251" t="str">
        <f>IF(F722="","",OR(IFERROR(SEARCH("CG",Tabla1[[#This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2" s="305" t="str">
        <f>IF(F722&lt;&gt;"",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2" s="305" t="str">
        <f>IF(F722&lt;&gt;"",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2" s="305" t="str">
        <f>IF(Tabla1[[#This Row],[Fecha Inicio grupo]]="","",IFERROR(VLOOKUP(Tabla1[[#This Row],[Mes de Alta como miembro]],Parámetros!$AM$2:$AN$16,2,0),"01/01/1900"))</f>
        <v/>
      </c>
    </row>
    <row r="723" spans="1:63" ht="14.45" hidden="1">
      <c r="A723" s="68">
        <v>720</v>
      </c>
      <c r="B723" s="29"/>
      <c r="C723" s="34"/>
      <c r="D723" s="42"/>
      <c r="E723" s="64"/>
      <c r="F723" s="45"/>
      <c r="G723" s="45"/>
      <c r="H723" s="161"/>
      <c r="I723" s="42"/>
      <c r="J723" s="28"/>
      <c r="K723" s="69"/>
      <c r="L723" s="68"/>
      <c r="M723" s="46"/>
      <c r="N723" s="236" t="str">
        <f ca="1">IF(Tabla1[[#This Row],[Fecha de nac]]="","",IF(Tabla1[[#This Row],[Fecha Finalización]] &gt;=TODAY(), DATEDIF(Tabla1[[#This Row],[Fecha de nac]],TODAY(),"y"), ROUNDDOWN((Tabla1[[#This Row],[Fecha Finalización]] -Tabla1[[#This Row],[Fecha de nac]])/365,0)))</f>
        <v/>
      </c>
      <c r="O723" s="167"/>
      <c r="P723" s="34"/>
      <c r="Q723" s="67"/>
      <c r="R723" s="67"/>
      <c r="S723" s="67"/>
      <c r="T723" s="67"/>
      <c r="U723" s="241" t="str">
        <f>IF(F723="","",Tabla1[[#This Row],[Fecha Inicio grupo]]+3*7-7)</f>
        <v/>
      </c>
      <c r="V723" s="242" t="str">
        <f>IF(F723="","",EDATE(Tabla1[[#This Row],[Fecha Inicio grupo]],3))</f>
        <v/>
      </c>
      <c r="W723" s="29"/>
      <c r="X723" s="29"/>
      <c r="Y723" s="76"/>
      <c r="Z723" s="76"/>
      <c r="AA723" s="76"/>
      <c r="AB723" s="76"/>
      <c r="AC723" s="76"/>
      <c r="AD723" s="76"/>
      <c r="AE723" s="76"/>
      <c r="AF723" s="76"/>
      <c r="AG723" s="76"/>
      <c r="AH723" s="76"/>
      <c r="AI723" s="76"/>
      <c r="AJ723" s="76"/>
      <c r="AK723" s="76"/>
      <c r="AL723" s="76"/>
      <c r="AM723" s="76"/>
      <c r="AN723" s="76"/>
      <c r="AO723" s="143"/>
      <c r="AP723" s="244" t="str">
        <f>IF(F723="","",IFERROR(VLOOKUP(SUBSTITUTE(SUBSTITUTE(Tabla1[[#This Row],[Uso Sistemas]],"T","P"),"N","F"),Parámetros!$M$2:$N$17,2,0),"Completar hasta 3ra sem. para evaluar a Probacionista"))</f>
        <v/>
      </c>
      <c r="AQ723" s="39"/>
      <c r="AR723" s="39"/>
      <c r="AS723" s="39"/>
      <c r="AT723" s="28"/>
      <c r="AU723" s="55"/>
      <c r="AV723" s="55"/>
      <c r="AW723" s="55"/>
      <c r="AX723" s="246" t="str">
        <f>IF(V723="","",EOMONTH(EDATE(Tabla1[[#This Row],[Fecha Finalización]],2),0))</f>
        <v/>
      </c>
      <c r="AY723" s="39"/>
      <c r="AZ723" s="247" t="str">
        <f>IF(V723="","",EOMONTH(EDATE(Tabla1[[#This Row],[Fecha Finalización]],3),0))</f>
        <v/>
      </c>
      <c r="BA723" s="39"/>
      <c r="BB723" s="39"/>
      <c r="BC723" s="233"/>
      <c r="BD723" s="231" t="str">
        <f>IF(F723="","",Tabla1[[#This Row],[sem 01]]&amp;Tabla1[[#This Row],[sem 02]]&amp;Tabla1[[#This Row],[sem 03]])</f>
        <v/>
      </c>
      <c r="BE723" s="232" t="str">
        <f>+IF(TRIM(F723)="","",$B$1&amp;"-"&amp;Tabla1[[#This Row],[Mes Inscrito]]&amp;"-"&amp;Tabla1[[#This Row],[Dia de clases Inscrito]]&amp;"-"&amp;Tabla1[[#This Row],[Horario Inscrito]]&amp;"-"&amp;Tabla1[[#This Row],[Fecha Inicio grupo]])</f>
        <v/>
      </c>
      <c r="BF723" s="249" t="str">
        <f>IF(F723="","",Tabla1[[#This Row],[Curso]])</f>
        <v/>
      </c>
      <c r="BG723" s="250" t="str">
        <f>+IF(TRIM(F723)="","",$B$1&amp;"-"&amp;TRIM(Tabla1[[#This Row],[Mes Inscrito]])&amp;"-"&amp;TRIM(Tabla1[[#This Row],[Dia de clases Inscrito]])&amp;"-"&amp;TRIM(Tabla1[[#This Row],[Horario Inscrito]])&amp;"-"&amp;TRIM(Tabla1[[#This Row],[Fecha Inicio grupo]])&amp;"-"&amp;TRIM(Tabla1[[#This Row],[Tipo Incrito]]))</f>
        <v/>
      </c>
      <c r="BH723" s="251" t="str">
        <f>IF(F723="","",OR(IFERROR(SEARCH("CG",Tabla1[[#This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3" s="305" t="str">
        <f>IF(F723&lt;&gt;"",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3" s="305" t="str">
        <f>IF(F723&lt;&gt;"",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3" s="305" t="str">
        <f>IF(Tabla1[[#This Row],[Fecha Inicio grupo]]="","",IFERROR(VLOOKUP(Tabla1[[#This Row],[Mes de Alta como miembro]],Parámetros!$AM$2:$AN$16,2,0),"01/01/1900"))</f>
        <v/>
      </c>
    </row>
    <row r="724" spans="1:63" ht="14.45" hidden="1">
      <c r="A724" s="68">
        <v>721</v>
      </c>
      <c r="B724" s="29"/>
      <c r="C724" s="34"/>
      <c r="D724" s="42"/>
      <c r="E724" s="64"/>
      <c r="F724" s="45"/>
      <c r="G724" s="45"/>
      <c r="H724" s="161"/>
      <c r="I724" s="42"/>
      <c r="J724" s="28"/>
      <c r="K724" s="69"/>
      <c r="L724" s="68"/>
      <c r="M724" s="46"/>
      <c r="N724" s="236" t="str">
        <f ca="1">IF(Tabla1[[#This Row],[Fecha de nac]]="","",IF(Tabla1[[#This Row],[Fecha Finalización]] &gt;=TODAY(), DATEDIF(Tabla1[[#This Row],[Fecha de nac]],TODAY(),"y"), ROUNDDOWN((Tabla1[[#This Row],[Fecha Finalización]] -Tabla1[[#This Row],[Fecha de nac]])/365,0)))</f>
        <v/>
      </c>
      <c r="O724" s="167"/>
      <c r="P724" s="34"/>
      <c r="Q724" s="67"/>
      <c r="R724" s="67"/>
      <c r="S724" s="67"/>
      <c r="T724" s="67"/>
      <c r="U724" s="241" t="str">
        <f>IF(F724="","",Tabla1[[#This Row],[Fecha Inicio grupo]]+3*7-7)</f>
        <v/>
      </c>
      <c r="V724" s="242" t="str">
        <f>IF(F724="","",EDATE(Tabla1[[#This Row],[Fecha Inicio grupo]],3))</f>
        <v/>
      </c>
      <c r="W724" s="29"/>
      <c r="X724" s="29"/>
      <c r="Y724" s="76"/>
      <c r="Z724" s="76"/>
      <c r="AA724" s="76"/>
      <c r="AB724" s="76"/>
      <c r="AC724" s="76"/>
      <c r="AD724" s="76"/>
      <c r="AE724" s="76"/>
      <c r="AF724" s="76"/>
      <c r="AG724" s="76"/>
      <c r="AH724" s="76"/>
      <c r="AI724" s="76"/>
      <c r="AJ724" s="76"/>
      <c r="AK724" s="76"/>
      <c r="AL724" s="76"/>
      <c r="AM724" s="76"/>
      <c r="AN724" s="76"/>
      <c r="AO724" s="143"/>
      <c r="AP724" s="244" t="str">
        <f>IF(F724="","",IFERROR(VLOOKUP(SUBSTITUTE(SUBSTITUTE(Tabla1[[#This Row],[Uso Sistemas]],"T","P"),"N","F"),Parámetros!$M$2:$N$17,2,0),"Completar hasta 3ra sem. para evaluar a Probacionista"))</f>
        <v/>
      </c>
      <c r="AQ724" s="39"/>
      <c r="AR724" s="39"/>
      <c r="AS724" s="39"/>
      <c r="AT724" s="28"/>
      <c r="AU724" s="55"/>
      <c r="AV724" s="55"/>
      <c r="AW724" s="55"/>
      <c r="AX724" s="246" t="str">
        <f>IF(V724="","",EOMONTH(EDATE(Tabla1[[#This Row],[Fecha Finalización]],2),0))</f>
        <v/>
      </c>
      <c r="AY724" s="39"/>
      <c r="AZ724" s="247" t="str">
        <f>IF(V724="","",EOMONTH(EDATE(Tabla1[[#This Row],[Fecha Finalización]],3),0))</f>
        <v/>
      </c>
      <c r="BA724" s="39"/>
      <c r="BB724" s="39"/>
      <c r="BC724" s="233"/>
      <c r="BD724" s="231" t="str">
        <f>IF(F724="","",Tabla1[[#This Row],[sem 01]]&amp;Tabla1[[#This Row],[sem 02]]&amp;Tabla1[[#This Row],[sem 03]])</f>
        <v/>
      </c>
      <c r="BE724" s="232" t="str">
        <f>+IF(TRIM(F724)="","",$B$1&amp;"-"&amp;Tabla1[[#This Row],[Mes Inscrito]]&amp;"-"&amp;Tabla1[[#This Row],[Dia de clases Inscrito]]&amp;"-"&amp;Tabla1[[#This Row],[Horario Inscrito]]&amp;"-"&amp;Tabla1[[#This Row],[Fecha Inicio grupo]])</f>
        <v/>
      </c>
      <c r="BF724" s="249" t="str">
        <f>IF(F724="","",Tabla1[[#This Row],[Curso]])</f>
        <v/>
      </c>
      <c r="BG724" s="250" t="str">
        <f>+IF(TRIM(F724)="","",$B$1&amp;"-"&amp;TRIM(Tabla1[[#This Row],[Mes Inscrito]])&amp;"-"&amp;TRIM(Tabla1[[#This Row],[Dia de clases Inscrito]])&amp;"-"&amp;TRIM(Tabla1[[#This Row],[Horario Inscrito]])&amp;"-"&amp;TRIM(Tabla1[[#This Row],[Fecha Inicio grupo]])&amp;"-"&amp;TRIM(Tabla1[[#This Row],[Tipo Incrito]]))</f>
        <v/>
      </c>
      <c r="BH724" s="251" t="str">
        <f>IF(F724="","",OR(IFERROR(SEARCH("CG",Tabla1[[#This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4" s="305" t="str">
        <f>IF(F724&lt;&gt;"",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4" s="305" t="str">
        <f>IF(F724&lt;&gt;"",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4" s="305" t="str">
        <f>IF(Tabla1[[#This Row],[Fecha Inicio grupo]]="","",IFERROR(VLOOKUP(Tabla1[[#This Row],[Mes de Alta como miembro]],Parámetros!$AM$2:$AN$16,2,0),"01/01/1900"))</f>
        <v/>
      </c>
    </row>
    <row r="725" spans="1:63" ht="14.45" hidden="1">
      <c r="A725" s="68">
        <v>722</v>
      </c>
      <c r="B725" s="29"/>
      <c r="C725" s="34"/>
      <c r="D725" s="42"/>
      <c r="E725" s="64"/>
      <c r="F725" s="45"/>
      <c r="G725" s="45"/>
      <c r="H725" s="161"/>
      <c r="I725" s="42"/>
      <c r="J725" s="28"/>
      <c r="K725" s="69"/>
      <c r="L725" s="68"/>
      <c r="M725" s="46"/>
      <c r="N725" s="236" t="str">
        <f ca="1">IF(Tabla1[[#This Row],[Fecha de nac]]="","",IF(Tabla1[[#This Row],[Fecha Finalización]] &gt;=TODAY(), DATEDIF(Tabla1[[#This Row],[Fecha de nac]],TODAY(),"y"), ROUNDDOWN((Tabla1[[#This Row],[Fecha Finalización]] -Tabla1[[#This Row],[Fecha de nac]])/365,0)))</f>
        <v/>
      </c>
      <c r="O725" s="167"/>
      <c r="P725" s="34"/>
      <c r="Q725" s="67"/>
      <c r="R725" s="67"/>
      <c r="S725" s="67"/>
      <c r="T725" s="67"/>
      <c r="U725" s="241" t="str">
        <f>IF(F725="","",Tabla1[[#This Row],[Fecha Inicio grupo]]+3*7-7)</f>
        <v/>
      </c>
      <c r="V725" s="242" t="str">
        <f>IF(F725="","",EDATE(Tabla1[[#This Row],[Fecha Inicio grupo]],3))</f>
        <v/>
      </c>
      <c r="W725" s="29"/>
      <c r="X725" s="29"/>
      <c r="Y725" s="76"/>
      <c r="Z725" s="76"/>
      <c r="AA725" s="76"/>
      <c r="AB725" s="76"/>
      <c r="AC725" s="76"/>
      <c r="AD725" s="76"/>
      <c r="AE725" s="76"/>
      <c r="AF725" s="76"/>
      <c r="AG725" s="76"/>
      <c r="AH725" s="76"/>
      <c r="AI725" s="76"/>
      <c r="AJ725" s="76"/>
      <c r="AK725" s="76"/>
      <c r="AL725" s="76"/>
      <c r="AM725" s="76"/>
      <c r="AN725" s="76"/>
      <c r="AO725" s="143"/>
      <c r="AP725" s="244" t="str">
        <f>IF(F725="","",IFERROR(VLOOKUP(SUBSTITUTE(SUBSTITUTE(Tabla1[[#This Row],[Uso Sistemas]],"T","P"),"N","F"),Parámetros!$M$2:$N$17,2,0),"Completar hasta 3ra sem. para evaluar a Probacionista"))</f>
        <v/>
      </c>
      <c r="AQ725" s="39"/>
      <c r="AR725" s="39"/>
      <c r="AS725" s="39"/>
      <c r="AT725" s="28"/>
      <c r="AU725" s="55"/>
      <c r="AV725" s="55"/>
      <c r="AW725" s="55"/>
      <c r="AX725" s="246" t="str">
        <f>IF(V725="","",EOMONTH(EDATE(Tabla1[[#This Row],[Fecha Finalización]],2),0))</f>
        <v/>
      </c>
      <c r="AY725" s="39"/>
      <c r="AZ725" s="247" t="str">
        <f>IF(V725="","",EOMONTH(EDATE(Tabla1[[#This Row],[Fecha Finalización]],3),0))</f>
        <v/>
      </c>
      <c r="BA725" s="39"/>
      <c r="BB725" s="39"/>
      <c r="BC725" s="233"/>
      <c r="BD725" s="231" t="str">
        <f>IF(F725="","",Tabla1[[#This Row],[sem 01]]&amp;Tabla1[[#This Row],[sem 02]]&amp;Tabla1[[#This Row],[sem 03]])</f>
        <v/>
      </c>
      <c r="BE725" s="232" t="str">
        <f>+IF(TRIM(F725)="","",$B$1&amp;"-"&amp;Tabla1[[#This Row],[Mes Inscrito]]&amp;"-"&amp;Tabla1[[#This Row],[Dia de clases Inscrito]]&amp;"-"&amp;Tabla1[[#This Row],[Horario Inscrito]]&amp;"-"&amp;Tabla1[[#This Row],[Fecha Inicio grupo]])</f>
        <v/>
      </c>
      <c r="BF725" s="249" t="str">
        <f>IF(F725="","",Tabla1[[#This Row],[Curso]])</f>
        <v/>
      </c>
      <c r="BG725" s="250" t="str">
        <f>+IF(TRIM(F725)="","",$B$1&amp;"-"&amp;TRIM(Tabla1[[#This Row],[Mes Inscrito]])&amp;"-"&amp;TRIM(Tabla1[[#This Row],[Dia de clases Inscrito]])&amp;"-"&amp;TRIM(Tabla1[[#This Row],[Horario Inscrito]])&amp;"-"&amp;TRIM(Tabla1[[#This Row],[Fecha Inicio grupo]])&amp;"-"&amp;TRIM(Tabla1[[#This Row],[Tipo Incrito]]))</f>
        <v/>
      </c>
      <c r="BH725" s="251" t="str">
        <f>IF(F725="","",OR(IFERROR(SEARCH("CG",Tabla1[[#This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5" s="305" t="str">
        <f>IF(F725&lt;&gt;"",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5" s="305" t="str">
        <f>IF(F725&lt;&gt;"",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5" s="305" t="str">
        <f>IF(Tabla1[[#This Row],[Fecha Inicio grupo]]="","",IFERROR(VLOOKUP(Tabla1[[#This Row],[Mes de Alta como miembro]],Parámetros!$AM$2:$AN$16,2,0),"01/01/1900"))</f>
        <v/>
      </c>
    </row>
    <row r="726" spans="1:63" ht="14.45" hidden="1">
      <c r="A726" s="68">
        <v>723</v>
      </c>
      <c r="B726" s="29"/>
      <c r="C726" s="34"/>
      <c r="D726" s="42"/>
      <c r="E726" s="64"/>
      <c r="F726" s="45"/>
      <c r="G726" s="45"/>
      <c r="H726" s="161"/>
      <c r="I726" s="42"/>
      <c r="J726" s="28"/>
      <c r="K726" s="69"/>
      <c r="L726" s="68"/>
      <c r="M726" s="46"/>
      <c r="N726" s="236" t="str">
        <f ca="1">IF(Tabla1[[#This Row],[Fecha de nac]]="","",IF(Tabla1[[#This Row],[Fecha Finalización]] &gt;=TODAY(), DATEDIF(Tabla1[[#This Row],[Fecha de nac]],TODAY(),"y"), ROUNDDOWN((Tabla1[[#This Row],[Fecha Finalización]] -Tabla1[[#This Row],[Fecha de nac]])/365,0)))</f>
        <v/>
      </c>
      <c r="O726" s="167"/>
      <c r="P726" s="34"/>
      <c r="Q726" s="67"/>
      <c r="R726" s="67"/>
      <c r="S726" s="67"/>
      <c r="T726" s="67"/>
      <c r="U726" s="241" t="str">
        <f>IF(F726="","",Tabla1[[#This Row],[Fecha Inicio grupo]]+3*7-7)</f>
        <v/>
      </c>
      <c r="V726" s="242" t="str">
        <f>IF(F726="","",EDATE(Tabla1[[#This Row],[Fecha Inicio grupo]],3))</f>
        <v/>
      </c>
      <c r="W726" s="29"/>
      <c r="X726" s="29"/>
      <c r="Y726" s="76"/>
      <c r="Z726" s="76"/>
      <c r="AA726" s="76"/>
      <c r="AB726" s="76"/>
      <c r="AC726" s="76"/>
      <c r="AD726" s="76"/>
      <c r="AE726" s="76"/>
      <c r="AF726" s="76"/>
      <c r="AG726" s="76"/>
      <c r="AH726" s="76"/>
      <c r="AI726" s="76"/>
      <c r="AJ726" s="76"/>
      <c r="AK726" s="76"/>
      <c r="AL726" s="76"/>
      <c r="AM726" s="76"/>
      <c r="AN726" s="76"/>
      <c r="AO726" s="143"/>
      <c r="AP726" s="244" t="str">
        <f>IF(F726="","",IFERROR(VLOOKUP(SUBSTITUTE(SUBSTITUTE(Tabla1[[#This Row],[Uso Sistemas]],"T","P"),"N","F"),Parámetros!$M$2:$N$17,2,0),"Completar hasta 3ra sem. para evaluar a Probacionista"))</f>
        <v/>
      </c>
      <c r="AQ726" s="39"/>
      <c r="AR726" s="39"/>
      <c r="AS726" s="39"/>
      <c r="AT726" s="28"/>
      <c r="AU726" s="55"/>
      <c r="AV726" s="55"/>
      <c r="AW726" s="55"/>
      <c r="AX726" s="246" t="str">
        <f>IF(V726="","",EOMONTH(EDATE(Tabla1[[#This Row],[Fecha Finalización]],2),0))</f>
        <v/>
      </c>
      <c r="AY726" s="39"/>
      <c r="AZ726" s="247" t="str">
        <f>IF(V726="","",EOMONTH(EDATE(Tabla1[[#This Row],[Fecha Finalización]],3),0))</f>
        <v/>
      </c>
      <c r="BA726" s="39"/>
      <c r="BB726" s="39"/>
      <c r="BC726" s="233"/>
      <c r="BD726" s="231" t="str">
        <f>IF(F726="","",Tabla1[[#This Row],[sem 01]]&amp;Tabla1[[#This Row],[sem 02]]&amp;Tabla1[[#This Row],[sem 03]])</f>
        <v/>
      </c>
      <c r="BE726" s="232" t="str">
        <f>+IF(TRIM(F726)="","",$B$1&amp;"-"&amp;Tabla1[[#This Row],[Mes Inscrito]]&amp;"-"&amp;Tabla1[[#This Row],[Dia de clases Inscrito]]&amp;"-"&amp;Tabla1[[#This Row],[Horario Inscrito]]&amp;"-"&amp;Tabla1[[#This Row],[Fecha Inicio grupo]])</f>
        <v/>
      </c>
      <c r="BF726" s="249" t="str">
        <f>IF(F726="","",Tabla1[[#This Row],[Curso]])</f>
        <v/>
      </c>
      <c r="BG726" s="250" t="str">
        <f>+IF(TRIM(F726)="","",$B$1&amp;"-"&amp;TRIM(Tabla1[[#This Row],[Mes Inscrito]])&amp;"-"&amp;TRIM(Tabla1[[#This Row],[Dia de clases Inscrito]])&amp;"-"&amp;TRIM(Tabla1[[#This Row],[Horario Inscrito]])&amp;"-"&amp;TRIM(Tabla1[[#This Row],[Fecha Inicio grupo]])&amp;"-"&amp;TRIM(Tabla1[[#This Row],[Tipo Incrito]]))</f>
        <v/>
      </c>
      <c r="BH726" s="251" t="str">
        <f>IF(F726="","",OR(IFERROR(SEARCH("CG",Tabla1[[#This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6" s="305" t="str">
        <f>IF(F726&lt;&gt;"",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6" s="305" t="str">
        <f>IF(F726&lt;&gt;"",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6" s="305" t="str">
        <f>IF(Tabla1[[#This Row],[Fecha Inicio grupo]]="","",IFERROR(VLOOKUP(Tabla1[[#This Row],[Mes de Alta como miembro]],Parámetros!$AM$2:$AN$16,2,0),"01/01/1900"))</f>
        <v/>
      </c>
    </row>
    <row r="727" spans="1:63" ht="14.45" hidden="1">
      <c r="A727" s="68">
        <v>724</v>
      </c>
      <c r="B727" s="29"/>
      <c r="C727" s="34"/>
      <c r="D727" s="42"/>
      <c r="E727" s="64"/>
      <c r="F727" s="45"/>
      <c r="G727" s="45"/>
      <c r="H727" s="161"/>
      <c r="I727" s="42"/>
      <c r="J727" s="28"/>
      <c r="K727" s="69"/>
      <c r="L727" s="68"/>
      <c r="M727" s="46"/>
      <c r="N727" s="236" t="str">
        <f ca="1">IF(Tabla1[[#This Row],[Fecha de nac]]="","",IF(Tabla1[[#This Row],[Fecha Finalización]] &gt;=TODAY(), DATEDIF(Tabla1[[#This Row],[Fecha de nac]],TODAY(),"y"), ROUNDDOWN((Tabla1[[#This Row],[Fecha Finalización]] -Tabla1[[#This Row],[Fecha de nac]])/365,0)))</f>
        <v/>
      </c>
      <c r="O727" s="167"/>
      <c r="P727" s="34"/>
      <c r="Q727" s="67"/>
      <c r="R727" s="67"/>
      <c r="S727" s="67"/>
      <c r="T727" s="67"/>
      <c r="U727" s="241" t="str">
        <f>IF(F727="","",Tabla1[[#This Row],[Fecha Inicio grupo]]+3*7-7)</f>
        <v/>
      </c>
      <c r="V727" s="242" t="str">
        <f>IF(F727="","",EDATE(Tabla1[[#This Row],[Fecha Inicio grupo]],3))</f>
        <v/>
      </c>
      <c r="W727" s="29"/>
      <c r="X727" s="29"/>
      <c r="Y727" s="76"/>
      <c r="Z727" s="76"/>
      <c r="AA727" s="76"/>
      <c r="AB727" s="76"/>
      <c r="AC727" s="76"/>
      <c r="AD727" s="76"/>
      <c r="AE727" s="76"/>
      <c r="AF727" s="76"/>
      <c r="AG727" s="76"/>
      <c r="AH727" s="76"/>
      <c r="AI727" s="76"/>
      <c r="AJ727" s="76"/>
      <c r="AK727" s="76"/>
      <c r="AL727" s="76"/>
      <c r="AM727" s="76"/>
      <c r="AN727" s="76"/>
      <c r="AO727" s="143"/>
      <c r="AP727" s="244" t="str">
        <f>IF(F727="","",IFERROR(VLOOKUP(SUBSTITUTE(SUBSTITUTE(Tabla1[[#This Row],[Uso Sistemas]],"T","P"),"N","F"),Parámetros!$M$2:$N$17,2,0),"Completar hasta 3ra sem. para evaluar a Probacionista"))</f>
        <v/>
      </c>
      <c r="AQ727" s="39"/>
      <c r="AR727" s="39"/>
      <c r="AS727" s="39"/>
      <c r="AT727" s="28"/>
      <c r="AU727" s="55"/>
      <c r="AV727" s="55"/>
      <c r="AW727" s="55"/>
      <c r="AX727" s="246" t="str">
        <f>IF(V727="","",EOMONTH(EDATE(Tabla1[[#This Row],[Fecha Finalización]],2),0))</f>
        <v/>
      </c>
      <c r="AY727" s="39"/>
      <c r="AZ727" s="247" t="str">
        <f>IF(V727="","",EOMONTH(EDATE(Tabla1[[#This Row],[Fecha Finalización]],3),0))</f>
        <v/>
      </c>
      <c r="BA727" s="39"/>
      <c r="BB727" s="39"/>
      <c r="BC727" s="233"/>
      <c r="BD727" s="231" t="str">
        <f>IF(F727="","",Tabla1[[#This Row],[sem 01]]&amp;Tabla1[[#This Row],[sem 02]]&amp;Tabla1[[#This Row],[sem 03]])</f>
        <v/>
      </c>
      <c r="BE727" s="232" t="str">
        <f>+IF(TRIM(F727)="","",$B$1&amp;"-"&amp;Tabla1[[#This Row],[Mes Inscrito]]&amp;"-"&amp;Tabla1[[#This Row],[Dia de clases Inscrito]]&amp;"-"&amp;Tabla1[[#This Row],[Horario Inscrito]]&amp;"-"&amp;Tabla1[[#This Row],[Fecha Inicio grupo]])</f>
        <v/>
      </c>
      <c r="BF727" s="249" t="str">
        <f>IF(F727="","",Tabla1[[#This Row],[Curso]])</f>
        <v/>
      </c>
      <c r="BG727" s="250" t="str">
        <f>+IF(TRIM(F727)="","",$B$1&amp;"-"&amp;TRIM(Tabla1[[#This Row],[Mes Inscrito]])&amp;"-"&amp;TRIM(Tabla1[[#This Row],[Dia de clases Inscrito]])&amp;"-"&amp;TRIM(Tabla1[[#This Row],[Horario Inscrito]])&amp;"-"&amp;TRIM(Tabla1[[#This Row],[Fecha Inicio grupo]])&amp;"-"&amp;TRIM(Tabla1[[#This Row],[Tipo Incrito]]))</f>
        <v/>
      </c>
      <c r="BH727" s="251" t="str">
        <f>IF(F727="","",OR(IFERROR(SEARCH("CG",Tabla1[[#This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7" s="305" t="str">
        <f>IF(F727&lt;&gt;"",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7" s="305" t="str">
        <f>IF(F727&lt;&gt;"",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7" s="305" t="str">
        <f>IF(Tabla1[[#This Row],[Fecha Inicio grupo]]="","",IFERROR(VLOOKUP(Tabla1[[#This Row],[Mes de Alta como miembro]],Parámetros!$AM$2:$AN$16,2,0),"01/01/1900"))</f>
        <v/>
      </c>
    </row>
    <row r="728" spans="1:63" ht="14.45" hidden="1">
      <c r="A728" s="68">
        <v>725</v>
      </c>
      <c r="B728" s="29"/>
      <c r="C728" s="34"/>
      <c r="D728" s="42"/>
      <c r="E728" s="64"/>
      <c r="F728" s="45"/>
      <c r="G728" s="45"/>
      <c r="H728" s="161"/>
      <c r="I728" s="42"/>
      <c r="J728" s="28"/>
      <c r="K728" s="69"/>
      <c r="L728" s="68"/>
      <c r="M728" s="46"/>
      <c r="N728" s="236" t="str">
        <f ca="1">IF(Tabla1[[#This Row],[Fecha de nac]]="","",IF(Tabla1[[#This Row],[Fecha Finalización]] &gt;=TODAY(), DATEDIF(Tabla1[[#This Row],[Fecha de nac]],TODAY(),"y"), ROUNDDOWN((Tabla1[[#This Row],[Fecha Finalización]] -Tabla1[[#This Row],[Fecha de nac]])/365,0)))</f>
        <v/>
      </c>
      <c r="O728" s="167"/>
      <c r="P728" s="34"/>
      <c r="Q728" s="67"/>
      <c r="R728" s="67"/>
      <c r="S728" s="67"/>
      <c r="T728" s="67"/>
      <c r="U728" s="241" t="str">
        <f>IF(F728="","",Tabla1[[#This Row],[Fecha Inicio grupo]]+3*7-7)</f>
        <v/>
      </c>
      <c r="V728" s="242" t="str">
        <f>IF(F728="","",EDATE(Tabla1[[#This Row],[Fecha Inicio grupo]],3))</f>
        <v/>
      </c>
      <c r="W728" s="29"/>
      <c r="X728" s="29"/>
      <c r="Y728" s="76"/>
      <c r="Z728" s="76"/>
      <c r="AA728" s="76"/>
      <c r="AB728" s="76"/>
      <c r="AC728" s="76"/>
      <c r="AD728" s="76"/>
      <c r="AE728" s="76"/>
      <c r="AF728" s="76"/>
      <c r="AG728" s="76"/>
      <c r="AH728" s="76"/>
      <c r="AI728" s="76"/>
      <c r="AJ728" s="76"/>
      <c r="AK728" s="76"/>
      <c r="AL728" s="76"/>
      <c r="AM728" s="76"/>
      <c r="AN728" s="76"/>
      <c r="AO728" s="143"/>
      <c r="AP728" s="244" t="str">
        <f>IF(F728="","",IFERROR(VLOOKUP(SUBSTITUTE(SUBSTITUTE(Tabla1[[#This Row],[Uso Sistemas]],"T","P"),"N","F"),Parámetros!$M$2:$N$17,2,0),"Completar hasta 3ra sem. para evaluar a Probacionista"))</f>
        <v/>
      </c>
      <c r="AQ728" s="39"/>
      <c r="AR728" s="39"/>
      <c r="AS728" s="39"/>
      <c r="AT728" s="28"/>
      <c r="AU728" s="55"/>
      <c r="AV728" s="55"/>
      <c r="AW728" s="55"/>
      <c r="AX728" s="246" t="str">
        <f>IF(V728="","",EOMONTH(EDATE(Tabla1[[#This Row],[Fecha Finalización]],2),0))</f>
        <v/>
      </c>
      <c r="AY728" s="39"/>
      <c r="AZ728" s="247" t="str">
        <f>IF(V728="","",EOMONTH(EDATE(Tabla1[[#This Row],[Fecha Finalización]],3),0))</f>
        <v/>
      </c>
      <c r="BA728" s="39"/>
      <c r="BB728" s="39"/>
      <c r="BC728" s="233"/>
      <c r="BD728" s="231" t="str">
        <f>IF(F728="","",Tabla1[[#This Row],[sem 01]]&amp;Tabla1[[#This Row],[sem 02]]&amp;Tabla1[[#This Row],[sem 03]])</f>
        <v/>
      </c>
      <c r="BE728" s="232" t="str">
        <f>+IF(TRIM(F728)="","",$B$1&amp;"-"&amp;Tabla1[[#This Row],[Mes Inscrito]]&amp;"-"&amp;Tabla1[[#This Row],[Dia de clases Inscrito]]&amp;"-"&amp;Tabla1[[#This Row],[Horario Inscrito]]&amp;"-"&amp;Tabla1[[#This Row],[Fecha Inicio grupo]])</f>
        <v/>
      </c>
      <c r="BF728" s="249" t="str">
        <f>IF(F728="","",Tabla1[[#This Row],[Curso]])</f>
        <v/>
      </c>
      <c r="BG728" s="250" t="str">
        <f>+IF(TRIM(F728)="","",$B$1&amp;"-"&amp;TRIM(Tabla1[[#This Row],[Mes Inscrito]])&amp;"-"&amp;TRIM(Tabla1[[#This Row],[Dia de clases Inscrito]])&amp;"-"&amp;TRIM(Tabla1[[#This Row],[Horario Inscrito]])&amp;"-"&amp;TRIM(Tabla1[[#This Row],[Fecha Inicio grupo]])&amp;"-"&amp;TRIM(Tabla1[[#This Row],[Tipo Incrito]]))</f>
        <v/>
      </c>
      <c r="BH728" s="251" t="str">
        <f>IF(F728="","",OR(IFERROR(SEARCH("CG",Tabla1[[#This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8" s="305" t="str">
        <f>IF(F728&lt;&gt;"",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8" s="305" t="str">
        <f>IF(F728&lt;&gt;"",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8" s="305" t="str">
        <f>IF(Tabla1[[#This Row],[Fecha Inicio grupo]]="","",IFERROR(VLOOKUP(Tabla1[[#This Row],[Mes de Alta como miembro]],Parámetros!$AM$2:$AN$16,2,0),"01/01/1900"))</f>
        <v/>
      </c>
    </row>
    <row r="729" spans="1:63" ht="14.45" hidden="1">
      <c r="A729" s="68">
        <v>726</v>
      </c>
      <c r="B729" s="29"/>
      <c r="C729" s="34"/>
      <c r="D729" s="42"/>
      <c r="E729" s="64"/>
      <c r="F729" s="45"/>
      <c r="G729" s="45"/>
      <c r="H729" s="161"/>
      <c r="I729" s="42"/>
      <c r="J729" s="28"/>
      <c r="K729" s="69"/>
      <c r="L729" s="68"/>
      <c r="M729" s="46"/>
      <c r="N729" s="236" t="str">
        <f ca="1">IF(Tabla1[[#This Row],[Fecha de nac]]="","",IF(Tabla1[[#This Row],[Fecha Finalización]] &gt;=TODAY(), DATEDIF(Tabla1[[#This Row],[Fecha de nac]],TODAY(),"y"), ROUNDDOWN((Tabla1[[#This Row],[Fecha Finalización]] -Tabla1[[#This Row],[Fecha de nac]])/365,0)))</f>
        <v/>
      </c>
      <c r="O729" s="167"/>
      <c r="P729" s="34"/>
      <c r="Q729" s="67"/>
      <c r="R729" s="67"/>
      <c r="S729" s="67"/>
      <c r="T729" s="67"/>
      <c r="U729" s="241" t="str">
        <f>IF(F729="","",Tabla1[[#This Row],[Fecha Inicio grupo]]+3*7-7)</f>
        <v/>
      </c>
      <c r="V729" s="242" t="str">
        <f>IF(F729="","",EDATE(Tabla1[[#This Row],[Fecha Inicio grupo]],3))</f>
        <v/>
      </c>
      <c r="W729" s="29"/>
      <c r="X729" s="29"/>
      <c r="Y729" s="76"/>
      <c r="Z729" s="76"/>
      <c r="AA729" s="76"/>
      <c r="AB729" s="76"/>
      <c r="AC729" s="76"/>
      <c r="AD729" s="76"/>
      <c r="AE729" s="76"/>
      <c r="AF729" s="76"/>
      <c r="AG729" s="76"/>
      <c r="AH729" s="76"/>
      <c r="AI729" s="76"/>
      <c r="AJ729" s="76"/>
      <c r="AK729" s="76"/>
      <c r="AL729" s="76"/>
      <c r="AM729" s="76"/>
      <c r="AN729" s="76"/>
      <c r="AO729" s="143"/>
      <c r="AP729" s="244" t="str">
        <f>IF(F729="","",IFERROR(VLOOKUP(SUBSTITUTE(SUBSTITUTE(Tabla1[[#This Row],[Uso Sistemas]],"T","P"),"N","F"),Parámetros!$M$2:$N$17,2,0),"Completar hasta 3ra sem. para evaluar a Probacionista"))</f>
        <v/>
      </c>
      <c r="AQ729" s="39"/>
      <c r="AR729" s="39"/>
      <c r="AS729" s="39"/>
      <c r="AT729" s="28"/>
      <c r="AU729" s="55"/>
      <c r="AV729" s="55"/>
      <c r="AW729" s="55"/>
      <c r="AX729" s="246" t="str">
        <f>IF(V729="","",EOMONTH(EDATE(Tabla1[[#This Row],[Fecha Finalización]],2),0))</f>
        <v/>
      </c>
      <c r="AY729" s="39"/>
      <c r="AZ729" s="247" t="str">
        <f>IF(V729="","",EOMONTH(EDATE(Tabla1[[#This Row],[Fecha Finalización]],3),0))</f>
        <v/>
      </c>
      <c r="BA729" s="39"/>
      <c r="BB729" s="39"/>
      <c r="BC729" s="233"/>
      <c r="BD729" s="231" t="str">
        <f>IF(F729="","",Tabla1[[#This Row],[sem 01]]&amp;Tabla1[[#This Row],[sem 02]]&amp;Tabla1[[#This Row],[sem 03]])</f>
        <v/>
      </c>
      <c r="BE729" s="232" t="str">
        <f>+IF(TRIM(F729)="","",$B$1&amp;"-"&amp;Tabla1[[#This Row],[Mes Inscrito]]&amp;"-"&amp;Tabla1[[#This Row],[Dia de clases Inscrito]]&amp;"-"&amp;Tabla1[[#This Row],[Horario Inscrito]]&amp;"-"&amp;Tabla1[[#This Row],[Fecha Inicio grupo]])</f>
        <v/>
      </c>
      <c r="BF729" s="249" t="str">
        <f>IF(F729="","",Tabla1[[#This Row],[Curso]])</f>
        <v/>
      </c>
      <c r="BG729" s="250" t="str">
        <f>+IF(TRIM(F729)="","",$B$1&amp;"-"&amp;TRIM(Tabla1[[#This Row],[Mes Inscrito]])&amp;"-"&amp;TRIM(Tabla1[[#This Row],[Dia de clases Inscrito]])&amp;"-"&amp;TRIM(Tabla1[[#This Row],[Horario Inscrito]])&amp;"-"&amp;TRIM(Tabla1[[#This Row],[Fecha Inicio grupo]])&amp;"-"&amp;TRIM(Tabla1[[#This Row],[Tipo Incrito]]))</f>
        <v/>
      </c>
      <c r="BH729" s="251" t="str">
        <f>IF(F729="","",OR(IFERROR(SEARCH("CG",Tabla1[[#This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9" s="305" t="str">
        <f>IF(F729&lt;&gt;"",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9" s="305" t="str">
        <f>IF(F729&lt;&gt;"",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9" s="305" t="str">
        <f>IF(Tabla1[[#This Row],[Fecha Inicio grupo]]="","",IFERROR(VLOOKUP(Tabla1[[#This Row],[Mes de Alta como miembro]],Parámetros!$AM$2:$AN$16,2,0),"01/01/1900"))</f>
        <v/>
      </c>
    </row>
    <row r="730" spans="1:63" ht="14.45" hidden="1">
      <c r="A730" s="68">
        <v>727</v>
      </c>
      <c r="B730" s="29"/>
      <c r="C730" s="34"/>
      <c r="D730" s="42"/>
      <c r="E730" s="64"/>
      <c r="F730" s="45"/>
      <c r="G730" s="45"/>
      <c r="H730" s="161"/>
      <c r="I730" s="42"/>
      <c r="J730" s="28"/>
      <c r="K730" s="69"/>
      <c r="L730" s="68"/>
      <c r="M730" s="46"/>
      <c r="N730" s="236" t="str">
        <f ca="1">IF(Tabla1[[#This Row],[Fecha de nac]]="","",IF(Tabla1[[#This Row],[Fecha Finalización]] &gt;=TODAY(), DATEDIF(Tabla1[[#This Row],[Fecha de nac]],TODAY(),"y"), ROUNDDOWN((Tabla1[[#This Row],[Fecha Finalización]] -Tabla1[[#This Row],[Fecha de nac]])/365,0)))</f>
        <v/>
      </c>
      <c r="O730" s="167"/>
      <c r="P730" s="34"/>
      <c r="Q730" s="67"/>
      <c r="R730" s="67"/>
      <c r="S730" s="67"/>
      <c r="T730" s="67"/>
      <c r="U730" s="241" t="str">
        <f>IF(F730="","",Tabla1[[#This Row],[Fecha Inicio grupo]]+3*7-7)</f>
        <v/>
      </c>
      <c r="V730" s="242" t="str">
        <f>IF(F730="","",EDATE(Tabla1[[#This Row],[Fecha Inicio grupo]],3))</f>
        <v/>
      </c>
      <c r="W730" s="29"/>
      <c r="X730" s="29"/>
      <c r="Y730" s="76"/>
      <c r="Z730" s="76"/>
      <c r="AA730" s="76"/>
      <c r="AB730" s="76"/>
      <c r="AC730" s="76"/>
      <c r="AD730" s="76"/>
      <c r="AE730" s="76"/>
      <c r="AF730" s="76"/>
      <c r="AG730" s="76"/>
      <c r="AH730" s="76"/>
      <c r="AI730" s="76"/>
      <c r="AJ730" s="76"/>
      <c r="AK730" s="76"/>
      <c r="AL730" s="76"/>
      <c r="AM730" s="76"/>
      <c r="AN730" s="76"/>
      <c r="AO730" s="143"/>
      <c r="AP730" s="244" t="str">
        <f>IF(F730="","",IFERROR(VLOOKUP(SUBSTITUTE(SUBSTITUTE(Tabla1[[#This Row],[Uso Sistemas]],"T","P"),"N","F"),Parámetros!$M$2:$N$17,2,0),"Completar hasta 3ra sem. para evaluar a Probacionista"))</f>
        <v/>
      </c>
      <c r="AQ730" s="39"/>
      <c r="AR730" s="39"/>
      <c r="AS730" s="39"/>
      <c r="AT730" s="28"/>
      <c r="AU730" s="55"/>
      <c r="AV730" s="55"/>
      <c r="AW730" s="55"/>
      <c r="AX730" s="246" t="str">
        <f>IF(V730="","",EOMONTH(EDATE(Tabla1[[#This Row],[Fecha Finalización]],2),0))</f>
        <v/>
      </c>
      <c r="AY730" s="39"/>
      <c r="AZ730" s="247" t="str">
        <f>IF(V730="","",EOMONTH(EDATE(Tabla1[[#This Row],[Fecha Finalización]],3),0))</f>
        <v/>
      </c>
      <c r="BA730" s="39"/>
      <c r="BB730" s="39"/>
      <c r="BC730" s="233"/>
      <c r="BD730" s="231" t="str">
        <f>IF(F730="","",Tabla1[[#This Row],[sem 01]]&amp;Tabla1[[#This Row],[sem 02]]&amp;Tabla1[[#This Row],[sem 03]])</f>
        <v/>
      </c>
      <c r="BE730" s="232" t="str">
        <f>+IF(TRIM(F730)="","",$B$1&amp;"-"&amp;Tabla1[[#This Row],[Mes Inscrito]]&amp;"-"&amp;Tabla1[[#This Row],[Dia de clases Inscrito]]&amp;"-"&amp;Tabla1[[#This Row],[Horario Inscrito]]&amp;"-"&amp;Tabla1[[#This Row],[Fecha Inicio grupo]])</f>
        <v/>
      </c>
      <c r="BF730" s="249" t="str">
        <f>IF(F730="","",Tabla1[[#This Row],[Curso]])</f>
        <v/>
      </c>
      <c r="BG730" s="250" t="str">
        <f>+IF(TRIM(F730)="","",$B$1&amp;"-"&amp;TRIM(Tabla1[[#This Row],[Mes Inscrito]])&amp;"-"&amp;TRIM(Tabla1[[#This Row],[Dia de clases Inscrito]])&amp;"-"&amp;TRIM(Tabla1[[#This Row],[Horario Inscrito]])&amp;"-"&amp;TRIM(Tabla1[[#This Row],[Fecha Inicio grupo]])&amp;"-"&amp;TRIM(Tabla1[[#This Row],[Tipo Incrito]]))</f>
        <v/>
      </c>
      <c r="BH730" s="251" t="str">
        <f>IF(F730="","",OR(IFERROR(SEARCH("CG",Tabla1[[#This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0" s="305" t="str">
        <f>IF(F730&lt;&gt;"",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0" s="305" t="str">
        <f>IF(F730&lt;&gt;"",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0" s="305" t="str">
        <f>IF(Tabla1[[#This Row],[Fecha Inicio grupo]]="","",IFERROR(VLOOKUP(Tabla1[[#This Row],[Mes de Alta como miembro]],Parámetros!$AM$2:$AN$16,2,0),"01/01/1900"))</f>
        <v/>
      </c>
    </row>
    <row r="731" spans="1:63" ht="14.45" hidden="1">
      <c r="A731" s="68">
        <v>728</v>
      </c>
      <c r="B731" s="29"/>
      <c r="C731" s="34"/>
      <c r="D731" s="42"/>
      <c r="E731" s="64"/>
      <c r="F731" s="45"/>
      <c r="G731" s="45"/>
      <c r="H731" s="161"/>
      <c r="I731" s="42"/>
      <c r="J731" s="28"/>
      <c r="K731" s="69"/>
      <c r="L731" s="68"/>
      <c r="M731" s="46"/>
      <c r="N731" s="236" t="str">
        <f ca="1">IF(Tabla1[[#This Row],[Fecha de nac]]="","",IF(Tabla1[[#This Row],[Fecha Finalización]] &gt;=TODAY(), DATEDIF(Tabla1[[#This Row],[Fecha de nac]],TODAY(),"y"), ROUNDDOWN((Tabla1[[#This Row],[Fecha Finalización]] -Tabla1[[#This Row],[Fecha de nac]])/365,0)))</f>
        <v/>
      </c>
      <c r="O731" s="167"/>
      <c r="P731" s="34"/>
      <c r="Q731" s="67"/>
      <c r="R731" s="67"/>
      <c r="S731" s="67"/>
      <c r="T731" s="67"/>
      <c r="U731" s="241" t="str">
        <f>IF(F731="","",Tabla1[[#This Row],[Fecha Inicio grupo]]+3*7-7)</f>
        <v/>
      </c>
      <c r="V731" s="242" t="str">
        <f>IF(F731="","",EDATE(Tabla1[[#This Row],[Fecha Inicio grupo]],3))</f>
        <v/>
      </c>
      <c r="W731" s="29"/>
      <c r="X731" s="29"/>
      <c r="Y731" s="76"/>
      <c r="Z731" s="76"/>
      <c r="AA731" s="76"/>
      <c r="AB731" s="76"/>
      <c r="AC731" s="76"/>
      <c r="AD731" s="76"/>
      <c r="AE731" s="76"/>
      <c r="AF731" s="76"/>
      <c r="AG731" s="76"/>
      <c r="AH731" s="76"/>
      <c r="AI731" s="76"/>
      <c r="AJ731" s="76"/>
      <c r="AK731" s="76"/>
      <c r="AL731" s="76"/>
      <c r="AM731" s="76"/>
      <c r="AN731" s="76"/>
      <c r="AO731" s="143"/>
      <c r="AP731" s="244" t="str">
        <f>IF(F731="","",IFERROR(VLOOKUP(SUBSTITUTE(SUBSTITUTE(Tabla1[[#This Row],[Uso Sistemas]],"T","P"),"N","F"),Parámetros!$M$2:$N$17,2,0),"Completar hasta 3ra sem. para evaluar a Probacionista"))</f>
        <v/>
      </c>
      <c r="AQ731" s="39"/>
      <c r="AR731" s="39"/>
      <c r="AS731" s="39"/>
      <c r="AT731" s="28"/>
      <c r="AU731" s="55"/>
      <c r="AV731" s="55"/>
      <c r="AW731" s="55"/>
      <c r="AX731" s="246" t="str">
        <f>IF(V731="","",EOMONTH(EDATE(Tabla1[[#This Row],[Fecha Finalización]],2),0))</f>
        <v/>
      </c>
      <c r="AY731" s="39"/>
      <c r="AZ731" s="247" t="str">
        <f>IF(V731="","",EOMONTH(EDATE(Tabla1[[#This Row],[Fecha Finalización]],3),0))</f>
        <v/>
      </c>
      <c r="BA731" s="39"/>
      <c r="BB731" s="39"/>
      <c r="BC731" s="233"/>
      <c r="BD731" s="231" t="str">
        <f>IF(F731="","",Tabla1[[#This Row],[sem 01]]&amp;Tabla1[[#This Row],[sem 02]]&amp;Tabla1[[#This Row],[sem 03]])</f>
        <v/>
      </c>
      <c r="BE731" s="232" t="str">
        <f>+IF(TRIM(F731)="","",$B$1&amp;"-"&amp;Tabla1[[#This Row],[Mes Inscrito]]&amp;"-"&amp;Tabla1[[#This Row],[Dia de clases Inscrito]]&amp;"-"&amp;Tabla1[[#This Row],[Horario Inscrito]]&amp;"-"&amp;Tabla1[[#This Row],[Fecha Inicio grupo]])</f>
        <v/>
      </c>
      <c r="BF731" s="249" t="str">
        <f>IF(F731="","",Tabla1[[#This Row],[Curso]])</f>
        <v/>
      </c>
      <c r="BG731" s="250" t="str">
        <f>+IF(TRIM(F731)="","",$B$1&amp;"-"&amp;TRIM(Tabla1[[#This Row],[Mes Inscrito]])&amp;"-"&amp;TRIM(Tabla1[[#This Row],[Dia de clases Inscrito]])&amp;"-"&amp;TRIM(Tabla1[[#This Row],[Horario Inscrito]])&amp;"-"&amp;TRIM(Tabla1[[#This Row],[Fecha Inicio grupo]])&amp;"-"&amp;TRIM(Tabla1[[#This Row],[Tipo Incrito]]))</f>
        <v/>
      </c>
      <c r="BH731" s="251" t="str">
        <f>IF(F731="","",OR(IFERROR(SEARCH("CG",Tabla1[[#This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1" s="305" t="str">
        <f>IF(F731&lt;&gt;"",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1" s="305" t="str">
        <f>IF(F731&lt;&gt;"",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1" s="305" t="str">
        <f>IF(Tabla1[[#This Row],[Fecha Inicio grupo]]="","",IFERROR(VLOOKUP(Tabla1[[#This Row],[Mes de Alta como miembro]],Parámetros!$AM$2:$AN$16,2,0),"01/01/1900"))</f>
        <v/>
      </c>
    </row>
    <row r="732" spans="1:63" ht="14.45" hidden="1">
      <c r="A732" s="68">
        <v>729</v>
      </c>
      <c r="B732" s="29"/>
      <c r="C732" s="34"/>
      <c r="D732" s="42"/>
      <c r="E732" s="64"/>
      <c r="F732" s="45"/>
      <c r="G732" s="45"/>
      <c r="H732" s="161"/>
      <c r="I732" s="42"/>
      <c r="J732" s="28"/>
      <c r="K732" s="69"/>
      <c r="L732" s="68"/>
      <c r="M732" s="46"/>
      <c r="N732" s="236" t="str">
        <f ca="1">IF(Tabla1[[#This Row],[Fecha de nac]]="","",IF(Tabla1[[#This Row],[Fecha Finalización]] &gt;=TODAY(), DATEDIF(Tabla1[[#This Row],[Fecha de nac]],TODAY(),"y"), ROUNDDOWN((Tabla1[[#This Row],[Fecha Finalización]] -Tabla1[[#This Row],[Fecha de nac]])/365,0)))</f>
        <v/>
      </c>
      <c r="O732" s="167"/>
      <c r="P732" s="34"/>
      <c r="Q732" s="67"/>
      <c r="R732" s="67"/>
      <c r="S732" s="67"/>
      <c r="T732" s="67"/>
      <c r="U732" s="241" t="str">
        <f>IF(F732="","",Tabla1[[#This Row],[Fecha Inicio grupo]]+3*7-7)</f>
        <v/>
      </c>
      <c r="V732" s="242" t="str">
        <f>IF(F732="","",EDATE(Tabla1[[#This Row],[Fecha Inicio grupo]],3))</f>
        <v/>
      </c>
      <c r="W732" s="29"/>
      <c r="X732" s="29"/>
      <c r="Y732" s="76"/>
      <c r="Z732" s="76"/>
      <c r="AA732" s="76"/>
      <c r="AB732" s="76"/>
      <c r="AC732" s="76"/>
      <c r="AD732" s="76"/>
      <c r="AE732" s="76"/>
      <c r="AF732" s="76"/>
      <c r="AG732" s="76"/>
      <c r="AH732" s="76"/>
      <c r="AI732" s="76"/>
      <c r="AJ732" s="76"/>
      <c r="AK732" s="76"/>
      <c r="AL732" s="76"/>
      <c r="AM732" s="76"/>
      <c r="AN732" s="76"/>
      <c r="AO732" s="143"/>
      <c r="AP732" s="244" t="str">
        <f>IF(F732="","",IFERROR(VLOOKUP(SUBSTITUTE(SUBSTITUTE(Tabla1[[#This Row],[Uso Sistemas]],"T","P"),"N","F"),Parámetros!$M$2:$N$17,2,0),"Completar hasta 3ra sem. para evaluar a Probacionista"))</f>
        <v/>
      </c>
      <c r="AQ732" s="39"/>
      <c r="AR732" s="39"/>
      <c r="AS732" s="39"/>
      <c r="AT732" s="28"/>
      <c r="AU732" s="55"/>
      <c r="AV732" s="55"/>
      <c r="AW732" s="55"/>
      <c r="AX732" s="246" t="str">
        <f>IF(V732="","",EOMONTH(EDATE(Tabla1[[#This Row],[Fecha Finalización]],2),0))</f>
        <v/>
      </c>
      <c r="AY732" s="39"/>
      <c r="AZ732" s="247" t="str">
        <f>IF(V732="","",EOMONTH(EDATE(Tabla1[[#This Row],[Fecha Finalización]],3),0))</f>
        <v/>
      </c>
      <c r="BA732" s="39"/>
      <c r="BB732" s="39"/>
      <c r="BC732" s="233"/>
      <c r="BD732" s="231" t="str">
        <f>IF(F732="","",Tabla1[[#This Row],[sem 01]]&amp;Tabla1[[#This Row],[sem 02]]&amp;Tabla1[[#This Row],[sem 03]])</f>
        <v/>
      </c>
      <c r="BE732" s="232" t="str">
        <f>+IF(TRIM(F732)="","",$B$1&amp;"-"&amp;Tabla1[[#This Row],[Mes Inscrito]]&amp;"-"&amp;Tabla1[[#This Row],[Dia de clases Inscrito]]&amp;"-"&amp;Tabla1[[#This Row],[Horario Inscrito]]&amp;"-"&amp;Tabla1[[#This Row],[Fecha Inicio grupo]])</f>
        <v/>
      </c>
      <c r="BF732" s="249" t="str">
        <f>IF(F732="","",Tabla1[[#This Row],[Curso]])</f>
        <v/>
      </c>
      <c r="BG732" s="250" t="str">
        <f>+IF(TRIM(F732)="","",$B$1&amp;"-"&amp;TRIM(Tabla1[[#This Row],[Mes Inscrito]])&amp;"-"&amp;TRIM(Tabla1[[#This Row],[Dia de clases Inscrito]])&amp;"-"&amp;TRIM(Tabla1[[#This Row],[Horario Inscrito]])&amp;"-"&amp;TRIM(Tabla1[[#This Row],[Fecha Inicio grupo]])&amp;"-"&amp;TRIM(Tabla1[[#This Row],[Tipo Incrito]]))</f>
        <v/>
      </c>
      <c r="BH732" s="251" t="str">
        <f>IF(F732="","",OR(IFERROR(SEARCH("CG",Tabla1[[#This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2" s="305" t="str">
        <f>IF(F732&lt;&gt;"",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2" s="305" t="str">
        <f>IF(F732&lt;&gt;"",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2" s="305" t="str">
        <f>IF(Tabla1[[#This Row],[Fecha Inicio grupo]]="","",IFERROR(VLOOKUP(Tabla1[[#This Row],[Mes de Alta como miembro]],Parámetros!$AM$2:$AN$16,2,0),"01/01/1900"))</f>
        <v/>
      </c>
    </row>
    <row r="733" spans="1:63" ht="14.45" hidden="1">
      <c r="A733" s="68">
        <v>730</v>
      </c>
      <c r="B733" s="29"/>
      <c r="C733" s="34"/>
      <c r="D733" s="42"/>
      <c r="E733" s="64"/>
      <c r="F733" s="45"/>
      <c r="G733" s="45"/>
      <c r="H733" s="161"/>
      <c r="I733" s="42"/>
      <c r="J733" s="28"/>
      <c r="K733" s="69"/>
      <c r="L733" s="68"/>
      <c r="M733" s="46"/>
      <c r="N733" s="236" t="str">
        <f ca="1">IF(Tabla1[[#This Row],[Fecha de nac]]="","",IF(Tabla1[[#This Row],[Fecha Finalización]] &gt;=TODAY(), DATEDIF(Tabla1[[#This Row],[Fecha de nac]],TODAY(),"y"), ROUNDDOWN((Tabla1[[#This Row],[Fecha Finalización]] -Tabla1[[#This Row],[Fecha de nac]])/365,0)))</f>
        <v/>
      </c>
      <c r="O733" s="167"/>
      <c r="P733" s="34"/>
      <c r="Q733" s="67"/>
      <c r="R733" s="67"/>
      <c r="S733" s="67"/>
      <c r="T733" s="67"/>
      <c r="U733" s="241" t="str">
        <f>IF(F733="","",Tabla1[[#This Row],[Fecha Inicio grupo]]+3*7-7)</f>
        <v/>
      </c>
      <c r="V733" s="242" t="str">
        <f>IF(F733="","",EDATE(Tabla1[[#This Row],[Fecha Inicio grupo]],3))</f>
        <v/>
      </c>
      <c r="W733" s="29"/>
      <c r="X733" s="29"/>
      <c r="Y733" s="76"/>
      <c r="Z733" s="76"/>
      <c r="AA733" s="76"/>
      <c r="AB733" s="76"/>
      <c r="AC733" s="76"/>
      <c r="AD733" s="76"/>
      <c r="AE733" s="76"/>
      <c r="AF733" s="76"/>
      <c r="AG733" s="76"/>
      <c r="AH733" s="76"/>
      <c r="AI733" s="76"/>
      <c r="AJ733" s="76"/>
      <c r="AK733" s="76"/>
      <c r="AL733" s="76"/>
      <c r="AM733" s="76"/>
      <c r="AN733" s="76"/>
      <c r="AO733" s="143"/>
      <c r="AP733" s="244" t="str">
        <f>IF(F733="","",IFERROR(VLOOKUP(SUBSTITUTE(SUBSTITUTE(Tabla1[[#This Row],[Uso Sistemas]],"T","P"),"N","F"),Parámetros!$M$2:$N$17,2,0),"Completar hasta 3ra sem. para evaluar a Probacionista"))</f>
        <v/>
      </c>
      <c r="AQ733" s="39"/>
      <c r="AR733" s="39"/>
      <c r="AS733" s="39"/>
      <c r="AT733" s="28"/>
      <c r="AU733" s="55"/>
      <c r="AV733" s="55"/>
      <c r="AW733" s="55"/>
      <c r="AX733" s="246" t="str">
        <f>IF(V733="","",EOMONTH(EDATE(Tabla1[[#This Row],[Fecha Finalización]],2),0))</f>
        <v/>
      </c>
      <c r="AY733" s="39"/>
      <c r="AZ733" s="247" t="str">
        <f>IF(V733="","",EOMONTH(EDATE(Tabla1[[#This Row],[Fecha Finalización]],3),0))</f>
        <v/>
      </c>
      <c r="BA733" s="39"/>
      <c r="BB733" s="39"/>
      <c r="BC733" s="233"/>
      <c r="BD733" s="231" t="str">
        <f>IF(F733="","",Tabla1[[#This Row],[sem 01]]&amp;Tabla1[[#This Row],[sem 02]]&amp;Tabla1[[#This Row],[sem 03]])</f>
        <v/>
      </c>
      <c r="BE733" s="232" t="str">
        <f>+IF(TRIM(F733)="","",$B$1&amp;"-"&amp;Tabla1[[#This Row],[Mes Inscrito]]&amp;"-"&amp;Tabla1[[#This Row],[Dia de clases Inscrito]]&amp;"-"&amp;Tabla1[[#This Row],[Horario Inscrito]]&amp;"-"&amp;Tabla1[[#This Row],[Fecha Inicio grupo]])</f>
        <v/>
      </c>
      <c r="BF733" s="249" t="str">
        <f>IF(F733="","",Tabla1[[#This Row],[Curso]])</f>
        <v/>
      </c>
      <c r="BG733" s="250" t="str">
        <f>+IF(TRIM(F733)="","",$B$1&amp;"-"&amp;TRIM(Tabla1[[#This Row],[Mes Inscrito]])&amp;"-"&amp;TRIM(Tabla1[[#This Row],[Dia de clases Inscrito]])&amp;"-"&amp;TRIM(Tabla1[[#This Row],[Horario Inscrito]])&amp;"-"&amp;TRIM(Tabla1[[#This Row],[Fecha Inicio grupo]])&amp;"-"&amp;TRIM(Tabla1[[#This Row],[Tipo Incrito]]))</f>
        <v/>
      </c>
      <c r="BH733" s="251" t="str">
        <f>IF(F733="","",OR(IFERROR(SEARCH("CG",Tabla1[[#This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3" s="305" t="str">
        <f>IF(F733&lt;&gt;"",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3" s="305" t="str">
        <f>IF(F733&lt;&gt;"",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3" s="305" t="str">
        <f>IF(Tabla1[[#This Row],[Fecha Inicio grupo]]="","",IFERROR(VLOOKUP(Tabla1[[#This Row],[Mes de Alta como miembro]],Parámetros!$AM$2:$AN$16,2,0),"01/01/1900"))</f>
        <v/>
      </c>
    </row>
    <row r="734" spans="1:63" ht="14.45" hidden="1">
      <c r="A734" s="68">
        <v>731</v>
      </c>
      <c r="B734" s="29"/>
      <c r="C734" s="34"/>
      <c r="D734" s="42"/>
      <c r="E734" s="64"/>
      <c r="F734" s="45"/>
      <c r="G734" s="45"/>
      <c r="H734" s="161"/>
      <c r="I734" s="42"/>
      <c r="J734" s="28"/>
      <c r="K734" s="69"/>
      <c r="L734" s="68"/>
      <c r="M734" s="46"/>
      <c r="N734" s="236" t="str">
        <f ca="1">IF(Tabla1[[#This Row],[Fecha de nac]]="","",IF(Tabla1[[#This Row],[Fecha Finalización]] &gt;=TODAY(), DATEDIF(Tabla1[[#This Row],[Fecha de nac]],TODAY(),"y"), ROUNDDOWN((Tabla1[[#This Row],[Fecha Finalización]] -Tabla1[[#This Row],[Fecha de nac]])/365,0)))</f>
        <v/>
      </c>
      <c r="O734" s="167"/>
      <c r="P734" s="34"/>
      <c r="Q734" s="67"/>
      <c r="R734" s="67"/>
      <c r="S734" s="67"/>
      <c r="T734" s="67"/>
      <c r="U734" s="241" t="str">
        <f>IF(F734="","",Tabla1[[#This Row],[Fecha Inicio grupo]]+3*7-7)</f>
        <v/>
      </c>
      <c r="V734" s="242" t="str">
        <f>IF(F734="","",EDATE(Tabla1[[#This Row],[Fecha Inicio grupo]],3))</f>
        <v/>
      </c>
      <c r="W734" s="29"/>
      <c r="X734" s="29"/>
      <c r="Y734" s="76"/>
      <c r="Z734" s="76"/>
      <c r="AA734" s="76"/>
      <c r="AB734" s="76"/>
      <c r="AC734" s="76"/>
      <c r="AD734" s="76"/>
      <c r="AE734" s="76"/>
      <c r="AF734" s="76"/>
      <c r="AG734" s="76"/>
      <c r="AH734" s="76"/>
      <c r="AI734" s="76"/>
      <c r="AJ734" s="76"/>
      <c r="AK734" s="76"/>
      <c r="AL734" s="76"/>
      <c r="AM734" s="76"/>
      <c r="AN734" s="76"/>
      <c r="AO734" s="143"/>
      <c r="AP734" s="244" t="str">
        <f>IF(F734="","",IFERROR(VLOOKUP(SUBSTITUTE(SUBSTITUTE(Tabla1[[#This Row],[Uso Sistemas]],"T","P"),"N","F"),Parámetros!$M$2:$N$17,2,0),"Completar hasta 3ra sem. para evaluar a Probacionista"))</f>
        <v/>
      </c>
      <c r="AQ734" s="39"/>
      <c r="AR734" s="39"/>
      <c r="AS734" s="39"/>
      <c r="AT734" s="28"/>
      <c r="AU734" s="55"/>
      <c r="AV734" s="55"/>
      <c r="AW734" s="55"/>
      <c r="AX734" s="246" t="str">
        <f>IF(V734="","",EOMONTH(EDATE(Tabla1[[#This Row],[Fecha Finalización]],2),0))</f>
        <v/>
      </c>
      <c r="AY734" s="39"/>
      <c r="AZ734" s="247" t="str">
        <f>IF(V734="","",EOMONTH(EDATE(Tabla1[[#This Row],[Fecha Finalización]],3),0))</f>
        <v/>
      </c>
      <c r="BA734" s="39"/>
      <c r="BB734" s="39"/>
      <c r="BC734" s="233"/>
      <c r="BD734" s="231" t="str">
        <f>IF(F734="","",Tabla1[[#This Row],[sem 01]]&amp;Tabla1[[#This Row],[sem 02]]&amp;Tabla1[[#This Row],[sem 03]])</f>
        <v/>
      </c>
      <c r="BE734" s="232" t="str">
        <f>+IF(TRIM(F734)="","",$B$1&amp;"-"&amp;Tabla1[[#This Row],[Mes Inscrito]]&amp;"-"&amp;Tabla1[[#This Row],[Dia de clases Inscrito]]&amp;"-"&amp;Tabla1[[#This Row],[Horario Inscrito]]&amp;"-"&amp;Tabla1[[#This Row],[Fecha Inicio grupo]])</f>
        <v/>
      </c>
      <c r="BF734" s="249" t="str">
        <f>IF(F734="","",Tabla1[[#This Row],[Curso]])</f>
        <v/>
      </c>
      <c r="BG734" s="250" t="str">
        <f>+IF(TRIM(F734)="","",$B$1&amp;"-"&amp;TRIM(Tabla1[[#This Row],[Mes Inscrito]])&amp;"-"&amp;TRIM(Tabla1[[#This Row],[Dia de clases Inscrito]])&amp;"-"&amp;TRIM(Tabla1[[#This Row],[Horario Inscrito]])&amp;"-"&amp;TRIM(Tabla1[[#This Row],[Fecha Inicio grupo]])&amp;"-"&amp;TRIM(Tabla1[[#This Row],[Tipo Incrito]]))</f>
        <v/>
      </c>
      <c r="BH734" s="251" t="str">
        <f>IF(F734="","",OR(IFERROR(SEARCH("CG",Tabla1[[#This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4" s="305" t="str">
        <f>IF(F734&lt;&gt;"",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4" s="305" t="str">
        <f>IF(F734&lt;&gt;"",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4" s="305" t="str">
        <f>IF(Tabla1[[#This Row],[Fecha Inicio grupo]]="","",IFERROR(VLOOKUP(Tabla1[[#This Row],[Mes de Alta como miembro]],Parámetros!$AM$2:$AN$16,2,0),"01/01/1900"))</f>
        <v/>
      </c>
    </row>
    <row r="735" spans="1:63" ht="14.45" hidden="1">
      <c r="A735" s="68">
        <v>732</v>
      </c>
      <c r="B735" s="29"/>
      <c r="C735" s="34"/>
      <c r="D735" s="42"/>
      <c r="E735" s="64"/>
      <c r="F735" s="45"/>
      <c r="G735" s="45"/>
      <c r="H735" s="161"/>
      <c r="I735" s="42"/>
      <c r="J735" s="28"/>
      <c r="K735" s="69"/>
      <c r="L735" s="68"/>
      <c r="M735" s="46"/>
      <c r="N735" s="236" t="str">
        <f ca="1">IF(Tabla1[[#This Row],[Fecha de nac]]="","",IF(Tabla1[[#This Row],[Fecha Finalización]] &gt;=TODAY(), DATEDIF(Tabla1[[#This Row],[Fecha de nac]],TODAY(),"y"), ROUNDDOWN((Tabla1[[#This Row],[Fecha Finalización]] -Tabla1[[#This Row],[Fecha de nac]])/365,0)))</f>
        <v/>
      </c>
      <c r="O735" s="167"/>
      <c r="P735" s="34"/>
      <c r="Q735" s="67"/>
      <c r="R735" s="67"/>
      <c r="S735" s="67"/>
      <c r="T735" s="67"/>
      <c r="U735" s="241" t="str">
        <f>IF(F735="","",Tabla1[[#This Row],[Fecha Inicio grupo]]+3*7-7)</f>
        <v/>
      </c>
      <c r="V735" s="242" t="str">
        <f>IF(F735="","",EDATE(Tabla1[[#This Row],[Fecha Inicio grupo]],3))</f>
        <v/>
      </c>
      <c r="W735" s="29"/>
      <c r="X735" s="29"/>
      <c r="Y735" s="76"/>
      <c r="Z735" s="76"/>
      <c r="AA735" s="76"/>
      <c r="AB735" s="76"/>
      <c r="AC735" s="76"/>
      <c r="AD735" s="76"/>
      <c r="AE735" s="76"/>
      <c r="AF735" s="76"/>
      <c r="AG735" s="76"/>
      <c r="AH735" s="76"/>
      <c r="AI735" s="76"/>
      <c r="AJ735" s="76"/>
      <c r="AK735" s="76"/>
      <c r="AL735" s="76"/>
      <c r="AM735" s="76"/>
      <c r="AN735" s="76"/>
      <c r="AO735" s="143"/>
      <c r="AP735" s="244" t="str">
        <f>IF(F735="","",IFERROR(VLOOKUP(SUBSTITUTE(SUBSTITUTE(Tabla1[[#This Row],[Uso Sistemas]],"T","P"),"N","F"),Parámetros!$M$2:$N$17,2,0),"Completar hasta 3ra sem. para evaluar a Probacionista"))</f>
        <v/>
      </c>
      <c r="AQ735" s="39"/>
      <c r="AR735" s="39"/>
      <c r="AS735" s="39"/>
      <c r="AT735" s="28"/>
      <c r="AU735" s="55"/>
      <c r="AV735" s="55"/>
      <c r="AW735" s="55"/>
      <c r="AX735" s="246" t="str">
        <f>IF(V735="","",EOMONTH(EDATE(Tabla1[[#This Row],[Fecha Finalización]],2),0))</f>
        <v/>
      </c>
      <c r="AY735" s="39"/>
      <c r="AZ735" s="247" t="str">
        <f>IF(V735="","",EOMONTH(EDATE(Tabla1[[#This Row],[Fecha Finalización]],3),0))</f>
        <v/>
      </c>
      <c r="BA735" s="39"/>
      <c r="BB735" s="39"/>
      <c r="BC735" s="233"/>
      <c r="BD735" s="231" t="str">
        <f>IF(F735="","",Tabla1[[#This Row],[sem 01]]&amp;Tabla1[[#This Row],[sem 02]]&amp;Tabla1[[#This Row],[sem 03]])</f>
        <v/>
      </c>
      <c r="BE735" s="232" t="str">
        <f>+IF(TRIM(F735)="","",$B$1&amp;"-"&amp;Tabla1[[#This Row],[Mes Inscrito]]&amp;"-"&amp;Tabla1[[#This Row],[Dia de clases Inscrito]]&amp;"-"&amp;Tabla1[[#This Row],[Horario Inscrito]]&amp;"-"&amp;Tabla1[[#This Row],[Fecha Inicio grupo]])</f>
        <v/>
      </c>
      <c r="BF735" s="249" t="str">
        <f>IF(F735="","",Tabla1[[#This Row],[Curso]])</f>
        <v/>
      </c>
      <c r="BG735" s="250" t="str">
        <f>+IF(TRIM(F735)="","",$B$1&amp;"-"&amp;TRIM(Tabla1[[#This Row],[Mes Inscrito]])&amp;"-"&amp;TRIM(Tabla1[[#This Row],[Dia de clases Inscrito]])&amp;"-"&amp;TRIM(Tabla1[[#This Row],[Horario Inscrito]])&amp;"-"&amp;TRIM(Tabla1[[#This Row],[Fecha Inicio grupo]])&amp;"-"&amp;TRIM(Tabla1[[#This Row],[Tipo Incrito]]))</f>
        <v/>
      </c>
      <c r="BH735" s="251" t="str">
        <f>IF(F735="","",OR(IFERROR(SEARCH("CG",Tabla1[[#This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5" s="305" t="str">
        <f>IF(F735&lt;&gt;"",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5" s="305" t="str">
        <f>IF(F735&lt;&gt;"",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5" s="305" t="str">
        <f>IF(Tabla1[[#This Row],[Fecha Inicio grupo]]="","",IFERROR(VLOOKUP(Tabla1[[#This Row],[Mes de Alta como miembro]],Parámetros!$AM$2:$AN$16,2,0),"01/01/1900"))</f>
        <v/>
      </c>
    </row>
    <row r="736" spans="1:63" ht="14.45" hidden="1">
      <c r="A736" s="68">
        <v>733</v>
      </c>
      <c r="B736" s="29"/>
      <c r="C736" s="34"/>
      <c r="D736" s="42"/>
      <c r="E736" s="64"/>
      <c r="F736" s="45"/>
      <c r="G736" s="45"/>
      <c r="H736" s="161"/>
      <c r="I736" s="42"/>
      <c r="J736" s="28"/>
      <c r="K736" s="69"/>
      <c r="L736" s="68"/>
      <c r="M736" s="46"/>
      <c r="N736" s="236" t="str">
        <f ca="1">IF(Tabla1[[#This Row],[Fecha de nac]]="","",IF(Tabla1[[#This Row],[Fecha Finalización]] &gt;=TODAY(), DATEDIF(Tabla1[[#This Row],[Fecha de nac]],TODAY(),"y"), ROUNDDOWN((Tabla1[[#This Row],[Fecha Finalización]] -Tabla1[[#This Row],[Fecha de nac]])/365,0)))</f>
        <v/>
      </c>
      <c r="O736" s="167"/>
      <c r="P736" s="34"/>
      <c r="Q736" s="67"/>
      <c r="R736" s="67"/>
      <c r="S736" s="67"/>
      <c r="T736" s="67"/>
      <c r="U736" s="241" t="str">
        <f>IF(F736="","",Tabla1[[#This Row],[Fecha Inicio grupo]]+3*7-7)</f>
        <v/>
      </c>
      <c r="V736" s="242" t="str">
        <f>IF(F736="","",EDATE(Tabla1[[#This Row],[Fecha Inicio grupo]],3))</f>
        <v/>
      </c>
      <c r="W736" s="29"/>
      <c r="X736" s="29"/>
      <c r="Y736" s="76"/>
      <c r="Z736" s="76"/>
      <c r="AA736" s="76"/>
      <c r="AB736" s="76"/>
      <c r="AC736" s="76"/>
      <c r="AD736" s="76"/>
      <c r="AE736" s="76"/>
      <c r="AF736" s="76"/>
      <c r="AG736" s="76"/>
      <c r="AH736" s="76"/>
      <c r="AI736" s="76"/>
      <c r="AJ736" s="76"/>
      <c r="AK736" s="76"/>
      <c r="AL736" s="76"/>
      <c r="AM736" s="76"/>
      <c r="AN736" s="76"/>
      <c r="AO736" s="143"/>
      <c r="AP736" s="244" t="str">
        <f>IF(F736="","",IFERROR(VLOOKUP(SUBSTITUTE(SUBSTITUTE(Tabla1[[#This Row],[Uso Sistemas]],"T","P"),"N","F"),Parámetros!$M$2:$N$17,2,0),"Completar hasta 3ra sem. para evaluar a Probacionista"))</f>
        <v/>
      </c>
      <c r="AQ736" s="39"/>
      <c r="AR736" s="39"/>
      <c r="AS736" s="39"/>
      <c r="AT736" s="28"/>
      <c r="AU736" s="55"/>
      <c r="AV736" s="55"/>
      <c r="AW736" s="55"/>
      <c r="AX736" s="246" t="str">
        <f>IF(V736="","",EOMONTH(EDATE(Tabla1[[#This Row],[Fecha Finalización]],2),0))</f>
        <v/>
      </c>
      <c r="AY736" s="39"/>
      <c r="AZ736" s="247" t="str">
        <f>IF(V736="","",EOMONTH(EDATE(Tabla1[[#This Row],[Fecha Finalización]],3),0))</f>
        <v/>
      </c>
      <c r="BA736" s="39"/>
      <c r="BB736" s="39"/>
      <c r="BC736" s="233"/>
      <c r="BD736" s="231" t="str">
        <f>IF(F736="","",Tabla1[[#This Row],[sem 01]]&amp;Tabla1[[#This Row],[sem 02]]&amp;Tabla1[[#This Row],[sem 03]])</f>
        <v/>
      </c>
      <c r="BE736" s="232" t="str">
        <f>+IF(TRIM(F736)="","",$B$1&amp;"-"&amp;Tabla1[[#This Row],[Mes Inscrito]]&amp;"-"&amp;Tabla1[[#This Row],[Dia de clases Inscrito]]&amp;"-"&amp;Tabla1[[#This Row],[Horario Inscrito]]&amp;"-"&amp;Tabla1[[#This Row],[Fecha Inicio grupo]])</f>
        <v/>
      </c>
      <c r="BF736" s="249" t="str">
        <f>IF(F736="","",Tabla1[[#This Row],[Curso]])</f>
        <v/>
      </c>
      <c r="BG736" s="250" t="str">
        <f>+IF(TRIM(F736)="","",$B$1&amp;"-"&amp;TRIM(Tabla1[[#This Row],[Mes Inscrito]])&amp;"-"&amp;TRIM(Tabla1[[#This Row],[Dia de clases Inscrito]])&amp;"-"&amp;TRIM(Tabla1[[#This Row],[Horario Inscrito]])&amp;"-"&amp;TRIM(Tabla1[[#This Row],[Fecha Inicio grupo]])&amp;"-"&amp;TRIM(Tabla1[[#This Row],[Tipo Incrito]]))</f>
        <v/>
      </c>
      <c r="BH736" s="251" t="str">
        <f>IF(F736="","",OR(IFERROR(SEARCH("CG",Tabla1[[#This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6" s="305" t="str">
        <f>IF(F736&lt;&gt;"",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6" s="305" t="str">
        <f>IF(F736&lt;&gt;"",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6" s="305" t="str">
        <f>IF(Tabla1[[#This Row],[Fecha Inicio grupo]]="","",IFERROR(VLOOKUP(Tabla1[[#This Row],[Mes de Alta como miembro]],Parámetros!$AM$2:$AN$16,2,0),"01/01/1900"))</f>
        <v/>
      </c>
    </row>
    <row r="737" spans="1:63" ht="14.45" hidden="1">
      <c r="A737" s="68">
        <v>734</v>
      </c>
      <c r="B737" s="29"/>
      <c r="C737" s="34"/>
      <c r="D737" s="42"/>
      <c r="E737" s="64"/>
      <c r="F737" s="45"/>
      <c r="G737" s="45"/>
      <c r="H737" s="161"/>
      <c r="I737" s="42"/>
      <c r="J737" s="28"/>
      <c r="K737" s="69"/>
      <c r="L737" s="68"/>
      <c r="M737" s="46"/>
      <c r="N737" s="236" t="str">
        <f ca="1">IF(Tabla1[[#This Row],[Fecha de nac]]="","",IF(Tabla1[[#This Row],[Fecha Finalización]] &gt;=TODAY(), DATEDIF(Tabla1[[#This Row],[Fecha de nac]],TODAY(),"y"), ROUNDDOWN((Tabla1[[#This Row],[Fecha Finalización]] -Tabla1[[#This Row],[Fecha de nac]])/365,0)))</f>
        <v/>
      </c>
      <c r="O737" s="167"/>
      <c r="P737" s="34"/>
      <c r="Q737" s="67"/>
      <c r="R737" s="67"/>
      <c r="S737" s="67"/>
      <c r="T737" s="67"/>
      <c r="U737" s="241" t="str">
        <f>IF(F737="","",Tabla1[[#This Row],[Fecha Inicio grupo]]+3*7-7)</f>
        <v/>
      </c>
      <c r="V737" s="242" t="str">
        <f>IF(F737="","",EDATE(Tabla1[[#This Row],[Fecha Inicio grupo]],3))</f>
        <v/>
      </c>
      <c r="W737" s="29"/>
      <c r="X737" s="29"/>
      <c r="Y737" s="76"/>
      <c r="Z737" s="76"/>
      <c r="AA737" s="76"/>
      <c r="AB737" s="76"/>
      <c r="AC737" s="76"/>
      <c r="AD737" s="76"/>
      <c r="AE737" s="76"/>
      <c r="AF737" s="76"/>
      <c r="AG737" s="76"/>
      <c r="AH737" s="76"/>
      <c r="AI737" s="76"/>
      <c r="AJ737" s="76"/>
      <c r="AK737" s="76"/>
      <c r="AL737" s="76"/>
      <c r="AM737" s="76"/>
      <c r="AN737" s="76"/>
      <c r="AO737" s="143"/>
      <c r="AP737" s="244" t="str">
        <f>IF(F737="","",IFERROR(VLOOKUP(SUBSTITUTE(SUBSTITUTE(Tabla1[[#This Row],[Uso Sistemas]],"T","P"),"N","F"),Parámetros!$M$2:$N$17,2,0),"Completar hasta 3ra sem. para evaluar a Probacionista"))</f>
        <v/>
      </c>
      <c r="AQ737" s="39"/>
      <c r="AR737" s="39"/>
      <c r="AS737" s="39"/>
      <c r="AT737" s="28"/>
      <c r="AU737" s="55"/>
      <c r="AV737" s="55"/>
      <c r="AW737" s="55"/>
      <c r="AX737" s="246" t="str">
        <f>IF(V737="","",EOMONTH(EDATE(Tabla1[[#This Row],[Fecha Finalización]],2),0))</f>
        <v/>
      </c>
      <c r="AY737" s="39"/>
      <c r="AZ737" s="247" t="str">
        <f>IF(V737="","",EOMONTH(EDATE(Tabla1[[#This Row],[Fecha Finalización]],3),0))</f>
        <v/>
      </c>
      <c r="BA737" s="39"/>
      <c r="BB737" s="39"/>
      <c r="BC737" s="233"/>
      <c r="BD737" s="231" t="str">
        <f>IF(F737="","",Tabla1[[#This Row],[sem 01]]&amp;Tabla1[[#This Row],[sem 02]]&amp;Tabla1[[#This Row],[sem 03]])</f>
        <v/>
      </c>
      <c r="BE737" s="232" t="str">
        <f>+IF(TRIM(F737)="","",$B$1&amp;"-"&amp;Tabla1[[#This Row],[Mes Inscrito]]&amp;"-"&amp;Tabla1[[#This Row],[Dia de clases Inscrito]]&amp;"-"&amp;Tabla1[[#This Row],[Horario Inscrito]]&amp;"-"&amp;Tabla1[[#This Row],[Fecha Inicio grupo]])</f>
        <v/>
      </c>
      <c r="BF737" s="249" t="str">
        <f>IF(F737="","",Tabla1[[#This Row],[Curso]])</f>
        <v/>
      </c>
      <c r="BG737" s="250" t="str">
        <f>+IF(TRIM(F737)="","",$B$1&amp;"-"&amp;TRIM(Tabla1[[#This Row],[Mes Inscrito]])&amp;"-"&amp;TRIM(Tabla1[[#This Row],[Dia de clases Inscrito]])&amp;"-"&amp;TRIM(Tabla1[[#This Row],[Horario Inscrito]])&amp;"-"&amp;TRIM(Tabla1[[#This Row],[Fecha Inicio grupo]])&amp;"-"&amp;TRIM(Tabla1[[#This Row],[Tipo Incrito]]))</f>
        <v/>
      </c>
      <c r="BH737" s="251" t="str">
        <f>IF(F737="","",OR(IFERROR(SEARCH("CG",Tabla1[[#This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7" s="305" t="str">
        <f>IF(F737&lt;&gt;"",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7" s="305" t="str">
        <f>IF(F737&lt;&gt;"",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7" s="305" t="str">
        <f>IF(Tabla1[[#This Row],[Fecha Inicio grupo]]="","",IFERROR(VLOOKUP(Tabla1[[#This Row],[Mes de Alta como miembro]],Parámetros!$AM$2:$AN$16,2,0),"01/01/1900"))</f>
        <v/>
      </c>
    </row>
    <row r="738" spans="1:63" ht="14.45" hidden="1">
      <c r="A738" s="68">
        <v>735</v>
      </c>
      <c r="B738" s="29"/>
      <c r="C738" s="34"/>
      <c r="D738" s="42"/>
      <c r="E738" s="64"/>
      <c r="F738" s="45"/>
      <c r="G738" s="45"/>
      <c r="H738" s="161"/>
      <c r="I738" s="42"/>
      <c r="J738" s="28"/>
      <c r="K738" s="69"/>
      <c r="L738" s="68"/>
      <c r="M738" s="46"/>
      <c r="N738" s="236" t="str">
        <f ca="1">IF(Tabla1[[#This Row],[Fecha de nac]]="","",IF(Tabla1[[#This Row],[Fecha Finalización]] &gt;=TODAY(), DATEDIF(Tabla1[[#This Row],[Fecha de nac]],TODAY(),"y"), ROUNDDOWN((Tabla1[[#This Row],[Fecha Finalización]] -Tabla1[[#This Row],[Fecha de nac]])/365,0)))</f>
        <v/>
      </c>
      <c r="O738" s="167"/>
      <c r="P738" s="34"/>
      <c r="Q738" s="67"/>
      <c r="R738" s="67"/>
      <c r="S738" s="67"/>
      <c r="T738" s="67"/>
      <c r="U738" s="241" t="str">
        <f>IF(F738="","",Tabla1[[#This Row],[Fecha Inicio grupo]]+3*7-7)</f>
        <v/>
      </c>
      <c r="V738" s="242" t="str">
        <f>IF(F738="","",EDATE(Tabla1[[#This Row],[Fecha Inicio grupo]],3))</f>
        <v/>
      </c>
      <c r="W738" s="29"/>
      <c r="X738" s="29"/>
      <c r="Y738" s="76"/>
      <c r="Z738" s="76"/>
      <c r="AA738" s="76"/>
      <c r="AB738" s="76"/>
      <c r="AC738" s="76"/>
      <c r="AD738" s="76"/>
      <c r="AE738" s="76"/>
      <c r="AF738" s="76"/>
      <c r="AG738" s="76"/>
      <c r="AH738" s="76"/>
      <c r="AI738" s="76"/>
      <c r="AJ738" s="76"/>
      <c r="AK738" s="76"/>
      <c r="AL738" s="76"/>
      <c r="AM738" s="76"/>
      <c r="AN738" s="76"/>
      <c r="AO738" s="143"/>
      <c r="AP738" s="244" t="str">
        <f>IF(F738="","",IFERROR(VLOOKUP(SUBSTITUTE(SUBSTITUTE(Tabla1[[#This Row],[Uso Sistemas]],"T","P"),"N","F"),Parámetros!$M$2:$N$17,2,0),"Completar hasta 3ra sem. para evaluar a Probacionista"))</f>
        <v/>
      </c>
      <c r="AQ738" s="39"/>
      <c r="AR738" s="39"/>
      <c r="AS738" s="39"/>
      <c r="AT738" s="28"/>
      <c r="AU738" s="55"/>
      <c r="AV738" s="55"/>
      <c r="AW738" s="55"/>
      <c r="AX738" s="246" t="str">
        <f>IF(V738="","",EOMONTH(EDATE(Tabla1[[#This Row],[Fecha Finalización]],2),0))</f>
        <v/>
      </c>
      <c r="AY738" s="39"/>
      <c r="AZ738" s="247" t="str">
        <f>IF(V738="","",EOMONTH(EDATE(Tabla1[[#This Row],[Fecha Finalización]],3),0))</f>
        <v/>
      </c>
      <c r="BA738" s="39"/>
      <c r="BB738" s="39"/>
      <c r="BC738" s="233"/>
      <c r="BD738" s="231" t="str">
        <f>IF(F738="","",Tabla1[[#This Row],[sem 01]]&amp;Tabla1[[#This Row],[sem 02]]&amp;Tabla1[[#This Row],[sem 03]])</f>
        <v/>
      </c>
      <c r="BE738" s="232" t="str">
        <f>+IF(TRIM(F738)="","",$B$1&amp;"-"&amp;Tabla1[[#This Row],[Mes Inscrito]]&amp;"-"&amp;Tabla1[[#This Row],[Dia de clases Inscrito]]&amp;"-"&amp;Tabla1[[#This Row],[Horario Inscrito]]&amp;"-"&amp;Tabla1[[#This Row],[Fecha Inicio grupo]])</f>
        <v/>
      </c>
      <c r="BF738" s="249" t="str">
        <f>IF(F738="","",Tabla1[[#This Row],[Curso]])</f>
        <v/>
      </c>
      <c r="BG738" s="250" t="str">
        <f>+IF(TRIM(F738)="","",$B$1&amp;"-"&amp;TRIM(Tabla1[[#This Row],[Mes Inscrito]])&amp;"-"&amp;TRIM(Tabla1[[#This Row],[Dia de clases Inscrito]])&amp;"-"&amp;TRIM(Tabla1[[#This Row],[Horario Inscrito]])&amp;"-"&amp;TRIM(Tabla1[[#This Row],[Fecha Inicio grupo]])&amp;"-"&amp;TRIM(Tabla1[[#This Row],[Tipo Incrito]]))</f>
        <v/>
      </c>
      <c r="BH738" s="251" t="str">
        <f>IF(F738="","",OR(IFERROR(SEARCH("CG",Tabla1[[#This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8" s="305" t="str">
        <f>IF(F738&lt;&gt;"",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8" s="305" t="str">
        <f>IF(F738&lt;&gt;"",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8" s="305" t="str">
        <f>IF(Tabla1[[#This Row],[Fecha Inicio grupo]]="","",IFERROR(VLOOKUP(Tabla1[[#This Row],[Mes de Alta como miembro]],Parámetros!$AM$2:$AN$16,2,0),"01/01/1900"))</f>
        <v/>
      </c>
    </row>
    <row r="739" spans="1:63" ht="14.45" hidden="1">
      <c r="A739" s="68">
        <v>736</v>
      </c>
      <c r="B739" s="29"/>
      <c r="C739" s="34"/>
      <c r="D739" s="42"/>
      <c r="E739" s="64"/>
      <c r="F739" s="45"/>
      <c r="G739" s="45"/>
      <c r="H739" s="161"/>
      <c r="I739" s="42"/>
      <c r="J739" s="28"/>
      <c r="K739" s="69"/>
      <c r="L739" s="68"/>
      <c r="M739" s="46"/>
      <c r="N739" s="236" t="str">
        <f ca="1">IF(Tabla1[[#This Row],[Fecha de nac]]="","",IF(Tabla1[[#This Row],[Fecha Finalización]] &gt;=TODAY(), DATEDIF(Tabla1[[#This Row],[Fecha de nac]],TODAY(),"y"), ROUNDDOWN((Tabla1[[#This Row],[Fecha Finalización]] -Tabla1[[#This Row],[Fecha de nac]])/365,0)))</f>
        <v/>
      </c>
      <c r="O739" s="167"/>
      <c r="P739" s="34"/>
      <c r="Q739" s="67"/>
      <c r="R739" s="67"/>
      <c r="S739" s="67"/>
      <c r="T739" s="67"/>
      <c r="U739" s="241" t="str">
        <f>IF(F739="","",Tabla1[[#This Row],[Fecha Inicio grupo]]+3*7-7)</f>
        <v/>
      </c>
      <c r="V739" s="242" t="str">
        <f>IF(F739="","",EDATE(Tabla1[[#This Row],[Fecha Inicio grupo]],3))</f>
        <v/>
      </c>
      <c r="W739" s="29"/>
      <c r="X739" s="29"/>
      <c r="Y739" s="76"/>
      <c r="Z739" s="76"/>
      <c r="AA739" s="76"/>
      <c r="AB739" s="76"/>
      <c r="AC739" s="76"/>
      <c r="AD739" s="76"/>
      <c r="AE739" s="76"/>
      <c r="AF739" s="76"/>
      <c r="AG739" s="76"/>
      <c r="AH739" s="76"/>
      <c r="AI739" s="76"/>
      <c r="AJ739" s="76"/>
      <c r="AK739" s="76"/>
      <c r="AL739" s="76"/>
      <c r="AM739" s="76"/>
      <c r="AN739" s="76"/>
      <c r="AO739" s="143"/>
      <c r="AP739" s="244" t="str">
        <f>IF(F739="","",IFERROR(VLOOKUP(SUBSTITUTE(SUBSTITUTE(Tabla1[[#This Row],[Uso Sistemas]],"T","P"),"N","F"),Parámetros!$M$2:$N$17,2,0),"Completar hasta 3ra sem. para evaluar a Probacionista"))</f>
        <v/>
      </c>
      <c r="AQ739" s="39"/>
      <c r="AR739" s="39"/>
      <c r="AS739" s="39"/>
      <c r="AT739" s="28"/>
      <c r="AU739" s="55"/>
      <c r="AV739" s="55"/>
      <c r="AW739" s="55"/>
      <c r="AX739" s="246" t="str">
        <f>IF(V739="","",EOMONTH(EDATE(Tabla1[[#This Row],[Fecha Finalización]],2),0))</f>
        <v/>
      </c>
      <c r="AY739" s="39"/>
      <c r="AZ739" s="247" t="str">
        <f>IF(V739="","",EOMONTH(EDATE(Tabla1[[#This Row],[Fecha Finalización]],3),0))</f>
        <v/>
      </c>
      <c r="BA739" s="39"/>
      <c r="BB739" s="39"/>
      <c r="BC739" s="233"/>
      <c r="BD739" s="231" t="str">
        <f>IF(F739="","",Tabla1[[#This Row],[sem 01]]&amp;Tabla1[[#This Row],[sem 02]]&amp;Tabla1[[#This Row],[sem 03]])</f>
        <v/>
      </c>
      <c r="BE739" s="232" t="str">
        <f>+IF(TRIM(F739)="","",$B$1&amp;"-"&amp;Tabla1[[#This Row],[Mes Inscrito]]&amp;"-"&amp;Tabla1[[#This Row],[Dia de clases Inscrito]]&amp;"-"&amp;Tabla1[[#This Row],[Horario Inscrito]]&amp;"-"&amp;Tabla1[[#This Row],[Fecha Inicio grupo]])</f>
        <v/>
      </c>
      <c r="BF739" s="249" t="str">
        <f>IF(F739="","",Tabla1[[#This Row],[Curso]])</f>
        <v/>
      </c>
      <c r="BG739" s="250" t="str">
        <f>+IF(TRIM(F739)="","",$B$1&amp;"-"&amp;TRIM(Tabla1[[#This Row],[Mes Inscrito]])&amp;"-"&amp;TRIM(Tabla1[[#This Row],[Dia de clases Inscrito]])&amp;"-"&amp;TRIM(Tabla1[[#This Row],[Horario Inscrito]])&amp;"-"&amp;TRIM(Tabla1[[#This Row],[Fecha Inicio grupo]])&amp;"-"&amp;TRIM(Tabla1[[#This Row],[Tipo Incrito]]))</f>
        <v/>
      </c>
      <c r="BH739" s="251" t="str">
        <f>IF(F739="","",OR(IFERROR(SEARCH("CG",Tabla1[[#This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9" s="305" t="str">
        <f>IF(F739&lt;&gt;"",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9" s="305" t="str">
        <f>IF(F739&lt;&gt;"",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9" s="305" t="str">
        <f>IF(Tabla1[[#This Row],[Fecha Inicio grupo]]="","",IFERROR(VLOOKUP(Tabla1[[#This Row],[Mes de Alta como miembro]],Parámetros!$AM$2:$AN$16,2,0),"01/01/1900"))</f>
        <v/>
      </c>
    </row>
    <row r="740" spans="1:63" ht="14.45" hidden="1">
      <c r="A740" s="68">
        <v>737</v>
      </c>
      <c r="B740" s="29"/>
      <c r="C740" s="34"/>
      <c r="D740" s="42"/>
      <c r="E740" s="64"/>
      <c r="F740" s="45"/>
      <c r="G740" s="45"/>
      <c r="H740" s="161"/>
      <c r="I740" s="42"/>
      <c r="J740" s="28"/>
      <c r="K740" s="69"/>
      <c r="L740" s="68"/>
      <c r="M740" s="46"/>
      <c r="N740" s="236" t="str">
        <f ca="1">IF(Tabla1[[#This Row],[Fecha de nac]]="","",IF(Tabla1[[#This Row],[Fecha Finalización]] &gt;=TODAY(), DATEDIF(Tabla1[[#This Row],[Fecha de nac]],TODAY(),"y"), ROUNDDOWN((Tabla1[[#This Row],[Fecha Finalización]] -Tabla1[[#This Row],[Fecha de nac]])/365,0)))</f>
        <v/>
      </c>
      <c r="O740" s="167"/>
      <c r="P740" s="34"/>
      <c r="Q740" s="67"/>
      <c r="R740" s="67"/>
      <c r="S740" s="67"/>
      <c r="T740" s="67"/>
      <c r="U740" s="241" t="str">
        <f>IF(F740="","",Tabla1[[#This Row],[Fecha Inicio grupo]]+3*7-7)</f>
        <v/>
      </c>
      <c r="V740" s="242" t="str">
        <f>IF(F740="","",EDATE(Tabla1[[#This Row],[Fecha Inicio grupo]],3))</f>
        <v/>
      </c>
      <c r="W740" s="29"/>
      <c r="X740" s="29"/>
      <c r="Y740" s="76"/>
      <c r="Z740" s="76"/>
      <c r="AA740" s="76"/>
      <c r="AB740" s="76"/>
      <c r="AC740" s="76"/>
      <c r="AD740" s="76"/>
      <c r="AE740" s="76"/>
      <c r="AF740" s="76"/>
      <c r="AG740" s="76"/>
      <c r="AH740" s="76"/>
      <c r="AI740" s="76"/>
      <c r="AJ740" s="76"/>
      <c r="AK740" s="76"/>
      <c r="AL740" s="76"/>
      <c r="AM740" s="76"/>
      <c r="AN740" s="76"/>
      <c r="AO740" s="143"/>
      <c r="AP740" s="244" t="str">
        <f>IF(F740="","",IFERROR(VLOOKUP(SUBSTITUTE(SUBSTITUTE(Tabla1[[#This Row],[Uso Sistemas]],"T","P"),"N","F"),Parámetros!$M$2:$N$17,2,0),"Completar hasta 3ra sem. para evaluar a Probacionista"))</f>
        <v/>
      </c>
      <c r="AQ740" s="39"/>
      <c r="AR740" s="39"/>
      <c r="AS740" s="39"/>
      <c r="AT740" s="28"/>
      <c r="AU740" s="55"/>
      <c r="AV740" s="55"/>
      <c r="AW740" s="55"/>
      <c r="AX740" s="246" t="str">
        <f>IF(V740="","",EOMONTH(EDATE(Tabla1[[#This Row],[Fecha Finalización]],2),0))</f>
        <v/>
      </c>
      <c r="AY740" s="39"/>
      <c r="AZ740" s="247" t="str">
        <f>IF(V740="","",EOMONTH(EDATE(Tabla1[[#This Row],[Fecha Finalización]],3),0))</f>
        <v/>
      </c>
      <c r="BA740" s="39"/>
      <c r="BB740" s="39"/>
      <c r="BC740" s="233"/>
      <c r="BD740" s="231" t="str">
        <f>IF(F740="","",Tabla1[[#This Row],[sem 01]]&amp;Tabla1[[#This Row],[sem 02]]&amp;Tabla1[[#This Row],[sem 03]])</f>
        <v/>
      </c>
      <c r="BE740" s="232" t="str">
        <f>+IF(TRIM(F740)="","",$B$1&amp;"-"&amp;Tabla1[[#This Row],[Mes Inscrito]]&amp;"-"&amp;Tabla1[[#This Row],[Dia de clases Inscrito]]&amp;"-"&amp;Tabla1[[#This Row],[Horario Inscrito]]&amp;"-"&amp;Tabla1[[#This Row],[Fecha Inicio grupo]])</f>
        <v/>
      </c>
      <c r="BF740" s="249" t="str">
        <f>IF(F740="","",Tabla1[[#This Row],[Curso]])</f>
        <v/>
      </c>
      <c r="BG740" s="250" t="str">
        <f>+IF(TRIM(F740)="","",$B$1&amp;"-"&amp;TRIM(Tabla1[[#This Row],[Mes Inscrito]])&amp;"-"&amp;TRIM(Tabla1[[#This Row],[Dia de clases Inscrito]])&amp;"-"&amp;TRIM(Tabla1[[#This Row],[Horario Inscrito]])&amp;"-"&amp;TRIM(Tabla1[[#This Row],[Fecha Inicio grupo]])&amp;"-"&amp;TRIM(Tabla1[[#This Row],[Tipo Incrito]]))</f>
        <v/>
      </c>
      <c r="BH740" s="251" t="str">
        <f>IF(F740="","",OR(IFERROR(SEARCH("CG",Tabla1[[#This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0" s="305" t="str">
        <f>IF(F740&lt;&gt;"",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0" s="305" t="str">
        <f>IF(F740&lt;&gt;"",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0" s="305" t="str">
        <f>IF(Tabla1[[#This Row],[Fecha Inicio grupo]]="","",IFERROR(VLOOKUP(Tabla1[[#This Row],[Mes de Alta como miembro]],Parámetros!$AM$2:$AN$16,2,0),"01/01/1900"))</f>
        <v/>
      </c>
    </row>
    <row r="741" spans="1:63" ht="14.45" hidden="1">
      <c r="A741" s="68">
        <v>738</v>
      </c>
      <c r="B741" s="29"/>
      <c r="C741" s="34"/>
      <c r="D741" s="42"/>
      <c r="E741" s="64"/>
      <c r="F741" s="45"/>
      <c r="G741" s="45"/>
      <c r="H741" s="161"/>
      <c r="I741" s="42"/>
      <c r="J741" s="28"/>
      <c r="K741" s="69"/>
      <c r="L741" s="68"/>
      <c r="M741" s="46"/>
      <c r="N741" s="236" t="str">
        <f ca="1">IF(Tabla1[[#This Row],[Fecha de nac]]="","",IF(Tabla1[[#This Row],[Fecha Finalización]] &gt;=TODAY(), DATEDIF(Tabla1[[#This Row],[Fecha de nac]],TODAY(),"y"), ROUNDDOWN((Tabla1[[#This Row],[Fecha Finalización]] -Tabla1[[#This Row],[Fecha de nac]])/365,0)))</f>
        <v/>
      </c>
      <c r="O741" s="167"/>
      <c r="P741" s="34"/>
      <c r="Q741" s="67"/>
      <c r="R741" s="67"/>
      <c r="S741" s="67"/>
      <c r="T741" s="67"/>
      <c r="U741" s="241" t="str">
        <f>IF(F741="","",Tabla1[[#This Row],[Fecha Inicio grupo]]+3*7-7)</f>
        <v/>
      </c>
      <c r="V741" s="242" t="str">
        <f>IF(F741="","",EDATE(Tabla1[[#This Row],[Fecha Inicio grupo]],3))</f>
        <v/>
      </c>
      <c r="W741" s="29"/>
      <c r="X741" s="29"/>
      <c r="Y741" s="76"/>
      <c r="Z741" s="76"/>
      <c r="AA741" s="76"/>
      <c r="AB741" s="76"/>
      <c r="AC741" s="76"/>
      <c r="AD741" s="76"/>
      <c r="AE741" s="76"/>
      <c r="AF741" s="76"/>
      <c r="AG741" s="76"/>
      <c r="AH741" s="76"/>
      <c r="AI741" s="76"/>
      <c r="AJ741" s="76"/>
      <c r="AK741" s="76"/>
      <c r="AL741" s="76"/>
      <c r="AM741" s="76"/>
      <c r="AN741" s="76"/>
      <c r="AO741" s="143"/>
      <c r="AP741" s="244" t="str">
        <f>IF(F741="","",IFERROR(VLOOKUP(SUBSTITUTE(SUBSTITUTE(Tabla1[[#This Row],[Uso Sistemas]],"T","P"),"N","F"),Parámetros!$M$2:$N$17,2,0),"Completar hasta 3ra sem. para evaluar a Probacionista"))</f>
        <v/>
      </c>
      <c r="AQ741" s="39"/>
      <c r="AR741" s="39"/>
      <c r="AS741" s="39"/>
      <c r="AT741" s="28"/>
      <c r="AU741" s="55"/>
      <c r="AV741" s="55"/>
      <c r="AW741" s="55"/>
      <c r="AX741" s="246" t="str">
        <f>IF(V741="","",EOMONTH(EDATE(Tabla1[[#This Row],[Fecha Finalización]],2),0))</f>
        <v/>
      </c>
      <c r="AY741" s="39"/>
      <c r="AZ741" s="247" t="str">
        <f>IF(V741="","",EOMONTH(EDATE(Tabla1[[#This Row],[Fecha Finalización]],3),0))</f>
        <v/>
      </c>
      <c r="BA741" s="39"/>
      <c r="BB741" s="39"/>
      <c r="BC741" s="233"/>
      <c r="BD741" s="231" t="str">
        <f>IF(F741="","",Tabla1[[#This Row],[sem 01]]&amp;Tabla1[[#This Row],[sem 02]]&amp;Tabla1[[#This Row],[sem 03]])</f>
        <v/>
      </c>
      <c r="BE741" s="232" t="str">
        <f>+IF(TRIM(F741)="","",$B$1&amp;"-"&amp;Tabla1[[#This Row],[Mes Inscrito]]&amp;"-"&amp;Tabla1[[#This Row],[Dia de clases Inscrito]]&amp;"-"&amp;Tabla1[[#This Row],[Horario Inscrito]]&amp;"-"&amp;Tabla1[[#This Row],[Fecha Inicio grupo]])</f>
        <v/>
      </c>
      <c r="BF741" s="249" t="str">
        <f>IF(F741="","",Tabla1[[#This Row],[Curso]])</f>
        <v/>
      </c>
      <c r="BG741" s="250" t="str">
        <f>+IF(TRIM(F741)="","",$B$1&amp;"-"&amp;TRIM(Tabla1[[#This Row],[Mes Inscrito]])&amp;"-"&amp;TRIM(Tabla1[[#This Row],[Dia de clases Inscrito]])&amp;"-"&amp;TRIM(Tabla1[[#This Row],[Horario Inscrito]])&amp;"-"&amp;TRIM(Tabla1[[#This Row],[Fecha Inicio grupo]])&amp;"-"&amp;TRIM(Tabla1[[#This Row],[Tipo Incrito]]))</f>
        <v/>
      </c>
      <c r="BH741" s="251" t="str">
        <f>IF(F741="","",OR(IFERROR(SEARCH("CG",Tabla1[[#This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1" s="305" t="str">
        <f>IF(F741&lt;&gt;"",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1" s="305" t="str">
        <f>IF(F741&lt;&gt;"",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1" s="305" t="str">
        <f>IF(Tabla1[[#This Row],[Fecha Inicio grupo]]="","",IFERROR(VLOOKUP(Tabla1[[#This Row],[Mes de Alta como miembro]],Parámetros!$AM$2:$AN$16,2,0),"01/01/1900"))</f>
        <v/>
      </c>
    </row>
    <row r="742" spans="1:63" ht="14.45" hidden="1">
      <c r="A742" s="68">
        <v>739</v>
      </c>
      <c r="B742" s="29"/>
      <c r="C742" s="34"/>
      <c r="D742" s="42"/>
      <c r="E742" s="64"/>
      <c r="F742" s="45"/>
      <c r="G742" s="45"/>
      <c r="H742" s="161"/>
      <c r="I742" s="42"/>
      <c r="J742" s="28"/>
      <c r="K742" s="69"/>
      <c r="L742" s="68"/>
      <c r="M742" s="46"/>
      <c r="N742" s="236" t="str">
        <f ca="1">IF(Tabla1[[#This Row],[Fecha de nac]]="","",IF(Tabla1[[#This Row],[Fecha Finalización]] &gt;=TODAY(), DATEDIF(Tabla1[[#This Row],[Fecha de nac]],TODAY(),"y"), ROUNDDOWN((Tabla1[[#This Row],[Fecha Finalización]] -Tabla1[[#This Row],[Fecha de nac]])/365,0)))</f>
        <v/>
      </c>
      <c r="O742" s="167"/>
      <c r="P742" s="34"/>
      <c r="Q742" s="67"/>
      <c r="R742" s="67"/>
      <c r="S742" s="67"/>
      <c r="T742" s="67"/>
      <c r="U742" s="241" t="str">
        <f>IF(F742="","",Tabla1[[#This Row],[Fecha Inicio grupo]]+3*7-7)</f>
        <v/>
      </c>
      <c r="V742" s="242" t="str">
        <f>IF(F742="","",EDATE(Tabla1[[#This Row],[Fecha Inicio grupo]],3))</f>
        <v/>
      </c>
      <c r="W742" s="29"/>
      <c r="X742" s="29"/>
      <c r="Y742" s="76"/>
      <c r="Z742" s="76"/>
      <c r="AA742" s="76"/>
      <c r="AB742" s="76"/>
      <c r="AC742" s="76"/>
      <c r="AD742" s="76"/>
      <c r="AE742" s="76"/>
      <c r="AF742" s="76"/>
      <c r="AG742" s="76"/>
      <c r="AH742" s="76"/>
      <c r="AI742" s="76"/>
      <c r="AJ742" s="76"/>
      <c r="AK742" s="76"/>
      <c r="AL742" s="76"/>
      <c r="AM742" s="76"/>
      <c r="AN742" s="76"/>
      <c r="AO742" s="143"/>
      <c r="AP742" s="244" t="str">
        <f>IF(F742="","",IFERROR(VLOOKUP(SUBSTITUTE(SUBSTITUTE(Tabla1[[#This Row],[Uso Sistemas]],"T","P"),"N","F"),Parámetros!$M$2:$N$17,2,0),"Completar hasta 3ra sem. para evaluar a Probacionista"))</f>
        <v/>
      </c>
      <c r="AQ742" s="39"/>
      <c r="AR742" s="39"/>
      <c r="AS742" s="39"/>
      <c r="AT742" s="28"/>
      <c r="AU742" s="55"/>
      <c r="AV742" s="55"/>
      <c r="AW742" s="55"/>
      <c r="AX742" s="246" t="str">
        <f>IF(V742="","",EOMONTH(EDATE(Tabla1[[#This Row],[Fecha Finalización]],2),0))</f>
        <v/>
      </c>
      <c r="AY742" s="39"/>
      <c r="AZ742" s="247" t="str">
        <f>IF(V742="","",EOMONTH(EDATE(Tabla1[[#This Row],[Fecha Finalización]],3),0))</f>
        <v/>
      </c>
      <c r="BA742" s="39"/>
      <c r="BB742" s="39"/>
      <c r="BC742" s="233"/>
      <c r="BD742" s="231" t="str">
        <f>IF(F742="","",Tabla1[[#This Row],[sem 01]]&amp;Tabla1[[#This Row],[sem 02]]&amp;Tabla1[[#This Row],[sem 03]])</f>
        <v/>
      </c>
      <c r="BE742" s="232" t="str">
        <f>+IF(TRIM(F742)="","",$B$1&amp;"-"&amp;Tabla1[[#This Row],[Mes Inscrito]]&amp;"-"&amp;Tabla1[[#This Row],[Dia de clases Inscrito]]&amp;"-"&amp;Tabla1[[#This Row],[Horario Inscrito]]&amp;"-"&amp;Tabla1[[#This Row],[Fecha Inicio grupo]])</f>
        <v/>
      </c>
      <c r="BF742" s="249" t="str">
        <f>IF(F742="","",Tabla1[[#This Row],[Curso]])</f>
        <v/>
      </c>
      <c r="BG742" s="250" t="str">
        <f>+IF(TRIM(F742)="","",$B$1&amp;"-"&amp;TRIM(Tabla1[[#This Row],[Mes Inscrito]])&amp;"-"&amp;TRIM(Tabla1[[#This Row],[Dia de clases Inscrito]])&amp;"-"&amp;TRIM(Tabla1[[#This Row],[Horario Inscrito]])&amp;"-"&amp;TRIM(Tabla1[[#This Row],[Fecha Inicio grupo]])&amp;"-"&amp;TRIM(Tabla1[[#This Row],[Tipo Incrito]]))</f>
        <v/>
      </c>
      <c r="BH742" s="251" t="str">
        <f>IF(F742="","",OR(IFERROR(SEARCH("CG",Tabla1[[#This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2" s="305" t="str">
        <f>IF(F742&lt;&gt;"",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2" s="305" t="str">
        <f>IF(F742&lt;&gt;"",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2" s="305" t="str">
        <f>IF(Tabla1[[#This Row],[Fecha Inicio grupo]]="","",IFERROR(VLOOKUP(Tabla1[[#This Row],[Mes de Alta como miembro]],Parámetros!$AM$2:$AN$16,2,0),"01/01/1900"))</f>
        <v/>
      </c>
    </row>
    <row r="743" spans="1:63" ht="14.45" hidden="1">
      <c r="A743" s="68">
        <v>740</v>
      </c>
      <c r="B743" s="29"/>
      <c r="C743" s="34"/>
      <c r="D743" s="42"/>
      <c r="E743" s="64"/>
      <c r="F743" s="45"/>
      <c r="G743" s="45"/>
      <c r="H743" s="161"/>
      <c r="I743" s="42"/>
      <c r="J743" s="28"/>
      <c r="K743" s="69"/>
      <c r="L743" s="68"/>
      <c r="M743" s="46"/>
      <c r="N743" s="236" t="str">
        <f ca="1">IF(Tabla1[[#This Row],[Fecha de nac]]="","",IF(Tabla1[[#This Row],[Fecha Finalización]] &gt;=TODAY(), DATEDIF(Tabla1[[#This Row],[Fecha de nac]],TODAY(),"y"), ROUNDDOWN((Tabla1[[#This Row],[Fecha Finalización]] -Tabla1[[#This Row],[Fecha de nac]])/365,0)))</f>
        <v/>
      </c>
      <c r="O743" s="167"/>
      <c r="P743" s="34"/>
      <c r="Q743" s="67"/>
      <c r="R743" s="67"/>
      <c r="S743" s="67"/>
      <c r="T743" s="67"/>
      <c r="U743" s="241" t="str">
        <f>IF(F743="","",Tabla1[[#This Row],[Fecha Inicio grupo]]+3*7-7)</f>
        <v/>
      </c>
      <c r="V743" s="242" t="str">
        <f>IF(F743="","",EDATE(Tabla1[[#This Row],[Fecha Inicio grupo]],3))</f>
        <v/>
      </c>
      <c r="W743" s="29"/>
      <c r="X743" s="29"/>
      <c r="Y743" s="76"/>
      <c r="Z743" s="76"/>
      <c r="AA743" s="76"/>
      <c r="AB743" s="76"/>
      <c r="AC743" s="76"/>
      <c r="AD743" s="76"/>
      <c r="AE743" s="76"/>
      <c r="AF743" s="76"/>
      <c r="AG743" s="76"/>
      <c r="AH743" s="76"/>
      <c r="AI743" s="76"/>
      <c r="AJ743" s="76"/>
      <c r="AK743" s="76"/>
      <c r="AL743" s="76"/>
      <c r="AM743" s="76"/>
      <c r="AN743" s="76"/>
      <c r="AO743" s="143"/>
      <c r="AP743" s="244" t="str">
        <f>IF(F743="","",IFERROR(VLOOKUP(SUBSTITUTE(SUBSTITUTE(Tabla1[[#This Row],[Uso Sistemas]],"T","P"),"N","F"),Parámetros!$M$2:$N$17,2,0),"Completar hasta 3ra sem. para evaluar a Probacionista"))</f>
        <v/>
      </c>
      <c r="AQ743" s="39"/>
      <c r="AR743" s="39"/>
      <c r="AS743" s="39"/>
      <c r="AT743" s="28"/>
      <c r="AU743" s="55"/>
      <c r="AV743" s="55"/>
      <c r="AW743" s="55"/>
      <c r="AX743" s="246" t="str">
        <f>IF(V743="","",EOMONTH(EDATE(Tabla1[[#This Row],[Fecha Finalización]],2),0))</f>
        <v/>
      </c>
      <c r="AY743" s="39"/>
      <c r="AZ743" s="247" t="str">
        <f>IF(V743="","",EOMONTH(EDATE(Tabla1[[#This Row],[Fecha Finalización]],3),0))</f>
        <v/>
      </c>
      <c r="BA743" s="39"/>
      <c r="BB743" s="39"/>
      <c r="BC743" s="233"/>
      <c r="BD743" s="231" t="str">
        <f>IF(F743="","",Tabla1[[#This Row],[sem 01]]&amp;Tabla1[[#This Row],[sem 02]]&amp;Tabla1[[#This Row],[sem 03]])</f>
        <v/>
      </c>
      <c r="BE743" s="232" t="str">
        <f>+IF(TRIM(F743)="","",$B$1&amp;"-"&amp;Tabla1[[#This Row],[Mes Inscrito]]&amp;"-"&amp;Tabla1[[#This Row],[Dia de clases Inscrito]]&amp;"-"&amp;Tabla1[[#This Row],[Horario Inscrito]]&amp;"-"&amp;Tabla1[[#This Row],[Fecha Inicio grupo]])</f>
        <v/>
      </c>
      <c r="BF743" s="249" t="str">
        <f>IF(F743="","",Tabla1[[#This Row],[Curso]])</f>
        <v/>
      </c>
      <c r="BG743" s="250" t="str">
        <f>+IF(TRIM(F743)="","",$B$1&amp;"-"&amp;TRIM(Tabla1[[#This Row],[Mes Inscrito]])&amp;"-"&amp;TRIM(Tabla1[[#This Row],[Dia de clases Inscrito]])&amp;"-"&amp;TRIM(Tabla1[[#This Row],[Horario Inscrito]])&amp;"-"&amp;TRIM(Tabla1[[#This Row],[Fecha Inicio grupo]])&amp;"-"&amp;TRIM(Tabla1[[#This Row],[Tipo Incrito]]))</f>
        <v/>
      </c>
      <c r="BH743" s="251" t="str">
        <f>IF(F743="","",OR(IFERROR(SEARCH("CG",Tabla1[[#This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3" s="305" t="str">
        <f>IF(F743&lt;&gt;"",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3" s="305" t="str">
        <f>IF(F743&lt;&gt;"",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3" s="305" t="str">
        <f>IF(Tabla1[[#This Row],[Fecha Inicio grupo]]="","",IFERROR(VLOOKUP(Tabla1[[#This Row],[Mes de Alta como miembro]],Parámetros!$AM$2:$AN$16,2,0),"01/01/1900"))</f>
        <v/>
      </c>
    </row>
    <row r="744" spans="1:63" ht="14.45" hidden="1">
      <c r="A744" s="68">
        <v>741</v>
      </c>
      <c r="B744" s="29"/>
      <c r="C744" s="34"/>
      <c r="D744" s="42"/>
      <c r="E744" s="64"/>
      <c r="F744" s="45"/>
      <c r="G744" s="45"/>
      <c r="H744" s="161"/>
      <c r="I744" s="42"/>
      <c r="J744" s="28"/>
      <c r="K744" s="69"/>
      <c r="L744" s="68"/>
      <c r="M744" s="46"/>
      <c r="N744" s="236" t="str">
        <f ca="1">IF(Tabla1[[#This Row],[Fecha de nac]]="","",IF(Tabla1[[#This Row],[Fecha Finalización]] &gt;=TODAY(), DATEDIF(Tabla1[[#This Row],[Fecha de nac]],TODAY(),"y"), ROUNDDOWN((Tabla1[[#This Row],[Fecha Finalización]] -Tabla1[[#This Row],[Fecha de nac]])/365,0)))</f>
        <v/>
      </c>
      <c r="O744" s="167"/>
      <c r="P744" s="34"/>
      <c r="Q744" s="67"/>
      <c r="R744" s="67"/>
      <c r="S744" s="67"/>
      <c r="T744" s="67"/>
      <c r="U744" s="241" t="str">
        <f>IF(F744="","",Tabla1[[#This Row],[Fecha Inicio grupo]]+3*7-7)</f>
        <v/>
      </c>
      <c r="V744" s="242" t="str">
        <f>IF(F744="","",EDATE(Tabla1[[#This Row],[Fecha Inicio grupo]],3))</f>
        <v/>
      </c>
      <c r="W744" s="29"/>
      <c r="X744" s="29"/>
      <c r="Y744" s="76"/>
      <c r="Z744" s="76"/>
      <c r="AA744" s="76"/>
      <c r="AB744" s="76"/>
      <c r="AC744" s="76"/>
      <c r="AD744" s="76"/>
      <c r="AE744" s="76"/>
      <c r="AF744" s="76"/>
      <c r="AG744" s="76"/>
      <c r="AH744" s="76"/>
      <c r="AI744" s="76"/>
      <c r="AJ744" s="76"/>
      <c r="AK744" s="76"/>
      <c r="AL744" s="76"/>
      <c r="AM744" s="76"/>
      <c r="AN744" s="76"/>
      <c r="AO744" s="143"/>
      <c r="AP744" s="244" t="str">
        <f>IF(F744="","",IFERROR(VLOOKUP(SUBSTITUTE(SUBSTITUTE(Tabla1[[#This Row],[Uso Sistemas]],"T","P"),"N","F"),Parámetros!$M$2:$N$17,2,0),"Completar hasta 3ra sem. para evaluar a Probacionista"))</f>
        <v/>
      </c>
      <c r="AQ744" s="39"/>
      <c r="AR744" s="39"/>
      <c r="AS744" s="39"/>
      <c r="AT744" s="28"/>
      <c r="AU744" s="55"/>
      <c r="AV744" s="55"/>
      <c r="AW744" s="55"/>
      <c r="AX744" s="246" t="str">
        <f>IF(V744="","",EOMONTH(EDATE(Tabla1[[#This Row],[Fecha Finalización]],2),0))</f>
        <v/>
      </c>
      <c r="AY744" s="39"/>
      <c r="AZ744" s="247" t="str">
        <f>IF(V744="","",EOMONTH(EDATE(Tabla1[[#This Row],[Fecha Finalización]],3),0))</f>
        <v/>
      </c>
      <c r="BA744" s="39"/>
      <c r="BB744" s="39"/>
      <c r="BC744" s="233"/>
      <c r="BD744" s="231" t="str">
        <f>IF(F744="","",Tabla1[[#This Row],[sem 01]]&amp;Tabla1[[#This Row],[sem 02]]&amp;Tabla1[[#This Row],[sem 03]])</f>
        <v/>
      </c>
      <c r="BE744" s="232" t="str">
        <f>+IF(TRIM(F744)="","",$B$1&amp;"-"&amp;Tabla1[[#This Row],[Mes Inscrito]]&amp;"-"&amp;Tabla1[[#This Row],[Dia de clases Inscrito]]&amp;"-"&amp;Tabla1[[#This Row],[Horario Inscrito]]&amp;"-"&amp;Tabla1[[#This Row],[Fecha Inicio grupo]])</f>
        <v/>
      </c>
      <c r="BF744" s="249" t="str">
        <f>IF(F744="","",Tabla1[[#This Row],[Curso]])</f>
        <v/>
      </c>
      <c r="BG744" s="250" t="str">
        <f>+IF(TRIM(F744)="","",$B$1&amp;"-"&amp;TRIM(Tabla1[[#This Row],[Mes Inscrito]])&amp;"-"&amp;TRIM(Tabla1[[#This Row],[Dia de clases Inscrito]])&amp;"-"&amp;TRIM(Tabla1[[#This Row],[Horario Inscrito]])&amp;"-"&amp;TRIM(Tabla1[[#This Row],[Fecha Inicio grupo]])&amp;"-"&amp;TRIM(Tabla1[[#This Row],[Tipo Incrito]]))</f>
        <v/>
      </c>
      <c r="BH744" s="251" t="str">
        <f>IF(F744="","",OR(IFERROR(SEARCH("CG",Tabla1[[#This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4" s="305" t="str">
        <f>IF(F744&lt;&gt;"",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4" s="305" t="str">
        <f>IF(F744&lt;&gt;"",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4" s="305" t="str">
        <f>IF(Tabla1[[#This Row],[Fecha Inicio grupo]]="","",IFERROR(VLOOKUP(Tabla1[[#This Row],[Mes de Alta como miembro]],Parámetros!$AM$2:$AN$16,2,0),"01/01/1900"))</f>
        <v/>
      </c>
    </row>
    <row r="745" spans="1:63" ht="14.45" hidden="1">
      <c r="A745" s="68">
        <v>742</v>
      </c>
      <c r="B745" s="29"/>
      <c r="C745" s="34"/>
      <c r="D745" s="42"/>
      <c r="E745" s="64"/>
      <c r="F745" s="45"/>
      <c r="G745" s="45"/>
      <c r="H745" s="161"/>
      <c r="I745" s="42"/>
      <c r="J745" s="28"/>
      <c r="K745" s="69"/>
      <c r="L745" s="68"/>
      <c r="M745" s="46"/>
      <c r="N745" s="236" t="str">
        <f ca="1">IF(Tabla1[[#This Row],[Fecha de nac]]="","",IF(Tabla1[[#This Row],[Fecha Finalización]] &gt;=TODAY(), DATEDIF(Tabla1[[#This Row],[Fecha de nac]],TODAY(),"y"), ROUNDDOWN((Tabla1[[#This Row],[Fecha Finalización]] -Tabla1[[#This Row],[Fecha de nac]])/365,0)))</f>
        <v/>
      </c>
      <c r="O745" s="167"/>
      <c r="P745" s="34"/>
      <c r="Q745" s="67"/>
      <c r="R745" s="67"/>
      <c r="S745" s="67"/>
      <c r="T745" s="67"/>
      <c r="U745" s="241" t="str">
        <f>IF(F745="","",Tabla1[[#This Row],[Fecha Inicio grupo]]+3*7-7)</f>
        <v/>
      </c>
      <c r="V745" s="242" t="str">
        <f>IF(F745="","",EDATE(Tabla1[[#This Row],[Fecha Inicio grupo]],3))</f>
        <v/>
      </c>
      <c r="W745" s="29"/>
      <c r="X745" s="29"/>
      <c r="Y745" s="76"/>
      <c r="Z745" s="76"/>
      <c r="AA745" s="76"/>
      <c r="AB745" s="76"/>
      <c r="AC745" s="76"/>
      <c r="AD745" s="76"/>
      <c r="AE745" s="76"/>
      <c r="AF745" s="76"/>
      <c r="AG745" s="76"/>
      <c r="AH745" s="76"/>
      <c r="AI745" s="76"/>
      <c r="AJ745" s="76"/>
      <c r="AK745" s="76"/>
      <c r="AL745" s="76"/>
      <c r="AM745" s="76"/>
      <c r="AN745" s="76"/>
      <c r="AO745" s="143"/>
      <c r="AP745" s="244" t="str">
        <f>IF(F745="","",IFERROR(VLOOKUP(SUBSTITUTE(SUBSTITUTE(Tabla1[[#This Row],[Uso Sistemas]],"T","P"),"N","F"),Parámetros!$M$2:$N$17,2,0),"Completar hasta 3ra sem. para evaluar a Probacionista"))</f>
        <v/>
      </c>
      <c r="AQ745" s="39"/>
      <c r="AR745" s="39"/>
      <c r="AS745" s="39"/>
      <c r="AT745" s="28"/>
      <c r="AU745" s="55"/>
      <c r="AV745" s="55"/>
      <c r="AW745" s="55"/>
      <c r="AX745" s="246" t="str">
        <f>IF(V745="","",EOMONTH(EDATE(Tabla1[[#This Row],[Fecha Finalización]],2),0))</f>
        <v/>
      </c>
      <c r="AY745" s="39"/>
      <c r="AZ745" s="247" t="str">
        <f>IF(V745="","",EOMONTH(EDATE(Tabla1[[#This Row],[Fecha Finalización]],3),0))</f>
        <v/>
      </c>
      <c r="BA745" s="39"/>
      <c r="BB745" s="39"/>
      <c r="BC745" s="233"/>
      <c r="BD745" s="231" t="str">
        <f>IF(F745="","",Tabla1[[#This Row],[sem 01]]&amp;Tabla1[[#This Row],[sem 02]]&amp;Tabla1[[#This Row],[sem 03]])</f>
        <v/>
      </c>
      <c r="BE745" s="232" t="str">
        <f>+IF(TRIM(F745)="","",$B$1&amp;"-"&amp;Tabla1[[#This Row],[Mes Inscrito]]&amp;"-"&amp;Tabla1[[#This Row],[Dia de clases Inscrito]]&amp;"-"&amp;Tabla1[[#This Row],[Horario Inscrito]]&amp;"-"&amp;Tabla1[[#This Row],[Fecha Inicio grupo]])</f>
        <v/>
      </c>
      <c r="BF745" s="249" t="str">
        <f>IF(F745="","",Tabla1[[#This Row],[Curso]])</f>
        <v/>
      </c>
      <c r="BG745" s="250" t="str">
        <f>+IF(TRIM(F745)="","",$B$1&amp;"-"&amp;TRIM(Tabla1[[#This Row],[Mes Inscrito]])&amp;"-"&amp;TRIM(Tabla1[[#This Row],[Dia de clases Inscrito]])&amp;"-"&amp;TRIM(Tabla1[[#This Row],[Horario Inscrito]])&amp;"-"&amp;TRIM(Tabla1[[#This Row],[Fecha Inicio grupo]])&amp;"-"&amp;TRIM(Tabla1[[#This Row],[Tipo Incrito]]))</f>
        <v/>
      </c>
      <c r="BH745" s="251" t="str">
        <f>IF(F745="","",OR(IFERROR(SEARCH("CG",Tabla1[[#This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5" s="305" t="str">
        <f>IF(F745&lt;&gt;"",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5" s="305" t="str">
        <f>IF(F745&lt;&gt;"",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5" s="305" t="str">
        <f>IF(Tabla1[[#This Row],[Fecha Inicio grupo]]="","",IFERROR(VLOOKUP(Tabla1[[#This Row],[Mes de Alta como miembro]],Parámetros!$AM$2:$AN$16,2,0),"01/01/1900"))</f>
        <v/>
      </c>
    </row>
    <row r="746" spans="1:63" ht="14.45" hidden="1">
      <c r="A746" s="68">
        <v>743</v>
      </c>
      <c r="B746" s="29"/>
      <c r="C746" s="34"/>
      <c r="D746" s="42"/>
      <c r="E746" s="64"/>
      <c r="F746" s="45"/>
      <c r="G746" s="45"/>
      <c r="H746" s="161"/>
      <c r="I746" s="42"/>
      <c r="J746" s="28"/>
      <c r="K746" s="69"/>
      <c r="L746" s="68"/>
      <c r="M746" s="46"/>
      <c r="N746" s="236" t="str">
        <f ca="1">IF(Tabla1[[#This Row],[Fecha de nac]]="","",IF(Tabla1[[#This Row],[Fecha Finalización]] &gt;=TODAY(), DATEDIF(Tabla1[[#This Row],[Fecha de nac]],TODAY(),"y"), ROUNDDOWN((Tabla1[[#This Row],[Fecha Finalización]] -Tabla1[[#This Row],[Fecha de nac]])/365,0)))</f>
        <v/>
      </c>
      <c r="O746" s="167"/>
      <c r="P746" s="34"/>
      <c r="Q746" s="67"/>
      <c r="R746" s="67"/>
      <c r="S746" s="67"/>
      <c r="T746" s="67"/>
      <c r="U746" s="241" t="str">
        <f>IF(F746="","",Tabla1[[#This Row],[Fecha Inicio grupo]]+3*7-7)</f>
        <v/>
      </c>
      <c r="V746" s="242" t="str">
        <f>IF(F746="","",EDATE(Tabla1[[#This Row],[Fecha Inicio grupo]],3))</f>
        <v/>
      </c>
      <c r="W746" s="29"/>
      <c r="X746" s="29"/>
      <c r="Y746" s="76"/>
      <c r="Z746" s="76"/>
      <c r="AA746" s="76"/>
      <c r="AB746" s="76"/>
      <c r="AC746" s="76"/>
      <c r="AD746" s="76"/>
      <c r="AE746" s="76"/>
      <c r="AF746" s="76"/>
      <c r="AG746" s="76"/>
      <c r="AH746" s="76"/>
      <c r="AI746" s="76"/>
      <c r="AJ746" s="76"/>
      <c r="AK746" s="76"/>
      <c r="AL746" s="76"/>
      <c r="AM746" s="76"/>
      <c r="AN746" s="76"/>
      <c r="AO746" s="143"/>
      <c r="AP746" s="244" t="str">
        <f>IF(F746="","",IFERROR(VLOOKUP(SUBSTITUTE(SUBSTITUTE(Tabla1[[#This Row],[Uso Sistemas]],"T","P"),"N","F"),Parámetros!$M$2:$N$17,2,0),"Completar hasta 3ra sem. para evaluar a Probacionista"))</f>
        <v/>
      </c>
      <c r="AQ746" s="39"/>
      <c r="AR746" s="39"/>
      <c r="AS746" s="39"/>
      <c r="AT746" s="28"/>
      <c r="AU746" s="55"/>
      <c r="AV746" s="55"/>
      <c r="AW746" s="55"/>
      <c r="AX746" s="246" t="str">
        <f>IF(V746="","",EOMONTH(EDATE(Tabla1[[#This Row],[Fecha Finalización]],2),0))</f>
        <v/>
      </c>
      <c r="AY746" s="39"/>
      <c r="AZ746" s="247" t="str">
        <f>IF(V746="","",EOMONTH(EDATE(Tabla1[[#This Row],[Fecha Finalización]],3),0))</f>
        <v/>
      </c>
      <c r="BA746" s="39"/>
      <c r="BB746" s="39"/>
      <c r="BC746" s="233"/>
      <c r="BD746" s="231" t="str">
        <f>IF(F746="","",Tabla1[[#This Row],[sem 01]]&amp;Tabla1[[#This Row],[sem 02]]&amp;Tabla1[[#This Row],[sem 03]])</f>
        <v/>
      </c>
      <c r="BE746" s="232" t="str">
        <f>+IF(TRIM(F746)="","",$B$1&amp;"-"&amp;Tabla1[[#This Row],[Mes Inscrito]]&amp;"-"&amp;Tabla1[[#This Row],[Dia de clases Inscrito]]&amp;"-"&amp;Tabla1[[#This Row],[Horario Inscrito]]&amp;"-"&amp;Tabla1[[#This Row],[Fecha Inicio grupo]])</f>
        <v/>
      </c>
      <c r="BF746" s="249" t="str">
        <f>IF(F746="","",Tabla1[[#This Row],[Curso]])</f>
        <v/>
      </c>
      <c r="BG746" s="250" t="str">
        <f>+IF(TRIM(F746)="","",$B$1&amp;"-"&amp;TRIM(Tabla1[[#This Row],[Mes Inscrito]])&amp;"-"&amp;TRIM(Tabla1[[#This Row],[Dia de clases Inscrito]])&amp;"-"&amp;TRIM(Tabla1[[#This Row],[Horario Inscrito]])&amp;"-"&amp;TRIM(Tabla1[[#This Row],[Fecha Inicio grupo]])&amp;"-"&amp;TRIM(Tabla1[[#This Row],[Tipo Incrito]]))</f>
        <v/>
      </c>
      <c r="BH746" s="251" t="str">
        <f>IF(F746="","",OR(IFERROR(SEARCH("CG",Tabla1[[#This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6" s="305" t="str">
        <f>IF(F746&lt;&gt;"",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6" s="305" t="str">
        <f>IF(F746&lt;&gt;"",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6" s="305" t="str">
        <f>IF(Tabla1[[#This Row],[Fecha Inicio grupo]]="","",IFERROR(VLOOKUP(Tabla1[[#This Row],[Mes de Alta como miembro]],Parámetros!$AM$2:$AN$16,2,0),"01/01/1900"))</f>
        <v/>
      </c>
    </row>
    <row r="747" spans="1:63" ht="14.45" hidden="1">
      <c r="A747" s="68">
        <v>744</v>
      </c>
      <c r="B747" s="29"/>
      <c r="C747" s="34"/>
      <c r="D747" s="42"/>
      <c r="E747" s="64"/>
      <c r="F747" s="45"/>
      <c r="G747" s="45"/>
      <c r="H747" s="161"/>
      <c r="I747" s="42"/>
      <c r="J747" s="28"/>
      <c r="K747" s="69"/>
      <c r="L747" s="68"/>
      <c r="M747" s="46"/>
      <c r="N747" s="236" t="str">
        <f ca="1">IF(Tabla1[[#This Row],[Fecha de nac]]="","",IF(Tabla1[[#This Row],[Fecha Finalización]] &gt;=TODAY(), DATEDIF(Tabla1[[#This Row],[Fecha de nac]],TODAY(),"y"), ROUNDDOWN((Tabla1[[#This Row],[Fecha Finalización]] -Tabla1[[#This Row],[Fecha de nac]])/365,0)))</f>
        <v/>
      </c>
      <c r="O747" s="167"/>
      <c r="P747" s="34"/>
      <c r="Q747" s="67"/>
      <c r="R747" s="67"/>
      <c r="S747" s="67"/>
      <c r="T747" s="67"/>
      <c r="U747" s="241" t="str">
        <f>IF(F747="","",Tabla1[[#This Row],[Fecha Inicio grupo]]+3*7-7)</f>
        <v/>
      </c>
      <c r="V747" s="242" t="str">
        <f>IF(F747="","",EDATE(Tabla1[[#This Row],[Fecha Inicio grupo]],3))</f>
        <v/>
      </c>
      <c r="W747" s="29"/>
      <c r="X747" s="29"/>
      <c r="Y747" s="76"/>
      <c r="Z747" s="76"/>
      <c r="AA747" s="76"/>
      <c r="AB747" s="76"/>
      <c r="AC747" s="76"/>
      <c r="AD747" s="76"/>
      <c r="AE747" s="76"/>
      <c r="AF747" s="76"/>
      <c r="AG747" s="76"/>
      <c r="AH747" s="76"/>
      <c r="AI747" s="76"/>
      <c r="AJ747" s="76"/>
      <c r="AK747" s="76"/>
      <c r="AL747" s="76"/>
      <c r="AM747" s="76"/>
      <c r="AN747" s="76"/>
      <c r="AO747" s="143"/>
      <c r="AP747" s="244" t="str">
        <f>IF(F747="","",IFERROR(VLOOKUP(SUBSTITUTE(SUBSTITUTE(Tabla1[[#This Row],[Uso Sistemas]],"T","P"),"N","F"),Parámetros!$M$2:$N$17,2,0),"Completar hasta 3ra sem. para evaluar a Probacionista"))</f>
        <v/>
      </c>
      <c r="AQ747" s="39"/>
      <c r="AR747" s="39"/>
      <c r="AS747" s="39"/>
      <c r="AT747" s="28"/>
      <c r="AU747" s="55"/>
      <c r="AV747" s="55"/>
      <c r="AW747" s="55"/>
      <c r="AX747" s="246" t="str">
        <f>IF(V747="","",EOMONTH(EDATE(Tabla1[[#This Row],[Fecha Finalización]],2),0))</f>
        <v/>
      </c>
      <c r="AY747" s="39"/>
      <c r="AZ747" s="247" t="str">
        <f>IF(V747="","",EOMONTH(EDATE(Tabla1[[#This Row],[Fecha Finalización]],3),0))</f>
        <v/>
      </c>
      <c r="BA747" s="39"/>
      <c r="BB747" s="39"/>
      <c r="BC747" s="233"/>
      <c r="BD747" s="231" t="str">
        <f>IF(F747="","",Tabla1[[#This Row],[sem 01]]&amp;Tabla1[[#This Row],[sem 02]]&amp;Tabla1[[#This Row],[sem 03]])</f>
        <v/>
      </c>
      <c r="BE747" s="232" t="str">
        <f>+IF(TRIM(F747)="","",$B$1&amp;"-"&amp;Tabla1[[#This Row],[Mes Inscrito]]&amp;"-"&amp;Tabla1[[#This Row],[Dia de clases Inscrito]]&amp;"-"&amp;Tabla1[[#This Row],[Horario Inscrito]]&amp;"-"&amp;Tabla1[[#This Row],[Fecha Inicio grupo]])</f>
        <v/>
      </c>
      <c r="BF747" s="249" t="str">
        <f>IF(F747="","",Tabla1[[#This Row],[Curso]])</f>
        <v/>
      </c>
      <c r="BG747" s="250" t="str">
        <f>+IF(TRIM(F747)="","",$B$1&amp;"-"&amp;TRIM(Tabla1[[#This Row],[Mes Inscrito]])&amp;"-"&amp;TRIM(Tabla1[[#This Row],[Dia de clases Inscrito]])&amp;"-"&amp;TRIM(Tabla1[[#This Row],[Horario Inscrito]])&amp;"-"&amp;TRIM(Tabla1[[#This Row],[Fecha Inicio grupo]])&amp;"-"&amp;TRIM(Tabla1[[#This Row],[Tipo Incrito]]))</f>
        <v/>
      </c>
      <c r="BH747" s="251" t="str">
        <f>IF(F747="","",OR(IFERROR(SEARCH("CG",Tabla1[[#This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7" s="305" t="str">
        <f>IF(F747&lt;&gt;"",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7" s="305" t="str">
        <f>IF(F747&lt;&gt;"",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7" s="305" t="str">
        <f>IF(Tabla1[[#This Row],[Fecha Inicio grupo]]="","",IFERROR(VLOOKUP(Tabla1[[#This Row],[Mes de Alta como miembro]],Parámetros!$AM$2:$AN$16,2,0),"01/01/1900"))</f>
        <v/>
      </c>
    </row>
    <row r="748" spans="1:63" ht="14.45" hidden="1">
      <c r="A748" s="68">
        <v>745</v>
      </c>
      <c r="B748" s="29"/>
      <c r="C748" s="34"/>
      <c r="D748" s="42"/>
      <c r="E748" s="64"/>
      <c r="F748" s="45"/>
      <c r="G748" s="45"/>
      <c r="H748" s="161"/>
      <c r="I748" s="42"/>
      <c r="J748" s="28"/>
      <c r="K748" s="69"/>
      <c r="L748" s="68"/>
      <c r="M748" s="46"/>
      <c r="N748" s="236" t="str">
        <f ca="1">IF(Tabla1[[#This Row],[Fecha de nac]]="","",IF(Tabla1[[#This Row],[Fecha Finalización]] &gt;=TODAY(), DATEDIF(Tabla1[[#This Row],[Fecha de nac]],TODAY(),"y"), ROUNDDOWN((Tabla1[[#This Row],[Fecha Finalización]] -Tabla1[[#This Row],[Fecha de nac]])/365,0)))</f>
        <v/>
      </c>
      <c r="O748" s="167"/>
      <c r="P748" s="34"/>
      <c r="Q748" s="67"/>
      <c r="R748" s="67"/>
      <c r="S748" s="67"/>
      <c r="T748" s="67"/>
      <c r="U748" s="241" t="str">
        <f>IF(F748="","",Tabla1[[#This Row],[Fecha Inicio grupo]]+3*7-7)</f>
        <v/>
      </c>
      <c r="V748" s="242" t="str">
        <f>IF(F748="","",EDATE(Tabla1[[#This Row],[Fecha Inicio grupo]],3))</f>
        <v/>
      </c>
      <c r="W748" s="29"/>
      <c r="X748" s="29"/>
      <c r="Y748" s="76"/>
      <c r="Z748" s="76"/>
      <c r="AA748" s="76"/>
      <c r="AB748" s="76"/>
      <c r="AC748" s="76"/>
      <c r="AD748" s="76"/>
      <c r="AE748" s="76"/>
      <c r="AF748" s="76"/>
      <c r="AG748" s="76"/>
      <c r="AH748" s="76"/>
      <c r="AI748" s="76"/>
      <c r="AJ748" s="76"/>
      <c r="AK748" s="76"/>
      <c r="AL748" s="76"/>
      <c r="AM748" s="76"/>
      <c r="AN748" s="76"/>
      <c r="AO748" s="143"/>
      <c r="AP748" s="244" t="str">
        <f>IF(F748="","",IFERROR(VLOOKUP(SUBSTITUTE(SUBSTITUTE(Tabla1[[#This Row],[Uso Sistemas]],"T","P"),"N","F"),Parámetros!$M$2:$N$17,2,0),"Completar hasta 3ra sem. para evaluar a Probacionista"))</f>
        <v/>
      </c>
      <c r="AQ748" s="39"/>
      <c r="AR748" s="39"/>
      <c r="AS748" s="39"/>
      <c r="AT748" s="28"/>
      <c r="AU748" s="55"/>
      <c r="AV748" s="55"/>
      <c r="AW748" s="55"/>
      <c r="AX748" s="246" t="str">
        <f>IF(V748="","",EOMONTH(EDATE(Tabla1[[#This Row],[Fecha Finalización]],2),0))</f>
        <v/>
      </c>
      <c r="AY748" s="39"/>
      <c r="AZ748" s="247" t="str">
        <f>IF(V748="","",EOMONTH(EDATE(Tabla1[[#This Row],[Fecha Finalización]],3),0))</f>
        <v/>
      </c>
      <c r="BA748" s="39"/>
      <c r="BB748" s="39"/>
      <c r="BC748" s="233"/>
      <c r="BD748" s="231" t="str">
        <f>IF(F748="","",Tabla1[[#This Row],[sem 01]]&amp;Tabla1[[#This Row],[sem 02]]&amp;Tabla1[[#This Row],[sem 03]])</f>
        <v/>
      </c>
      <c r="BE748" s="232" t="str">
        <f>+IF(TRIM(F748)="","",$B$1&amp;"-"&amp;Tabla1[[#This Row],[Mes Inscrito]]&amp;"-"&amp;Tabla1[[#This Row],[Dia de clases Inscrito]]&amp;"-"&amp;Tabla1[[#This Row],[Horario Inscrito]]&amp;"-"&amp;Tabla1[[#This Row],[Fecha Inicio grupo]])</f>
        <v/>
      </c>
      <c r="BF748" s="249" t="str">
        <f>IF(F748="","",Tabla1[[#This Row],[Curso]])</f>
        <v/>
      </c>
      <c r="BG748" s="250" t="str">
        <f>+IF(TRIM(F748)="","",$B$1&amp;"-"&amp;TRIM(Tabla1[[#This Row],[Mes Inscrito]])&amp;"-"&amp;TRIM(Tabla1[[#This Row],[Dia de clases Inscrito]])&amp;"-"&amp;TRIM(Tabla1[[#This Row],[Horario Inscrito]])&amp;"-"&amp;TRIM(Tabla1[[#This Row],[Fecha Inicio grupo]])&amp;"-"&amp;TRIM(Tabla1[[#This Row],[Tipo Incrito]]))</f>
        <v/>
      </c>
      <c r="BH748" s="251" t="str">
        <f>IF(F748="","",OR(IFERROR(SEARCH("CG",Tabla1[[#This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8" s="305" t="str">
        <f>IF(F748&lt;&gt;"",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8" s="305" t="str">
        <f>IF(F748&lt;&gt;"",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8" s="305" t="str">
        <f>IF(Tabla1[[#This Row],[Fecha Inicio grupo]]="","",IFERROR(VLOOKUP(Tabla1[[#This Row],[Mes de Alta como miembro]],Parámetros!$AM$2:$AN$16,2,0),"01/01/1900"))</f>
        <v/>
      </c>
    </row>
    <row r="749" spans="1:63" ht="14.45" hidden="1">
      <c r="A749" s="68">
        <v>746</v>
      </c>
      <c r="B749" s="29"/>
      <c r="C749" s="34"/>
      <c r="D749" s="42"/>
      <c r="E749" s="64"/>
      <c r="F749" s="45"/>
      <c r="G749" s="45"/>
      <c r="H749" s="161"/>
      <c r="I749" s="42"/>
      <c r="J749" s="28"/>
      <c r="K749" s="69"/>
      <c r="L749" s="68"/>
      <c r="M749" s="46"/>
      <c r="N749" s="236" t="str">
        <f ca="1">IF(Tabla1[[#This Row],[Fecha de nac]]="","",IF(Tabla1[[#This Row],[Fecha Finalización]] &gt;=TODAY(), DATEDIF(Tabla1[[#This Row],[Fecha de nac]],TODAY(),"y"), ROUNDDOWN((Tabla1[[#This Row],[Fecha Finalización]] -Tabla1[[#This Row],[Fecha de nac]])/365,0)))</f>
        <v/>
      </c>
      <c r="O749" s="167"/>
      <c r="P749" s="34"/>
      <c r="Q749" s="67"/>
      <c r="R749" s="67"/>
      <c r="S749" s="67"/>
      <c r="T749" s="67"/>
      <c r="U749" s="241" t="str">
        <f>IF(F749="","",Tabla1[[#This Row],[Fecha Inicio grupo]]+3*7-7)</f>
        <v/>
      </c>
      <c r="V749" s="242" t="str">
        <f>IF(F749="","",EDATE(Tabla1[[#This Row],[Fecha Inicio grupo]],3))</f>
        <v/>
      </c>
      <c r="W749" s="29"/>
      <c r="X749" s="29"/>
      <c r="Y749" s="76"/>
      <c r="Z749" s="76"/>
      <c r="AA749" s="76"/>
      <c r="AB749" s="76"/>
      <c r="AC749" s="76"/>
      <c r="AD749" s="76"/>
      <c r="AE749" s="76"/>
      <c r="AF749" s="76"/>
      <c r="AG749" s="76"/>
      <c r="AH749" s="76"/>
      <c r="AI749" s="76"/>
      <c r="AJ749" s="76"/>
      <c r="AK749" s="76"/>
      <c r="AL749" s="76"/>
      <c r="AM749" s="76"/>
      <c r="AN749" s="76"/>
      <c r="AO749" s="143"/>
      <c r="AP749" s="244" t="str">
        <f>IF(F749="","",IFERROR(VLOOKUP(SUBSTITUTE(SUBSTITUTE(Tabla1[[#This Row],[Uso Sistemas]],"T","P"),"N","F"),Parámetros!$M$2:$N$17,2,0),"Completar hasta 3ra sem. para evaluar a Probacionista"))</f>
        <v/>
      </c>
      <c r="AQ749" s="39"/>
      <c r="AR749" s="39"/>
      <c r="AS749" s="39"/>
      <c r="AT749" s="28"/>
      <c r="AU749" s="55"/>
      <c r="AV749" s="55"/>
      <c r="AW749" s="55"/>
      <c r="AX749" s="246" t="str">
        <f>IF(V749="","",EOMONTH(EDATE(Tabla1[[#This Row],[Fecha Finalización]],2),0))</f>
        <v/>
      </c>
      <c r="AY749" s="39"/>
      <c r="AZ749" s="247" t="str">
        <f>IF(V749="","",EOMONTH(EDATE(Tabla1[[#This Row],[Fecha Finalización]],3),0))</f>
        <v/>
      </c>
      <c r="BA749" s="39"/>
      <c r="BB749" s="39"/>
      <c r="BC749" s="233"/>
      <c r="BD749" s="231" t="str">
        <f>IF(F749="","",Tabla1[[#This Row],[sem 01]]&amp;Tabla1[[#This Row],[sem 02]]&amp;Tabla1[[#This Row],[sem 03]])</f>
        <v/>
      </c>
      <c r="BE749" s="232" t="str">
        <f>+IF(TRIM(F749)="","",$B$1&amp;"-"&amp;Tabla1[[#This Row],[Mes Inscrito]]&amp;"-"&amp;Tabla1[[#This Row],[Dia de clases Inscrito]]&amp;"-"&amp;Tabla1[[#This Row],[Horario Inscrito]]&amp;"-"&amp;Tabla1[[#This Row],[Fecha Inicio grupo]])</f>
        <v/>
      </c>
      <c r="BF749" s="249" t="str">
        <f>IF(F749="","",Tabla1[[#This Row],[Curso]])</f>
        <v/>
      </c>
      <c r="BG749" s="250" t="str">
        <f>+IF(TRIM(F749)="","",$B$1&amp;"-"&amp;TRIM(Tabla1[[#This Row],[Mes Inscrito]])&amp;"-"&amp;TRIM(Tabla1[[#This Row],[Dia de clases Inscrito]])&amp;"-"&amp;TRIM(Tabla1[[#This Row],[Horario Inscrito]])&amp;"-"&amp;TRIM(Tabla1[[#This Row],[Fecha Inicio grupo]])&amp;"-"&amp;TRIM(Tabla1[[#This Row],[Tipo Incrito]]))</f>
        <v/>
      </c>
      <c r="BH749" s="251" t="str">
        <f>IF(F749="","",OR(IFERROR(SEARCH("CG",Tabla1[[#This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9" s="305" t="str">
        <f>IF(F749&lt;&gt;"",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9" s="305" t="str">
        <f>IF(F749&lt;&gt;"",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9" s="305" t="str">
        <f>IF(Tabla1[[#This Row],[Fecha Inicio grupo]]="","",IFERROR(VLOOKUP(Tabla1[[#This Row],[Mes de Alta como miembro]],Parámetros!$AM$2:$AN$16,2,0),"01/01/1900"))</f>
        <v/>
      </c>
    </row>
    <row r="750" spans="1:63" ht="14.45" hidden="1">
      <c r="A750" s="68">
        <v>747</v>
      </c>
      <c r="B750" s="29"/>
      <c r="C750" s="34"/>
      <c r="D750" s="42"/>
      <c r="E750" s="64"/>
      <c r="F750" s="45"/>
      <c r="G750" s="45"/>
      <c r="H750" s="161"/>
      <c r="I750" s="42"/>
      <c r="J750" s="28"/>
      <c r="K750" s="69"/>
      <c r="L750" s="68"/>
      <c r="M750" s="46"/>
      <c r="N750" s="236" t="str">
        <f ca="1">IF(Tabla1[[#This Row],[Fecha de nac]]="","",IF(Tabla1[[#This Row],[Fecha Finalización]] &gt;=TODAY(), DATEDIF(Tabla1[[#This Row],[Fecha de nac]],TODAY(),"y"), ROUNDDOWN((Tabla1[[#This Row],[Fecha Finalización]] -Tabla1[[#This Row],[Fecha de nac]])/365,0)))</f>
        <v/>
      </c>
      <c r="O750" s="167"/>
      <c r="P750" s="34"/>
      <c r="Q750" s="67"/>
      <c r="R750" s="67"/>
      <c r="S750" s="67"/>
      <c r="T750" s="67"/>
      <c r="U750" s="241" t="str">
        <f>IF(F750="","",Tabla1[[#This Row],[Fecha Inicio grupo]]+3*7-7)</f>
        <v/>
      </c>
      <c r="V750" s="242" t="str">
        <f>IF(F750="","",EDATE(Tabla1[[#This Row],[Fecha Inicio grupo]],3))</f>
        <v/>
      </c>
      <c r="W750" s="29"/>
      <c r="X750" s="29"/>
      <c r="Y750" s="76"/>
      <c r="Z750" s="76"/>
      <c r="AA750" s="76"/>
      <c r="AB750" s="76"/>
      <c r="AC750" s="76"/>
      <c r="AD750" s="76"/>
      <c r="AE750" s="76"/>
      <c r="AF750" s="76"/>
      <c r="AG750" s="76"/>
      <c r="AH750" s="76"/>
      <c r="AI750" s="76"/>
      <c r="AJ750" s="76"/>
      <c r="AK750" s="76"/>
      <c r="AL750" s="76"/>
      <c r="AM750" s="76"/>
      <c r="AN750" s="76"/>
      <c r="AO750" s="143"/>
      <c r="AP750" s="244" t="str">
        <f>IF(F750="","",IFERROR(VLOOKUP(SUBSTITUTE(SUBSTITUTE(Tabla1[[#This Row],[Uso Sistemas]],"T","P"),"N","F"),Parámetros!$M$2:$N$17,2,0),"Completar hasta 3ra sem. para evaluar a Probacionista"))</f>
        <v/>
      </c>
      <c r="AQ750" s="39"/>
      <c r="AR750" s="39"/>
      <c r="AS750" s="39"/>
      <c r="AT750" s="28"/>
      <c r="AU750" s="55"/>
      <c r="AV750" s="55"/>
      <c r="AW750" s="55"/>
      <c r="AX750" s="246" t="str">
        <f>IF(V750="","",EOMONTH(EDATE(Tabla1[[#This Row],[Fecha Finalización]],2),0))</f>
        <v/>
      </c>
      <c r="AY750" s="39"/>
      <c r="AZ750" s="247" t="str">
        <f>IF(V750="","",EOMONTH(EDATE(Tabla1[[#This Row],[Fecha Finalización]],3),0))</f>
        <v/>
      </c>
      <c r="BA750" s="39"/>
      <c r="BB750" s="39"/>
      <c r="BC750" s="233"/>
      <c r="BD750" s="231" t="str">
        <f>IF(F750="","",Tabla1[[#This Row],[sem 01]]&amp;Tabla1[[#This Row],[sem 02]]&amp;Tabla1[[#This Row],[sem 03]])</f>
        <v/>
      </c>
      <c r="BE750" s="232" t="str">
        <f>+IF(TRIM(F750)="","",$B$1&amp;"-"&amp;Tabla1[[#This Row],[Mes Inscrito]]&amp;"-"&amp;Tabla1[[#This Row],[Dia de clases Inscrito]]&amp;"-"&amp;Tabla1[[#This Row],[Horario Inscrito]]&amp;"-"&amp;Tabla1[[#This Row],[Fecha Inicio grupo]])</f>
        <v/>
      </c>
      <c r="BF750" s="249" t="str">
        <f>IF(F750="","",Tabla1[[#This Row],[Curso]])</f>
        <v/>
      </c>
      <c r="BG750" s="250" t="str">
        <f>+IF(TRIM(F750)="","",$B$1&amp;"-"&amp;TRIM(Tabla1[[#This Row],[Mes Inscrito]])&amp;"-"&amp;TRIM(Tabla1[[#This Row],[Dia de clases Inscrito]])&amp;"-"&amp;TRIM(Tabla1[[#This Row],[Horario Inscrito]])&amp;"-"&amp;TRIM(Tabla1[[#This Row],[Fecha Inicio grupo]])&amp;"-"&amp;TRIM(Tabla1[[#This Row],[Tipo Incrito]]))</f>
        <v/>
      </c>
      <c r="BH750" s="251" t="str">
        <f>IF(F750="","",OR(IFERROR(SEARCH("CG",Tabla1[[#This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0" s="305" t="str">
        <f>IF(F750&lt;&gt;"",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0" s="305" t="str">
        <f>IF(F750&lt;&gt;"",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0" s="305" t="str">
        <f>IF(Tabla1[[#This Row],[Fecha Inicio grupo]]="","",IFERROR(VLOOKUP(Tabla1[[#This Row],[Mes de Alta como miembro]],Parámetros!$AM$2:$AN$16,2,0),"01/01/1900"))</f>
        <v/>
      </c>
    </row>
    <row r="751" spans="1:63" ht="14.45" hidden="1">
      <c r="A751" s="68">
        <v>748</v>
      </c>
      <c r="B751" s="29"/>
      <c r="C751" s="34"/>
      <c r="D751" s="42"/>
      <c r="E751" s="64"/>
      <c r="F751" s="45"/>
      <c r="G751" s="45"/>
      <c r="H751" s="161"/>
      <c r="I751" s="42"/>
      <c r="J751" s="28"/>
      <c r="K751" s="69"/>
      <c r="L751" s="68"/>
      <c r="M751" s="46"/>
      <c r="N751" s="236" t="str">
        <f ca="1">IF(Tabla1[[#This Row],[Fecha de nac]]="","",IF(Tabla1[[#This Row],[Fecha Finalización]] &gt;=TODAY(), DATEDIF(Tabla1[[#This Row],[Fecha de nac]],TODAY(),"y"), ROUNDDOWN((Tabla1[[#This Row],[Fecha Finalización]] -Tabla1[[#This Row],[Fecha de nac]])/365,0)))</f>
        <v/>
      </c>
      <c r="O751" s="167"/>
      <c r="P751" s="34"/>
      <c r="Q751" s="67"/>
      <c r="R751" s="67"/>
      <c r="S751" s="67"/>
      <c r="T751" s="67"/>
      <c r="U751" s="241" t="str">
        <f>IF(F751="","",Tabla1[[#This Row],[Fecha Inicio grupo]]+3*7-7)</f>
        <v/>
      </c>
      <c r="V751" s="242" t="str">
        <f>IF(F751="","",EDATE(Tabla1[[#This Row],[Fecha Inicio grupo]],3))</f>
        <v/>
      </c>
      <c r="W751" s="29"/>
      <c r="X751" s="29"/>
      <c r="Y751" s="76"/>
      <c r="Z751" s="76"/>
      <c r="AA751" s="76"/>
      <c r="AB751" s="76"/>
      <c r="AC751" s="76"/>
      <c r="AD751" s="76"/>
      <c r="AE751" s="76"/>
      <c r="AF751" s="76"/>
      <c r="AG751" s="76"/>
      <c r="AH751" s="76"/>
      <c r="AI751" s="76"/>
      <c r="AJ751" s="76"/>
      <c r="AK751" s="76"/>
      <c r="AL751" s="76"/>
      <c r="AM751" s="76"/>
      <c r="AN751" s="76"/>
      <c r="AO751" s="143"/>
      <c r="AP751" s="244" t="str">
        <f>IF(F751="","",IFERROR(VLOOKUP(SUBSTITUTE(SUBSTITUTE(Tabla1[[#This Row],[Uso Sistemas]],"T","P"),"N","F"),Parámetros!$M$2:$N$17,2,0),"Completar hasta 3ra sem. para evaluar a Probacionista"))</f>
        <v/>
      </c>
      <c r="AQ751" s="39"/>
      <c r="AR751" s="39"/>
      <c r="AS751" s="39"/>
      <c r="AT751" s="28"/>
      <c r="AU751" s="55"/>
      <c r="AV751" s="55"/>
      <c r="AW751" s="55"/>
      <c r="AX751" s="246" t="str">
        <f>IF(V751="","",EOMONTH(EDATE(Tabla1[[#This Row],[Fecha Finalización]],2),0))</f>
        <v/>
      </c>
      <c r="AY751" s="39"/>
      <c r="AZ751" s="247" t="str">
        <f>IF(V751="","",EOMONTH(EDATE(Tabla1[[#This Row],[Fecha Finalización]],3),0))</f>
        <v/>
      </c>
      <c r="BA751" s="39"/>
      <c r="BB751" s="39"/>
      <c r="BC751" s="233"/>
      <c r="BD751" s="231" t="str">
        <f>IF(F751="","",Tabla1[[#This Row],[sem 01]]&amp;Tabla1[[#This Row],[sem 02]]&amp;Tabla1[[#This Row],[sem 03]])</f>
        <v/>
      </c>
      <c r="BE751" s="232" t="str">
        <f>+IF(TRIM(F751)="","",$B$1&amp;"-"&amp;Tabla1[[#This Row],[Mes Inscrito]]&amp;"-"&amp;Tabla1[[#This Row],[Dia de clases Inscrito]]&amp;"-"&amp;Tabla1[[#This Row],[Horario Inscrito]]&amp;"-"&amp;Tabla1[[#This Row],[Fecha Inicio grupo]])</f>
        <v/>
      </c>
      <c r="BF751" s="249" t="str">
        <f>IF(F751="","",Tabla1[[#This Row],[Curso]])</f>
        <v/>
      </c>
      <c r="BG751" s="250" t="str">
        <f>+IF(TRIM(F751)="","",$B$1&amp;"-"&amp;TRIM(Tabla1[[#This Row],[Mes Inscrito]])&amp;"-"&amp;TRIM(Tabla1[[#This Row],[Dia de clases Inscrito]])&amp;"-"&amp;TRIM(Tabla1[[#This Row],[Horario Inscrito]])&amp;"-"&amp;TRIM(Tabla1[[#This Row],[Fecha Inicio grupo]])&amp;"-"&amp;TRIM(Tabla1[[#This Row],[Tipo Incrito]]))</f>
        <v/>
      </c>
      <c r="BH751" s="251" t="str">
        <f>IF(F751="","",OR(IFERROR(SEARCH("CG",Tabla1[[#This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1" s="305" t="str">
        <f>IF(F751&lt;&gt;"",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1" s="305" t="str">
        <f>IF(F751&lt;&gt;"",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1" s="305" t="str">
        <f>IF(Tabla1[[#This Row],[Fecha Inicio grupo]]="","",IFERROR(VLOOKUP(Tabla1[[#This Row],[Mes de Alta como miembro]],Parámetros!$AM$2:$AN$16,2,0),"01/01/1900"))</f>
        <v/>
      </c>
    </row>
    <row r="752" spans="1:63" ht="14.45" hidden="1">
      <c r="A752" s="68">
        <v>749</v>
      </c>
      <c r="B752" s="29"/>
      <c r="C752" s="34"/>
      <c r="D752" s="42"/>
      <c r="E752" s="64"/>
      <c r="F752" s="45"/>
      <c r="G752" s="45"/>
      <c r="H752" s="161"/>
      <c r="I752" s="42"/>
      <c r="J752" s="28"/>
      <c r="K752" s="69"/>
      <c r="L752" s="68"/>
      <c r="M752" s="46"/>
      <c r="N752" s="236" t="str">
        <f ca="1">IF(Tabla1[[#This Row],[Fecha de nac]]="","",IF(Tabla1[[#This Row],[Fecha Finalización]] &gt;=TODAY(), DATEDIF(Tabla1[[#This Row],[Fecha de nac]],TODAY(),"y"), ROUNDDOWN((Tabla1[[#This Row],[Fecha Finalización]] -Tabla1[[#This Row],[Fecha de nac]])/365,0)))</f>
        <v/>
      </c>
      <c r="O752" s="167"/>
      <c r="P752" s="34"/>
      <c r="Q752" s="67"/>
      <c r="R752" s="67"/>
      <c r="S752" s="67"/>
      <c r="T752" s="67"/>
      <c r="U752" s="241" t="str">
        <f>IF(F752="","",Tabla1[[#This Row],[Fecha Inicio grupo]]+3*7-7)</f>
        <v/>
      </c>
      <c r="V752" s="242" t="str">
        <f>IF(F752="","",EDATE(Tabla1[[#This Row],[Fecha Inicio grupo]],3))</f>
        <v/>
      </c>
      <c r="W752" s="29"/>
      <c r="X752" s="29"/>
      <c r="Y752" s="76"/>
      <c r="Z752" s="76"/>
      <c r="AA752" s="76"/>
      <c r="AB752" s="76"/>
      <c r="AC752" s="76"/>
      <c r="AD752" s="76"/>
      <c r="AE752" s="76"/>
      <c r="AF752" s="76"/>
      <c r="AG752" s="76"/>
      <c r="AH752" s="76"/>
      <c r="AI752" s="76"/>
      <c r="AJ752" s="76"/>
      <c r="AK752" s="76"/>
      <c r="AL752" s="76"/>
      <c r="AM752" s="76"/>
      <c r="AN752" s="76"/>
      <c r="AO752" s="143"/>
      <c r="AP752" s="244" t="str">
        <f>IF(F752="","",IFERROR(VLOOKUP(SUBSTITUTE(SUBSTITUTE(Tabla1[[#This Row],[Uso Sistemas]],"T","P"),"N","F"),Parámetros!$M$2:$N$17,2,0),"Completar hasta 3ra sem. para evaluar a Probacionista"))</f>
        <v/>
      </c>
      <c r="AQ752" s="39"/>
      <c r="AR752" s="39"/>
      <c r="AS752" s="39"/>
      <c r="AT752" s="28"/>
      <c r="AU752" s="55"/>
      <c r="AV752" s="55"/>
      <c r="AW752" s="55"/>
      <c r="AX752" s="246" t="str">
        <f>IF(V752="","",EOMONTH(EDATE(Tabla1[[#This Row],[Fecha Finalización]],2),0))</f>
        <v/>
      </c>
      <c r="AY752" s="39"/>
      <c r="AZ752" s="247" t="str">
        <f>IF(V752="","",EOMONTH(EDATE(Tabla1[[#This Row],[Fecha Finalización]],3),0))</f>
        <v/>
      </c>
      <c r="BA752" s="39"/>
      <c r="BB752" s="39"/>
      <c r="BC752" s="233"/>
      <c r="BD752" s="231" t="str">
        <f>IF(F752="","",Tabla1[[#This Row],[sem 01]]&amp;Tabla1[[#This Row],[sem 02]]&amp;Tabla1[[#This Row],[sem 03]])</f>
        <v/>
      </c>
      <c r="BE752" s="232" t="str">
        <f>+IF(TRIM(F752)="","",$B$1&amp;"-"&amp;Tabla1[[#This Row],[Mes Inscrito]]&amp;"-"&amp;Tabla1[[#This Row],[Dia de clases Inscrito]]&amp;"-"&amp;Tabla1[[#This Row],[Horario Inscrito]]&amp;"-"&amp;Tabla1[[#This Row],[Fecha Inicio grupo]])</f>
        <v/>
      </c>
      <c r="BF752" s="249" t="str">
        <f>IF(F752="","",Tabla1[[#This Row],[Curso]])</f>
        <v/>
      </c>
      <c r="BG752" s="250" t="str">
        <f>+IF(TRIM(F752)="","",$B$1&amp;"-"&amp;TRIM(Tabla1[[#This Row],[Mes Inscrito]])&amp;"-"&amp;TRIM(Tabla1[[#This Row],[Dia de clases Inscrito]])&amp;"-"&amp;TRIM(Tabla1[[#This Row],[Horario Inscrito]])&amp;"-"&amp;TRIM(Tabla1[[#This Row],[Fecha Inicio grupo]])&amp;"-"&amp;TRIM(Tabla1[[#This Row],[Tipo Incrito]]))</f>
        <v/>
      </c>
      <c r="BH752" s="251" t="str">
        <f>IF(F752="","",OR(IFERROR(SEARCH("CG",Tabla1[[#This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2" s="305" t="str">
        <f>IF(F752&lt;&gt;"",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2" s="305" t="str">
        <f>IF(F752&lt;&gt;"",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2" s="305" t="str">
        <f>IF(Tabla1[[#This Row],[Fecha Inicio grupo]]="","",IFERROR(VLOOKUP(Tabla1[[#This Row],[Mes de Alta como miembro]],Parámetros!$AM$2:$AN$16,2,0),"01/01/1900"))</f>
        <v/>
      </c>
    </row>
    <row r="753" spans="1:63" ht="14.45" hidden="1">
      <c r="A753" s="68">
        <v>750</v>
      </c>
      <c r="B753" s="29"/>
      <c r="C753" s="34"/>
      <c r="D753" s="42"/>
      <c r="E753" s="64"/>
      <c r="F753" s="45"/>
      <c r="G753" s="45"/>
      <c r="H753" s="161"/>
      <c r="I753" s="42"/>
      <c r="J753" s="28"/>
      <c r="K753" s="69"/>
      <c r="L753" s="68"/>
      <c r="M753" s="46"/>
      <c r="N753" s="236" t="str">
        <f ca="1">IF(Tabla1[[#This Row],[Fecha de nac]]="","",IF(Tabla1[[#This Row],[Fecha Finalización]] &gt;=TODAY(), DATEDIF(Tabla1[[#This Row],[Fecha de nac]],TODAY(),"y"), ROUNDDOWN((Tabla1[[#This Row],[Fecha Finalización]] -Tabla1[[#This Row],[Fecha de nac]])/365,0)))</f>
        <v/>
      </c>
      <c r="O753" s="167"/>
      <c r="P753" s="34"/>
      <c r="Q753" s="67"/>
      <c r="R753" s="67"/>
      <c r="S753" s="67"/>
      <c r="T753" s="67"/>
      <c r="U753" s="241" t="str">
        <f>IF(F753="","",Tabla1[[#This Row],[Fecha Inicio grupo]]+3*7-7)</f>
        <v/>
      </c>
      <c r="V753" s="242" t="str">
        <f>IF(F753="","",EDATE(Tabla1[[#This Row],[Fecha Inicio grupo]],3))</f>
        <v/>
      </c>
      <c r="W753" s="29"/>
      <c r="X753" s="29"/>
      <c r="Y753" s="76"/>
      <c r="Z753" s="76"/>
      <c r="AA753" s="76"/>
      <c r="AB753" s="76"/>
      <c r="AC753" s="76"/>
      <c r="AD753" s="76"/>
      <c r="AE753" s="76"/>
      <c r="AF753" s="76"/>
      <c r="AG753" s="76"/>
      <c r="AH753" s="76"/>
      <c r="AI753" s="76"/>
      <c r="AJ753" s="76"/>
      <c r="AK753" s="76"/>
      <c r="AL753" s="76"/>
      <c r="AM753" s="76"/>
      <c r="AN753" s="76"/>
      <c r="AO753" s="143"/>
      <c r="AP753" s="244" t="str">
        <f>IF(F753="","",IFERROR(VLOOKUP(SUBSTITUTE(SUBSTITUTE(Tabla1[[#This Row],[Uso Sistemas]],"T","P"),"N","F"),Parámetros!$M$2:$N$17,2,0),"Completar hasta 3ra sem. para evaluar a Probacionista"))</f>
        <v/>
      </c>
      <c r="AQ753" s="39"/>
      <c r="AR753" s="39"/>
      <c r="AS753" s="39"/>
      <c r="AT753" s="28"/>
      <c r="AU753" s="55"/>
      <c r="AV753" s="55"/>
      <c r="AW753" s="55"/>
      <c r="AX753" s="246" t="str">
        <f>IF(V753="","",EOMONTH(EDATE(Tabla1[[#This Row],[Fecha Finalización]],2),0))</f>
        <v/>
      </c>
      <c r="AY753" s="39"/>
      <c r="AZ753" s="247" t="str">
        <f>IF(V753="","",EOMONTH(EDATE(Tabla1[[#This Row],[Fecha Finalización]],3),0))</f>
        <v/>
      </c>
      <c r="BA753" s="39"/>
      <c r="BB753" s="39"/>
      <c r="BC753" s="233"/>
      <c r="BD753" s="231" t="str">
        <f>IF(F753="","",Tabla1[[#This Row],[sem 01]]&amp;Tabla1[[#This Row],[sem 02]]&amp;Tabla1[[#This Row],[sem 03]])</f>
        <v/>
      </c>
      <c r="BE753" s="232" t="str">
        <f>+IF(TRIM(F753)="","",$B$1&amp;"-"&amp;Tabla1[[#This Row],[Mes Inscrito]]&amp;"-"&amp;Tabla1[[#This Row],[Dia de clases Inscrito]]&amp;"-"&amp;Tabla1[[#This Row],[Horario Inscrito]]&amp;"-"&amp;Tabla1[[#This Row],[Fecha Inicio grupo]])</f>
        <v/>
      </c>
      <c r="BF753" s="249" t="str">
        <f>IF(F753="","",Tabla1[[#This Row],[Curso]])</f>
        <v/>
      </c>
      <c r="BG753" s="250" t="str">
        <f>+IF(TRIM(F753)="","",$B$1&amp;"-"&amp;TRIM(Tabla1[[#This Row],[Mes Inscrito]])&amp;"-"&amp;TRIM(Tabla1[[#This Row],[Dia de clases Inscrito]])&amp;"-"&amp;TRIM(Tabla1[[#This Row],[Horario Inscrito]])&amp;"-"&amp;TRIM(Tabla1[[#This Row],[Fecha Inicio grupo]])&amp;"-"&amp;TRIM(Tabla1[[#This Row],[Tipo Incrito]]))</f>
        <v/>
      </c>
      <c r="BH753" s="251" t="str">
        <f>IF(F753="","",OR(IFERROR(SEARCH("CG",Tabla1[[#This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3" s="305" t="str">
        <f>IF(F753&lt;&gt;"",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3" s="305" t="str">
        <f>IF(F753&lt;&gt;"",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3" s="305" t="str">
        <f>IF(Tabla1[[#This Row],[Fecha Inicio grupo]]="","",IFERROR(VLOOKUP(Tabla1[[#This Row],[Mes de Alta como miembro]],Parámetros!$AM$2:$AN$16,2,0),"01/01/1900"))</f>
        <v/>
      </c>
    </row>
    <row r="754" spans="1:63" ht="14.45" hidden="1">
      <c r="A754" s="68">
        <v>751</v>
      </c>
      <c r="B754" s="29"/>
      <c r="C754" s="34"/>
      <c r="D754" s="42"/>
      <c r="E754" s="64"/>
      <c r="F754" s="45"/>
      <c r="G754" s="45"/>
      <c r="H754" s="161"/>
      <c r="I754" s="42"/>
      <c r="J754" s="28"/>
      <c r="K754" s="69"/>
      <c r="L754" s="68"/>
      <c r="M754" s="46"/>
      <c r="N754" s="236" t="str">
        <f ca="1">IF(Tabla1[[#This Row],[Fecha de nac]]="","",IF(Tabla1[[#This Row],[Fecha Finalización]] &gt;=TODAY(), DATEDIF(Tabla1[[#This Row],[Fecha de nac]],TODAY(),"y"), ROUNDDOWN((Tabla1[[#This Row],[Fecha Finalización]] -Tabla1[[#This Row],[Fecha de nac]])/365,0)))</f>
        <v/>
      </c>
      <c r="O754" s="167"/>
      <c r="P754" s="34"/>
      <c r="Q754" s="67"/>
      <c r="R754" s="67"/>
      <c r="S754" s="67"/>
      <c r="T754" s="67"/>
      <c r="U754" s="241" t="str">
        <f>IF(F754="","",Tabla1[[#This Row],[Fecha Inicio grupo]]+3*7-7)</f>
        <v/>
      </c>
      <c r="V754" s="242" t="str">
        <f>IF(F754="","",EDATE(Tabla1[[#This Row],[Fecha Inicio grupo]],3))</f>
        <v/>
      </c>
      <c r="W754" s="29"/>
      <c r="X754" s="29"/>
      <c r="Y754" s="76"/>
      <c r="Z754" s="76"/>
      <c r="AA754" s="76"/>
      <c r="AB754" s="76"/>
      <c r="AC754" s="76"/>
      <c r="AD754" s="76"/>
      <c r="AE754" s="76"/>
      <c r="AF754" s="76"/>
      <c r="AG754" s="76"/>
      <c r="AH754" s="76"/>
      <c r="AI754" s="76"/>
      <c r="AJ754" s="76"/>
      <c r="AK754" s="76"/>
      <c r="AL754" s="76"/>
      <c r="AM754" s="76"/>
      <c r="AN754" s="76"/>
      <c r="AO754" s="143"/>
      <c r="AP754" s="244" t="str">
        <f>IF(F754="","",IFERROR(VLOOKUP(SUBSTITUTE(SUBSTITUTE(Tabla1[[#This Row],[Uso Sistemas]],"T","P"),"N","F"),Parámetros!$M$2:$N$17,2,0),"Completar hasta 3ra sem. para evaluar a Probacionista"))</f>
        <v/>
      </c>
      <c r="AQ754" s="39"/>
      <c r="AR754" s="39"/>
      <c r="AS754" s="39"/>
      <c r="AT754" s="28"/>
      <c r="AU754" s="55"/>
      <c r="AV754" s="55"/>
      <c r="AW754" s="55"/>
      <c r="AX754" s="246" t="str">
        <f>IF(V754="","",EOMONTH(EDATE(Tabla1[[#This Row],[Fecha Finalización]],2),0))</f>
        <v/>
      </c>
      <c r="AY754" s="39"/>
      <c r="AZ754" s="247" t="str">
        <f>IF(V754="","",EOMONTH(EDATE(Tabla1[[#This Row],[Fecha Finalización]],3),0))</f>
        <v/>
      </c>
      <c r="BA754" s="39"/>
      <c r="BB754" s="39"/>
      <c r="BC754" s="233"/>
      <c r="BD754" s="231" t="str">
        <f>IF(F754="","",Tabla1[[#This Row],[sem 01]]&amp;Tabla1[[#This Row],[sem 02]]&amp;Tabla1[[#This Row],[sem 03]])</f>
        <v/>
      </c>
      <c r="BE754" s="232" t="str">
        <f>+IF(TRIM(F754)="","",$B$1&amp;"-"&amp;Tabla1[[#This Row],[Mes Inscrito]]&amp;"-"&amp;Tabla1[[#This Row],[Dia de clases Inscrito]]&amp;"-"&amp;Tabla1[[#This Row],[Horario Inscrito]]&amp;"-"&amp;Tabla1[[#This Row],[Fecha Inicio grupo]])</f>
        <v/>
      </c>
      <c r="BF754" s="249" t="str">
        <f>IF(F754="","",Tabla1[[#This Row],[Curso]])</f>
        <v/>
      </c>
      <c r="BG754" s="250" t="str">
        <f>+IF(TRIM(F754)="","",$B$1&amp;"-"&amp;TRIM(Tabla1[[#This Row],[Mes Inscrito]])&amp;"-"&amp;TRIM(Tabla1[[#This Row],[Dia de clases Inscrito]])&amp;"-"&amp;TRIM(Tabla1[[#This Row],[Horario Inscrito]])&amp;"-"&amp;TRIM(Tabla1[[#This Row],[Fecha Inicio grupo]])&amp;"-"&amp;TRIM(Tabla1[[#This Row],[Tipo Incrito]]))</f>
        <v/>
      </c>
      <c r="BH754" s="251" t="str">
        <f>IF(F754="","",OR(IFERROR(SEARCH("CG",Tabla1[[#This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4" s="305" t="str">
        <f>IF(F754&lt;&gt;"",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4" s="305" t="str">
        <f>IF(F754&lt;&gt;"",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4" s="305" t="str">
        <f>IF(Tabla1[[#This Row],[Fecha Inicio grupo]]="","",IFERROR(VLOOKUP(Tabla1[[#This Row],[Mes de Alta como miembro]],Parámetros!$AM$2:$AN$16,2,0),"01/01/1900"))</f>
        <v/>
      </c>
    </row>
    <row r="755" spans="1:63" ht="14.45" hidden="1">
      <c r="A755" s="68">
        <v>752</v>
      </c>
      <c r="B755" s="29"/>
      <c r="C755" s="34"/>
      <c r="D755" s="42"/>
      <c r="E755" s="64"/>
      <c r="F755" s="45"/>
      <c r="G755" s="45"/>
      <c r="H755" s="161"/>
      <c r="I755" s="42"/>
      <c r="J755" s="28"/>
      <c r="K755" s="69"/>
      <c r="L755" s="68"/>
      <c r="M755" s="46"/>
      <c r="N755" s="236" t="str">
        <f ca="1">IF(Tabla1[[#This Row],[Fecha de nac]]="","",IF(Tabla1[[#This Row],[Fecha Finalización]] &gt;=TODAY(), DATEDIF(Tabla1[[#This Row],[Fecha de nac]],TODAY(),"y"), ROUNDDOWN((Tabla1[[#This Row],[Fecha Finalización]] -Tabla1[[#This Row],[Fecha de nac]])/365,0)))</f>
        <v/>
      </c>
      <c r="O755" s="167"/>
      <c r="P755" s="34"/>
      <c r="Q755" s="67"/>
      <c r="R755" s="67"/>
      <c r="S755" s="67"/>
      <c r="T755" s="67"/>
      <c r="U755" s="241" t="str">
        <f>IF(F755="","",Tabla1[[#This Row],[Fecha Inicio grupo]]+3*7-7)</f>
        <v/>
      </c>
      <c r="V755" s="242" t="str">
        <f>IF(F755="","",EDATE(Tabla1[[#This Row],[Fecha Inicio grupo]],3))</f>
        <v/>
      </c>
      <c r="W755" s="29"/>
      <c r="X755" s="29"/>
      <c r="Y755" s="76"/>
      <c r="Z755" s="76"/>
      <c r="AA755" s="76"/>
      <c r="AB755" s="76"/>
      <c r="AC755" s="76"/>
      <c r="AD755" s="76"/>
      <c r="AE755" s="76"/>
      <c r="AF755" s="76"/>
      <c r="AG755" s="76"/>
      <c r="AH755" s="76"/>
      <c r="AI755" s="76"/>
      <c r="AJ755" s="76"/>
      <c r="AK755" s="76"/>
      <c r="AL755" s="76"/>
      <c r="AM755" s="76"/>
      <c r="AN755" s="76"/>
      <c r="AO755" s="143"/>
      <c r="AP755" s="244" t="str">
        <f>IF(F755="","",IFERROR(VLOOKUP(SUBSTITUTE(SUBSTITUTE(Tabla1[[#This Row],[Uso Sistemas]],"T","P"),"N","F"),Parámetros!$M$2:$N$17,2,0),"Completar hasta 3ra sem. para evaluar a Probacionista"))</f>
        <v/>
      </c>
      <c r="AQ755" s="39"/>
      <c r="AR755" s="39"/>
      <c r="AS755" s="39"/>
      <c r="AT755" s="28"/>
      <c r="AU755" s="55"/>
      <c r="AV755" s="55"/>
      <c r="AW755" s="55"/>
      <c r="AX755" s="246" t="str">
        <f>IF(V755="","",EOMONTH(EDATE(Tabla1[[#This Row],[Fecha Finalización]],2),0))</f>
        <v/>
      </c>
      <c r="AY755" s="39"/>
      <c r="AZ755" s="247" t="str">
        <f>IF(V755="","",EOMONTH(EDATE(Tabla1[[#This Row],[Fecha Finalización]],3),0))</f>
        <v/>
      </c>
      <c r="BA755" s="39"/>
      <c r="BB755" s="39"/>
      <c r="BC755" s="233"/>
      <c r="BD755" s="231" t="str">
        <f>IF(F755="","",Tabla1[[#This Row],[sem 01]]&amp;Tabla1[[#This Row],[sem 02]]&amp;Tabla1[[#This Row],[sem 03]])</f>
        <v/>
      </c>
      <c r="BE755" s="232" t="str">
        <f>+IF(TRIM(F755)="","",$B$1&amp;"-"&amp;Tabla1[[#This Row],[Mes Inscrito]]&amp;"-"&amp;Tabla1[[#This Row],[Dia de clases Inscrito]]&amp;"-"&amp;Tabla1[[#This Row],[Horario Inscrito]]&amp;"-"&amp;Tabla1[[#This Row],[Fecha Inicio grupo]])</f>
        <v/>
      </c>
      <c r="BF755" s="249" t="str">
        <f>IF(F755="","",Tabla1[[#This Row],[Curso]])</f>
        <v/>
      </c>
      <c r="BG755" s="250" t="str">
        <f>+IF(TRIM(F755)="","",$B$1&amp;"-"&amp;TRIM(Tabla1[[#This Row],[Mes Inscrito]])&amp;"-"&amp;TRIM(Tabla1[[#This Row],[Dia de clases Inscrito]])&amp;"-"&amp;TRIM(Tabla1[[#This Row],[Horario Inscrito]])&amp;"-"&amp;TRIM(Tabla1[[#This Row],[Fecha Inicio grupo]])&amp;"-"&amp;TRIM(Tabla1[[#This Row],[Tipo Incrito]]))</f>
        <v/>
      </c>
      <c r="BH755" s="251" t="str">
        <f>IF(F755="","",OR(IFERROR(SEARCH("CG",Tabla1[[#This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5" s="305" t="str">
        <f>IF(F755&lt;&gt;"",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5" s="305" t="str">
        <f>IF(F755&lt;&gt;"",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5" s="305" t="str">
        <f>IF(Tabla1[[#This Row],[Fecha Inicio grupo]]="","",IFERROR(VLOOKUP(Tabla1[[#This Row],[Mes de Alta como miembro]],Parámetros!$AM$2:$AN$16,2,0),"01/01/1900"))</f>
        <v/>
      </c>
    </row>
    <row r="756" spans="1:63" ht="14.45" hidden="1">
      <c r="A756" s="68">
        <v>753</v>
      </c>
      <c r="B756" s="29"/>
      <c r="C756" s="34"/>
      <c r="D756" s="42"/>
      <c r="E756" s="64"/>
      <c r="F756" s="45"/>
      <c r="G756" s="45"/>
      <c r="H756" s="161"/>
      <c r="I756" s="42"/>
      <c r="J756" s="28"/>
      <c r="K756" s="69"/>
      <c r="L756" s="68"/>
      <c r="M756" s="46"/>
      <c r="N756" s="236" t="str">
        <f ca="1">IF(Tabla1[[#This Row],[Fecha de nac]]="","",IF(Tabla1[[#This Row],[Fecha Finalización]] &gt;=TODAY(), DATEDIF(Tabla1[[#This Row],[Fecha de nac]],TODAY(),"y"), ROUNDDOWN((Tabla1[[#This Row],[Fecha Finalización]] -Tabla1[[#This Row],[Fecha de nac]])/365,0)))</f>
        <v/>
      </c>
      <c r="O756" s="167"/>
      <c r="P756" s="34"/>
      <c r="Q756" s="67"/>
      <c r="R756" s="67"/>
      <c r="S756" s="67"/>
      <c r="T756" s="67"/>
      <c r="U756" s="241" t="str">
        <f>IF(F756="","",Tabla1[[#This Row],[Fecha Inicio grupo]]+3*7-7)</f>
        <v/>
      </c>
      <c r="V756" s="242" t="str">
        <f>IF(F756="","",EDATE(Tabla1[[#This Row],[Fecha Inicio grupo]],3))</f>
        <v/>
      </c>
      <c r="W756" s="29"/>
      <c r="X756" s="29"/>
      <c r="Y756" s="76"/>
      <c r="Z756" s="76"/>
      <c r="AA756" s="76"/>
      <c r="AB756" s="76"/>
      <c r="AC756" s="76"/>
      <c r="AD756" s="76"/>
      <c r="AE756" s="76"/>
      <c r="AF756" s="76"/>
      <c r="AG756" s="76"/>
      <c r="AH756" s="76"/>
      <c r="AI756" s="76"/>
      <c r="AJ756" s="76"/>
      <c r="AK756" s="76"/>
      <c r="AL756" s="76"/>
      <c r="AM756" s="76"/>
      <c r="AN756" s="76"/>
      <c r="AO756" s="143"/>
      <c r="AP756" s="244" t="str">
        <f>IF(F756="","",IFERROR(VLOOKUP(SUBSTITUTE(SUBSTITUTE(Tabla1[[#This Row],[Uso Sistemas]],"T","P"),"N","F"),Parámetros!$M$2:$N$17,2,0),"Completar hasta 3ra sem. para evaluar a Probacionista"))</f>
        <v/>
      </c>
      <c r="AQ756" s="39"/>
      <c r="AR756" s="39"/>
      <c r="AS756" s="39"/>
      <c r="AT756" s="28"/>
      <c r="AU756" s="55"/>
      <c r="AV756" s="55"/>
      <c r="AW756" s="55"/>
      <c r="AX756" s="246" t="str">
        <f>IF(V756="","",EOMONTH(EDATE(Tabla1[[#This Row],[Fecha Finalización]],2),0))</f>
        <v/>
      </c>
      <c r="AY756" s="39"/>
      <c r="AZ756" s="247" t="str">
        <f>IF(V756="","",EOMONTH(EDATE(Tabla1[[#This Row],[Fecha Finalización]],3),0))</f>
        <v/>
      </c>
      <c r="BA756" s="39"/>
      <c r="BB756" s="39"/>
      <c r="BC756" s="233"/>
      <c r="BD756" s="231" t="str">
        <f>IF(F756="","",Tabla1[[#This Row],[sem 01]]&amp;Tabla1[[#This Row],[sem 02]]&amp;Tabla1[[#This Row],[sem 03]])</f>
        <v/>
      </c>
      <c r="BE756" s="232" t="str">
        <f>+IF(TRIM(F756)="","",$B$1&amp;"-"&amp;Tabla1[[#This Row],[Mes Inscrito]]&amp;"-"&amp;Tabla1[[#This Row],[Dia de clases Inscrito]]&amp;"-"&amp;Tabla1[[#This Row],[Horario Inscrito]]&amp;"-"&amp;Tabla1[[#This Row],[Fecha Inicio grupo]])</f>
        <v/>
      </c>
      <c r="BF756" s="249" t="str">
        <f>IF(F756="","",Tabla1[[#This Row],[Curso]])</f>
        <v/>
      </c>
      <c r="BG756" s="250" t="str">
        <f>+IF(TRIM(F756)="","",$B$1&amp;"-"&amp;TRIM(Tabla1[[#This Row],[Mes Inscrito]])&amp;"-"&amp;TRIM(Tabla1[[#This Row],[Dia de clases Inscrito]])&amp;"-"&amp;TRIM(Tabla1[[#This Row],[Horario Inscrito]])&amp;"-"&amp;TRIM(Tabla1[[#This Row],[Fecha Inicio grupo]])&amp;"-"&amp;TRIM(Tabla1[[#This Row],[Tipo Incrito]]))</f>
        <v/>
      </c>
      <c r="BH756" s="251" t="str">
        <f>IF(F756="","",OR(IFERROR(SEARCH("CG",Tabla1[[#This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6" s="305" t="str">
        <f>IF(F756&lt;&gt;"",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6" s="305" t="str">
        <f>IF(F756&lt;&gt;"",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6" s="305" t="str">
        <f>IF(Tabla1[[#This Row],[Fecha Inicio grupo]]="","",IFERROR(VLOOKUP(Tabla1[[#This Row],[Mes de Alta como miembro]],Parámetros!$AM$2:$AN$16,2,0),"01/01/1900"))</f>
        <v/>
      </c>
    </row>
    <row r="757" spans="1:63" ht="14.45" hidden="1">
      <c r="A757" s="68">
        <v>754</v>
      </c>
      <c r="B757" s="29"/>
      <c r="C757" s="34"/>
      <c r="D757" s="42"/>
      <c r="E757" s="64"/>
      <c r="F757" s="45"/>
      <c r="G757" s="45"/>
      <c r="H757" s="161"/>
      <c r="I757" s="42"/>
      <c r="J757" s="28"/>
      <c r="K757" s="69"/>
      <c r="L757" s="68"/>
      <c r="M757" s="46"/>
      <c r="N757" s="236" t="str">
        <f ca="1">IF(Tabla1[[#This Row],[Fecha de nac]]="","",IF(Tabla1[[#This Row],[Fecha Finalización]] &gt;=TODAY(), DATEDIF(Tabla1[[#This Row],[Fecha de nac]],TODAY(),"y"), ROUNDDOWN((Tabla1[[#This Row],[Fecha Finalización]] -Tabla1[[#This Row],[Fecha de nac]])/365,0)))</f>
        <v/>
      </c>
      <c r="O757" s="167"/>
      <c r="P757" s="34"/>
      <c r="Q757" s="67"/>
      <c r="R757" s="67"/>
      <c r="S757" s="67"/>
      <c r="T757" s="67"/>
      <c r="U757" s="241" t="str">
        <f>IF(F757="","",Tabla1[[#This Row],[Fecha Inicio grupo]]+3*7-7)</f>
        <v/>
      </c>
      <c r="V757" s="242" t="str">
        <f>IF(F757="","",EDATE(Tabla1[[#This Row],[Fecha Inicio grupo]],3))</f>
        <v/>
      </c>
      <c r="W757" s="29"/>
      <c r="X757" s="29"/>
      <c r="Y757" s="76"/>
      <c r="Z757" s="76"/>
      <c r="AA757" s="76"/>
      <c r="AB757" s="76"/>
      <c r="AC757" s="76"/>
      <c r="AD757" s="76"/>
      <c r="AE757" s="76"/>
      <c r="AF757" s="76"/>
      <c r="AG757" s="76"/>
      <c r="AH757" s="76"/>
      <c r="AI757" s="76"/>
      <c r="AJ757" s="76"/>
      <c r="AK757" s="76"/>
      <c r="AL757" s="76"/>
      <c r="AM757" s="76"/>
      <c r="AN757" s="76"/>
      <c r="AO757" s="143"/>
      <c r="AP757" s="244" t="str">
        <f>IF(F757="","",IFERROR(VLOOKUP(SUBSTITUTE(SUBSTITUTE(Tabla1[[#This Row],[Uso Sistemas]],"T","P"),"N","F"),Parámetros!$M$2:$N$17,2,0),"Completar hasta 3ra sem. para evaluar a Probacionista"))</f>
        <v/>
      </c>
      <c r="AQ757" s="39"/>
      <c r="AR757" s="39"/>
      <c r="AS757" s="39"/>
      <c r="AT757" s="28"/>
      <c r="AU757" s="55"/>
      <c r="AV757" s="55"/>
      <c r="AW757" s="55"/>
      <c r="AX757" s="246" t="str">
        <f>IF(V757="","",EOMONTH(EDATE(Tabla1[[#This Row],[Fecha Finalización]],2),0))</f>
        <v/>
      </c>
      <c r="AY757" s="39"/>
      <c r="AZ757" s="247" t="str">
        <f>IF(V757="","",EOMONTH(EDATE(Tabla1[[#This Row],[Fecha Finalización]],3),0))</f>
        <v/>
      </c>
      <c r="BA757" s="39"/>
      <c r="BB757" s="39"/>
      <c r="BC757" s="233"/>
      <c r="BD757" s="231" t="str">
        <f>IF(F757="","",Tabla1[[#This Row],[sem 01]]&amp;Tabla1[[#This Row],[sem 02]]&amp;Tabla1[[#This Row],[sem 03]])</f>
        <v/>
      </c>
      <c r="BE757" s="232" t="str">
        <f>+IF(TRIM(F757)="","",$B$1&amp;"-"&amp;Tabla1[[#This Row],[Mes Inscrito]]&amp;"-"&amp;Tabla1[[#This Row],[Dia de clases Inscrito]]&amp;"-"&amp;Tabla1[[#This Row],[Horario Inscrito]]&amp;"-"&amp;Tabla1[[#This Row],[Fecha Inicio grupo]])</f>
        <v/>
      </c>
      <c r="BF757" s="249" t="str">
        <f>IF(F757="","",Tabla1[[#This Row],[Curso]])</f>
        <v/>
      </c>
      <c r="BG757" s="250" t="str">
        <f>+IF(TRIM(F757)="","",$B$1&amp;"-"&amp;TRIM(Tabla1[[#This Row],[Mes Inscrito]])&amp;"-"&amp;TRIM(Tabla1[[#This Row],[Dia de clases Inscrito]])&amp;"-"&amp;TRIM(Tabla1[[#This Row],[Horario Inscrito]])&amp;"-"&amp;TRIM(Tabla1[[#This Row],[Fecha Inicio grupo]])&amp;"-"&amp;TRIM(Tabla1[[#This Row],[Tipo Incrito]]))</f>
        <v/>
      </c>
      <c r="BH757" s="251" t="str">
        <f>IF(F757="","",OR(IFERROR(SEARCH("CG",Tabla1[[#This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7" s="305" t="str">
        <f>IF(F757&lt;&gt;"",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7" s="305" t="str">
        <f>IF(F757&lt;&gt;"",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7" s="305" t="str">
        <f>IF(Tabla1[[#This Row],[Fecha Inicio grupo]]="","",IFERROR(VLOOKUP(Tabla1[[#This Row],[Mes de Alta como miembro]],Parámetros!$AM$2:$AN$16,2,0),"01/01/1900"))</f>
        <v/>
      </c>
    </row>
    <row r="758" spans="1:63" ht="14.45" hidden="1">
      <c r="A758" s="68">
        <v>755</v>
      </c>
      <c r="B758" s="29"/>
      <c r="C758" s="34"/>
      <c r="D758" s="42"/>
      <c r="E758" s="64"/>
      <c r="F758" s="45"/>
      <c r="G758" s="45"/>
      <c r="H758" s="161"/>
      <c r="I758" s="42"/>
      <c r="J758" s="28"/>
      <c r="K758" s="69"/>
      <c r="L758" s="68"/>
      <c r="M758" s="46"/>
      <c r="N758" s="236" t="str">
        <f ca="1">IF(Tabla1[[#This Row],[Fecha de nac]]="","",IF(Tabla1[[#This Row],[Fecha Finalización]] &gt;=TODAY(), DATEDIF(Tabla1[[#This Row],[Fecha de nac]],TODAY(),"y"), ROUNDDOWN((Tabla1[[#This Row],[Fecha Finalización]] -Tabla1[[#This Row],[Fecha de nac]])/365,0)))</f>
        <v/>
      </c>
      <c r="O758" s="167"/>
      <c r="P758" s="34"/>
      <c r="Q758" s="67"/>
      <c r="R758" s="67"/>
      <c r="S758" s="67"/>
      <c r="T758" s="67"/>
      <c r="U758" s="241" t="str">
        <f>IF(F758="","",Tabla1[[#This Row],[Fecha Inicio grupo]]+3*7-7)</f>
        <v/>
      </c>
      <c r="V758" s="242" t="str">
        <f>IF(F758="","",EDATE(Tabla1[[#This Row],[Fecha Inicio grupo]],3))</f>
        <v/>
      </c>
      <c r="W758" s="29"/>
      <c r="X758" s="29"/>
      <c r="Y758" s="76"/>
      <c r="Z758" s="76"/>
      <c r="AA758" s="76"/>
      <c r="AB758" s="76"/>
      <c r="AC758" s="76"/>
      <c r="AD758" s="76"/>
      <c r="AE758" s="76"/>
      <c r="AF758" s="76"/>
      <c r="AG758" s="76"/>
      <c r="AH758" s="76"/>
      <c r="AI758" s="76"/>
      <c r="AJ758" s="76"/>
      <c r="AK758" s="76"/>
      <c r="AL758" s="76"/>
      <c r="AM758" s="76"/>
      <c r="AN758" s="76"/>
      <c r="AO758" s="143"/>
      <c r="AP758" s="244" t="str">
        <f>IF(F758="","",IFERROR(VLOOKUP(SUBSTITUTE(SUBSTITUTE(Tabla1[[#This Row],[Uso Sistemas]],"T","P"),"N","F"),Parámetros!$M$2:$N$17,2,0),"Completar hasta 3ra sem. para evaluar a Probacionista"))</f>
        <v/>
      </c>
      <c r="AQ758" s="39"/>
      <c r="AR758" s="39"/>
      <c r="AS758" s="39"/>
      <c r="AT758" s="28"/>
      <c r="AU758" s="55"/>
      <c r="AV758" s="55"/>
      <c r="AW758" s="55"/>
      <c r="AX758" s="246" t="str">
        <f>IF(V758="","",EOMONTH(EDATE(Tabla1[[#This Row],[Fecha Finalización]],2),0))</f>
        <v/>
      </c>
      <c r="AY758" s="39"/>
      <c r="AZ758" s="247" t="str">
        <f>IF(V758="","",EOMONTH(EDATE(Tabla1[[#This Row],[Fecha Finalización]],3),0))</f>
        <v/>
      </c>
      <c r="BA758" s="39"/>
      <c r="BB758" s="39"/>
      <c r="BC758" s="233"/>
      <c r="BD758" s="231" t="str">
        <f>IF(F758="","",Tabla1[[#This Row],[sem 01]]&amp;Tabla1[[#This Row],[sem 02]]&amp;Tabla1[[#This Row],[sem 03]])</f>
        <v/>
      </c>
      <c r="BE758" s="232" t="str">
        <f>+IF(TRIM(F758)="","",$B$1&amp;"-"&amp;Tabla1[[#This Row],[Mes Inscrito]]&amp;"-"&amp;Tabla1[[#This Row],[Dia de clases Inscrito]]&amp;"-"&amp;Tabla1[[#This Row],[Horario Inscrito]]&amp;"-"&amp;Tabla1[[#This Row],[Fecha Inicio grupo]])</f>
        <v/>
      </c>
      <c r="BF758" s="249" t="str">
        <f>IF(F758="","",Tabla1[[#This Row],[Curso]])</f>
        <v/>
      </c>
      <c r="BG758" s="250" t="str">
        <f>+IF(TRIM(F758)="","",$B$1&amp;"-"&amp;TRIM(Tabla1[[#This Row],[Mes Inscrito]])&amp;"-"&amp;TRIM(Tabla1[[#This Row],[Dia de clases Inscrito]])&amp;"-"&amp;TRIM(Tabla1[[#This Row],[Horario Inscrito]])&amp;"-"&amp;TRIM(Tabla1[[#This Row],[Fecha Inicio grupo]])&amp;"-"&amp;TRIM(Tabla1[[#This Row],[Tipo Incrito]]))</f>
        <v/>
      </c>
      <c r="BH758" s="251" t="str">
        <f>IF(F758="","",OR(IFERROR(SEARCH("CG",Tabla1[[#This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8" s="305" t="str">
        <f>IF(F758&lt;&gt;"",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8" s="305" t="str">
        <f>IF(F758&lt;&gt;"",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8" s="305" t="str">
        <f>IF(Tabla1[[#This Row],[Fecha Inicio grupo]]="","",IFERROR(VLOOKUP(Tabla1[[#This Row],[Mes de Alta como miembro]],Parámetros!$AM$2:$AN$16,2,0),"01/01/1900"))</f>
        <v/>
      </c>
    </row>
    <row r="759" spans="1:63" ht="14.45" hidden="1">
      <c r="A759" s="68">
        <v>756</v>
      </c>
      <c r="B759" s="29"/>
      <c r="C759" s="34"/>
      <c r="D759" s="42"/>
      <c r="E759" s="64"/>
      <c r="F759" s="45"/>
      <c r="G759" s="45"/>
      <c r="H759" s="161"/>
      <c r="I759" s="42"/>
      <c r="J759" s="28"/>
      <c r="K759" s="69"/>
      <c r="L759" s="68"/>
      <c r="M759" s="46"/>
      <c r="N759" s="236" t="str">
        <f ca="1">IF(Tabla1[[#This Row],[Fecha de nac]]="","",IF(Tabla1[[#This Row],[Fecha Finalización]] &gt;=TODAY(), DATEDIF(Tabla1[[#This Row],[Fecha de nac]],TODAY(),"y"), ROUNDDOWN((Tabla1[[#This Row],[Fecha Finalización]] -Tabla1[[#This Row],[Fecha de nac]])/365,0)))</f>
        <v/>
      </c>
      <c r="O759" s="167"/>
      <c r="P759" s="34"/>
      <c r="Q759" s="67"/>
      <c r="R759" s="67"/>
      <c r="S759" s="67"/>
      <c r="T759" s="67"/>
      <c r="U759" s="241" t="str">
        <f>IF(F759="","",Tabla1[[#This Row],[Fecha Inicio grupo]]+3*7-7)</f>
        <v/>
      </c>
      <c r="V759" s="242" t="str">
        <f>IF(F759="","",EDATE(Tabla1[[#This Row],[Fecha Inicio grupo]],3))</f>
        <v/>
      </c>
      <c r="W759" s="29"/>
      <c r="X759" s="29"/>
      <c r="Y759" s="76"/>
      <c r="Z759" s="76"/>
      <c r="AA759" s="76"/>
      <c r="AB759" s="76"/>
      <c r="AC759" s="76"/>
      <c r="AD759" s="76"/>
      <c r="AE759" s="76"/>
      <c r="AF759" s="76"/>
      <c r="AG759" s="76"/>
      <c r="AH759" s="76"/>
      <c r="AI759" s="76"/>
      <c r="AJ759" s="76"/>
      <c r="AK759" s="76"/>
      <c r="AL759" s="76"/>
      <c r="AM759" s="76"/>
      <c r="AN759" s="76"/>
      <c r="AO759" s="143"/>
      <c r="AP759" s="244" t="str">
        <f>IF(F759="","",IFERROR(VLOOKUP(SUBSTITUTE(SUBSTITUTE(Tabla1[[#This Row],[Uso Sistemas]],"T","P"),"N","F"),Parámetros!$M$2:$N$17,2,0),"Completar hasta 3ra sem. para evaluar a Probacionista"))</f>
        <v/>
      </c>
      <c r="AQ759" s="39"/>
      <c r="AR759" s="39"/>
      <c r="AS759" s="39"/>
      <c r="AT759" s="28"/>
      <c r="AU759" s="55"/>
      <c r="AV759" s="55"/>
      <c r="AW759" s="55"/>
      <c r="AX759" s="246" t="str">
        <f>IF(V759="","",EOMONTH(EDATE(Tabla1[[#This Row],[Fecha Finalización]],2),0))</f>
        <v/>
      </c>
      <c r="AY759" s="39"/>
      <c r="AZ759" s="247" t="str">
        <f>IF(V759="","",EOMONTH(EDATE(Tabla1[[#This Row],[Fecha Finalización]],3),0))</f>
        <v/>
      </c>
      <c r="BA759" s="39"/>
      <c r="BB759" s="39"/>
      <c r="BC759" s="233"/>
      <c r="BD759" s="231" t="str">
        <f>IF(F759="","",Tabla1[[#This Row],[sem 01]]&amp;Tabla1[[#This Row],[sem 02]]&amp;Tabla1[[#This Row],[sem 03]])</f>
        <v/>
      </c>
      <c r="BE759" s="232" t="str">
        <f>+IF(TRIM(F759)="","",$B$1&amp;"-"&amp;Tabla1[[#This Row],[Mes Inscrito]]&amp;"-"&amp;Tabla1[[#This Row],[Dia de clases Inscrito]]&amp;"-"&amp;Tabla1[[#This Row],[Horario Inscrito]]&amp;"-"&amp;Tabla1[[#This Row],[Fecha Inicio grupo]])</f>
        <v/>
      </c>
      <c r="BF759" s="249" t="str">
        <f>IF(F759="","",Tabla1[[#This Row],[Curso]])</f>
        <v/>
      </c>
      <c r="BG759" s="250" t="str">
        <f>+IF(TRIM(F759)="","",$B$1&amp;"-"&amp;TRIM(Tabla1[[#This Row],[Mes Inscrito]])&amp;"-"&amp;TRIM(Tabla1[[#This Row],[Dia de clases Inscrito]])&amp;"-"&amp;TRIM(Tabla1[[#This Row],[Horario Inscrito]])&amp;"-"&amp;TRIM(Tabla1[[#This Row],[Fecha Inicio grupo]])&amp;"-"&amp;TRIM(Tabla1[[#This Row],[Tipo Incrito]]))</f>
        <v/>
      </c>
      <c r="BH759" s="251" t="str">
        <f>IF(F759="","",OR(IFERROR(SEARCH("CG",Tabla1[[#This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9" s="305" t="str">
        <f>IF(F759&lt;&gt;"",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9" s="305" t="str">
        <f>IF(F759&lt;&gt;"",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9" s="305" t="str">
        <f>IF(Tabla1[[#This Row],[Fecha Inicio grupo]]="","",IFERROR(VLOOKUP(Tabla1[[#This Row],[Mes de Alta como miembro]],Parámetros!$AM$2:$AN$16,2,0),"01/01/1900"))</f>
        <v/>
      </c>
    </row>
    <row r="760" spans="1:63" ht="14.45" hidden="1">
      <c r="A760" s="68">
        <v>757</v>
      </c>
      <c r="B760" s="29"/>
      <c r="C760" s="34"/>
      <c r="D760" s="42"/>
      <c r="E760" s="64"/>
      <c r="F760" s="45"/>
      <c r="G760" s="45"/>
      <c r="H760" s="161"/>
      <c r="I760" s="42"/>
      <c r="J760" s="28"/>
      <c r="K760" s="69"/>
      <c r="L760" s="68"/>
      <c r="M760" s="46"/>
      <c r="N760" s="236" t="str">
        <f ca="1">IF(Tabla1[[#This Row],[Fecha de nac]]="","",IF(Tabla1[[#This Row],[Fecha Finalización]] &gt;=TODAY(), DATEDIF(Tabla1[[#This Row],[Fecha de nac]],TODAY(),"y"), ROUNDDOWN((Tabla1[[#This Row],[Fecha Finalización]] -Tabla1[[#This Row],[Fecha de nac]])/365,0)))</f>
        <v/>
      </c>
      <c r="O760" s="167"/>
      <c r="P760" s="34"/>
      <c r="Q760" s="67"/>
      <c r="R760" s="67"/>
      <c r="S760" s="67"/>
      <c r="T760" s="67"/>
      <c r="U760" s="241" t="str">
        <f>IF(F760="","",Tabla1[[#This Row],[Fecha Inicio grupo]]+3*7-7)</f>
        <v/>
      </c>
      <c r="V760" s="242" t="str">
        <f>IF(F760="","",EDATE(Tabla1[[#This Row],[Fecha Inicio grupo]],3))</f>
        <v/>
      </c>
      <c r="W760" s="29"/>
      <c r="X760" s="29"/>
      <c r="Y760" s="76"/>
      <c r="Z760" s="76"/>
      <c r="AA760" s="76"/>
      <c r="AB760" s="76"/>
      <c r="AC760" s="76"/>
      <c r="AD760" s="76"/>
      <c r="AE760" s="76"/>
      <c r="AF760" s="76"/>
      <c r="AG760" s="76"/>
      <c r="AH760" s="76"/>
      <c r="AI760" s="76"/>
      <c r="AJ760" s="76"/>
      <c r="AK760" s="76"/>
      <c r="AL760" s="76"/>
      <c r="AM760" s="76"/>
      <c r="AN760" s="76"/>
      <c r="AO760" s="143"/>
      <c r="AP760" s="244" t="str">
        <f>IF(F760="","",IFERROR(VLOOKUP(SUBSTITUTE(SUBSTITUTE(Tabla1[[#This Row],[Uso Sistemas]],"T","P"),"N","F"),Parámetros!$M$2:$N$17,2,0),"Completar hasta 3ra sem. para evaluar a Probacionista"))</f>
        <v/>
      </c>
      <c r="AQ760" s="39"/>
      <c r="AR760" s="39"/>
      <c r="AS760" s="39"/>
      <c r="AT760" s="28"/>
      <c r="AU760" s="55"/>
      <c r="AV760" s="55"/>
      <c r="AW760" s="55"/>
      <c r="AX760" s="246" t="str">
        <f>IF(V760="","",EOMONTH(EDATE(Tabla1[[#This Row],[Fecha Finalización]],2),0))</f>
        <v/>
      </c>
      <c r="AY760" s="39"/>
      <c r="AZ760" s="247" t="str">
        <f>IF(V760="","",EOMONTH(EDATE(Tabla1[[#This Row],[Fecha Finalización]],3),0))</f>
        <v/>
      </c>
      <c r="BA760" s="39"/>
      <c r="BB760" s="39"/>
      <c r="BC760" s="233"/>
      <c r="BD760" s="231" t="str">
        <f>IF(F760="","",Tabla1[[#This Row],[sem 01]]&amp;Tabla1[[#This Row],[sem 02]]&amp;Tabla1[[#This Row],[sem 03]])</f>
        <v/>
      </c>
      <c r="BE760" s="232" t="str">
        <f>+IF(TRIM(F760)="","",$B$1&amp;"-"&amp;Tabla1[[#This Row],[Mes Inscrito]]&amp;"-"&amp;Tabla1[[#This Row],[Dia de clases Inscrito]]&amp;"-"&amp;Tabla1[[#This Row],[Horario Inscrito]]&amp;"-"&amp;Tabla1[[#This Row],[Fecha Inicio grupo]])</f>
        <v/>
      </c>
      <c r="BF760" s="249" t="str">
        <f>IF(F760="","",Tabla1[[#This Row],[Curso]])</f>
        <v/>
      </c>
      <c r="BG760" s="250" t="str">
        <f>+IF(TRIM(F760)="","",$B$1&amp;"-"&amp;TRIM(Tabla1[[#This Row],[Mes Inscrito]])&amp;"-"&amp;TRIM(Tabla1[[#This Row],[Dia de clases Inscrito]])&amp;"-"&amp;TRIM(Tabla1[[#This Row],[Horario Inscrito]])&amp;"-"&amp;TRIM(Tabla1[[#This Row],[Fecha Inicio grupo]])&amp;"-"&amp;TRIM(Tabla1[[#This Row],[Tipo Incrito]]))</f>
        <v/>
      </c>
      <c r="BH760" s="251" t="str">
        <f>IF(F760="","",OR(IFERROR(SEARCH("CG",Tabla1[[#This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0" s="305" t="str">
        <f>IF(F760&lt;&gt;"",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0" s="305" t="str">
        <f>IF(F760&lt;&gt;"",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0" s="305" t="str">
        <f>IF(Tabla1[[#This Row],[Fecha Inicio grupo]]="","",IFERROR(VLOOKUP(Tabla1[[#This Row],[Mes de Alta como miembro]],Parámetros!$AM$2:$AN$16,2,0),"01/01/1900"))</f>
        <v/>
      </c>
    </row>
    <row r="761" spans="1:63" ht="14.45" hidden="1">
      <c r="A761" s="68">
        <v>758</v>
      </c>
      <c r="B761" s="29"/>
      <c r="C761" s="34"/>
      <c r="D761" s="42"/>
      <c r="E761" s="64"/>
      <c r="F761" s="45"/>
      <c r="G761" s="45"/>
      <c r="H761" s="161"/>
      <c r="I761" s="42"/>
      <c r="J761" s="28"/>
      <c r="K761" s="69"/>
      <c r="L761" s="68"/>
      <c r="M761" s="46"/>
      <c r="N761" s="236" t="str">
        <f ca="1">IF(Tabla1[[#This Row],[Fecha de nac]]="","",IF(Tabla1[[#This Row],[Fecha Finalización]] &gt;=TODAY(), DATEDIF(Tabla1[[#This Row],[Fecha de nac]],TODAY(),"y"), ROUNDDOWN((Tabla1[[#This Row],[Fecha Finalización]] -Tabla1[[#This Row],[Fecha de nac]])/365,0)))</f>
        <v/>
      </c>
      <c r="O761" s="167"/>
      <c r="P761" s="34"/>
      <c r="Q761" s="67"/>
      <c r="R761" s="67"/>
      <c r="S761" s="67"/>
      <c r="T761" s="67"/>
      <c r="U761" s="241" t="str">
        <f>IF(F761="","",Tabla1[[#This Row],[Fecha Inicio grupo]]+3*7-7)</f>
        <v/>
      </c>
      <c r="V761" s="242" t="str">
        <f>IF(F761="","",EDATE(Tabla1[[#This Row],[Fecha Inicio grupo]],3))</f>
        <v/>
      </c>
      <c r="W761" s="29"/>
      <c r="X761" s="29"/>
      <c r="Y761" s="76"/>
      <c r="Z761" s="76"/>
      <c r="AA761" s="76"/>
      <c r="AB761" s="76"/>
      <c r="AC761" s="76"/>
      <c r="AD761" s="76"/>
      <c r="AE761" s="76"/>
      <c r="AF761" s="76"/>
      <c r="AG761" s="76"/>
      <c r="AH761" s="76"/>
      <c r="AI761" s="76"/>
      <c r="AJ761" s="76"/>
      <c r="AK761" s="76"/>
      <c r="AL761" s="76"/>
      <c r="AM761" s="76"/>
      <c r="AN761" s="76"/>
      <c r="AO761" s="143"/>
      <c r="AP761" s="244" t="str">
        <f>IF(F761="","",IFERROR(VLOOKUP(SUBSTITUTE(SUBSTITUTE(Tabla1[[#This Row],[Uso Sistemas]],"T","P"),"N","F"),Parámetros!$M$2:$N$17,2,0),"Completar hasta 3ra sem. para evaluar a Probacionista"))</f>
        <v/>
      </c>
      <c r="AQ761" s="39"/>
      <c r="AR761" s="39"/>
      <c r="AS761" s="39"/>
      <c r="AT761" s="28"/>
      <c r="AU761" s="55"/>
      <c r="AV761" s="55"/>
      <c r="AW761" s="55"/>
      <c r="AX761" s="246" t="str">
        <f>IF(V761="","",EOMONTH(EDATE(Tabla1[[#This Row],[Fecha Finalización]],2),0))</f>
        <v/>
      </c>
      <c r="AY761" s="39"/>
      <c r="AZ761" s="247" t="str">
        <f>IF(V761="","",EOMONTH(EDATE(Tabla1[[#This Row],[Fecha Finalización]],3),0))</f>
        <v/>
      </c>
      <c r="BA761" s="39"/>
      <c r="BB761" s="39"/>
      <c r="BC761" s="233"/>
      <c r="BD761" s="231" t="str">
        <f>IF(F761="","",Tabla1[[#This Row],[sem 01]]&amp;Tabla1[[#This Row],[sem 02]]&amp;Tabla1[[#This Row],[sem 03]])</f>
        <v/>
      </c>
      <c r="BE761" s="232" t="str">
        <f>+IF(TRIM(F761)="","",$B$1&amp;"-"&amp;Tabla1[[#This Row],[Mes Inscrito]]&amp;"-"&amp;Tabla1[[#This Row],[Dia de clases Inscrito]]&amp;"-"&amp;Tabla1[[#This Row],[Horario Inscrito]]&amp;"-"&amp;Tabla1[[#This Row],[Fecha Inicio grupo]])</f>
        <v/>
      </c>
      <c r="BF761" s="249" t="str">
        <f>IF(F761="","",Tabla1[[#This Row],[Curso]])</f>
        <v/>
      </c>
      <c r="BG761" s="250" t="str">
        <f>+IF(TRIM(F761)="","",$B$1&amp;"-"&amp;TRIM(Tabla1[[#This Row],[Mes Inscrito]])&amp;"-"&amp;TRIM(Tabla1[[#This Row],[Dia de clases Inscrito]])&amp;"-"&amp;TRIM(Tabla1[[#This Row],[Horario Inscrito]])&amp;"-"&amp;TRIM(Tabla1[[#This Row],[Fecha Inicio grupo]])&amp;"-"&amp;TRIM(Tabla1[[#This Row],[Tipo Incrito]]))</f>
        <v/>
      </c>
      <c r="BH761" s="251" t="str">
        <f>IF(F761="","",OR(IFERROR(SEARCH("CG",Tabla1[[#This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1" s="305" t="str">
        <f>IF(F761&lt;&gt;"",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1" s="305" t="str">
        <f>IF(F761&lt;&gt;"",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1" s="305" t="str">
        <f>IF(Tabla1[[#This Row],[Fecha Inicio grupo]]="","",IFERROR(VLOOKUP(Tabla1[[#This Row],[Mes de Alta como miembro]],Parámetros!$AM$2:$AN$16,2,0),"01/01/1900"))</f>
        <v/>
      </c>
    </row>
    <row r="762" spans="1:63" ht="14.45" hidden="1">
      <c r="A762" s="68">
        <v>759</v>
      </c>
      <c r="B762" s="29"/>
      <c r="C762" s="34"/>
      <c r="D762" s="42"/>
      <c r="E762" s="64"/>
      <c r="F762" s="45"/>
      <c r="G762" s="45"/>
      <c r="H762" s="161"/>
      <c r="I762" s="42"/>
      <c r="J762" s="28"/>
      <c r="K762" s="69"/>
      <c r="L762" s="68"/>
      <c r="M762" s="46"/>
      <c r="N762" s="236" t="str">
        <f ca="1">IF(Tabla1[[#This Row],[Fecha de nac]]="","",IF(Tabla1[[#This Row],[Fecha Finalización]] &gt;=TODAY(), DATEDIF(Tabla1[[#This Row],[Fecha de nac]],TODAY(),"y"), ROUNDDOWN((Tabla1[[#This Row],[Fecha Finalización]] -Tabla1[[#This Row],[Fecha de nac]])/365,0)))</f>
        <v/>
      </c>
      <c r="O762" s="167"/>
      <c r="P762" s="34"/>
      <c r="Q762" s="67"/>
      <c r="R762" s="67"/>
      <c r="S762" s="67"/>
      <c r="T762" s="67"/>
      <c r="U762" s="241" t="str">
        <f>IF(F762="","",Tabla1[[#This Row],[Fecha Inicio grupo]]+3*7-7)</f>
        <v/>
      </c>
      <c r="V762" s="242" t="str">
        <f>IF(F762="","",EDATE(Tabla1[[#This Row],[Fecha Inicio grupo]],3))</f>
        <v/>
      </c>
      <c r="W762" s="29"/>
      <c r="X762" s="29"/>
      <c r="Y762" s="76"/>
      <c r="Z762" s="76"/>
      <c r="AA762" s="76"/>
      <c r="AB762" s="76"/>
      <c r="AC762" s="76"/>
      <c r="AD762" s="76"/>
      <c r="AE762" s="76"/>
      <c r="AF762" s="76"/>
      <c r="AG762" s="76"/>
      <c r="AH762" s="76"/>
      <c r="AI762" s="76"/>
      <c r="AJ762" s="76"/>
      <c r="AK762" s="76"/>
      <c r="AL762" s="76"/>
      <c r="AM762" s="76"/>
      <c r="AN762" s="76"/>
      <c r="AO762" s="143"/>
      <c r="AP762" s="244" t="str">
        <f>IF(F762="","",IFERROR(VLOOKUP(SUBSTITUTE(SUBSTITUTE(Tabla1[[#This Row],[Uso Sistemas]],"T","P"),"N","F"),Parámetros!$M$2:$N$17,2,0),"Completar hasta 3ra sem. para evaluar a Probacionista"))</f>
        <v/>
      </c>
      <c r="AQ762" s="39"/>
      <c r="AR762" s="39"/>
      <c r="AS762" s="39"/>
      <c r="AT762" s="28"/>
      <c r="AU762" s="55"/>
      <c r="AV762" s="55"/>
      <c r="AW762" s="55"/>
      <c r="AX762" s="246" t="str">
        <f>IF(V762="","",EOMONTH(EDATE(Tabla1[[#This Row],[Fecha Finalización]],2),0))</f>
        <v/>
      </c>
      <c r="AY762" s="39"/>
      <c r="AZ762" s="247" t="str">
        <f>IF(V762="","",EOMONTH(EDATE(Tabla1[[#This Row],[Fecha Finalización]],3),0))</f>
        <v/>
      </c>
      <c r="BA762" s="39"/>
      <c r="BB762" s="39"/>
      <c r="BC762" s="233"/>
      <c r="BD762" s="231" t="str">
        <f>IF(F762="","",Tabla1[[#This Row],[sem 01]]&amp;Tabla1[[#This Row],[sem 02]]&amp;Tabla1[[#This Row],[sem 03]])</f>
        <v/>
      </c>
      <c r="BE762" s="232" t="str">
        <f>+IF(TRIM(F762)="","",$B$1&amp;"-"&amp;Tabla1[[#This Row],[Mes Inscrito]]&amp;"-"&amp;Tabla1[[#This Row],[Dia de clases Inscrito]]&amp;"-"&amp;Tabla1[[#This Row],[Horario Inscrito]]&amp;"-"&amp;Tabla1[[#This Row],[Fecha Inicio grupo]])</f>
        <v/>
      </c>
      <c r="BF762" s="249" t="str">
        <f>IF(F762="","",Tabla1[[#This Row],[Curso]])</f>
        <v/>
      </c>
      <c r="BG762" s="250" t="str">
        <f>+IF(TRIM(F762)="","",$B$1&amp;"-"&amp;TRIM(Tabla1[[#This Row],[Mes Inscrito]])&amp;"-"&amp;TRIM(Tabla1[[#This Row],[Dia de clases Inscrito]])&amp;"-"&amp;TRIM(Tabla1[[#This Row],[Horario Inscrito]])&amp;"-"&amp;TRIM(Tabla1[[#This Row],[Fecha Inicio grupo]])&amp;"-"&amp;TRIM(Tabla1[[#This Row],[Tipo Incrito]]))</f>
        <v/>
      </c>
      <c r="BH762" s="251" t="str">
        <f>IF(F762="","",OR(IFERROR(SEARCH("CG",Tabla1[[#This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2" s="305" t="str">
        <f>IF(F762&lt;&gt;"",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2" s="305" t="str">
        <f>IF(F762&lt;&gt;"",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2" s="305" t="str">
        <f>IF(Tabla1[[#This Row],[Fecha Inicio grupo]]="","",IFERROR(VLOOKUP(Tabla1[[#This Row],[Mes de Alta como miembro]],Parámetros!$AM$2:$AN$16,2,0),"01/01/1900"))</f>
        <v/>
      </c>
    </row>
    <row r="763" spans="1:63" ht="14.45" hidden="1">
      <c r="A763" s="68">
        <v>760</v>
      </c>
      <c r="B763" s="29"/>
      <c r="C763" s="34"/>
      <c r="D763" s="42"/>
      <c r="E763" s="64"/>
      <c r="F763" s="45"/>
      <c r="G763" s="45"/>
      <c r="H763" s="161"/>
      <c r="I763" s="42"/>
      <c r="J763" s="28"/>
      <c r="K763" s="69"/>
      <c r="L763" s="68"/>
      <c r="M763" s="46"/>
      <c r="N763" s="236" t="str">
        <f ca="1">IF(Tabla1[[#This Row],[Fecha de nac]]="","",IF(Tabla1[[#This Row],[Fecha Finalización]] &gt;=TODAY(), DATEDIF(Tabla1[[#This Row],[Fecha de nac]],TODAY(),"y"), ROUNDDOWN((Tabla1[[#This Row],[Fecha Finalización]] -Tabla1[[#This Row],[Fecha de nac]])/365,0)))</f>
        <v/>
      </c>
      <c r="O763" s="167"/>
      <c r="P763" s="34"/>
      <c r="Q763" s="67"/>
      <c r="R763" s="67"/>
      <c r="S763" s="67"/>
      <c r="T763" s="67"/>
      <c r="U763" s="241" t="str">
        <f>IF(F763="","",Tabla1[[#This Row],[Fecha Inicio grupo]]+3*7-7)</f>
        <v/>
      </c>
      <c r="V763" s="242" t="str">
        <f>IF(F763="","",EDATE(Tabla1[[#This Row],[Fecha Inicio grupo]],3))</f>
        <v/>
      </c>
      <c r="W763" s="29"/>
      <c r="X763" s="29"/>
      <c r="Y763" s="76"/>
      <c r="Z763" s="76"/>
      <c r="AA763" s="76"/>
      <c r="AB763" s="76"/>
      <c r="AC763" s="76"/>
      <c r="AD763" s="76"/>
      <c r="AE763" s="76"/>
      <c r="AF763" s="76"/>
      <c r="AG763" s="76"/>
      <c r="AH763" s="76"/>
      <c r="AI763" s="76"/>
      <c r="AJ763" s="76"/>
      <c r="AK763" s="76"/>
      <c r="AL763" s="76"/>
      <c r="AM763" s="76"/>
      <c r="AN763" s="76"/>
      <c r="AO763" s="143"/>
      <c r="AP763" s="244" t="str">
        <f>IF(F763="","",IFERROR(VLOOKUP(SUBSTITUTE(SUBSTITUTE(Tabla1[[#This Row],[Uso Sistemas]],"T","P"),"N","F"),Parámetros!$M$2:$N$17,2,0),"Completar hasta 3ra sem. para evaluar a Probacionista"))</f>
        <v/>
      </c>
      <c r="AQ763" s="39"/>
      <c r="AR763" s="39"/>
      <c r="AS763" s="39"/>
      <c r="AT763" s="28"/>
      <c r="AU763" s="55"/>
      <c r="AV763" s="55"/>
      <c r="AW763" s="55"/>
      <c r="AX763" s="246" t="str">
        <f>IF(V763="","",EOMONTH(EDATE(Tabla1[[#This Row],[Fecha Finalización]],2),0))</f>
        <v/>
      </c>
      <c r="AY763" s="39"/>
      <c r="AZ763" s="247" t="str">
        <f>IF(V763="","",EOMONTH(EDATE(Tabla1[[#This Row],[Fecha Finalización]],3),0))</f>
        <v/>
      </c>
      <c r="BA763" s="39"/>
      <c r="BB763" s="39"/>
      <c r="BC763" s="233"/>
      <c r="BD763" s="231" t="str">
        <f>IF(F763="","",Tabla1[[#This Row],[sem 01]]&amp;Tabla1[[#This Row],[sem 02]]&amp;Tabla1[[#This Row],[sem 03]])</f>
        <v/>
      </c>
      <c r="BE763" s="232" t="str">
        <f>+IF(TRIM(F763)="","",$B$1&amp;"-"&amp;Tabla1[[#This Row],[Mes Inscrito]]&amp;"-"&amp;Tabla1[[#This Row],[Dia de clases Inscrito]]&amp;"-"&amp;Tabla1[[#This Row],[Horario Inscrito]]&amp;"-"&amp;Tabla1[[#This Row],[Fecha Inicio grupo]])</f>
        <v/>
      </c>
      <c r="BF763" s="249" t="str">
        <f>IF(F763="","",Tabla1[[#This Row],[Curso]])</f>
        <v/>
      </c>
      <c r="BG763" s="250" t="str">
        <f>+IF(TRIM(F763)="","",$B$1&amp;"-"&amp;TRIM(Tabla1[[#This Row],[Mes Inscrito]])&amp;"-"&amp;TRIM(Tabla1[[#This Row],[Dia de clases Inscrito]])&amp;"-"&amp;TRIM(Tabla1[[#This Row],[Horario Inscrito]])&amp;"-"&amp;TRIM(Tabla1[[#This Row],[Fecha Inicio grupo]])&amp;"-"&amp;TRIM(Tabla1[[#This Row],[Tipo Incrito]]))</f>
        <v/>
      </c>
      <c r="BH763" s="251" t="str">
        <f>IF(F763="","",OR(IFERROR(SEARCH("CG",Tabla1[[#This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3" s="305" t="str">
        <f>IF(F763&lt;&gt;"",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3" s="305" t="str">
        <f>IF(F763&lt;&gt;"",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3" s="305" t="str">
        <f>IF(Tabla1[[#This Row],[Fecha Inicio grupo]]="","",IFERROR(VLOOKUP(Tabla1[[#This Row],[Mes de Alta como miembro]],Parámetros!$AM$2:$AN$16,2,0),"01/01/1900"))</f>
        <v/>
      </c>
    </row>
    <row r="764" spans="1:63" ht="14.45" hidden="1">
      <c r="A764" s="68">
        <v>761</v>
      </c>
      <c r="B764" s="29"/>
      <c r="C764" s="34"/>
      <c r="D764" s="42"/>
      <c r="E764" s="64"/>
      <c r="F764" s="45"/>
      <c r="G764" s="45"/>
      <c r="H764" s="161"/>
      <c r="I764" s="42"/>
      <c r="J764" s="28"/>
      <c r="K764" s="69"/>
      <c r="L764" s="68"/>
      <c r="M764" s="46"/>
      <c r="N764" s="236" t="str">
        <f ca="1">IF(Tabla1[[#This Row],[Fecha de nac]]="","",IF(Tabla1[[#This Row],[Fecha Finalización]] &gt;=TODAY(), DATEDIF(Tabla1[[#This Row],[Fecha de nac]],TODAY(),"y"), ROUNDDOWN((Tabla1[[#This Row],[Fecha Finalización]] -Tabla1[[#This Row],[Fecha de nac]])/365,0)))</f>
        <v/>
      </c>
      <c r="O764" s="167"/>
      <c r="P764" s="34"/>
      <c r="Q764" s="67"/>
      <c r="R764" s="67"/>
      <c r="S764" s="67"/>
      <c r="T764" s="67"/>
      <c r="U764" s="241" t="str">
        <f>IF(F764="","",Tabla1[[#This Row],[Fecha Inicio grupo]]+3*7-7)</f>
        <v/>
      </c>
      <c r="V764" s="242" t="str">
        <f>IF(F764="","",EDATE(Tabla1[[#This Row],[Fecha Inicio grupo]],3))</f>
        <v/>
      </c>
      <c r="W764" s="29"/>
      <c r="X764" s="29"/>
      <c r="Y764" s="76"/>
      <c r="Z764" s="76"/>
      <c r="AA764" s="76"/>
      <c r="AB764" s="76"/>
      <c r="AC764" s="76"/>
      <c r="AD764" s="76"/>
      <c r="AE764" s="76"/>
      <c r="AF764" s="76"/>
      <c r="AG764" s="76"/>
      <c r="AH764" s="76"/>
      <c r="AI764" s="76"/>
      <c r="AJ764" s="76"/>
      <c r="AK764" s="76"/>
      <c r="AL764" s="76"/>
      <c r="AM764" s="76"/>
      <c r="AN764" s="76"/>
      <c r="AO764" s="143"/>
      <c r="AP764" s="244" t="str">
        <f>IF(F764="","",IFERROR(VLOOKUP(SUBSTITUTE(SUBSTITUTE(Tabla1[[#This Row],[Uso Sistemas]],"T","P"),"N","F"),Parámetros!$M$2:$N$17,2,0),"Completar hasta 3ra sem. para evaluar a Probacionista"))</f>
        <v/>
      </c>
      <c r="AQ764" s="39"/>
      <c r="AR764" s="39"/>
      <c r="AS764" s="39"/>
      <c r="AT764" s="28"/>
      <c r="AU764" s="55"/>
      <c r="AV764" s="55"/>
      <c r="AW764" s="55"/>
      <c r="AX764" s="246" t="str">
        <f>IF(V764="","",EOMONTH(EDATE(Tabla1[[#This Row],[Fecha Finalización]],2),0))</f>
        <v/>
      </c>
      <c r="AY764" s="39"/>
      <c r="AZ764" s="247" t="str">
        <f>IF(V764="","",EOMONTH(EDATE(Tabla1[[#This Row],[Fecha Finalización]],3),0))</f>
        <v/>
      </c>
      <c r="BA764" s="39"/>
      <c r="BB764" s="39"/>
      <c r="BC764" s="233"/>
      <c r="BD764" s="231" t="str">
        <f>IF(F764="","",Tabla1[[#This Row],[sem 01]]&amp;Tabla1[[#This Row],[sem 02]]&amp;Tabla1[[#This Row],[sem 03]])</f>
        <v/>
      </c>
      <c r="BE764" s="232" t="str">
        <f>+IF(TRIM(F764)="","",$B$1&amp;"-"&amp;Tabla1[[#This Row],[Mes Inscrito]]&amp;"-"&amp;Tabla1[[#This Row],[Dia de clases Inscrito]]&amp;"-"&amp;Tabla1[[#This Row],[Horario Inscrito]]&amp;"-"&amp;Tabla1[[#This Row],[Fecha Inicio grupo]])</f>
        <v/>
      </c>
      <c r="BF764" s="249" t="str">
        <f>IF(F764="","",Tabla1[[#This Row],[Curso]])</f>
        <v/>
      </c>
      <c r="BG764" s="250" t="str">
        <f>+IF(TRIM(F764)="","",$B$1&amp;"-"&amp;TRIM(Tabla1[[#This Row],[Mes Inscrito]])&amp;"-"&amp;TRIM(Tabla1[[#This Row],[Dia de clases Inscrito]])&amp;"-"&amp;TRIM(Tabla1[[#This Row],[Horario Inscrito]])&amp;"-"&amp;TRIM(Tabla1[[#This Row],[Fecha Inicio grupo]])&amp;"-"&amp;TRIM(Tabla1[[#This Row],[Tipo Incrito]]))</f>
        <v/>
      </c>
      <c r="BH764" s="251" t="str">
        <f>IF(F764="","",OR(IFERROR(SEARCH("CG",Tabla1[[#This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4" s="305" t="str">
        <f>IF(F764&lt;&gt;"",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4" s="305" t="str">
        <f>IF(F764&lt;&gt;"",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4" s="305" t="str">
        <f>IF(Tabla1[[#This Row],[Fecha Inicio grupo]]="","",IFERROR(VLOOKUP(Tabla1[[#This Row],[Mes de Alta como miembro]],Parámetros!$AM$2:$AN$16,2,0),"01/01/1900"))</f>
        <v/>
      </c>
    </row>
    <row r="765" spans="1:63" ht="14.45" hidden="1">
      <c r="A765" s="68">
        <v>762</v>
      </c>
      <c r="B765" s="29"/>
      <c r="C765" s="34"/>
      <c r="D765" s="42"/>
      <c r="E765" s="64"/>
      <c r="F765" s="45"/>
      <c r="G765" s="45"/>
      <c r="H765" s="161"/>
      <c r="I765" s="42"/>
      <c r="J765" s="28"/>
      <c r="K765" s="69"/>
      <c r="L765" s="68"/>
      <c r="M765" s="46"/>
      <c r="N765" s="236" t="str">
        <f ca="1">IF(Tabla1[[#This Row],[Fecha de nac]]="","",IF(Tabla1[[#This Row],[Fecha Finalización]] &gt;=TODAY(), DATEDIF(Tabla1[[#This Row],[Fecha de nac]],TODAY(),"y"), ROUNDDOWN((Tabla1[[#This Row],[Fecha Finalización]] -Tabla1[[#This Row],[Fecha de nac]])/365,0)))</f>
        <v/>
      </c>
      <c r="O765" s="167"/>
      <c r="P765" s="34"/>
      <c r="Q765" s="67"/>
      <c r="R765" s="67"/>
      <c r="S765" s="67"/>
      <c r="T765" s="67"/>
      <c r="U765" s="241" t="str">
        <f>IF(F765="","",Tabla1[[#This Row],[Fecha Inicio grupo]]+3*7-7)</f>
        <v/>
      </c>
      <c r="V765" s="242" t="str">
        <f>IF(F765="","",EDATE(Tabla1[[#This Row],[Fecha Inicio grupo]],3))</f>
        <v/>
      </c>
      <c r="W765" s="29"/>
      <c r="X765" s="29"/>
      <c r="Y765" s="76"/>
      <c r="Z765" s="76"/>
      <c r="AA765" s="76"/>
      <c r="AB765" s="76"/>
      <c r="AC765" s="76"/>
      <c r="AD765" s="76"/>
      <c r="AE765" s="76"/>
      <c r="AF765" s="76"/>
      <c r="AG765" s="76"/>
      <c r="AH765" s="76"/>
      <c r="AI765" s="76"/>
      <c r="AJ765" s="76"/>
      <c r="AK765" s="76"/>
      <c r="AL765" s="76"/>
      <c r="AM765" s="76"/>
      <c r="AN765" s="76"/>
      <c r="AO765" s="143"/>
      <c r="AP765" s="244" t="str">
        <f>IF(F765="","",IFERROR(VLOOKUP(SUBSTITUTE(SUBSTITUTE(Tabla1[[#This Row],[Uso Sistemas]],"T","P"),"N","F"),Parámetros!$M$2:$N$17,2,0),"Completar hasta 3ra sem. para evaluar a Probacionista"))</f>
        <v/>
      </c>
      <c r="AQ765" s="39"/>
      <c r="AR765" s="39"/>
      <c r="AS765" s="39"/>
      <c r="AT765" s="28"/>
      <c r="AU765" s="55"/>
      <c r="AV765" s="55"/>
      <c r="AW765" s="55"/>
      <c r="AX765" s="246" t="str">
        <f>IF(V765="","",EOMONTH(EDATE(Tabla1[[#This Row],[Fecha Finalización]],2),0))</f>
        <v/>
      </c>
      <c r="AY765" s="39"/>
      <c r="AZ765" s="247" t="str">
        <f>IF(V765="","",EOMONTH(EDATE(Tabla1[[#This Row],[Fecha Finalización]],3),0))</f>
        <v/>
      </c>
      <c r="BA765" s="39"/>
      <c r="BB765" s="39"/>
      <c r="BC765" s="233"/>
      <c r="BD765" s="231" t="str">
        <f>IF(F765="","",Tabla1[[#This Row],[sem 01]]&amp;Tabla1[[#This Row],[sem 02]]&amp;Tabla1[[#This Row],[sem 03]])</f>
        <v/>
      </c>
      <c r="BE765" s="232" t="str">
        <f>+IF(TRIM(F765)="","",$B$1&amp;"-"&amp;Tabla1[[#This Row],[Mes Inscrito]]&amp;"-"&amp;Tabla1[[#This Row],[Dia de clases Inscrito]]&amp;"-"&amp;Tabla1[[#This Row],[Horario Inscrito]]&amp;"-"&amp;Tabla1[[#This Row],[Fecha Inicio grupo]])</f>
        <v/>
      </c>
      <c r="BF765" s="249" t="str">
        <f>IF(F765="","",Tabla1[[#This Row],[Curso]])</f>
        <v/>
      </c>
      <c r="BG765" s="250" t="str">
        <f>+IF(TRIM(F765)="","",$B$1&amp;"-"&amp;TRIM(Tabla1[[#This Row],[Mes Inscrito]])&amp;"-"&amp;TRIM(Tabla1[[#This Row],[Dia de clases Inscrito]])&amp;"-"&amp;TRIM(Tabla1[[#This Row],[Horario Inscrito]])&amp;"-"&amp;TRIM(Tabla1[[#This Row],[Fecha Inicio grupo]])&amp;"-"&amp;TRIM(Tabla1[[#This Row],[Tipo Incrito]]))</f>
        <v/>
      </c>
      <c r="BH765" s="251" t="str">
        <f>IF(F765="","",OR(IFERROR(SEARCH("CG",Tabla1[[#This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5" s="305" t="str">
        <f>IF(F765&lt;&gt;"",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5" s="305" t="str">
        <f>IF(F765&lt;&gt;"",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5" s="305" t="str">
        <f>IF(Tabla1[[#This Row],[Fecha Inicio grupo]]="","",IFERROR(VLOOKUP(Tabla1[[#This Row],[Mes de Alta como miembro]],Parámetros!$AM$2:$AN$16,2,0),"01/01/1900"))</f>
        <v/>
      </c>
    </row>
    <row r="766" spans="1:63" ht="14.45" hidden="1">
      <c r="A766" s="68">
        <v>763</v>
      </c>
      <c r="B766" s="29"/>
      <c r="C766" s="34"/>
      <c r="D766" s="42"/>
      <c r="E766" s="64"/>
      <c r="F766" s="45"/>
      <c r="G766" s="45"/>
      <c r="H766" s="161"/>
      <c r="I766" s="42"/>
      <c r="J766" s="28"/>
      <c r="K766" s="69"/>
      <c r="L766" s="68"/>
      <c r="M766" s="46"/>
      <c r="N766" s="236" t="str">
        <f ca="1">IF(Tabla1[[#This Row],[Fecha de nac]]="","",IF(Tabla1[[#This Row],[Fecha Finalización]] &gt;=TODAY(), DATEDIF(Tabla1[[#This Row],[Fecha de nac]],TODAY(),"y"), ROUNDDOWN((Tabla1[[#This Row],[Fecha Finalización]] -Tabla1[[#This Row],[Fecha de nac]])/365,0)))</f>
        <v/>
      </c>
      <c r="O766" s="167"/>
      <c r="P766" s="34"/>
      <c r="Q766" s="67"/>
      <c r="R766" s="67"/>
      <c r="S766" s="67"/>
      <c r="T766" s="67"/>
      <c r="U766" s="241" t="str">
        <f>IF(F766="","",Tabla1[[#This Row],[Fecha Inicio grupo]]+3*7-7)</f>
        <v/>
      </c>
      <c r="V766" s="242" t="str">
        <f>IF(F766="","",EDATE(Tabla1[[#This Row],[Fecha Inicio grupo]],3))</f>
        <v/>
      </c>
      <c r="W766" s="29"/>
      <c r="X766" s="29"/>
      <c r="Y766" s="76"/>
      <c r="Z766" s="76"/>
      <c r="AA766" s="76"/>
      <c r="AB766" s="76"/>
      <c r="AC766" s="76"/>
      <c r="AD766" s="76"/>
      <c r="AE766" s="76"/>
      <c r="AF766" s="76"/>
      <c r="AG766" s="76"/>
      <c r="AH766" s="76"/>
      <c r="AI766" s="76"/>
      <c r="AJ766" s="76"/>
      <c r="AK766" s="76"/>
      <c r="AL766" s="76"/>
      <c r="AM766" s="76"/>
      <c r="AN766" s="76"/>
      <c r="AO766" s="143"/>
      <c r="AP766" s="244" t="str">
        <f>IF(F766="","",IFERROR(VLOOKUP(SUBSTITUTE(SUBSTITUTE(Tabla1[[#This Row],[Uso Sistemas]],"T","P"),"N","F"),Parámetros!$M$2:$N$17,2,0),"Completar hasta 3ra sem. para evaluar a Probacionista"))</f>
        <v/>
      </c>
      <c r="AQ766" s="39"/>
      <c r="AR766" s="39"/>
      <c r="AS766" s="39"/>
      <c r="AT766" s="28"/>
      <c r="AU766" s="55"/>
      <c r="AV766" s="55"/>
      <c r="AW766" s="55"/>
      <c r="AX766" s="246" t="str">
        <f>IF(V766="","",EOMONTH(EDATE(Tabla1[[#This Row],[Fecha Finalización]],2),0))</f>
        <v/>
      </c>
      <c r="AY766" s="39"/>
      <c r="AZ766" s="247" t="str">
        <f>IF(V766="","",EOMONTH(EDATE(Tabla1[[#This Row],[Fecha Finalización]],3),0))</f>
        <v/>
      </c>
      <c r="BA766" s="39"/>
      <c r="BB766" s="39"/>
      <c r="BC766" s="233"/>
      <c r="BD766" s="231" t="str">
        <f>IF(F766="","",Tabla1[[#This Row],[sem 01]]&amp;Tabla1[[#This Row],[sem 02]]&amp;Tabla1[[#This Row],[sem 03]])</f>
        <v/>
      </c>
      <c r="BE766" s="232" t="str">
        <f>+IF(TRIM(F766)="","",$B$1&amp;"-"&amp;Tabla1[[#This Row],[Mes Inscrito]]&amp;"-"&amp;Tabla1[[#This Row],[Dia de clases Inscrito]]&amp;"-"&amp;Tabla1[[#This Row],[Horario Inscrito]]&amp;"-"&amp;Tabla1[[#This Row],[Fecha Inicio grupo]])</f>
        <v/>
      </c>
      <c r="BF766" s="249" t="str">
        <f>IF(F766="","",Tabla1[[#This Row],[Curso]])</f>
        <v/>
      </c>
      <c r="BG766" s="250" t="str">
        <f>+IF(TRIM(F766)="","",$B$1&amp;"-"&amp;TRIM(Tabla1[[#This Row],[Mes Inscrito]])&amp;"-"&amp;TRIM(Tabla1[[#This Row],[Dia de clases Inscrito]])&amp;"-"&amp;TRIM(Tabla1[[#This Row],[Horario Inscrito]])&amp;"-"&amp;TRIM(Tabla1[[#This Row],[Fecha Inicio grupo]])&amp;"-"&amp;TRIM(Tabla1[[#This Row],[Tipo Incrito]]))</f>
        <v/>
      </c>
      <c r="BH766" s="251" t="str">
        <f>IF(F766="","",OR(IFERROR(SEARCH("CG",Tabla1[[#This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6" s="305" t="str">
        <f>IF(F766&lt;&gt;"",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6" s="305" t="str">
        <f>IF(F766&lt;&gt;"",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6" s="305" t="str">
        <f>IF(Tabla1[[#This Row],[Fecha Inicio grupo]]="","",IFERROR(VLOOKUP(Tabla1[[#This Row],[Mes de Alta como miembro]],Parámetros!$AM$2:$AN$16,2,0),"01/01/1900"))</f>
        <v/>
      </c>
    </row>
    <row r="767" spans="1:63" ht="14.45" hidden="1">
      <c r="A767" s="68">
        <v>764</v>
      </c>
      <c r="B767" s="29"/>
      <c r="C767" s="34"/>
      <c r="D767" s="42"/>
      <c r="E767" s="64"/>
      <c r="F767" s="45"/>
      <c r="G767" s="45"/>
      <c r="H767" s="161"/>
      <c r="I767" s="42"/>
      <c r="J767" s="28"/>
      <c r="K767" s="69"/>
      <c r="L767" s="68"/>
      <c r="M767" s="46"/>
      <c r="N767" s="236" t="str">
        <f ca="1">IF(Tabla1[[#This Row],[Fecha de nac]]="","",IF(Tabla1[[#This Row],[Fecha Finalización]] &gt;=TODAY(), DATEDIF(Tabla1[[#This Row],[Fecha de nac]],TODAY(),"y"), ROUNDDOWN((Tabla1[[#This Row],[Fecha Finalización]] -Tabla1[[#This Row],[Fecha de nac]])/365,0)))</f>
        <v/>
      </c>
      <c r="O767" s="167"/>
      <c r="P767" s="34"/>
      <c r="Q767" s="67"/>
      <c r="R767" s="67"/>
      <c r="S767" s="67"/>
      <c r="T767" s="67"/>
      <c r="U767" s="241" t="str">
        <f>IF(F767="","",Tabla1[[#This Row],[Fecha Inicio grupo]]+3*7-7)</f>
        <v/>
      </c>
      <c r="V767" s="242" t="str">
        <f>IF(F767="","",EDATE(Tabla1[[#This Row],[Fecha Inicio grupo]],3))</f>
        <v/>
      </c>
      <c r="W767" s="29"/>
      <c r="X767" s="29"/>
      <c r="Y767" s="76"/>
      <c r="Z767" s="76"/>
      <c r="AA767" s="76"/>
      <c r="AB767" s="76"/>
      <c r="AC767" s="76"/>
      <c r="AD767" s="76"/>
      <c r="AE767" s="76"/>
      <c r="AF767" s="76"/>
      <c r="AG767" s="76"/>
      <c r="AH767" s="76"/>
      <c r="AI767" s="76"/>
      <c r="AJ767" s="76"/>
      <c r="AK767" s="76"/>
      <c r="AL767" s="76"/>
      <c r="AM767" s="76"/>
      <c r="AN767" s="76"/>
      <c r="AO767" s="143"/>
      <c r="AP767" s="244" t="str">
        <f>IF(F767="","",IFERROR(VLOOKUP(SUBSTITUTE(SUBSTITUTE(Tabla1[[#This Row],[Uso Sistemas]],"T","P"),"N","F"),Parámetros!$M$2:$N$17,2,0),"Completar hasta 3ra sem. para evaluar a Probacionista"))</f>
        <v/>
      </c>
      <c r="AQ767" s="39"/>
      <c r="AR767" s="39"/>
      <c r="AS767" s="39"/>
      <c r="AT767" s="28"/>
      <c r="AU767" s="55"/>
      <c r="AV767" s="55"/>
      <c r="AW767" s="55"/>
      <c r="AX767" s="246" t="str">
        <f>IF(V767="","",EOMONTH(EDATE(Tabla1[[#This Row],[Fecha Finalización]],2),0))</f>
        <v/>
      </c>
      <c r="AY767" s="39"/>
      <c r="AZ767" s="247" t="str">
        <f>IF(V767="","",EOMONTH(EDATE(Tabla1[[#This Row],[Fecha Finalización]],3),0))</f>
        <v/>
      </c>
      <c r="BA767" s="39"/>
      <c r="BB767" s="39"/>
      <c r="BC767" s="233"/>
      <c r="BD767" s="231" t="str">
        <f>IF(F767="","",Tabla1[[#This Row],[sem 01]]&amp;Tabla1[[#This Row],[sem 02]]&amp;Tabla1[[#This Row],[sem 03]])</f>
        <v/>
      </c>
      <c r="BE767" s="232" t="str">
        <f>+IF(TRIM(F767)="","",$B$1&amp;"-"&amp;Tabla1[[#This Row],[Mes Inscrito]]&amp;"-"&amp;Tabla1[[#This Row],[Dia de clases Inscrito]]&amp;"-"&amp;Tabla1[[#This Row],[Horario Inscrito]]&amp;"-"&amp;Tabla1[[#This Row],[Fecha Inicio grupo]])</f>
        <v/>
      </c>
      <c r="BF767" s="249" t="str">
        <f>IF(F767="","",Tabla1[[#This Row],[Curso]])</f>
        <v/>
      </c>
      <c r="BG767" s="250" t="str">
        <f>+IF(TRIM(F767)="","",$B$1&amp;"-"&amp;TRIM(Tabla1[[#This Row],[Mes Inscrito]])&amp;"-"&amp;TRIM(Tabla1[[#This Row],[Dia de clases Inscrito]])&amp;"-"&amp;TRIM(Tabla1[[#This Row],[Horario Inscrito]])&amp;"-"&amp;TRIM(Tabla1[[#This Row],[Fecha Inicio grupo]])&amp;"-"&amp;TRIM(Tabla1[[#This Row],[Tipo Incrito]]))</f>
        <v/>
      </c>
      <c r="BH767" s="251" t="str">
        <f>IF(F767="","",OR(IFERROR(SEARCH("CG",Tabla1[[#This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7" s="305" t="str">
        <f>IF(F767&lt;&gt;"",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7" s="305" t="str">
        <f>IF(F767&lt;&gt;"",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7" s="305" t="str">
        <f>IF(Tabla1[[#This Row],[Fecha Inicio grupo]]="","",IFERROR(VLOOKUP(Tabla1[[#This Row],[Mes de Alta como miembro]],Parámetros!$AM$2:$AN$16,2,0),"01/01/1900"))</f>
        <v/>
      </c>
    </row>
    <row r="768" spans="1:63" ht="14.45" hidden="1">
      <c r="A768" s="68">
        <v>765</v>
      </c>
      <c r="B768" s="29"/>
      <c r="C768" s="34"/>
      <c r="D768" s="42"/>
      <c r="E768" s="64"/>
      <c r="F768" s="45"/>
      <c r="G768" s="45"/>
      <c r="H768" s="161"/>
      <c r="I768" s="42"/>
      <c r="J768" s="28"/>
      <c r="K768" s="69"/>
      <c r="L768" s="68"/>
      <c r="M768" s="46"/>
      <c r="N768" s="236" t="str">
        <f ca="1">IF(Tabla1[[#This Row],[Fecha de nac]]="","",IF(Tabla1[[#This Row],[Fecha Finalización]] &gt;=TODAY(), DATEDIF(Tabla1[[#This Row],[Fecha de nac]],TODAY(),"y"), ROUNDDOWN((Tabla1[[#This Row],[Fecha Finalización]] -Tabla1[[#This Row],[Fecha de nac]])/365,0)))</f>
        <v/>
      </c>
      <c r="O768" s="167"/>
      <c r="P768" s="34"/>
      <c r="Q768" s="67"/>
      <c r="R768" s="67"/>
      <c r="S768" s="67"/>
      <c r="T768" s="67"/>
      <c r="U768" s="241" t="str">
        <f>IF(F768="","",Tabla1[[#This Row],[Fecha Inicio grupo]]+3*7-7)</f>
        <v/>
      </c>
      <c r="V768" s="242" t="str">
        <f>IF(F768="","",EDATE(Tabla1[[#This Row],[Fecha Inicio grupo]],3))</f>
        <v/>
      </c>
      <c r="W768" s="29"/>
      <c r="X768" s="29"/>
      <c r="Y768" s="76"/>
      <c r="Z768" s="76"/>
      <c r="AA768" s="76"/>
      <c r="AB768" s="76"/>
      <c r="AC768" s="76"/>
      <c r="AD768" s="76"/>
      <c r="AE768" s="76"/>
      <c r="AF768" s="76"/>
      <c r="AG768" s="76"/>
      <c r="AH768" s="76"/>
      <c r="AI768" s="76"/>
      <c r="AJ768" s="76"/>
      <c r="AK768" s="76"/>
      <c r="AL768" s="76"/>
      <c r="AM768" s="76"/>
      <c r="AN768" s="76"/>
      <c r="AO768" s="143"/>
      <c r="AP768" s="244" t="str">
        <f>IF(F768="","",IFERROR(VLOOKUP(SUBSTITUTE(SUBSTITUTE(Tabla1[[#This Row],[Uso Sistemas]],"T","P"),"N","F"),Parámetros!$M$2:$N$17,2,0),"Completar hasta 3ra sem. para evaluar a Probacionista"))</f>
        <v/>
      </c>
      <c r="AQ768" s="39"/>
      <c r="AR768" s="39"/>
      <c r="AS768" s="39"/>
      <c r="AT768" s="28"/>
      <c r="AU768" s="55"/>
      <c r="AV768" s="55"/>
      <c r="AW768" s="55"/>
      <c r="AX768" s="246" t="str">
        <f>IF(V768="","",EOMONTH(EDATE(Tabla1[[#This Row],[Fecha Finalización]],2),0))</f>
        <v/>
      </c>
      <c r="AY768" s="39"/>
      <c r="AZ768" s="247" t="str">
        <f>IF(V768="","",EOMONTH(EDATE(Tabla1[[#This Row],[Fecha Finalización]],3),0))</f>
        <v/>
      </c>
      <c r="BA768" s="39"/>
      <c r="BB768" s="39"/>
      <c r="BC768" s="233"/>
      <c r="BD768" s="231" t="str">
        <f>IF(F768="","",Tabla1[[#This Row],[sem 01]]&amp;Tabla1[[#This Row],[sem 02]]&amp;Tabla1[[#This Row],[sem 03]])</f>
        <v/>
      </c>
      <c r="BE768" s="232" t="str">
        <f>+IF(TRIM(F768)="","",$B$1&amp;"-"&amp;Tabla1[[#This Row],[Mes Inscrito]]&amp;"-"&amp;Tabla1[[#This Row],[Dia de clases Inscrito]]&amp;"-"&amp;Tabla1[[#This Row],[Horario Inscrito]]&amp;"-"&amp;Tabla1[[#This Row],[Fecha Inicio grupo]])</f>
        <v/>
      </c>
      <c r="BF768" s="249" t="str">
        <f>IF(F768="","",Tabla1[[#This Row],[Curso]])</f>
        <v/>
      </c>
      <c r="BG768" s="250" t="str">
        <f>+IF(TRIM(F768)="","",$B$1&amp;"-"&amp;TRIM(Tabla1[[#This Row],[Mes Inscrito]])&amp;"-"&amp;TRIM(Tabla1[[#This Row],[Dia de clases Inscrito]])&amp;"-"&amp;TRIM(Tabla1[[#This Row],[Horario Inscrito]])&amp;"-"&amp;TRIM(Tabla1[[#This Row],[Fecha Inicio grupo]])&amp;"-"&amp;TRIM(Tabla1[[#This Row],[Tipo Incrito]]))</f>
        <v/>
      </c>
      <c r="BH768" s="251" t="str">
        <f>IF(F768="","",OR(IFERROR(SEARCH("CG",Tabla1[[#This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8" s="305" t="str">
        <f>IF(F768&lt;&gt;"",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8" s="305" t="str">
        <f>IF(F768&lt;&gt;"",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8" s="305" t="str">
        <f>IF(Tabla1[[#This Row],[Fecha Inicio grupo]]="","",IFERROR(VLOOKUP(Tabla1[[#This Row],[Mes de Alta como miembro]],Parámetros!$AM$2:$AN$16,2,0),"01/01/1900"))</f>
        <v/>
      </c>
    </row>
    <row r="769" spans="1:63" ht="14.45" hidden="1">
      <c r="A769" s="68">
        <v>766</v>
      </c>
      <c r="B769" s="29"/>
      <c r="C769" s="34"/>
      <c r="D769" s="42"/>
      <c r="E769" s="64"/>
      <c r="F769" s="45"/>
      <c r="G769" s="45"/>
      <c r="H769" s="161"/>
      <c r="I769" s="42"/>
      <c r="J769" s="28"/>
      <c r="K769" s="69"/>
      <c r="L769" s="68"/>
      <c r="M769" s="46"/>
      <c r="N769" s="236" t="str">
        <f ca="1">IF(Tabla1[[#This Row],[Fecha de nac]]="","",IF(Tabla1[[#This Row],[Fecha Finalización]] &gt;=TODAY(), DATEDIF(Tabla1[[#This Row],[Fecha de nac]],TODAY(),"y"), ROUNDDOWN((Tabla1[[#This Row],[Fecha Finalización]] -Tabla1[[#This Row],[Fecha de nac]])/365,0)))</f>
        <v/>
      </c>
      <c r="O769" s="167"/>
      <c r="P769" s="34"/>
      <c r="Q769" s="67"/>
      <c r="R769" s="67"/>
      <c r="S769" s="67"/>
      <c r="T769" s="67"/>
      <c r="U769" s="241" t="str">
        <f>IF(F769="","",Tabla1[[#This Row],[Fecha Inicio grupo]]+3*7-7)</f>
        <v/>
      </c>
      <c r="V769" s="242" t="str">
        <f>IF(F769="","",EDATE(Tabla1[[#This Row],[Fecha Inicio grupo]],3))</f>
        <v/>
      </c>
      <c r="W769" s="29"/>
      <c r="X769" s="29"/>
      <c r="Y769" s="76"/>
      <c r="Z769" s="76"/>
      <c r="AA769" s="76"/>
      <c r="AB769" s="76"/>
      <c r="AC769" s="76"/>
      <c r="AD769" s="76"/>
      <c r="AE769" s="76"/>
      <c r="AF769" s="76"/>
      <c r="AG769" s="76"/>
      <c r="AH769" s="76"/>
      <c r="AI769" s="76"/>
      <c r="AJ769" s="76"/>
      <c r="AK769" s="76"/>
      <c r="AL769" s="76"/>
      <c r="AM769" s="76"/>
      <c r="AN769" s="76"/>
      <c r="AO769" s="143"/>
      <c r="AP769" s="244" t="str">
        <f>IF(F769="","",IFERROR(VLOOKUP(SUBSTITUTE(SUBSTITUTE(Tabla1[[#This Row],[Uso Sistemas]],"T","P"),"N","F"),Parámetros!$M$2:$N$17,2,0),"Completar hasta 3ra sem. para evaluar a Probacionista"))</f>
        <v/>
      </c>
      <c r="AQ769" s="39"/>
      <c r="AR769" s="39"/>
      <c r="AS769" s="39"/>
      <c r="AT769" s="28"/>
      <c r="AU769" s="55"/>
      <c r="AV769" s="55"/>
      <c r="AW769" s="55"/>
      <c r="AX769" s="246" t="str">
        <f>IF(V769="","",EOMONTH(EDATE(Tabla1[[#This Row],[Fecha Finalización]],2),0))</f>
        <v/>
      </c>
      <c r="AY769" s="39"/>
      <c r="AZ769" s="247" t="str">
        <f>IF(V769="","",EOMONTH(EDATE(Tabla1[[#This Row],[Fecha Finalización]],3),0))</f>
        <v/>
      </c>
      <c r="BA769" s="39"/>
      <c r="BB769" s="39"/>
      <c r="BC769" s="233"/>
      <c r="BD769" s="231" t="str">
        <f>IF(F769="","",Tabla1[[#This Row],[sem 01]]&amp;Tabla1[[#This Row],[sem 02]]&amp;Tabla1[[#This Row],[sem 03]])</f>
        <v/>
      </c>
      <c r="BE769" s="232" t="str">
        <f>+IF(TRIM(F769)="","",$B$1&amp;"-"&amp;Tabla1[[#This Row],[Mes Inscrito]]&amp;"-"&amp;Tabla1[[#This Row],[Dia de clases Inscrito]]&amp;"-"&amp;Tabla1[[#This Row],[Horario Inscrito]]&amp;"-"&amp;Tabla1[[#This Row],[Fecha Inicio grupo]])</f>
        <v/>
      </c>
      <c r="BF769" s="249" t="str">
        <f>IF(F769="","",Tabla1[[#This Row],[Curso]])</f>
        <v/>
      </c>
      <c r="BG769" s="250" t="str">
        <f>+IF(TRIM(F769)="","",$B$1&amp;"-"&amp;TRIM(Tabla1[[#This Row],[Mes Inscrito]])&amp;"-"&amp;TRIM(Tabla1[[#This Row],[Dia de clases Inscrito]])&amp;"-"&amp;TRIM(Tabla1[[#This Row],[Horario Inscrito]])&amp;"-"&amp;TRIM(Tabla1[[#This Row],[Fecha Inicio grupo]])&amp;"-"&amp;TRIM(Tabla1[[#This Row],[Tipo Incrito]]))</f>
        <v/>
      </c>
      <c r="BH769" s="251" t="str">
        <f>IF(F769="","",OR(IFERROR(SEARCH("CG",Tabla1[[#This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9" s="305" t="str">
        <f>IF(F769&lt;&gt;"",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9" s="305" t="str">
        <f>IF(F769&lt;&gt;"",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9" s="305" t="str">
        <f>IF(Tabla1[[#This Row],[Fecha Inicio grupo]]="","",IFERROR(VLOOKUP(Tabla1[[#This Row],[Mes de Alta como miembro]],Parámetros!$AM$2:$AN$16,2,0),"01/01/1900"))</f>
        <v/>
      </c>
    </row>
    <row r="770" spans="1:63" ht="14.45" hidden="1">
      <c r="A770" s="68">
        <v>767</v>
      </c>
      <c r="B770" s="29"/>
      <c r="C770" s="34"/>
      <c r="D770" s="42"/>
      <c r="E770" s="64"/>
      <c r="F770" s="45"/>
      <c r="G770" s="45"/>
      <c r="H770" s="161"/>
      <c r="I770" s="42"/>
      <c r="J770" s="28"/>
      <c r="K770" s="69"/>
      <c r="L770" s="68"/>
      <c r="M770" s="46"/>
      <c r="N770" s="236" t="str">
        <f ca="1">IF(Tabla1[[#This Row],[Fecha de nac]]="","",IF(Tabla1[[#This Row],[Fecha Finalización]] &gt;=TODAY(), DATEDIF(Tabla1[[#This Row],[Fecha de nac]],TODAY(),"y"), ROUNDDOWN((Tabla1[[#This Row],[Fecha Finalización]] -Tabla1[[#This Row],[Fecha de nac]])/365,0)))</f>
        <v/>
      </c>
      <c r="O770" s="167"/>
      <c r="P770" s="34"/>
      <c r="Q770" s="67"/>
      <c r="R770" s="67"/>
      <c r="S770" s="67"/>
      <c r="T770" s="67"/>
      <c r="U770" s="241" t="str">
        <f>IF(F770="","",Tabla1[[#This Row],[Fecha Inicio grupo]]+3*7-7)</f>
        <v/>
      </c>
      <c r="V770" s="242" t="str">
        <f>IF(F770="","",EDATE(Tabla1[[#This Row],[Fecha Inicio grupo]],3))</f>
        <v/>
      </c>
      <c r="W770" s="29"/>
      <c r="X770" s="29"/>
      <c r="Y770" s="76"/>
      <c r="Z770" s="76"/>
      <c r="AA770" s="76"/>
      <c r="AB770" s="76"/>
      <c r="AC770" s="76"/>
      <c r="AD770" s="76"/>
      <c r="AE770" s="76"/>
      <c r="AF770" s="76"/>
      <c r="AG770" s="76"/>
      <c r="AH770" s="76"/>
      <c r="AI770" s="76"/>
      <c r="AJ770" s="76"/>
      <c r="AK770" s="76"/>
      <c r="AL770" s="76"/>
      <c r="AM770" s="76"/>
      <c r="AN770" s="76"/>
      <c r="AO770" s="143"/>
      <c r="AP770" s="244" t="str">
        <f>IF(F770="","",IFERROR(VLOOKUP(SUBSTITUTE(SUBSTITUTE(Tabla1[[#This Row],[Uso Sistemas]],"T","P"),"N","F"),Parámetros!$M$2:$N$17,2,0),"Completar hasta 3ra sem. para evaluar a Probacionista"))</f>
        <v/>
      </c>
      <c r="AQ770" s="39"/>
      <c r="AR770" s="39"/>
      <c r="AS770" s="39"/>
      <c r="AT770" s="28"/>
      <c r="AU770" s="55"/>
      <c r="AV770" s="55"/>
      <c r="AW770" s="55"/>
      <c r="AX770" s="246" t="str">
        <f>IF(V770="","",EOMONTH(EDATE(Tabla1[[#This Row],[Fecha Finalización]],2),0))</f>
        <v/>
      </c>
      <c r="AY770" s="39"/>
      <c r="AZ770" s="247" t="str">
        <f>IF(V770="","",EOMONTH(EDATE(Tabla1[[#This Row],[Fecha Finalización]],3),0))</f>
        <v/>
      </c>
      <c r="BA770" s="39"/>
      <c r="BB770" s="39"/>
      <c r="BC770" s="233"/>
      <c r="BD770" s="231" t="str">
        <f>IF(F770="","",Tabla1[[#This Row],[sem 01]]&amp;Tabla1[[#This Row],[sem 02]]&amp;Tabla1[[#This Row],[sem 03]])</f>
        <v/>
      </c>
      <c r="BE770" s="232" t="str">
        <f>+IF(TRIM(F770)="","",$B$1&amp;"-"&amp;Tabla1[[#This Row],[Mes Inscrito]]&amp;"-"&amp;Tabla1[[#This Row],[Dia de clases Inscrito]]&amp;"-"&amp;Tabla1[[#This Row],[Horario Inscrito]]&amp;"-"&amp;Tabla1[[#This Row],[Fecha Inicio grupo]])</f>
        <v/>
      </c>
      <c r="BF770" s="249" t="str">
        <f>IF(F770="","",Tabla1[[#This Row],[Curso]])</f>
        <v/>
      </c>
      <c r="BG770" s="250" t="str">
        <f>+IF(TRIM(F770)="","",$B$1&amp;"-"&amp;TRIM(Tabla1[[#This Row],[Mes Inscrito]])&amp;"-"&amp;TRIM(Tabla1[[#This Row],[Dia de clases Inscrito]])&amp;"-"&amp;TRIM(Tabla1[[#This Row],[Horario Inscrito]])&amp;"-"&amp;TRIM(Tabla1[[#This Row],[Fecha Inicio grupo]])&amp;"-"&amp;TRIM(Tabla1[[#This Row],[Tipo Incrito]]))</f>
        <v/>
      </c>
      <c r="BH770" s="251" t="str">
        <f>IF(F770="","",OR(IFERROR(SEARCH("CG",Tabla1[[#This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0" s="305" t="str">
        <f>IF(F770&lt;&gt;"",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0" s="305" t="str">
        <f>IF(F770&lt;&gt;"",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0" s="305" t="str">
        <f>IF(Tabla1[[#This Row],[Fecha Inicio grupo]]="","",IFERROR(VLOOKUP(Tabla1[[#This Row],[Mes de Alta como miembro]],Parámetros!$AM$2:$AN$16,2,0),"01/01/1900"))</f>
        <v/>
      </c>
    </row>
    <row r="771" spans="1:63" ht="14.45" hidden="1">
      <c r="A771" s="68">
        <v>768</v>
      </c>
      <c r="B771" s="29"/>
      <c r="C771" s="34"/>
      <c r="D771" s="42"/>
      <c r="E771" s="64"/>
      <c r="F771" s="45"/>
      <c r="G771" s="45"/>
      <c r="H771" s="161"/>
      <c r="I771" s="42"/>
      <c r="J771" s="28"/>
      <c r="K771" s="69"/>
      <c r="L771" s="68"/>
      <c r="M771" s="46"/>
      <c r="N771" s="236" t="str">
        <f ca="1">IF(Tabla1[[#This Row],[Fecha de nac]]="","",IF(Tabla1[[#This Row],[Fecha Finalización]] &gt;=TODAY(), DATEDIF(Tabla1[[#This Row],[Fecha de nac]],TODAY(),"y"), ROUNDDOWN((Tabla1[[#This Row],[Fecha Finalización]] -Tabla1[[#This Row],[Fecha de nac]])/365,0)))</f>
        <v/>
      </c>
      <c r="O771" s="167"/>
      <c r="P771" s="34"/>
      <c r="Q771" s="67"/>
      <c r="R771" s="67"/>
      <c r="S771" s="67"/>
      <c r="T771" s="67"/>
      <c r="U771" s="241" t="str">
        <f>IF(F771="","",Tabla1[[#This Row],[Fecha Inicio grupo]]+3*7-7)</f>
        <v/>
      </c>
      <c r="V771" s="242" t="str">
        <f>IF(F771="","",EDATE(Tabla1[[#This Row],[Fecha Inicio grupo]],3))</f>
        <v/>
      </c>
      <c r="W771" s="29"/>
      <c r="X771" s="29"/>
      <c r="Y771" s="76"/>
      <c r="Z771" s="76"/>
      <c r="AA771" s="76"/>
      <c r="AB771" s="76"/>
      <c r="AC771" s="76"/>
      <c r="AD771" s="76"/>
      <c r="AE771" s="76"/>
      <c r="AF771" s="76"/>
      <c r="AG771" s="76"/>
      <c r="AH771" s="76"/>
      <c r="AI771" s="76"/>
      <c r="AJ771" s="76"/>
      <c r="AK771" s="76"/>
      <c r="AL771" s="76"/>
      <c r="AM771" s="76"/>
      <c r="AN771" s="76"/>
      <c r="AO771" s="143"/>
      <c r="AP771" s="244" t="str">
        <f>IF(F771="","",IFERROR(VLOOKUP(SUBSTITUTE(SUBSTITUTE(Tabla1[[#This Row],[Uso Sistemas]],"T","P"),"N","F"),Parámetros!$M$2:$N$17,2,0),"Completar hasta 3ra sem. para evaluar a Probacionista"))</f>
        <v/>
      </c>
      <c r="AQ771" s="39"/>
      <c r="AR771" s="39"/>
      <c r="AS771" s="39"/>
      <c r="AT771" s="28"/>
      <c r="AU771" s="55"/>
      <c r="AV771" s="55"/>
      <c r="AW771" s="55"/>
      <c r="AX771" s="246" t="str">
        <f>IF(V771="","",EOMONTH(EDATE(Tabla1[[#This Row],[Fecha Finalización]],2),0))</f>
        <v/>
      </c>
      <c r="AY771" s="39"/>
      <c r="AZ771" s="247" t="str">
        <f>IF(V771="","",EOMONTH(EDATE(Tabla1[[#This Row],[Fecha Finalización]],3),0))</f>
        <v/>
      </c>
      <c r="BA771" s="39"/>
      <c r="BB771" s="39"/>
      <c r="BC771" s="233"/>
      <c r="BD771" s="231" t="str">
        <f>IF(F771="","",Tabla1[[#This Row],[sem 01]]&amp;Tabla1[[#This Row],[sem 02]]&amp;Tabla1[[#This Row],[sem 03]])</f>
        <v/>
      </c>
      <c r="BE771" s="232" t="str">
        <f>+IF(TRIM(F771)="","",$B$1&amp;"-"&amp;Tabla1[[#This Row],[Mes Inscrito]]&amp;"-"&amp;Tabla1[[#This Row],[Dia de clases Inscrito]]&amp;"-"&amp;Tabla1[[#This Row],[Horario Inscrito]]&amp;"-"&amp;Tabla1[[#This Row],[Fecha Inicio grupo]])</f>
        <v/>
      </c>
      <c r="BF771" s="249" t="str">
        <f>IF(F771="","",Tabla1[[#This Row],[Curso]])</f>
        <v/>
      </c>
      <c r="BG771" s="250" t="str">
        <f>+IF(TRIM(F771)="","",$B$1&amp;"-"&amp;TRIM(Tabla1[[#This Row],[Mes Inscrito]])&amp;"-"&amp;TRIM(Tabla1[[#This Row],[Dia de clases Inscrito]])&amp;"-"&amp;TRIM(Tabla1[[#This Row],[Horario Inscrito]])&amp;"-"&amp;TRIM(Tabla1[[#This Row],[Fecha Inicio grupo]])&amp;"-"&amp;TRIM(Tabla1[[#This Row],[Tipo Incrito]]))</f>
        <v/>
      </c>
      <c r="BH771" s="251" t="str">
        <f>IF(F771="","",OR(IFERROR(SEARCH("CG",Tabla1[[#This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1" s="305" t="str">
        <f>IF(F771&lt;&gt;"",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1" s="305" t="str">
        <f>IF(F771&lt;&gt;"",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1" s="305" t="str">
        <f>IF(Tabla1[[#This Row],[Fecha Inicio grupo]]="","",IFERROR(VLOOKUP(Tabla1[[#This Row],[Mes de Alta como miembro]],Parámetros!$AM$2:$AN$16,2,0),"01/01/1900"))</f>
        <v/>
      </c>
    </row>
    <row r="772" spans="1:63" ht="14.45" hidden="1">
      <c r="A772" s="68">
        <v>769</v>
      </c>
      <c r="B772" s="29"/>
      <c r="C772" s="34"/>
      <c r="D772" s="42"/>
      <c r="E772" s="64"/>
      <c r="F772" s="45"/>
      <c r="G772" s="45"/>
      <c r="H772" s="161"/>
      <c r="I772" s="42"/>
      <c r="J772" s="28"/>
      <c r="K772" s="69"/>
      <c r="L772" s="68"/>
      <c r="M772" s="46"/>
      <c r="N772" s="236" t="str">
        <f ca="1">IF(Tabla1[[#This Row],[Fecha de nac]]="","",IF(Tabla1[[#This Row],[Fecha Finalización]] &gt;=TODAY(), DATEDIF(Tabla1[[#This Row],[Fecha de nac]],TODAY(),"y"), ROUNDDOWN((Tabla1[[#This Row],[Fecha Finalización]] -Tabla1[[#This Row],[Fecha de nac]])/365,0)))</f>
        <v/>
      </c>
      <c r="O772" s="167"/>
      <c r="P772" s="34"/>
      <c r="Q772" s="67"/>
      <c r="R772" s="67"/>
      <c r="S772" s="67"/>
      <c r="T772" s="67"/>
      <c r="U772" s="241" t="str">
        <f>IF(F772="","",Tabla1[[#This Row],[Fecha Inicio grupo]]+3*7-7)</f>
        <v/>
      </c>
      <c r="V772" s="242" t="str">
        <f>IF(F772="","",EDATE(Tabla1[[#This Row],[Fecha Inicio grupo]],3))</f>
        <v/>
      </c>
      <c r="W772" s="29"/>
      <c r="X772" s="29"/>
      <c r="Y772" s="76"/>
      <c r="Z772" s="76"/>
      <c r="AA772" s="76"/>
      <c r="AB772" s="76"/>
      <c r="AC772" s="76"/>
      <c r="AD772" s="76"/>
      <c r="AE772" s="76"/>
      <c r="AF772" s="76"/>
      <c r="AG772" s="76"/>
      <c r="AH772" s="76"/>
      <c r="AI772" s="76"/>
      <c r="AJ772" s="76"/>
      <c r="AK772" s="76"/>
      <c r="AL772" s="76"/>
      <c r="AM772" s="76"/>
      <c r="AN772" s="76"/>
      <c r="AO772" s="143"/>
      <c r="AP772" s="244" t="str">
        <f>IF(F772="","",IFERROR(VLOOKUP(SUBSTITUTE(SUBSTITUTE(Tabla1[[#This Row],[Uso Sistemas]],"T","P"),"N","F"),Parámetros!$M$2:$N$17,2,0),"Completar hasta 3ra sem. para evaluar a Probacionista"))</f>
        <v/>
      </c>
      <c r="AQ772" s="39"/>
      <c r="AR772" s="39"/>
      <c r="AS772" s="39"/>
      <c r="AT772" s="28"/>
      <c r="AU772" s="55"/>
      <c r="AV772" s="55"/>
      <c r="AW772" s="55"/>
      <c r="AX772" s="246" t="str">
        <f>IF(V772="","",EOMONTH(EDATE(Tabla1[[#This Row],[Fecha Finalización]],2),0))</f>
        <v/>
      </c>
      <c r="AY772" s="39"/>
      <c r="AZ772" s="247" t="str">
        <f>IF(V772="","",EOMONTH(EDATE(Tabla1[[#This Row],[Fecha Finalización]],3),0))</f>
        <v/>
      </c>
      <c r="BA772" s="39"/>
      <c r="BB772" s="39"/>
      <c r="BC772" s="233"/>
      <c r="BD772" s="231" t="str">
        <f>IF(F772="","",Tabla1[[#This Row],[sem 01]]&amp;Tabla1[[#This Row],[sem 02]]&amp;Tabla1[[#This Row],[sem 03]])</f>
        <v/>
      </c>
      <c r="BE772" s="232" t="str">
        <f>+IF(TRIM(F772)="","",$B$1&amp;"-"&amp;Tabla1[[#This Row],[Mes Inscrito]]&amp;"-"&amp;Tabla1[[#This Row],[Dia de clases Inscrito]]&amp;"-"&amp;Tabla1[[#This Row],[Horario Inscrito]]&amp;"-"&amp;Tabla1[[#This Row],[Fecha Inicio grupo]])</f>
        <v/>
      </c>
      <c r="BF772" s="249" t="str">
        <f>IF(F772="","",Tabla1[[#This Row],[Curso]])</f>
        <v/>
      </c>
      <c r="BG772" s="250" t="str">
        <f>+IF(TRIM(F772)="","",$B$1&amp;"-"&amp;TRIM(Tabla1[[#This Row],[Mes Inscrito]])&amp;"-"&amp;TRIM(Tabla1[[#This Row],[Dia de clases Inscrito]])&amp;"-"&amp;TRIM(Tabla1[[#This Row],[Horario Inscrito]])&amp;"-"&amp;TRIM(Tabla1[[#This Row],[Fecha Inicio grupo]])&amp;"-"&amp;TRIM(Tabla1[[#This Row],[Tipo Incrito]]))</f>
        <v/>
      </c>
      <c r="BH772" s="251" t="str">
        <f>IF(F772="","",OR(IFERROR(SEARCH("CG",Tabla1[[#This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2" s="305" t="str">
        <f>IF(F772&lt;&gt;"",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2" s="305" t="str">
        <f>IF(F772&lt;&gt;"",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2" s="305" t="str">
        <f>IF(Tabla1[[#This Row],[Fecha Inicio grupo]]="","",IFERROR(VLOOKUP(Tabla1[[#This Row],[Mes de Alta como miembro]],Parámetros!$AM$2:$AN$16,2,0),"01/01/1900"))</f>
        <v/>
      </c>
    </row>
    <row r="773" spans="1:63" ht="14.45" hidden="1">
      <c r="A773" s="68">
        <v>770</v>
      </c>
      <c r="B773" s="29"/>
      <c r="C773" s="34"/>
      <c r="D773" s="42"/>
      <c r="E773" s="64"/>
      <c r="F773" s="45"/>
      <c r="G773" s="45"/>
      <c r="H773" s="161"/>
      <c r="I773" s="42"/>
      <c r="J773" s="28"/>
      <c r="K773" s="69"/>
      <c r="L773" s="68"/>
      <c r="M773" s="46"/>
      <c r="N773" s="236" t="str">
        <f ca="1">IF(Tabla1[[#This Row],[Fecha de nac]]="","",IF(Tabla1[[#This Row],[Fecha Finalización]] &gt;=TODAY(), DATEDIF(Tabla1[[#This Row],[Fecha de nac]],TODAY(),"y"), ROUNDDOWN((Tabla1[[#This Row],[Fecha Finalización]] -Tabla1[[#This Row],[Fecha de nac]])/365,0)))</f>
        <v/>
      </c>
      <c r="O773" s="167"/>
      <c r="P773" s="34"/>
      <c r="Q773" s="67"/>
      <c r="R773" s="67"/>
      <c r="S773" s="67"/>
      <c r="T773" s="67"/>
      <c r="U773" s="241" t="str">
        <f>IF(F773="","",Tabla1[[#This Row],[Fecha Inicio grupo]]+3*7-7)</f>
        <v/>
      </c>
      <c r="V773" s="242" t="str">
        <f>IF(F773="","",EDATE(Tabla1[[#This Row],[Fecha Inicio grupo]],3))</f>
        <v/>
      </c>
      <c r="W773" s="29"/>
      <c r="X773" s="29"/>
      <c r="Y773" s="76"/>
      <c r="Z773" s="76"/>
      <c r="AA773" s="76"/>
      <c r="AB773" s="76"/>
      <c r="AC773" s="76"/>
      <c r="AD773" s="76"/>
      <c r="AE773" s="76"/>
      <c r="AF773" s="76"/>
      <c r="AG773" s="76"/>
      <c r="AH773" s="76"/>
      <c r="AI773" s="76"/>
      <c r="AJ773" s="76"/>
      <c r="AK773" s="76"/>
      <c r="AL773" s="76"/>
      <c r="AM773" s="76"/>
      <c r="AN773" s="76"/>
      <c r="AO773" s="143"/>
      <c r="AP773" s="244" t="str">
        <f>IF(F773="","",IFERROR(VLOOKUP(SUBSTITUTE(SUBSTITUTE(Tabla1[[#This Row],[Uso Sistemas]],"T","P"),"N","F"),Parámetros!$M$2:$N$17,2,0),"Completar hasta 3ra sem. para evaluar a Probacionista"))</f>
        <v/>
      </c>
      <c r="AQ773" s="39"/>
      <c r="AR773" s="39"/>
      <c r="AS773" s="39"/>
      <c r="AT773" s="28"/>
      <c r="AU773" s="55"/>
      <c r="AV773" s="55"/>
      <c r="AW773" s="55"/>
      <c r="AX773" s="246" t="str">
        <f>IF(V773="","",EOMONTH(EDATE(Tabla1[[#This Row],[Fecha Finalización]],2),0))</f>
        <v/>
      </c>
      <c r="AY773" s="39"/>
      <c r="AZ773" s="247" t="str">
        <f>IF(V773="","",EOMONTH(EDATE(Tabla1[[#This Row],[Fecha Finalización]],3),0))</f>
        <v/>
      </c>
      <c r="BA773" s="39"/>
      <c r="BB773" s="39"/>
      <c r="BC773" s="233"/>
      <c r="BD773" s="231" t="str">
        <f>IF(F773="","",Tabla1[[#This Row],[sem 01]]&amp;Tabla1[[#This Row],[sem 02]]&amp;Tabla1[[#This Row],[sem 03]])</f>
        <v/>
      </c>
      <c r="BE773" s="232" t="str">
        <f>+IF(TRIM(F773)="","",$B$1&amp;"-"&amp;Tabla1[[#This Row],[Mes Inscrito]]&amp;"-"&amp;Tabla1[[#This Row],[Dia de clases Inscrito]]&amp;"-"&amp;Tabla1[[#This Row],[Horario Inscrito]]&amp;"-"&amp;Tabla1[[#This Row],[Fecha Inicio grupo]])</f>
        <v/>
      </c>
      <c r="BF773" s="249" t="str">
        <f>IF(F773="","",Tabla1[[#This Row],[Curso]])</f>
        <v/>
      </c>
      <c r="BG773" s="250" t="str">
        <f>+IF(TRIM(F773)="","",$B$1&amp;"-"&amp;TRIM(Tabla1[[#This Row],[Mes Inscrito]])&amp;"-"&amp;TRIM(Tabla1[[#This Row],[Dia de clases Inscrito]])&amp;"-"&amp;TRIM(Tabla1[[#This Row],[Horario Inscrito]])&amp;"-"&amp;TRIM(Tabla1[[#This Row],[Fecha Inicio grupo]])&amp;"-"&amp;TRIM(Tabla1[[#This Row],[Tipo Incrito]]))</f>
        <v/>
      </c>
      <c r="BH773" s="251" t="str">
        <f>IF(F773="","",OR(IFERROR(SEARCH("CG",Tabla1[[#This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3" s="305" t="str">
        <f>IF(F773&lt;&gt;"",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3" s="305" t="str">
        <f>IF(F773&lt;&gt;"",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3" s="305" t="str">
        <f>IF(Tabla1[[#This Row],[Fecha Inicio grupo]]="","",IFERROR(VLOOKUP(Tabla1[[#This Row],[Mes de Alta como miembro]],Parámetros!$AM$2:$AN$16,2,0),"01/01/1900"))</f>
        <v/>
      </c>
    </row>
    <row r="774" spans="1:63" ht="14.45" hidden="1">
      <c r="A774" s="68">
        <v>771</v>
      </c>
      <c r="B774" s="29"/>
      <c r="C774" s="34"/>
      <c r="D774" s="42"/>
      <c r="E774" s="64"/>
      <c r="F774" s="45"/>
      <c r="G774" s="45"/>
      <c r="H774" s="161"/>
      <c r="I774" s="42"/>
      <c r="J774" s="28"/>
      <c r="K774" s="69"/>
      <c r="L774" s="68"/>
      <c r="M774" s="46"/>
      <c r="N774" s="236" t="str">
        <f ca="1">IF(Tabla1[[#This Row],[Fecha de nac]]="","",IF(Tabla1[[#This Row],[Fecha Finalización]] &gt;=TODAY(), DATEDIF(Tabla1[[#This Row],[Fecha de nac]],TODAY(),"y"), ROUNDDOWN((Tabla1[[#This Row],[Fecha Finalización]] -Tabla1[[#This Row],[Fecha de nac]])/365,0)))</f>
        <v/>
      </c>
      <c r="O774" s="167"/>
      <c r="P774" s="34"/>
      <c r="Q774" s="67"/>
      <c r="R774" s="67"/>
      <c r="S774" s="67"/>
      <c r="T774" s="67"/>
      <c r="U774" s="241" t="str">
        <f>IF(F774="","",Tabla1[[#This Row],[Fecha Inicio grupo]]+3*7-7)</f>
        <v/>
      </c>
      <c r="V774" s="242" t="str">
        <f>IF(F774="","",EDATE(Tabla1[[#This Row],[Fecha Inicio grupo]],3))</f>
        <v/>
      </c>
      <c r="W774" s="29"/>
      <c r="X774" s="29"/>
      <c r="Y774" s="76"/>
      <c r="Z774" s="76"/>
      <c r="AA774" s="76"/>
      <c r="AB774" s="76"/>
      <c r="AC774" s="76"/>
      <c r="AD774" s="76"/>
      <c r="AE774" s="76"/>
      <c r="AF774" s="76"/>
      <c r="AG774" s="76"/>
      <c r="AH774" s="76"/>
      <c r="AI774" s="76"/>
      <c r="AJ774" s="76"/>
      <c r="AK774" s="76"/>
      <c r="AL774" s="76"/>
      <c r="AM774" s="76"/>
      <c r="AN774" s="76"/>
      <c r="AO774" s="143"/>
      <c r="AP774" s="244" t="str">
        <f>IF(F774="","",IFERROR(VLOOKUP(SUBSTITUTE(SUBSTITUTE(Tabla1[[#This Row],[Uso Sistemas]],"T","P"),"N","F"),Parámetros!$M$2:$N$17,2,0),"Completar hasta 3ra sem. para evaluar a Probacionista"))</f>
        <v/>
      </c>
      <c r="AQ774" s="39"/>
      <c r="AR774" s="39"/>
      <c r="AS774" s="39"/>
      <c r="AT774" s="28"/>
      <c r="AU774" s="55"/>
      <c r="AV774" s="55"/>
      <c r="AW774" s="55"/>
      <c r="AX774" s="246" t="str">
        <f>IF(V774="","",EOMONTH(EDATE(Tabla1[[#This Row],[Fecha Finalización]],2),0))</f>
        <v/>
      </c>
      <c r="AY774" s="39"/>
      <c r="AZ774" s="247" t="str">
        <f>IF(V774="","",EOMONTH(EDATE(Tabla1[[#This Row],[Fecha Finalización]],3),0))</f>
        <v/>
      </c>
      <c r="BA774" s="39"/>
      <c r="BB774" s="39"/>
      <c r="BC774" s="233"/>
      <c r="BD774" s="231" t="str">
        <f>IF(F774="","",Tabla1[[#This Row],[sem 01]]&amp;Tabla1[[#This Row],[sem 02]]&amp;Tabla1[[#This Row],[sem 03]])</f>
        <v/>
      </c>
      <c r="BE774" s="232" t="str">
        <f>+IF(TRIM(F774)="","",$B$1&amp;"-"&amp;Tabla1[[#This Row],[Mes Inscrito]]&amp;"-"&amp;Tabla1[[#This Row],[Dia de clases Inscrito]]&amp;"-"&amp;Tabla1[[#This Row],[Horario Inscrito]]&amp;"-"&amp;Tabla1[[#This Row],[Fecha Inicio grupo]])</f>
        <v/>
      </c>
      <c r="BF774" s="249" t="str">
        <f>IF(F774="","",Tabla1[[#This Row],[Curso]])</f>
        <v/>
      </c>
      <c r="BG774" s="250" t="str">
        <f>+IF(TRIM(F774)="","",$B$1&amp;"-"&amp;TRIM(Tabla1[[#This Row],[Mes Inscrito]])&amp;"-"&amp;TRIM(Tabla1[[#This Row],[Dia de clases Inscrito]])&amp;"-"&amp;TRIM(Tabla1[[#This Row],[Horario Inscrito]])&amp;"-"&amp;TRIM(Tabla1[[#This Row],[Fecha Inicio grupo]])&amp;"-"&amp;TRIM(Tabla1[[#This Row],[Tipo Incrito]]))</f>
        <v/>
      </c>
      <c r="BH774" s="251" t="str">
        <f>IF(F774="","",OR(IFERROR(SEARCH("CG",Tabla1[[#This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4" s="305" t="str">
        <f>IF(F774&lt;&gt;"",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4" s="305" t="str">
        <f>IF(F774&lt;&gt;"",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4" s="305" t="str">
        <f>IF(Tabla1[[#This Row],[Fecha Inicio grupo]]="","",IFERROR(VLOOKUP(Tabla1[[#This Row],[Mes de Alta como miembro]],Parámetros!$AM$2:$AN$16,2,0),"01/01/1900"))</f>
        <v/>
      </c>
    </row>
    <row r="775" spans="1:63" ht="14.45" hidden="1">
      <c r="A775" s="68">
        <v>772</v>
      </c>
      <c r="B775" s="29"/>
      <c r="C775" s="34"/>
      <c r="D775" s="42"/>
      <c r="E775" s="64"/>
      <c r="F775" s="45"/>
      <c r="G775" s="45"/>
      <c r="H775" s="161"/>
      <c r="I775" s="42"/>
      <c r="J775" s="28"/>
      <c r="K775" s="69"/>
      <c r="L775" s="68"/>
      <c r="M775" s="46"/>
      <c r="N775" s="236" t="str">
        <f ca="1">IF(Tabla1[[#This Row],[Fecha de nac]]="","",IF(Tabla1[[#This Row],[Fecha Finalización]] &gt;=TODAY(), DATEDIF(Tabla1[[#This Row],[Fecha de nac]],TODAY(),"y"), ROUNDDOWN((Tabla1[[#This Row],[Fecha Finalización]] -Tabla1[[#This Row],[Fecha de nac]])/365,0)))</f>
        <v/>
      </c>
      <c r="O775" s="167"/>
      <c r="P775" s="34"/>
      <c r="Q775" s="67"/>
      <c r="R775" s="67"/>
      <c r="S775" s="67"/>
      <c r="T775" s="67"/>
      <c r="U775" s="241" t="str">
        <f>IF(F775="","",Tabla1[[#This Row],[Fecha Inicio grupo]]+3*7-7)</f>
        <v/>
      </c>
      <c r="V775" s="242" t="str">
        <f>IF(F775="","",EDATE(Tabla1[[#This Row],[Fecha Inicio grupo]],3))</f>
        <v/>
      </c>
      <c r="W775" s="29"/>
      <c r="X775" s="29"/>
      <c r="Y775" s="76"/>
      <c r="Z775" s="76"/>
      <c r="AA775" s="76"/>
      <c r="AB775" s="76"/>
      <c r="AC775" s="76"/>
      <c r="AD775" s="76"/>
      <c r="AE775" s="76"/>
      <c r="AF775" s="76"/>
      <c r="AG775" s="76"/>
      <c r="AH775" s="76"/>
      <c r="AI775" s="76"/>
      <c r="AJ775" s="76"/>
      <c r="AK775" s="76"/>
      <c r="AL775" s="76"/>
      <c r="AM775" s="76"/>
      <c r="AN775" s="76"/>
      <c r="AO775" s="143"/>
      <c r="AP775" s="244" t="str">
        <f>IF(F775="","",IFERROR(VLOOKUP(SUBSTITUTE(SUBSTITUTE(Tabla1[[#This Row],[Uso Sistemas]],"T","P"),"N","F"),Parámetros!$M$2:$N$17,2,0),"Completar hasta 3ra sem. para evaluar a Probacionista"))</f>
        <v/>
      </c>
      <c r="AQ775" s="39"/>
      <c r="AR775" s="39"/>
      <c r="AS775" s="39"/>
      <c r="AT775" s="28"/>
      <c r="AU775" s="55"/>
      <c r="AV775" s="55"/>
      <c r="AW775" s="55"/>
      <c r="AX775" s="246" t="str">
        <f>IF(V775="","",EOMONTH(EDATE(Tabla1[[#This Row],[Fecha Finalización]],2),0))</f>
        <v/>
      </c>
      <c r="AY775" s="39"/>
      <c r="AZ775" s="247" t="str">
        <f>IF(V775="","",EOMONTH(EDATE(Tabla1[[#This Row],[Fecha Finalización]],3),0))</f>
        <v/>
      </c>
      <c r="BA775" s="39"/>
      <c r="BB775" s="39"/>
      <c r="BC775" s="233"/>
      <c r="BD775" s="231" t="str">
        <f>IF(F775="","",Tabla1[[#This Row],[sem 01]]&amp;Tabla1[[#This Row],[sem 02]]&amp;Tabla1[[#This Row],[sem 03]])</f>
        <v/>
      </c>
      <c r="BE775" s="232" t="str">
        <f>+IF(TRIM(F775)="","",$B$1&amp;"-"&amp;Tabla1[[#This Row],[Mes Inscrito]]&amp;"-"&amp;Tabla1[[#This Row],[Dia de clases Inscrito]]&amp;"-"&amp;Tabla1[[#This Row],[Horario Inscrito]]&amp;"-"&amp;Tabla1[[#This Row],[Fecha Inicio grupo]])</f>
        <v/>
      </c>
      <c r="BF775" s="249" t="str">
        <f>IF(F775="","",Tabla1[[#This Row],[Curso]])</f>
        <v/>
      </c>
      <c r="BG775" s="250" t="str">
        <f>+IF(TRIM(F775)="","",$B$1&amp;"-"&amp;TRIM(Tabla1[[#This Row],[Mes Inscrito]])&amp;"-"&amp;TRIM(Tabla1[[#This Row],[Dia de clases Inscrito]])&amp;"-"&amp;TRIM(Tabla1[[#This Row],[Horario Inscrito]])&amp;"-"&amp;TRIM(Tabla1[[#This Row],[Fecha Inicio grupo]])&amp;"-"&amp;TRIM(Tabla1[[#This Row],[Tipo Incrito]]))</f>
        <v/>
      </c>
      <c r="BH775" s="251" t="str">
        <f>IF(F775="","",OR(IFERROR(SEARCH("CG",Tabla1[[#This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5" s="305" t="str">
        <f>IF(F775&lt;&gt;"",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5" s="305" t="str">
        <f>IF(F775&lt;&gt;"",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5" s="305" t="str">
        <f>IF(Tabla1[[#This Row],[Fecha Inicio grupo]]="","",IFERROR(VLOOKUP(Tabla1[[#This Row],[Mes de Alta como miembro]],Parámetros!$AM$2:$AN$16,2,0),"01/01/1900"))</f>
        <v/>
      </c>
    </row>
    <row r="776" spans="1:63" ht="14.45" hidden="1">
      <c r="A776" s="68">
        <v>773</v>
      </c>
      <c r="B776" s="29"/>
      <c r="C776" s="34"/>
      <c r="D776" s="42"/>
      <c r="E776" s="64"/>
      <c r="F776" s="45"/>
      <c r="G776" s="45"/>
      <c r="H776" s="161"/>
      <c r="I776" s="42"/>
      <c r="J776" s="28"/>
      <c r="K776" s="69"/>
      <c r="L776" s="68"/>
      <c r="M776" s="46"/>
      <c r="N776" s="236" t="str">
        <f ca="1">IF(Tabla1[[#This Row],[Fecha de nac]]="","",IF(Tabla1[[#This Row],[Fecha Finalización]] &gt;=TODAY(), DATEDIF(Tabla1[[#This Row],[Fecha de nac]],TODAY(),"y"), ROUNDDOWN((Tabla1[[#This Row],[Fecha Finalización]] -Tabla1[[#This Row],[Fecha de nac]])/365,0)))</f>
        <v/>
      </c>
      <c r="O776" s="167"/>
      <c r="P776" s="34"/>
      <c r="Q776" s="67"/>
      <c r="R776" s="67"/>
      <c r="S776" s="67"/>
      <c r="T776" s="67"/>
      <c r="U776" s="241" t="str">
        <f>IF(F776="","",Tabla1[[#This Row],[Fecha Inicio grupo]]+3*7-7)</f>
        <v/>
      </c>
      <c r="V776" s="242" t="str">
        <f>IF(F776="","",EDATE(Tabla1[[#This Row],[Fecha Inicio grupo]],3))</f>
        <v/>
      </c>
      <c r="W776" s="29"/>
      <c r="X776" s="29"/>
      <c r="Y776" s="76"/>
      <c r="Z776" s="76"/>
      <c r="AA776" s="76"/>
      <c r="AB776" s="76"/>
      <c r="AC776" s="76"/>
      <c r="AD776" s="76"/>
      <c r="AE776" s="76"/>
      <c r="AF776" s="76"/>
      <c r="AG776" s="76"/>
      <c r="AH776" s="76"/>
      <c r="AI776" s="76"/>
      <c r="AJ776" s="76"/>
      <c r="AK776" s="76"/>
      <c r="AL776" s="76"/>
      <c r="AM776" s="76"/>
      <c r="AN776" s="76"/>
      <c r="AO776" s="143"/>
      <c r="AP776" s="244" t="str">
        <f>IF(F776="","",IFERROR(VLOOKUP(SUBSTITUTE(SUBSTITUTE(Tabla1[[#This Row],[Uso Sistemas]],"T","P"),"N","F"),Parámetros!$M$2:$N$17,2,0),"Completar hasta 3ra sem. para evaluar a Probacionista"))</f>
        <v/>
      </c>
      <c r="AQ776" s="39"/>
      <c r="AR776" s="39"/>
      <c r="AS776" s="39"/>
      <c r="AT776" s="28"/>
      <c r="AU776" s="55"/>
      <c r="AV776" s="55"/>
      <c r="AW776" s="55"/>
      <c r="AX776" s="246" t="str">
        <f>IF(V776="","",EOMONTH(EDATE(Tabla1[[#This Row],[Fecha Finalización]],2),0))</f>
        <v/>
      </c>
      <c r="AY776" s="39"/>
      <c r="AZ776" s="247" t="str">
        <f>IF(V776="","",EOMONTH(EDATE(Tabla1[[#This Row],[Fecha Finalización]],3),0))</f>
        <v/>
      </c>
      <c r="BA776" s="39"/>
      <c r="BB776" s="39"/>
      <c r="BC776" s="233"/>
      <c r="BD776" s="231" t="str">
        <f>IF(F776="","",Tabla1[[#This Row],[sem 01]]&amp;Tabla1[[#This Row],[sem 02]]&amp;Tabla1[[#This Row],[sem 03]])</f>
        <v/>
      </c>
      <c r="BE776" s="232" t="str">
        <f>+IF(TRIM(F776)="","",$B$1&amp;"-"&amp;Tabla1[[#This Row],[Mes Inscrito]]&amp;"-"&amp;Tabla1[[#This Row],[Dia de clases Inscrito]]&amp;"-"&amp;Tabla1[[#This Row],[Horario Inscrito]]&amp;"-"&amp;Tabla1[[#This Row],[Fecha Inicio grupo]])</f>
        <v/>
      </c>
      <c r="BF776" s="249" t="str">
        <f>IF(F776="","",Tabla1[[#This Row],[Curso]])</f>
        <v/>
      </c>
      <c r="BG776" s="250" t="str">
        <f>+IF(TRIM(F776)="","",$B$1&amp;"-"&amp;TRIM(Tabla1[[#This Row],[Mes Inscrito]])&amp;"-"&amp;TRIM(Tabla1[[#This Row],[Dia de clases Inscrito]])&amp;"-"&amp;TRIM(Tabla1[[#This Row],[Horario Inscrito]])&amp;"-"&amp;TRIM(Tabla1[[#This Row],[Fecha Inicio grupo]])&amp;"-"&amp;TRIM(Tabla1[[#This Row],[Tipo Incrito]]))</f>
        <v/>
      </c>
      <c r="BH776" s="251" t="str">
        <f>IF(F776="","",OR(IFERROR(SEARCH("CG",Tabla1[[#This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6" s="305" t="str">
        <f>IF(F776&lt;&gt;"",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6" s="305" t="str">
        <f>IF(F776&lt;&gt;"",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6" s="305" t="str">
        <f>IF(Tabla1[[#This Row],[Fecha Inicio grupo]]="","",IFERROR(VLOOKUP(Tabla1[[#This Row],[Mes de Alta como miembro]],Parámetros!$AM$2:$AN$16,2,0),"01/01/1900"))</f>
        <v/>
      </c>
    </row>
    <row r="777" spans="1:63" ht="14.45" hidden="1">
      <c r="A777" s="68">
        <v>774</v>
      </c>
      <c r="B777" s="29"/>
      <c r="C777" s="34"/>
      <c r="D777" s="42"/>
      <c r="E777" s="64"/>
      <c r="F777" s="45"/>
      <c r="G777" s="45"/>
      <c r="H777" s="161"/>
      <c r="I777" s="42"/>
      <c r="J777" s="28"/>
      <c r="K777" s="69"/>
      <c r="L777" s="68"/>
      <c r="M777" s="46"/>
      <c r="N777" s="236" t="str">
        <f ca="1">IF(Tabla1[[#This Row],[Fecha de nac]]="","",IF(Tabla1[[#This Row],[Fecha Finalización]] &gt;=TODAY(), DATEDIF(Tabla1[[#This Row],[Fecha de nac]],TODAY(),"y"), ROUNDDOWN((Tabla1[[#This Row],[Fecha Finalización]] -Tabla1[[#This Row],[Fecha de nac]])/365,0)))</f>
        <v/>
      </c>
      <c r="O777" s="167"/>
      <c r="P777" s="34"/>
      <c r="Q777" s="67"/>
      <c r="R777" s="67"/>
      <c r="S777" s="67"/>
      <c r="T777" s="67"/>
      <c r="U777" s="241" t="str">
        <f>IF(F777="","",Tabla1[[#This Row],[Fecha Inicio grupo]]+3*7-7)</f>
        <v/>
      </c>
      <c r="V777" s="242" t="str">
        <f>IF(F777="","",EDATE(Tabla1[[#This Row],[Fecha Inicio grupo]],3))</f>
        <v/>
      </c>
      <c r="W777" s="29"/>
      <c r="X777" s="29"/>
      <c r="Y777" s="76"/>
      <c r="Z777" s="76"/>
      <c r="AA777" s="76"/>
      <c r="AB777" s="76"/>
      <c r="AC777" s="76"/>
      <c r="AD777" s="76"/>
      <c r="AE777" s="76"/>
      <c r="AF777" s="76"/>
      <c r="AG777" s="76"/>
      <c r="AH777" s="76"/>
      <c r="AI777" s="76"/>
      <c r="AJ777" s="76"/>
      <c r="AK777" s="76"/>
      <c r="AL777" s="76"/>
      <c r="AM777" s="76"/>
      <c r="AN777" s="76"/>
      <c r="AO777" s="143"/>
      <c r="AP777" s="244" t="str">
        <f>IF(F777="","",IFERROR(VLOOKUP(SUBSTITUTE(SUBSTITUTE(Tabla1[[#This Row],[Uso Sistemas]],"T","P"),"N","F"),Parámetros!$M$2:$N$17,2,0),"Completar hasta 3ra sem. para evaluar a Probacionista"))</f>
        <v/>
      </c>
      <c r="AQ777" s="39"/>
      <c r="AR777" s="39"/>
      <c r="AS777" s="39"/>
      <c r="AT777" s="28"/>
      <c r="AU777" s="55"/>
      <c r="AV777" s="55"/>
      <c r="AW777" s="55"/>
      <c r="AX777" s="246" t="str">
        <f>IF(V777="","",EOMONTH(EDATE(Tabla1[[#This Row],[Fecha Finalización]],2),0))</f>
        <v/>
      </c>
      <c r="AY777" s="39"/>
      <c r="AZ777" s="247" t="str">
        <f>IF(V777="","",EOMONTH(EDATE(Tabla1[[#This Row],[Fecha Finalización]],3),0))</f>
        <v/>
      </c>
      <c r="BA777" s="39"/>
      <c r="BB777" s="39"/>
      <c r="BC777" s="233"/>
      <c r="BD777" s="231" t="str">
        <f>IF(F777="","",Tabla1[[#This Row],[sem 01]]&amp;Tabla1[[#This Row],[sem 02]]&amp;Tabla1[[#This Row],[sem 03]])</f>
        <v/>
      </c>
      <c r="BE777" s="232" t="str">
        <f>+IF(TRIM(F777)="","",$B$1&amp;"-"&amp;Tabla1[[#This Row],[Mes Inscrito]]&amp;"-"&amp;Tabla1[[#This Row],[Dia de clases Inscrito]]&amp;"-"&amp;Tabla1[[#This Row],[Horario Inscrito]]&amp;"-"&amp;Tabla1[[#This Row],[Fecha Inicio grupo]])</f>
        <v/>
      </c>
      <c r="BF777" s="249" t="str">
        <f>IF(F777="","",Tabla1[[#This Row],[Curso]])</f>
        <v/>
      </c>
      <c r="BG777" s="250" t="str">
        <f>+IF(TRIM(F777)="","",$B$1&amp;"-"&amp;TRIM(Tabla1[[#This Row],[Mes Inscrito]])&amp;"-"&amp;TRIM(Tabla1[[#This Row],[Dia de clases Inscrito]])&amp;"-"&amp;TRIM(Tabla1[[#This Row],[Horario Inscrito]])&amp;"-"&amp;TRIM(Tabla1[[#This Row],[Fecha Inicio grupo]])&amp;"-"&amp;TRIM(Tabla1[[#This Row],[Tipo Incrito]]))</f>
        <v/>
      </c>
      <c r="BH777" s="251" t="str">
        <f>IF(F777="","",OR(IFERROR(SEARCH("CG",Tabla1[[#This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7" s="305" t="str">
        <f>IF(F777&lt;&gt;"",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7" s="305" t="str">
        <f>IF(F777&lt;&gt;"",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7" s="305" t="str">
        <f>IF(Tabla1[[#This Row],[Fecha Inicio grupo]]="","",IFERROR(VLOOKUP(Tabla1[[#This Row],[Mes de Alta como miembro]],Parámetros!$AM$2:$AN$16,2,0),"01/01/1900"))</f>
        <v/>
      </c>
    </row>
    <row r="778" spans="1:63" ht="14.45" hidden="1">
      <c r="A778" s="68">
        <v>775</v>
      </c>
      <c r="B778" s="29"/>
      <c r="C778" s="34"/>
      <c r="D778" s="42"/>
      <c r="E778" s="64"/>
      <c r="F778" s="45"/>
      <c r="G778" s="45"/>
      <c r="H778" s="161"/>
      <c r="I778" s="42"/>
      <c r="J778" s="28"/>
      <c r="K778" s="69"/>
      <c r="L778" s="68"/>
      <c r="M778" s="46"/>
      <c r="N778" s="236" t="str">
        <f ca="1">IF(Tabla1[[#This Row],[Fecha de nac]]="","",IF(Tabla1[[#This Row],[Fecha Finalización]] &gt;=TODAY(), DATEDIF(Tabla1[[#This Row],[Fecha de nac]],TODAY(),"y"), ROUNDDOWN((Tabla1[[#This Row],[Fecha Finalización]] -Tabla1[[#This Row],[Fecha de nac]])/365,0)))</f>
        <v/>
      </c>
      <c r="O778" s="167"/>
      <c r="P778" s="34"/>
      <c r="Q778" s="67"/>
      <c r="R778" s="67"/>
      <c r="S778" s="67"/>
      <c r="T778" s="67"/>
      <c r="U778" s="241" t="str">
        <f>IF(F778="","",Tabla1[[#This Row],[Fecha Inicio grupo]]+3*7-7)</f>
        <v/>
      </c>
      <c r="V778" s="242" t="str">
        <f>IF(F778="","",EDATE(Tabla1[[#This Row],[Fecha Inicio grupo]],3))</f>
        <v/>
      </c>
      <c r="W778" s="29"/>
      <c r="X778" s="29"/>
      <c r="Y778" s="76"/>
      <c r="Z778" s="76"/>
      <c r="AA778" s="76"/>
      <c r="AB778" s="76"/>
      <c r="AC778" s="76"/>
      <c r="AD778" s="76"/>
      <c r="AE778" s="76"/>
      <c r="AF778" s="76"/>
      <c r="AG778" s="76"/>
      <c r="AH778" s="76"/>
      <c r="AI778" s="76"/>
      <c r="AJ778" s="76"/>
      <c r="AK778" s="76"/>
      <c r="AL778" s="76"/>
      <c r="AM778" s="76"/>
      <c r="AN778" s="76"/>
      <c r="AO778" s="143"/>
      <c r="AP778" s="244" t="str">
        <f>IF(F778="","",IFERROR(VLOOKUP(SUBSTITUTE(SUBSTITUTE(Tabla1[[#This Row],[Uso Sistemas]],"T","P"),"N","F"),Parámetros!$M$2:$N$17,2,0),"Completar hasta 3ra sem. para evaluar a Probacionista"))</f>
        <v/>
      </c>
      <c r="AQ778" s="39"/>
      <c r="AR778" s="39"/>
      <c r="AS778" s="39"/>
      <c r="AT778" s="28"/>
      <c r="AU778" s="55"/>
      <c r="AV778" s="55"/>
      <c r="AW778" s="55"/>
      <c r="AX778" s="246" t="str">
        <f>IF(V778="","",EOMONTH(EDATE(Tabla1[[#This Row],[Fecha Finalización]],2),0))</f>
        <v/>
      </c>
      <c r="AY778" s="39"/>
      <c r="AZ778" s="247" t="str">
        <f>IF(V778="","",EOMONTH(EDATE(Tabla1[[#This Row],[Fecha Finalización]],3),0))</f>
        <v/>
      </c>
      <c r="BA778" s="39"/>
      <c r="BB778" s="39"/>
      <c r="BC778" s="233"/>
      <c r="BD778" s="231" t="str">
        <f>IF(F778="","",Tabla1[[#This Row],[sem 01]]&amp;Tabla1[[#This Row],[sem 02]]&amp;Tabla1[[#This Row],[sem 03]])</f>
        <v/>
      </c>
      <c r="BE778" s="232" t="str">
        <f>+IF(TRIM(F778)="","",$B$1&amp;"-"&amp;Tabla1[[#This Row],[Mes Inscrito]]&amp;"-"&amp;Tabla1[[#This Row],[Dia de clases Inscrito]]&amp;"-"&amp;Tabla1[[#This Row],[Horario Inscrito]]&amp;"-"&amp;Tabla1[[#This Row],[Fecha Inicio grupo]])</f>
        <v/>
      </c>
      <c r="BF778" s="249" t="str">
        <f>IF(F778="","",Tabla1[[#This Row],[Curso]])</f>
        <v/>
      </c>
      <c r="BG778" s="250" t="str">
        <f>+IF(TRIM(F778)="","",$B$1&amp;"-"&amp;TRIM(Tabla1[[#This Row],[Mes Inscrito]])&amp;"-"&amp;TRIM(Tabla1[[#This Row],[Dia de clases Inscrito]])&amp;"-"&amp;TRIM(Tabla1[[#This Row],[Horario Inscrito]])&amp;"-"&amp;TRIM(Tabla1[[#This Row],[Fecha Inicio grupo]])&amp;"-"&amp;TRIM(Tabla1[[#This Row],[Tipo Incrito]]))</f>
        <v/>
      </c>
      <c r="BH778" s="251" t="str">
        <f>IF(F778="","",OR(IFERROR(SEARCH("CG",Tabla1[[#This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8" s="305" t="str">
        <f>IF(F778&lt;&gt;"",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8" s="305" t="str">
        <f>IF(F778&lt;&gt;"",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8" s="305" t="str">
        <f>IF(Tabla1[[#This Row],[Fecha Inicio grupo]]="","",IFERROR(VLOOKUP(Tabla1[[#This Row],[Mes de Alta como miembro]],Parámetros!$AM$2:$AN$16,2,0),"01/01/1900"))</f>
        <v/>
      </c>
    </row>
    <row r="779" spans="1:63" ht="14.45" hidden="1">
      <c r="A779" s="68">
        <v>776</v>
      </c>
      <c r="B779" s="29"/>
      <c r="C779" s="34"/>
      <c r="D779" s="42"/>
      <c r="E779" s="64"/>
      <c r="F779" s="45"/>
      <c r="G779" s="45"/>
      <c r="H779" s="161"/>
      <c r="I779" s="42"/>
      <c r="J779" s="28"/>
      <c r="K779" s="69"/>
      <c r="L779" s="68"/>
      <c r="M779" s="46"/>
      <c r="N779" s="236" t="str">
        <f ca="1">IF(Tabla1[[#This Row],[Fecha de nac]]="","",IF(Tabla1[[#This Row],[Fecha Finalización]] &gt;=TODAY(), DATEDIF(Tabla1[[#This Row],[Fecha de nac]],TODAY(),"y"), ROUNDDOWN((Tabla1[[#This Row],[Fecha Finalización]] -Tabla1[[#This Row],[Fecha de nac]])/365,0)))</f>
        <v/>
      </c>
      <c r="O779" s="167"/>
      <c r="P779" s="34"/>
      <c r="Q779" s="67"/>
      <c r="R779" s="67"/>
      <c r="S779" s="67"/>
      <c r="T779" s="67"/>
      <c r="U779" s="241" t="str">
        <f>IF(F779="","",Tabla1[[#This Row],[Fecha Inicio grupo]]+3*7-7)</f>
        <v/>
      </c>
      <c r="V779" s="242" t="str">
        <f>IF(F779="","",EDATE(Tabla1[[#This Row],[Fecha Inicio grupo]],3))</f>
        <v/>
      </c>
      <c r="W779" s="29"/>
      <c r="X779" s="29"/>
      <c r="Y779" s="76"/>
      <c r="Z779" s="76"/>
      <c r="AA779" s="76"/>
      <c r="AB779" s="76"/>
      <c r="AC779" s="76"/>
      <c r="AD779" s="76"/>
      <c r="AE779" s="76"/>
      <c r="AF779" s="76"/>
      <c r="AG779" s="76"/>
      <c r="AH779" s="76"/>
      <c r="AI779" s="76"/>
      <c r="AJ779" s="76"/>
      <c r="AK779" s="76"/>
      <c r="AL779" s="76"/>
      <c r="AM779" s="76"/>
      <c r="AN779" s="76"/>
      <c r="AO779" s="143"/>
      <c r="AP779" s="244" t="str">
        <f>IF(F779="","",IFERROR(VLOOKUP(SUBSTITUTE(SUBSTITUTE(Tabla1[[#This Row],[Uso Sistemas]],"T","P"),"N","F"),Parámetros!$M$2:$N$17,2,0),"Completar hasta 3ra sem. para evaluar a Probacionista"))</f>
        <v/>
      </c>
      <c r="AQ779" s="39"/>
      <c r="AR779" s="39"/>
      <c r="AS779" s="39"/>
      <c r="AT779" s="28"/>
      <c r="AU779" s="55"/>
      <c r="AV779" s="55"/>
      <c r="AW779" s="55"/>
      <c r="AX779" s="246" t="str">
        <f>IF(V779="","",EOMONTH(EDATE(Tabla1[[#This Row],[Fecha Finalización]],2),0))</f>
        <v/>
      </c>
      <c r="AY779" s="39"/>
      <c r="AZ779" s="247" t="str">
        <f>IF(V779="","",EOMONTH(EDATE(Tabla1[[#This Row],[Fecha Finalización]],3),0))</f>
        <v/>
      </c>
      <c r="BA779" s="39"/>
      <c r="BB779" s="39"/>
      <c r="BC779" s="233"/>
      <c r="BD779" s="231" t="str">
        <f>IF(F779="","",Tabla1[[#This Row],[sem 01]]&amp;Tabla1[[#This Row],[sem 02]]&amp;Tabla1[[#This Row],[sem 03]])</f>
        <v/>
      </c>
      <c r="BE779" s="232" t="str">
        <f>+IF(TRIM(F779)="","",$B$1&amp;"-"&amp;Tabla1[[#This Row],[Mes Inscrito]]&amp;"-"&amp;Tabla1[[#This Row],[Dia de clases Inscrito]]&amp;"-"&amp;Tabla1[[#This Row],[Horario Inscrito]]&amp;"-"&amp;Tabla1[[#This Row],[Fecha Inicio grupo]])</f>
        <v/>
      </c>
      <c r="BF779" s="249" t="str">
        <f>IF(F779="","",Tabla1[[#This Row],[Curso]])</f>
        <v/>
      </c>
      <c r="BG779" s="250" t="str">
        <f>+IF(TRIM(F779)="","",$B$1&amp;"-"&amp;TRIM(Tabla1[[#This Row],[Mes Inscrito]])&amp;"-"&amp;TRIM(Tabla1[[#This Row],[Dia de clases Inscrito]])&amp;"-"&amp;TRIM(Tabla1[[#This Row],[Horario Inscrito]])&amp;"-"&amp;TRIM(Tabla1[[#This Row],[Fecha Inicio grupo]])&amp;"-"&amp;TRIM(Tabla1[[#This Row],[Tipo Incrito]]))</f>
        <v/>
      </c>
      <c r="BH779" s="251" t="str">
        <f>IF(F779="","",OR(IFERROR(SEARCH("CG",Tabla1[[#This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9" s="305" t="str">
        <f>IF(F779&lt;&gt;"",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9" s="305" t="str">
        <f>IF(F779&lt;&gt;"",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9" s="305" t="str">
        <f>IF(Tabla1[[#This Row],[Fecha Inicio grupo]]="","",IFERROR(VLOOKUP(Tabla1[[#This Row],[Mes de Alta como miembro]],Parámetros!$AM$2:$AN$16,2,0),"01/01/1900"))</f>
        <v/>
      </c>
    </row>
    <row r="780" spans="1:63" ht="14.45" hidden="1">
      <c r="A780" s="68">
        <v>777</v>
      </c>
      <c r="B780" s="29"/>
      <c r="C780" s="34"/>
      <c r="D780" s="42"/>
      <c r="E780" s="64"/>
      <c r="F780" s="45"/>
      <c r="G780" s="45"/>
      <c r="H780" s="161"/>
      <c r="I780" s="42"/>
      <c r="J780" s="28"/>
      <c r="K780" s="69"/>
      <c r="L780" s="68"/>
      <c r="M780" s="46"/>
      <c r="N780" s="236" t="str">
        <f ca="1">IF(Tabla1[[#This Row],[Fecha de nac]]="","",IF(Tabla1[[#This Row],[Fecha Finalización]] &gt;=TODAY(), DATEDIF(Tabla1[[#This Row],[Fecha de nac]],TODAY(),"y"), ROUNDDOWN((Tabla1[[#This Row],[Fecha Finalización]] -Tabla1[[#This Row],[Fecha de nac]])/365,0)))</f>
        <v/>
      </c>
      <c r="O780" s="167"/>
      <c r="P780" s="34"/>
      <c r="Q780" s="67"/>
      <c r="R780" s="67"/>
      <c r="S780" s="67"/>
      <c r="T780" s="67"/>
      <c r="U780" s="241" t="str">
        <f>IF(F780="","",Tabla1[[#This Row],[Fecha Inicio grupo]]+3*7-7)</f>
        <v/>
      </c>
      <c r="V780" s="242" t="str">
        <f>IF(F780="","",EDATE(Tabla1[[#This Row],[Fecha Inicio grupo]],3))</f>
        <v/>
      </c>
      <c r="W780" s="29"/>
      <c r="X780" s="29"/>
      <c r="Y780" s="76"/>
      <c r="Z780" s="76"/>
      <c r="AA780" s="76"/>
      <c r="AB780" s="76"/>
      <c r="AC780" s="76"/>
      <c r="AD780" s="76"/>
      <c r="AE780" s="76"/>
      <c r="AF780" s="76"/>
      <c r="AG780" s="76"/>
      <c r="AH780" s="76"/>
      <c r="AI780" s="76"/>
      <c r="AJ780" s="76"/>
      <c r="AK780" s="76"/>
      <c r="AL780" s="76"/>
      <c r="AM780" s="76"/>
      <c r="AN780" s="76"/>
      <c r="AO780" s="143"/>
      <c r="AP780" s="244" t="str">
        <f>IF(F780="","",IFERROR(VLOOKUP(SUBSTITUTE(SUBSTITUTE(Tabla1[[#This Row],[Uso Sistemas]],"T","P"),"N","F"),Parámetros!$M$2:$N$17,2,0),"Completar hasta 3ra sem. para evaluar a Probacionista"))</f>
        <v/>
      </c>
      <c r="AQ780" s="39"/>
      <c r="AR780" s="39"/>
      <c r="AS780" s="39"/>
      <c r="AT780" s="28"/>
      <c r="AU780" s="55"/>
      <c r="AV780" s="55"/>
      <c r="AW780" s="55"/>
      <c r="AX780" s="246" t="str">
        <f>IF(V780="","",EOMONTH(EDATE(Tabla1[[#This Row],[Fecha Finalización]],2),0))</f>
        <v/>
      </c>
      <c r="AY780" s="39"/>
      <c r="AZ780" s="247" t="str">
        <f>IF(V780="","",EOMONTH(EDATE(Tabla1[[#This Row],[Fecha Finalización]],3),0))</f>
        <v/>
      </c>
      <c r="BA780" s="39"/>
      <c r="BB780" s="39"/>
      <c r="BC780" s="233"/>
      <c r="BD780" s="231" t="str">
        <f>IF(F780="","",Tabla1[[#This Row],[sem 01]]&amp;Tabla1[[#This Row],[sem 02]]&amp;Tabla1[[#This Row],[sem 03]])</f>
        <v/>
      </c>
      <c r="BE780" s="232" t="str">
        <f>+IF(TRIM(F780)="","",$B$1&amp;"-"&amp;Tabla1[[#This Row],[Mes Inscrito]]&amp;"-"&amp;Tabla1[[#This Row],[Dia de clases Inscrito]]&amp;"-"&amp;Tabla1[[#This Row],[Horario Inscrito]]&amp;"-"&amp;Tabla1[[#This Row],[Fecha Inicio grupo]])</f>
        <v/>
      </c>
      <c r="BF780" s="249" t="str">
        <f>IF(F780="","",Tabla1[[#This Row],[Curso]])</f>
        <v/>
      </c>
      <c r="BG780" s="250" t="str">
        <f>+IF(TRIM(F780)="","",$B$1&amp;"-"&amp;TRIM(Tabla1[[#This Row],[Mes Inscrito]])&amp;"-"&amp;TRIM(Tabla1[[#This Row],[Dia de clases Inscrito]])&amp;"-"&amp;TRIM(Tabla1[[#This Row],[Horario Inscrito]])&amp;"-"&amp;TRIM(Tabla1[[#This Row],[Fecha Inicio grupo]])&amp;"-"&amp;TRIM(Tabla1[[#This Row],[Tipo Incrito]]))</f>
        <v/>
      </c>
      <c r="BH780" s="251" t="str">
        <f>IF(F780="","",OR(IFERROR(SEARCH("CG",Tabla1[[#This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0" s="305" t="str">
        <f>IF(F780&lt;&gt;"",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0" s="305" t="str">
        <f>IF(F780&lt;&gt;"",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0" s="305" t="str">
        <f>IF(Tabla1[[#This Row],[Fecha Inicio grupo]]="","",IFERROR(VLOOKUP(Tabla1[[#This Row],[Mes de Alta como miembro]],Parámetros!$AM$2:$AN$16,2,0),"01/01/1900"))</f>
        <v/>
      </c>
    </row>
    <row r="781" spans="1:63" ht="14.45" hidden="1">
      <c r="A781" s="68">
        <v>778</v>
      </c>
      <c r="B781" s="29"/>
      <c r="C781" s="34"/>
      <c r="D781" s="42"/>
      <c r="E781" s="64"/>
      <c r="F781" s="45"/>
      <c r="G781" s="45"/>
      <c r="H781" s="161"/>
      <c r="I781" s="42"/>
      <c r="J781" s="28"/>
      <c r="K781" s="69"/>
      <c r="L781" s="68"/>
      <c r="M781" s="46"/>
      <c r="N781" s="236" t="str">
        <f ca="1">IF(Tabla1[[#This Row],[Fecha de nac]]="","",IF(Tabla1[[#This Row],[Fecha Finalización]] &gt;=TODAY(), DATEDIF(Tabla1[[#This Row],[Fecha de nac]],TODAY(),"y"), ROUNDDOWN((Tabla1[[#This Row],[Fecha Finalización]] -Tabla1[[#This Row],[Fecha de nac]])/365,0)))</f>
        <v/>
      </c>
      <c r="O781" s="167"/>
      <c r="P781" s="34"/>
      <c r="Q781" s="67"/>
      <c r="R781" s="67"/>
      <c r="S781" s="67"/>
      <c r="T781" s="67"/>
      <c r="U781" s="241" t="str">
        <f>IF(F781="","",Tabla1[[#This Row],[Fecha Inicio grupo]]+3*7-7)</f>
        <v/>
      </c>
      <c r="V781" s="242" t="str">
        <f>IF(F781="","",EDATE(Tabla1[[#This Row],[Fecha Inicio grupo]],3))</f>
        <v/>
      </c>
      <c r="W781" s="29"/>
      <c r="X781" s="29"/>
      <c r="Y781" s="76"/>
      <c r="Z781" s="76"/>
      <c r="AA781" s="76"/>
      <c r="AB781" s="76"/>
      <c r="AC781" s="76"/>
      <c r="AD781" s="76"/>
      <c r="AE781" s="76"/>
      <c r="AF781" s="76"/>
      <c r="AG781" s="76"/>
      <c r="AH781" s="76"/>
      <c r="AI781" s="76"/>
      <c r="AJ781" s="76"/>
      <c r="AK781" s="76"/>
      <c r="AL781" s="76"/>
      <c r="AM781" s="76"/>
      <c r="AN781" s="76"/>
      <c r="AO781" s="143"/>
      <c r="AP781" s="244" t="str">
        <f>IF(F781="","",IFERROR(VLOOKUP(SUBSTITUTE(SUBSTITUTE(Tabla1[[#This Row],[Uso Sistemas]],"T","P"),"N","F"),Parámetros!$M$2:$N$17,2,0),"Completar hasta 3ra sem. para evaluar a Probacionista"))</f>
        <v/>
      </c>
      <c r="AQ781" s="39"/>
      <c r="AR781" s="39"/>
      <c r="AS781" s="39"/>
      <c r="AT781" s="28"/>
      <c r="AU781" s="55"/>
      <c r="AV781" s="55"/>
      <c r="AW781" s="55"/>
      <c r="AX781" s="246" t="str">
        <f>IF(V781="","",EOMONTH(EDATE(Tabla1[[#This Row],[Fecha Finalización]],2),0))</f>
        <v/>
      </c>
      <c r="AY781" s="39"/>
      <c r="AZ781" s="247" t="str">
        <f>IF(V781="","",EOMONTH(EDATE(Tabla1[[#This Row],[Fecha Finalización]],3),0))</f>
        <v/>
      </c>
      <c r="BA781" s="39"/>
      <c r="BB781" s="39"/>
      <c r="BC781" s="233"/>
      <c r="BD781" s="231" t="str">
        <f>IF(F781="","",Tabla1[[#This Row],[sem 01]]&amp;Tabla1[[#This Row],[sem 02]]&amp;Tabla1[[#This Row],[sem 03]])</f>
        <v/>
      </c>
      <c r="BE781" s="232" t="str">
        <f>+IF(TRIM(F781)="","",$B$1&amp;"-"&amp;Tabla1[[#This Row],[Mes Inscrito]]&amp;"-"&amp;Tabla1[[#This Row],[Dia de clases Inscrito]]&amp;"-"&amp;Tabla1[[#This Row],[Horario Inscrito]]&amp;"-"&amp;Tabla1[[#This Row],[Fecha Inicio grupo]])</f>
        <v/>
      </c>
      <c r="BF781" s="249" t="str">
        <f>IF(F781="","",Tabla1[[#This Row],[Curso]])</f>
        <v/>
      </c>
      <c r="BG781" s="250" t="str">
        <f>+IF(TRIM(F781)="","",$B$1&amp;"-"&amp;TRIM(Tabla1[[#This Row],[Mes Inscrito]])&amp;"-"&amp;TRIM(Tabla1[[#This Row],[Dia de clases Inscrito]])&amp;"-"&amp;TRIM(Tabla1[[#This Row],[Horario Inscrito]])&amp;"-"&amp;TRIM(Tabla1[[#This Row],[Fecha Inicio grupo]])&amp;"-"&amp;TRIM(Tabla1[[#This Row],[Tipo Incrito]]))</f>
        <v/>
      </c>
      <c r="BH781" s="251" t="str">
        <f>IF(F781="","",OR(IFERROR(SEARCH("CG",Tabla1[[#This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1" s="305" t="str">
        <f>IF(F781&lt;&gt;"",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1" s="305" t="str">
        <f>IF(F781&lt;&gt;"",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1" s="305" t="str">
        <f>IF(Tabla1[[#This Row],[Fecha Inicio grupo]]="","",IFERROR(VLOOKUP(Tabla1[[#This Row],[Mes de Alta como miembro]],Parámetros!$AM$2:$AN$16,2,0),"01/01/1900"))</f>
        <v/>
      </c>
    </row>
    <row r="782" spans="1:63" ht="14.45" hidden="1">
      <c r="A782" s="68">
        <v>779</v>
      </c>
      <c r="B782" s="29"/>
      <c r="C782" s="34"/>
      <c r="D782" s="42"/>
      <c r="E782" s="64"/>
      <c r="F782" s="45"/>
      <c r="G782" s="45"/>
      <c r="H782" s="161"/>
      <c r="I782" s="42"/>
      <c r="J782" s="28"/>
      <c r="K782" s="69"/>
      <c r="L782" s="68"/>
      <c r="M782" s="46"/>
      <c r="N782" s="236" t="str">
        <f ca="1">IF(Tabla1[[#This Row],[Fecha de nac]]="","",IF(Tabla1[[#This Row],[Fecha Finalización]] &gt;=TODAY(), DATEDIF(Tabla1[[#This Row],[Fecha de nac]],TODAY(),"y"), ROUNDDOWN((Tabla1[[#This Row],[Fecha Finalización]] -Tabla1[[#This Row],[Fecha de nac]])/365,0)))</f>
        <v/>
      </c>
      <c r="O782" s="167"/>
      <c r="P782" s="34"/>
      <c r="Q782" s="67"/>
      <c r="R782" s="67"/>
      <c r="S782" s="67"/>
      <c r="T782" s="67"/>
      <c r="U782" s="241" t="str">
        <f>IF(F782="","",Tabla1[[#This Row],[Fecha Inicio grupo]]+3*7-7)</f>
        <v/>
      </c>
      <c r="V782" s="242" t="str">
        <f>IF(F782="","",EDATE(Tabla1[[#This Row],[Fecha Inicio grupo]],3))</f>
        <v/>
      </c>
      <c r="W782" s="29"/>
      <c r="X782" s="29"/>
      <c r="Y782" s="76"/>
      <c r="Z782" s="76"/>
      <c r="AA782" s="76"/>
      <c r="AB782" s="76"/>
      <c r="AC782" s="76"/>
      <c r="AD782" s="76"/>
      <c r="AE782" s="76"/>
      <c r="AF782" s="76"/>
      <c r="AG782" s="76"/>
      <c r="AH782" s="76"/>
      <c r="AI782" s="76"/>
      <c r="AJ782" s="76"/>
      <c r="AK782" s="76"/>
      <c r="AL782" s="76"/>
      <c r="AM782" s="76"/>
      <c r="AN782" s="76"/>
      <c r="AO782" s="143"/>
      <c r="AP782" s="244" t="str">
        <f>IF(F782="","",IFERROR(VLOOKUP(SUBSTITUTE(SUBSTITUTE(Tabla1[[#This Row],[Uso Sistemas]],"T","P"),"N","F"),Parámetros!$M$2:$N$17,2,0),"Completar hasta 3ra sem. para evaluar a Probacionista"))</f>
        <v/>
      </c>
      <c r="AQ782" s="39"/>
      <c r="AR782" s="39"/>
      <c r="AS782" s="39"/>
      <c r="AT782" s="28"/>
      <c r="AU782" s="55"/>
      <c r="AV782" s="55"/>
      <c r="AW782" s="55"/>
      <c r="AX782" s="246" t="str">
        <f>IF(V782="","",EOMONTH(EDATE(Tabla1[[#This Row],[Fecha Finalización]],2),0))</f>
        <v/>
      </c>
      <c r="AY782" s="39"/>
      <c r="AZ782" s="247" t="str">
        <f>IF(V782="","",EOMONTH(EDATE(Tabla1[[#This Row],[Fecha Finalización]],3),0))</f>
        <v/>
      </c>
      <c r="BA782" s="39"/>
      <c r="BB782" s="39"/>
      <c r="BC782" s="233"/>
      <c r="BD782" s="231" t="str">
        <f>IF(F782="","",Tabla1[[#This Row],[sem 01]]&amp;Tabla1[[#This Row],[sem 02]]&amp;Tabla1[[#This Row],[sem 03]])</f>
        <v/>
      </c>
      <c r="BE782" s="232" t="str">
        <f>+IF(TRIM(F782)="","",$B$1&amp;"-"&amp;Tabla1[[#This Row],[Mes Inscrito]]&amp;"-"&amp;Tabla1[[#This Row],[Dia de clases Inscrito]]&amp;"-"&amp;Tabla1[[#This Row],[Horario Inscrito]]&amp;"-"&amp;Tabla1[[#This Row],[Fecha Inicio grupo]])</f>
        <v/>
      </c>
      <c r="BF782" s="249" t="str">
        <f>IF(F782="","",Tabla1[[#This Row],[Curso]])</f>
        <v/>
      </c>
      <c r="BG782" s="250" t="str">
        <f>+IF(TRIM(F782)="","",$B$1&amp;"-"&amp;TRIM(Tabla1[[#This Row],[Mes Inscrito]])&amp;"-"&amp;TRIM(Tabla1[[#This Row],[Dia de clases Inscrito]])&amp;"-"&amp;TRIM(Tabla1[[#This Row],[Horario Inscrito]])&amp;"-"&amp;TRIM(Tabla1[[#This Row],[Fecha Inicio grupo]])&amp;"-"&amp;TRIM(Tabla1[[#This Row],[Tipo Incrito]]))</f>
        <v/>
      </c>
      <c r="BH782" s="251" t="str">
        <f>IF(F782="","",OR(IFERROR(SEARCH("CG",Tabla1[[#This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2" s="305" t="str">
        <f>IF(F782&lt;&gt;"",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2" s="305" t="str">
        <f>IF(F782&lt;&gt;"",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2" s="305" t="str">
        <f>IF(Tabla1[[#This Row],[Fecha Inicio grupo]]="","",IFERROR(VLOOKUP(Tabla1[[#This Row],[Mes de Alta como miembro]],Parámetros!$AM$2:$AN$16,2,0),"01/01/1900"))</f>
        <v/>
      </c>
    </row>
    <row r="783" spans="1:63" ht="14.45" hidden="1">
      <c r="A783" s="68">
        <v>780</v>
      </c>
      <c r="B783" s="29"/>
      <c r="C783" s="34"/>
      <c r="D783" s="42"/>
      <c r="E783" s="64"/>
      <c r="F783" s="45"/>
      <c r="G783" s="45"/>
      <c r="H783" s="161"/>
      <c r="I783" s="42"/>
      <c r="J783" s="28"/>
      <c r="K783" s="69"/>
      <c r="L783" s="68"/>
      <c r="M783" s="46"/>
      <c r="N783" s="236" t="str">
        <f ca="1">IF(Tabla1[[#This Row],[Fecha de nac]]="","",IF(Tabla1[[#This Row],[Fecha Finalización]] &gt;=TODAY(), DATEDIF(Tabla1[[#This Row],[Fecha de nac]],TODAY(),"y"), ROUNDDOWN((Tabla1[[#This Row],[Fecha Finalización]] -Tabla1[[#This Row],[Fecha de nac]])/365,0)))</f>
        <v/>
      </c>
      <c r="O783" s="167"/>
      <c r="P783" s="34"/>
      <c r="Q783" s="67"/>
      <c r="R783" s="67"/>
      <c r="S783" s="67"/>
      <c r="T783" s="67"/>
      <c r="U783" s="241" t="str">
        <f>IF(F783="","",Tabla1[[#This Row],[Fecha Inicio grupo]]+3*7-7)</f>
        <v/>
      </c>
      <c r="V783" s="242" t="str">
        <f>IF(F783="","",EDATE(Tabla1[[#This Row],[Fecha Inicio grupo]],3))</f>
        <v/>
      </c>
      <c r="W783" s="29"/>
      <c r="X783" s="29"/>
      <c r="Y783" s="76"/>
      <c r="Z783" s="76"/>
      <c r="AA783" s="76"/>
      <c r="AB783" s="76"/>
      <c r="AC783" s="76"/>
      <c r="AD783" s="76"/>
      <c r="AE783" s="76"/>
      <c r="AF783" s="76"/>
      <c r="AG783" s="76"/>
      <c r="AH783" s="76"/>
      <c r="AI783" s="76"/>
      <c r="AJ783" s="76"/>
      <c r="AK783" s="76"/>
      <c r="AL783" s="76"/>
      <c r="AM783" s="76"/>
      <c r="AN783" s="76"/>
      <c r="AO783" s="143"/>
      <c r="AP783" s="244" t="str">
        <f>IF(F783="","",IFERROR(VLOOKUP(SUBSTITUTE(SUBSTITUTE(Tabla1[[#This Row],[Uso Sistemas]],"T","P"),"N","F"),Parámetros!$M$2:$N$17,2,0),"Completar hasta 3ra sem. para evaluar a Probacionista"))</f>
        <v/>
      </c>
      <c r="AQ783" s="39"/>
      <c r="AR783" s="39"/>
      <c r="AS783" s="39"/>
      <c r="AT783" s="28"/>
      <c r="AU783" s="55"/>
      <c r="AV783" s="55"/>
      <c r="AW783" s="55"/>
      <c r="AX783" s="246" t="str">
        <f>IF(V783="","",EOMONTH(EDATE(Tabla1[[#This Row],[Fecha Finalización]],2),0))</f>
        <v/>
      </c>
      <c r="AY783" s="39"/>
      <c r="AZ783" s="247" t="str">
        <f>IF(V783="","",EOMONTH(EDATE(Tabla1[[#This Row],[Fecha Finalización]],3),0))</f>
        <v/>
      </c>
      <c r="BA783" s="39"/>
      <c r="BB783" s="39"/>
      <c r="BC783" s="233"/>
      <c r="BD783" s="231" t="str">
        <f>IF(F783="","",Tabla1[[#This Row],[sem 01]]&amp;Tabla1[[#This Row],[sem 02]]&amp;Tabla1[[#This Row],[sem 03]])</f>
        <v/>
      </c>
      <c r="BE783" s="232" t="str">
        <f>+IF(TRIM(F783)="","",$B$1&amp;"-"&amp;Tabla1[[#This Row],[Mes Inscrito]]&amp;"-"&amp;Tabla1[[#This Row],[Dia de clases Inscrito]]&amp;"-"&amp;Tabla1[[#This Row],[Horario Inscrito]]&amp;"-"&amp;Tabla1[[#This Row],[Fecha Inicio grupo]])</f>
        <v/>
      </c>
      <c r="BF783" s="249" t="str">
        <f>IF(F783="","",Tabla1[[#This Row],[Curso]])</f>
        <v/>
      </c>
      <c r="BG783" s="250" t="str">
        <f>+IF(TRIM(F783)="","",$B$1&amp;"-"&amp;TRIM(Tabla1[[#This Row],[Mes Inscrito]])&amp;"-"&amp;TRIM(Tabla1[[#This Row],[Dia de clases Inscrito]])&amp;"-"&amp;TRIM(Tabla1[[#This Row],[Horario Inscrito]])&amp;"-"&amp;TRIM(Tabla1[[#This Row],[Fecha Inicio grupo]])&amp;"-"&amp;TRIM(Tabla1[[#This Row],[Tipo Incrito]]))</f>
        <v/>
      </c>
      <c r="BH783" s="251" t="str">
        <f>IF(F783="","",OR(IFERROR(SEARCH("CG",Tabla1[[#This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3" s="305" t="str">
        <f>IF(F783&lt;&gt;"",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3" s="305" t="str">
        <f>IF(F783&lt;&gt;"",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3" s="305" t="str">
        <f>IF(Tabla1[[#This Row],[Fecha Inicio grupo]]="","",IFERROR(VLOOKUP(Tabla1[[#This Row],[Mes de Alta como miembro]],Parámetros!$AM$2:$AN$16,2,0),"01/01/1900"))</f>
        <v/>
      </c>
    </row>
    <row r="784" spans="1:63" ht="14.45" hidden="1">
      <c r="A784" s="68">
        <v>781</v>
      </c>
      <c r="B784" s="29"/>
      <c r="C784" s="34"/>
      <c r="D784" s="42"/>
      <c r="E784" s="64"/>
      <c r="F784" s="45"/>
      <c r="G784" s="45"/>
      <c r="H784" s="161"/>
      <c r="I784" s="42"/>
      <c r="J784" s="28"/>
      <c r="K784" s="69"/>
      <c r="L784" s="68"/>
      <c r="M784" s="46"/>
      <c r="N784" s="236" t="str">
        <f ca="1">IF(Tabla1[[#This Row],[Fecha de nac]]="","",IF(Tabla1[[#This Row],[Fecha Finalización]] &gt;=TODAY(), DATEDIF(Tabla1[[#This Row],[Fecha de nac]],TODAY(),"y"), ROUNDDOWN((Tabla1[[#This Row],[Fecha Finalización]] -Tabla1[[#This Row],[Fecha de nac]])/365,0)))</f>
        <v/>
      </c>
      <c r="O784" s="167"/>
      <c r="P784" s="34"/>
      <c r="Q784" s="67"/>
      <c r="R784" s="67"/>
      <c r="S784" s="67"/>
      <c r="T784" s="67"/>
      <c r="U784" s="241" t="str">
        <f>IF(F784="","",Tabla1[[#This Row],[Fecha Inicio grupo]]+3*7-7)</f>
        <v/>
      </c>
      <c r="V784" s="242" t="str">
        <f>IF(F784="","",EDATE(Tabla1[[#This Row],[Fecha Inicio grupo]],3))</f>
        <v/>
      </c>
      <c r="W784" s="29"/>
      <c r="X784" s="29"/>
      <c r="Y784" s="76"/>
      <c r="Z784" s="76"/>
      <c r="AA784" s="76"/>
      <c r="AB784" s="76"/>
      <c r="AC784" s="76"/>
      <c r="AD784" s="76"/>
      <c r="AE784" s="76"/>
      <c r="AF784" s="76"/>
      <c r="AG784" s="76"/>
      <c r="AH784" s="76"/>
      <c r="AI784" s="76"/>
      <c r="AJ784" s="76"/>
      <c r="AK784" s="76"/>
      <c r="AL784" s="76"/>
      <c r="AM784" s="76"/>
      <c r="AN784" s="76"/>
      <c r="AO784" s="143"/>
      <c r="AP784" s="244" t="str">
        <f>IF(F784="","",IFERROR(VLOOKUP(SUBSTITUTE(SUBSTITUTE(Tabla1[[#This Row],[Uso Sistemas]],"T","P"),"N","F"),Parámetros!$M$2:$N$17,2,0),"Completar hasta 3ra sem. para evaluar a Probacionista"))</f>
        <v/>
      </c>
      <c r="AQ784" s="39"/>
      <c r="AR784" s="39"/>
      <c r="AS784" s="39"/>
      <c r="AT784" s="28"/>
      <c r="AU784" s="55"/>
      <c r="AV784" s="55"/>
      <c r="AW784" s="55"/>
      <c r="AX784" s="246" t="str">
        <f>IF(V784="","",EOMONTH(EDATE(Tabla1[[#This Row],[Fecha Finalización]],2),0))</f>
        <v/>
      </c>
      <c r="AY784" s="39"/>
      <c r="AZ784" s="247" t="str">
        <f>IF(V784="","",EOMONTH(EDATE(Tabla1[[#This Row],[Fecha Finalización]],3),0))</f>
        <v/>
      </c>
      <c r="BA784" s="39"/>
      <c r="BB784" s="39"/>
      <c r="BC784" s="233"/>
      <c r="BD784" s="231" t="str">
        <f>IF(F784="","",Tabla1[[#This Row],[sem 01]]&amp;Tabla1[[#This Row],[sem 02]]&amp;Tabla1[[#This Row],[sem 03]])</f>
        <v/>
      </c>
      <c r="BE784" s="232" t="str">
        <f>+IF(TRIM(F784)="","",$B$1&amp;"-"&amp;Tabla1[[#This Row],[Mes Inscrito]]&amp;"-"&amp;Tabla1[[#This Row],[Dia de clases Inscrito]]&amp;"-"&amp;Tabla1[[#This Row],[Horario Inscrito]]&amp;"-"&amp;Tabla1[[#This Row],[Fecha Inicio grupo]])</f>
        <v/>
      </c>
      <c r="BF784" s="249" t="str">
        <f>IF(F784="","",Tabla1[[#This Row],[Curso]])</f>
        <v/>
      </c>
      <c r="BG784" s="250" t="str">
        <f>+IF(TRIM(F784)="","",$B$1&amp;"-"&amp;TRIM(Tabla1[[#This Row],[Mes Inscrito]])&amp;"-"&amp;TRIM(Tabla1[[#This Row],[Dia de clases Inscrito]])&amp;"-"&amp;TRIM(Tabla1[[#This Row],[Horario Inscrito]])&amp;"-"&amp;TRIM(Tabla1[[#This Row],[Fecha Inicio grupo]])&amp;"-"&amp;TRIM(Tabla1[[#This Row],[Tipo Incrito]]))</f>
        <v/>
      </c>
      <c r="BH784" s="251" t="str">
        <f>IF(F784="","",OR(IFERROR(SEARCH("CG",Tabla1[[#This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4" s="305" t="str">
        <f>IF(F784&lt;&gt;"",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4" s="305" t="str">
        <f>IF(F784&lt;&gt;"",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4" s="305" t="str">
        <f>IF(Tabla1[[#This Row],[Fecha Inicio grupo]]="","",IFERROR(VLOOKUP(Tabla1[[#This Row],[Mes de Alta como miembro]],Parámetros!$AM$2:$AN$16,2,0),"01/01/1900"))</f>
        <v/>
      </c>
    </row>
    <row r="785" spans="1:63" ht="14.45" hidden="1">
      <c r="A785" s="68">
        <v>782</v>
      </c>
      <c r="B785" s="29"/>
      <c r="C785" s="34"/>
      <c r="D785" s="42"/>
      <c r="E785" s="64"/>
      <c r="F785" s="45"/>
      <c r="G785" s="45"/>
      <c r="H785" s="161"/>
      <c r="I785" s="42"/>
      <c r="J785" s="28"/>
      <c r="K785" s="69"/>
      <c r="L785" s="68"/>
      <c r="M785" s="46"/>
      <c r="N785" s="236" t="str">
        <f ca="1">IF(Tabla1[[#This Row],[Fecha de nac]]="","",IF(Tabla1[[#This Row],[Fecha Finalización]] &gt;=TODAY(), DATEDIF(Tabla1[[#This Row],[Fecha de nac]],TODAY(),"y"), ROUNDDOWN((Tabla1[[#This Row],[Fecha Finalización]] -Tabla1[[#This Row],[Fecha de nac]])/365,0)))</f>
        <v/>
      </c>
      <c r="O785" s="167"/>
      <c r="P785" s="34"/>
      <c r="Q785" s="67"/>
      <c r="R785" s="67"/>
      <c r="S785" s="67"/>
      <c r="T785" s="67"/>
      <c r="U785" s="241" t="str">
        <f>IF(F785="","",Tabla1[[#This Row],[Fecha Inicio grupo]]+3*7-7)</f>
        <v/>
      </c>
      <c r="V785" s="242" t="str">
        <f>IF(F785="","",EDATE(Tabla1[[#This Row],[Fecha Inicio grupo]],3))</f>
        <v/>
      </c>
      <c r="W785" s="29"/>
      <c r="X785" s="29"/>
      <c r="Y785" s="76"/>
      <c r="Z785" s="76"/>
      <c r="AA785" s="76"/>
      <c r="AB785" s="76"/>
      <c r="AC785" s="76"/>
      <c r="AD785" s="76"/>
      <c r="AE785" s="76"/>
      <c r="AF785" s="76"/>
      <c r="AG785" s="76"/>
      <c r="AH785" s="76"/>
      <c r="AI785" s="76"/>
      <c r="AJ785" s="76"/>
      <c r="AK785" s="76"/>
      <c r="AL785" s="76"/>
      <c r="AM785" s="76"/>
      <c r="AN785" s="76"/>
      <c r="AO785" s="143"/>
      <c r="AP785" s="244" t="str">
        <f>IF(F785="","",IFERROR(VLOOKUP(SUBSTITUTE(SUBSTITUTE(Tabla1[[#This Row],[Uso Sistemas]],"T","P"),"N","F"),Parámetros!$M$2:$N$17,2,0),"Completar hasta 3ra sem. para evaluar a Probacionista"))</f>
        <v/>
      </c>
      <c r="AQ785" s="39"/>
      <c r="AR785" s="39"/>
      <c r="AS785" s="39"/>
      <c r="AT785" s="28"/>
      <c r="AU785" s="55"/>
      <c r="AV785" s="55"/>
      <c r="AW785" s="55"/>
      <c r="AX785" s="246" t="str">
        <f>IF(V785="","",EOMONTH(EDATE(Tabla1[[#This Row],[Fecha Finalización]],2),0))</f>
        <v/>
      </c>
      <c r="AY785" s="39"/>
      <c r="AZ785" s="247" t="str">
        <f>IF(V785="","",EOMONTH(EDATE(Tabla1[[#This Row],[Fecha Finalización]],3),0))</f>
        <v/>
      </c>
      <c r="BA785" s="39"/>
      <c r="BB785" s="39"/>
      <c r="BC785" s="233"/>
      <c r="BD785" s="231" t="str">
        <f>IF(F785="","",Tabla1[[#This Row],[sem 01]]&amp;Tabla1[[#This Row],[sem 02]]&amp;Tabla1[[#This Row],[sem 03]])</f>
        <v/>
      </c>
      <c r="BE785" s="232" t="str">
        <f>+IF(TRIM(F785)="","",$B$1&amp;"-"&amp;Tabla1[[#This Row],[Mes Inscrito]]&amp;"-"&amp;Tabla1[[#This Row],[Dia de clases Inscrito]]&amp;"-"&amp;Tabla1[[#This Row],[Horario Inscrito]]&amp;"-"&amp;Tabla1[[#This Row],[Fecha Inicio grupo]])</f>
        <v/>
      </c>
      <c r="BF785" s="249" t="str">
        <f>IF(F785="","",Tabla1[[#This Row],[Curso]])</f>
        <v/>
      </c>
      <c r="BG785" s="250" t="str">
        <f>+IF(TRIM(F785)="","",$B$1&amp;"-"&amp;TRIM(Tabla1[[#This Row],[Mes Inscrito]])&amp;"-"&amp;TRIM(Tabla1[[#This Row],[Dia de clases Inscrito]])&amp;"-"&amp;TRIM(Tabla1[[#This Row],[Horario Inscrito]])&amp;"-"&amp;TRIM(Tabla1[[#This Row],[Fecha Inicio grupo]])&amp;"-"&amp;TRIM(Tabla1[[#This Row],[Tipo Incrito]]))</f>
        <v/>
      </c>
      <c r="BH785" s="251" t="str">
        <f>IF(F785="","",OR(IFERROR(SEARCH("CG",Tabla1[[#This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5" s="305" t="str">
        <f>IF(F785&lt;&gt;"",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5" s="305" t="str">
        <f>IF(F785&lt;&gt;"",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5" s="305" t="str">
        <f>IF(Tabla1[[#This Row],[Fecha Inicio grupo]]="","",IFERROR(VLOOKUP(Tabla1[[#This Row],[Mes de Alta como miembro]],Parámetros!$AM$2:$AN$16,2,0),"01/01/1900"))</f>
        <v/>
      </c>
    </row>
    <row r="786" spans="1:63" ht="14.45" hidden="1">
      <c r="A786" s="68">
        <v>783</v>
      </c>
      <c r="B786" s="29"/>
      <c r="C786" s="34"/>
      <c r="D786" s="42"/>
      <c r="E786" s="64"/>
      <c r="F786" s="45"/>
      <c r="G786" s="45"/>
      <c r="H786" s="161"/>
      <c r="I786" s="42"/>
      <c r="J786" s="28"/>
      <c r="K786" s="69"/>
      <c r="L786" s="68"/>
      <c r="M786" s="46"/>
      <c r="N786" s="236" t="str">
        <f ca="1">IF(Tabla1[[#This Row],[Fecha de nac]]="","",IF(Tabla1[[#This Row],[Fecha Finalización]] &gt;=TODAY(), DATEDIF(Tabla1[[#This Row],[Fecha de nac]],TODAY(),"y"), ROUNDDOWN((Tabla1[[#This Row],[Fecha Finalización]] -Tabla1[[#This Row],[Fecha de nac]])/365,0)))</f>
        <v/>
      </c>
      <c r="O786" s="167"/>
      <c r="P786" s="34"/>
      <c r="Q786" s="67"/>
      <c r="R786" s="67"/>
      <c r="S786" s="67"/>
      <c r="T786" s="67"/>
      <c r="U786" s="241" t="str">
        <f>IF(F786="","",Tabla1[[#This Row],[Fecha Inicio grupo]]+3*7-7)</f>
        <v/>
      </c>
      <c r="V786" s="242" t="str">
        <f>IF(F786="","",EDATE(Tabla1[[#This Row],[Fecha Inicio grupo]],3))</f>
        <v/>
      </c>
      <c r="W786" s="29"/>
      <c r="X786" s="29"/>
      <c r="Y786" s="76"/>
      <c r="Z786" s="76"/>
      <c r="AA786" s="76"/>
      <c r="AB786" s="76"/>
      <c r="AC786" s="76"/>
      <c r="AD786" s="76"/>
      <c r="AE786" s="76"/>
      <c r="AF786" s="76"/>
      <c r="AG786" s="76"/>
      <c r="AH786" s="76"/>
      <c r="AI786" s="76"/>
      <c r="AJ786" s="76"/>
      <c r="AK786" s="76"/>
      <c r="AL786" s="76"/>
      <c r="AM786" s="76"/>
      <c r="AN786" s="76"/>
      <c r="AO786" s="143"/>
      <c r="AP786" s="244" t="str">
        <f>IF(F786="","",IFERROR(VLOOKUP(SUBSTITUTE(SUBSTITUTE(Tabla1[[#This Row],[Uso Sistemas]],"T","P"),"N","F"),Parámetros!$M$2:$N$17,2,0),"Completar hasta 3ra sem. para evaluar a Probacionista"))</f>
        <v/>
      </c>
      <c r="AQ786" s="39"/>
      <c r="AR786" s="39"/>
      <c r="AS786" s="39"/>
      <c r="AT786" s="28"/>
      <c r="AU786" s="55"/>
      <c r="AV786" s="55"/>
      <c r="AW786" s="55"/>
      <c r="AX786" s="246" t="str">
        <f>IF(V786="","",EOMONTH(EDATE(Tabla1[[#This Row],[Fecha Finalización]],2),0))</f>
        <v/>
      </c>
      <c r="AY786" s="39"/>
      <c r="AZ786" s="247" t="str">
        <f>IF(V786="","",EOMONTH(EDATE(Tabla1[[#This Row],[Fecha Finalización]],3),0))</f>
        <v/>
      </c>
      <c r="BA786" s="39"/>
      <c r="BB786" s="39"/>
      <c r="BC786" s="233"/>
      <c r="BD786" s="231" t="str">
        <f>IF(F786="","",Tabla1[[#This Row],[sem 01]]&amp;Tabla1[[#This Row],[sem 02]]&amp;Tabla1[[#This Row],[sem 03]])</f>
        <v/>
      </c>
      <c r="BE786" s="232" t="str">
        <f>+IF(TRIM(F786)="","",$B$1&amp;"-"&amp;Tabla1[[#This Row],[Mes Inscrito]]&amp;"-"&amp;Tabla1[[#This Row],[Dia de clases Inscrito]]&amp;"-"&amp;Tabla1[[#This Row],[Horario Inscrito]]&amp;"-"&amp;Tabla1[[#This Row],[Fecha Inicio grupo]])</f>
        <v/>
      </c>
      <c r="BF786" s="249" t="str">
        <f>IF(F786="","",Tabla1[[#This Row],[Curso]])</f>
        <v/>
      </c>
      <c r="BG786" s="250" t="str">
        <f>+IF(TRIM(F786)="","",$B$1&amp;"-"&amp;TRIM(Tabla1[[#This Row],[Mes Inscrito]])&amp;"-"&amp;TRIM(Tabla1[[#This Row],[Dia de clases Inscrito]])&amp;"-"&amp;TRIM(Tabla1[[#This Row],[Horario Inscrito]])&amp;"-"&amp;TRIM(Tabla1[[#This Row],[Fecha Inicio grupo]])&amp;"-"&amp;TRIM(Tabla1[[#This Row],[Tipo Incrito]]))</f>
        <v/>
      </c>
      <c r="BH786" s="251" t="str">
        <f>IF(F786="","",OR(IFERROR(SEARCH("CG",Tabla1[[#This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6" s="305" t="str">
        <f>IF(F786&lt;&gt;"",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6" s="305" t="str">
        <f>IF(F786&lt;&gt;"",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6" s="305" t="str">
        <f>IF(Tabla1[[#This Row],[Fecha Inicio grupo]]="","",IFERROR(VLOOKUP(Tabla1[[#This Row],[Mes de Alta como miembro]],Parámetros!$AM$2:$AN$16,2,0),"01/01/1900"))</f>
        <v/>
      </c>
    </row>
    <row r="787" spans="1:63" ht="14.45" hidden="1">
      <c r="A787" s="68">
        <v>784</v>
      </c>
      <c r="B787" s="29"/>
      <c r="C787" s="34"/>
      <c r="D787" s="42"/>
      <c r="E787" s="64"/>
      <c r="F787" s="45"/>
      <c r="G787" s="45"/>
      <c r="H787" s="161"/>
      <c r="I787" s="42"/>
      <c r="J787" s="28"/>
      <c r="K787" s="69"/>
      <c r="L787" s="68"/>
      <c r="M787" s="46"/>
      <c r="N787" s="236" t="str">
        <f ca="1">IF(Tabla1[[#This Row],[Fecha de nac]]="","",IF(Tabla1[[#This Row],[Fecha Finalización]] &gt;=TODAY(), DATEDIF(Tabla1[[#This Row],[Fecha de nac]],TODAY(),"y"), ROUNDDOWN((Tabla1[[#This Row],[Fecha Finalización]] -Tabla1[[#This Row],[Fecha de nac]])/365,0)))</f>
        <v/>
      </c>
      <c r="O787" s="167"/>
      <c r="P787" s="34"/>
      <c r="Q787" s="67"/>
      <c r="R787" s="67"/>
      <c r="S787" s="67"/>
      <c r="T787" s="67"/>
      <c r="U787" s="241" t="str">
        <f>IF(F787="","",Tabla1[[#This Row],[Fecha Inicio grupo]]+3*7-7)</f>
        <v/>
      </c>
      <c r="V787" s="242" t="str">
        <f>IF(F787="","",EDATE(Tabla1[[#This Row],[Fecha Inicio grupo]],3))</f>
        <v/>
      </c>
      <c r="W787" s="29"/>
      <c r="X787" s="29"/>
      <c r="Y787" s="76"/>
      <c r="Z787" s="76"/>
      <c r="AA787" s="76"/>
      <c r="AB787" s="76"/>
      <c r="AC787" s="76"/>
      <c r="AD787" s="76"/>
      <c r="AE787" s="76"/>
      <c r="AF787" s="76"/>
      <c r="AG787" s="76"/>
      <c r="AH787" s="76"/>
      <c r="AI787" s="76"/>
      <c r="AJ787" s="76"/>
      <c r="AK787" s="76"/>
      <c r="AL787" s="76"/>
      <c r="AM787" s="76"/>
      <c r="AN787" s="76"/>
      <c r="AO787" s="143"/>
      <c r="AP787" s="244" t="str">
        <f>IF(F787="","",IFERROR(VLOOKUP(SUBSTITUTE(SUBSTITUTE(Tabla1[[#This Row],[Uso Sistemas]],"T","P"),"N","F"),Parámetros!$M$2:$N$17,2,0),"Completar hasta 3ra sem. para evaluar a Probacionista"))</f>
        <v/>
      </c>
      <c r="AQ787" s="39"/>
      <c r="AR787" s="39"/>
      <c r="AS787" s="39"/>
      <c r="AT787" s="28"/>
      <c r="AU787" s="55"/>
      <c r="AV787" s="55"/>
      <c r="AW787" s="55"/>
      <c r="AX787" s="246" t="str">
        <f>IF(V787="","",EOMONTH(EDATE(Tabla1[[#This Row],[Fecha Finalización]],2),0))</f>
        <v/>
      </c>
      <c r="AY787" s="39"/>
      <c r="AZ787" s="247" t="str">
        <f>IF(V787="","",EOMONTH(EDATE(Tabla1[[#This Row],[Fecha Finalización]],3),0))</f>
        <v/>
      </c>
      <c r="BA787" s="39"/>
      <c r="BB787" s="39"/>
      <c r="BC787" s="233"/>
      <c r="BD787" s="231" t="str">
        <f>IF(F787="","",Tabla1[[#This Row],[sem 01]]&amp;Tabla1[[#This Row],[sem 02]]&amp;Tabla1[[#This Row],[sem 03]])</f>
        <v/>
      </c>
      <c r="BE787" s="232" t="str">
        <f>+IF(TRIM(F787)="","",$B$1&amp;"-"&amp;Tabla1[[#This Row],[Mes Inscrito]]&amp;"-"&amp;Tabla1[[#This Row],[Dia de clases Inscrito]]&amp;"-"&amp;Tabla1[[#This Row],[Horario Inscrito]]&amp;"-"&amp;Tabla1[[#This Row],[Fecha Inicio grupo]])</f>
        <v/>
      </c>
      <c r="BF787" s="249" t="str">
        <f>IF(F787="","",Tabla1[[#This Row],[Curso]])</f>
        <v/>
      </c>
      <c r="BG787" s="250" t="str">
        <f>+IF(TRIM(F787)="","",$B$1&amp;"-"&amp;TRIM(Tabla1[[#This Row],[Mes Inscrito]])&amp;"-"&amp;TRIM(Tabla1[[#This Row],[Dia de clases Inscrito]])&amp;"-"&amp;TRIM(Tabla1[[#This Row],[Horario Inscrito]])&amp;"-"&amp;TRIM(Tabla1[[#This Row],[Fecha Inicio grupo]])&amp;"-"&amp;TRIM(Tabla1[[#This Row],[Tipo Incrito]]))</f>
        <v/>
      </c>
      <c r="BH787" s="251" t="str">
        <f>IF(F787="","",OR(IFERROR(SEARCH("CG",Tabla1[[#This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7" s="305" t="str">
        <f>IF(F787&lt;&gt;"",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7" s="305" t="str">
        <f>IF(F787&lt;&gt;"",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7" s="305" t="str">
        <f>IF(Tabla1[[#This Row],[Fecha Inicio grupo]]="","",IFERROR(VLOOKUP(Tabla1[[#This Row],[Mes de Alta como miembro]],Parámetros!$AM$2:$AN$16,2,0),"01/01/1900"))</f>
        <v/>
      </c>
    </row>
    <row r="788" spans="1:63" ht="14.45" hidden="1">
      <c r="A788" s="68">
        <v>785</v>
      </c>
      <c r="B788" s="29"/>
      <c r="C788" s="34"/>
      <c r="D788" s="42"/>
      <c r="E788" s="64"/>
      <c r="F788" s="45"/>
      <c r="G788" s="45"/>
      <c r="H788" s="161"/>
      <c r="I788" s="42"/>
      <c r="J788" s="28"/>
      <c r="K788" s="69"/>
      <c r="L788" s="68"/>
      <c r="M788" s="46"/>
      <c r="N788" s="236" t="str">
        <f ca="1">IF(Tabla1[[#This Row],[Fecha de nac]]="","",IF(Tabla1[[#This Row],[Fecha Finalización]] &gt;=TODAY(), DATEDIF(Tabla1[[#This Row],[Fecha de nac]],TODAY(),"y"), ROUNDDOWN((Tabla1[[#This Row],[Fecha Finalización]] -Tabla1[[#This Row],[Fecha de nac]])/365,0)))</f>
        <v/>
      </c>
      <c r="O788" s="167"/>
      <c r="P788" s="34"/>
      <c r="Q788" s="67"/>
      <c r="R788" s="67"/>
      <c r="S788" s="67"/>
      <c r="T788" s="67"/>
      <c r="U788" s="241" t="str">
        <f>IF(F788="","",Tabla1[[#This Row],[Fecha Inicio grupo]]+3*7-7)</f>
        <v/>
      </c>
      <c r="V788" s="242" t="str">
        <f>IF(F788="","",EDATE(Tabla1[[#This Row],[Fecha Inicio grupo]],3))</f>
        <v/>
      </c>
      <c r="W788" s="29"/>
      <c r="X788" s="29"/>
      <c r="Y788" s="76"/>
      <c r="Z788" s="76"/>
      <c r="AA788" s="76"/>
      <c r="AB788" s="76"/>
      <c r="AC788" s="76"/>
      <c r="AD788" s="76"/>
      <c r="AE788" s="76"/>
      <c r="AF788" s="76"/>
      <c r="AG788" s="76"/>
      <c r="AH788" s="76"/>
      <c r="AI788" s="76"/>
      <c r="AJ788" s="76"/>
      <c r="AK788" s="76"/>
      <c r="AL788" s="76"/>
      <c r="AM788" s="76"/>
      <c r="AN788" s="76"/>
      <c r="AO788" s="143"/>
      <c r="AP788" s="244" t="str">
        <f>IF(F788="","",IFERROR(VLOOKUP(SUBSTITUTE(SUBSTITUTE(Tabla1[[#This Row],[Uso Sistemas]],"T","P"),"N","F"),Parámetros!$M$2:$N$17,2,0),"Completar hasta 3ra sem. para evaluar a Probacionista"))</f>
        <v/>
      </c>
      <c r="AQ788" s="39"/>
      <c r="AR788" s="39"/>
      <c r="AS788" s="39"/>
      <c r="AT788" s="28"/>
      <c r="AU788" s="55"/>
      <c r="AV788" s="55"/>
      <c r="AW788" s="55"/>
      <c r="AX788" s="246" t="str">
        <f>IF(V788="","",EOMONTH(EDATE(Tabla1[[#This Row],[Fecha Finalización]],2),0))</f>
        <v/>
      </c>
      <c r="AY788" s="39"/>
      <c r="AZ788" s="247" t="str">
        <f>IF(V788="","",EOMONTH(EDATE(Tabla1[[#This Row],[Fecha Finalización]],3),0))</f>
        <v/>
      </c>
      <c r="BA788" s="39"/>
      <c r="BB788" s="39"/>
      <c r="BC788" s="233"/>
      <c r="BD788" s="231" t="str">
        <f>IF(F788="","",Tabla1[[#This Row],[sem 01]]&amp;Tabla1[[#This Row],[sem 02]]&amp;Tabla1[[#This Row],[sem 03]])</f>
        <v/>
      </c>
      <c r="BE788" s="232" t="str">
        <f>+IF(TRIM(F788)="","",$B$1&amp;"-"&amp;Tabla1[[#This Row],[Mes Inscrito]]&amp;"-"&amp;Tabla1[[#This Row],[Dia de clases Inscrito]]&amp;"-"&amp;Tabla1[[#This Row],[Horario Inscrito]]&amp;"-"&amp;Tabla1[[#This Row],[Fecha Inicio grupo]])</f>
        <v/>
      </c>
      <c r="BF788" s="249" t="str">
        <f>IF(F788="","",Tabla1[[#This Row],[Curso]])</f>
        <v/>
      </c>
      <c r="BG788" s="250" t="str">
        <f>+IF(TRIM(F788)="","",$B$1&amp;"-"&amp;TRIM(Tabla1[[#This Row],[Mes Inscrito]])&amp;"-"&amp;TRIM(Tabla1[[#This Row],[Dia de clases Inscrito]])&amp;"-"&amp;TRIM(Tabla1[[#This Row],[Horario Inscrito]])&amp;"-"&amp;TRIM(Tabla1[[#This Row],[Fecha Inicio grupo]])&amp;"-"&amp;TRIM(Tabla1[[#This Row],[Tipo Incrito]]))</f>
        <v/>
      </c>
      <c r="BH788" s="251" t="str">
        <f>IF(F788="","",OR(IFERROR(SEARCH("CG",Tabla1[[#This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8" s="305" t="str">
        <f>IF(F788&lt;&gt;"",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8" s="305" t="str">
        <f>IF(F788&lt;&gt;"",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8" s="305" t="str">
        <f>IF(Tabla1[[#This Row],[Fecha Inicio grupo]]="","",IFERROR(VLOOKUP(Tabla1[[#This Row],[Mes de Alta como miembro]],Parámetros!$AM$2:$AN$16,2,0),"01/01/1900"))</f>
        <v/>
      </c>
    </row>
    <row r="789" spans="1:63" ht="14.45" hidden="1">
      <c r="A789" s="68">
        <v>786</v>
      </c>
      <c r="B789" s="29"/>
      <c r="C789" s="34"/>
      <c r="D789" s="42"/>
      <c r="E789" s="64"/>
      <c r="F789" s="45"/>
      <c r="G789" s="45"/>
      <c r="H789" s="161"/>
      <c r="I789" s="42"/>
      <c r="J789" s="28"/>
      <c r="K789" s="69"/>
      <c r="L789" s="68"/>
      <c r="M789" s="46"/>
      <c r="N789" s="236" t="str">
        <f ca="1">IF(Tabla1[[#This Row],[Fecha de nac]]="","",IF(Tabla1[[#This Row],[Fecha Finalización]] &gt;=TODAY(), DATEDIF(Tabla1[[#This Row],[Fecha de nac]],TODAY(),"y"), ROUNDDOWN((Tabla1[[#This Row],[Fecha Finalización]] -Tabla1[[#This Row],[Fecha de nac]])/365,0)))</f>
        <v/>
      </c>
      <c r="O789" s="167"/>
      <c r="P789" s="34"/>
      <c r="Q789" s="67"/>
      <c r="R789" s="67"/>
      <c r="S789" s="67"/>
      <c r="T789" s="67"/>
      <c r="U789" s="241" t="str">
        <f>IF(F789="","",Tabla1[[#This Row],[Fecha Inicio grupo]]+3*7-7)</f>
        <v/>
      </c>
      <c r="V789" s="242" t="str">
        <f>IF(F789="","",EDATE(Tabla1[[#This Row],[Fecha Inicio grupo]],3))</f>
        <v/>
      </c>
      <c r="W789" s="29"/>
      <c r="X789" s="29"/>
      <c r="Y789" s="76"/>
      <c r="Z789" s="76"/>
      <c r="AA789" s="76"/>
      <c r="AB789" s="76"/>
      <c r="AC789" s="76"/>
      <c r="AD789" s="76"/>
      <c r="AE789" s="76"/>
      <c r="AF789" s="76"/>
      <c r="AG789" s="76"/>
      <c r="AH789" s="76"/>
      <c r="AI789" s="76"/>
      <c r="AJ789" s="76"/>
      <c r="AK789" s="76"/>
      <c r="AL789" s="76"/>
      <c r="AM789" s="76"/>
      <c r="AN789" s="76"/>
      <c r="AO789" s="143"/>
      <c r="AP789" s="244" t="str">
        <f>IF(F789="","",IFERROR(VLOOKUP(SUBSTITUTE(SUBSTITUTE(Tabla1[[#This Row],[Uso Sistemas]],"T","P"),"N","F"),Parámetros!$M$2:$N$17,2,0),"Completar hasta 3ra sem. para evaluar a Probacionista"))</f>
        <v/>
      </c>
      <c r="AQ789" s="39"/>
      <c r="AR789" s="39"/>
      <c r="AS789" s="39"/>
      <c r="AT789" s="28"/>
      <c r="AU789" s="55"/>
      <c r="AV789" s="55"/>
      <c r="AW789" s="55"/>
      <c r="AX789" s="246" t="str">
        <f>IF(V789="","",EOMONTH(EDATE(Tabla1[[#This Row],[Fecha Finalización]],2),0))</f>
        <v/>
      </c>
      <c r="AY789" s="39"/>
      <c r="AZ789" s="247" t="str">
        <f>IF(V789="","",EOMONTH(EDATE(Tabla1[[#This Row],[Fecha Finalización]],3),0))</f>
        <v/>
      </c>
      <c r="BA789" s="39"/>
      <c r="BB789" s="39"/>
      <c r="BC789" s="233"/>
      <c r="BD789" s="231" t="str">
        <f>IF(F789="","",Tabla1[[#This Row],[sem 01]]&amp;Tabla1[[#This Row],[sem 02]]&amp;Tabla1[[#This Row],[sem 03]])</f>
        <v/>
      </c>
      <c r="BE789" s="232" t="str">
        <f>+IF(TRIM(F789)="","",$B$1&amp;"-"&amp;Tabla1[[#This Row],[Mes Inscrito]]&amp;"-"&amp;Tabla1[[#This Row],[Dia de clases Inscrito]]&amp;"-"&amp;Tabla1[[#This Row],[Horario Inscrito]]&amp;"-"&amp;Tabla1[[#This Row],[Fecha Inicio grupo]])</f>
        <v/>
      </c>
      <c r="BF789" s="249" t="str">
        <f>IF(F789="","",Tabla1[[#This Row],[Curso]])</f>
        <v/>
      </c>
      <c r="BG789" s="250" t="str">
        <f>+IF(TRIM(F789)="","",$B$1&amp;"-"&amp;TRIM(Tabla1[[#This Row],[Mes Inscrito]])&amp;"-"&amp;TRIM(Tabla1[[#This Row],[Dia de clases Inscrito]])&amp;"-"&amp;TRIM(Tabla1[[#This Row],[Horario Inscrito]])&amp;"-"&amp;TRIM(Tabla1[[#This Row],[Fecha Inicio grupo]])&amp;"-"&amp;TRIM(Tabla1[[#This Row],[Tipo Incrito]]))</f>
        <v/>
      </c>
      <c r="BH789" s="251" t="str">
        <f>IF(F789="","",OR(IFERROR(SEARCH("CG",Tabla1[[#This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9" s="305" t="str">
        <f>IF(F789&lt;&gt;"",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9" s="305" t="str">
        <f>IF(F789&lt;&gt;"",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9" s="305" t="str">
        <f>IF(Tabla1[[#This Row],[Fecha Inicio grupo]]="","",IFERROR(VLOOKUP(Tabla1[[#This Row],[Mes de Alta como miembro]],Parámetros!$AM$2:$AN$16,2,0),"01/01/1900"))</f>
        <v/>
      </c>
    </row>
    <row r="790" spans="1:63" ht="14.45" hidden="1">
      <c r="A790" s="68">
        <v>787</v>
      </c>
      <c r="B790" s="29"/>
      <c r="C790" s="34"/>
      <c r="D790" s="42"/>
      <c r="E790" s="64"/>
      <c r="F790" s="45"/>
      <c r="G790" s="45"/>
      <c r="H790" s="161"/>
      <c r="I790" s="42"/>
      <c r="J790" s="28"/>
      <c r="K790" s="69"/>
      <c r="L790" s="68"/>
      <c r="M790" s="46"/>
      <c r="N790" s="236" t="str">
        <f ca="1">IF(Tabla1[[#This Row],[Fecha de nac]]="","",IF(Tabla1[[#This Row],[Fecha Finalización]] &gt;=TODAY(), DATEDIF(Tabla1[[#This Row],[Fecha de nac]],TODAY(),"y"), ROUNDDOWN((Tabla1[[#This Row],[Fecha Finalización]] -Tabla1[[#This Row],[Fecha de nac]])/365,0)))</f>
        <v/>
      </c>
      <c r="O790" s="167"/>
      <c r="P790" s="34"/>
      <c r="Q790" s="67"/>
      <c r="R790" s="67"/>
      <c r="S790" s="67"/>
      <c r="T790" s="67"/>
      <c r="U790" s="241" t="str">
        <f>IF(F790="","",Tabla1[[#This Row],[Fecha Inicio grupo]]+3*7-7)</f>
        <v/>
      </c>
      <c r="V790" s="242" t="str">
        <f>IF(F790="","",EDATE(Tabla1[[#This Row],[Fecha Inicio grupo]],3))</f>
        <v/>
      </c>
      <c r="W790" s="29"/>
      <c r="X790" s="29"/>
      <c r="Y790" s="76"/>
      <c r="Z790" s="76"/>
      <c r="AA790" s="76"/>
      <c r="AB790" s="76"/>
      <c r="AC790" s="76"/>
      <c r="AD790" s="76"/>
      <c r="AE790" s="76"/>
      <c r="AF790" s="76"/>
      <c r="AG790" s="76"/>
      <c r="AH790" s="76"/>
      <c r="AI790" s="76"/>
      <c r="AJ790" s="76"/>
      <c r="AK790" s="76"/>
      <c r="AL790" s="76"/>
      <c r="AM790" s="76"/>
      <c r="AN790" s="76"/>
      <c r="AO790" s="143"/>
      <c r="AP790" s="244" t="str">
        <f>IF(F790="","",IFERROR(VLOOKUP(SUBSTITUTE(SUBSTITUTE(Tabla1[[#This Row],[Uso Sistemas]],"T","P"),"N","F"),Parámetros!$M$2:$N$17,2,0),"Completar hasta 3ra sem. para evaluar a Probacionista"))</f>
        <v/>
      </c>
      <c r="AQ790" s="39"/>
      <c r="AR790" s="39"/>
      <c r="AS790" s="39"/>
      <c r="AT790" s="28"/>
      <c r="AU790" s="55"/>
      <c r="AV790" s="55"/>
      <c r="AW790" s="55"/>
      <c r="AX790" s="246" t="str">
        <f>IF(V790="","",EOMONTH(EDATE(Tabla1[[#This Row],[Fecha Finalización]],2),0))</f>
        <v/>
      </c>
      <c r="AY790" s="39"/>
      <c r="AZ790" s="247" t="str">
        <f>IF(V790="","",EOMONTH(EDATE(Tabla1[[#This Row],[Fecha Finalización]],3),0))</f>
        <v/>
      </c>
      <c r="BA790" s="39"/>
      <c r="BB790" s="39"/>
      <c r="BC790" s="233"/>
      <c r="BD790" s="231" t="str">
        <f>IF(F790="","",Tabla1[[#This Row],[sem 01]]&amp;Tabla1[[#This Row],[sem 02]]&amp;Tabla1[[#This Row],[sem 03]])</f>
        <v/>
      </c>
      <c r="BE790" s="232" t="str">
        <f>+IF(TRIM(F790)="","",$B$1&amp;"-"&amp;Tabla1[[#This Row],[Mes Inscrito]]&amp;"-"&amp;Tabla1[[#This Row],[Dia de clases Inscrito]]&amp;"-"&amp;Tabla1[[#This Row],[Horario Inscrito]]&amp;"-"&amp;Tabla1[[#This Row],[Fecha Inicio grupo]])</f>
        <v/>
      </c>
      <c r="BF790" s="249" t="str">
        <f>IF(F790="","",Tabla1[[#This Row],[Curso]])</f>
        <v/>
      </c>
      <c r="BG790" s="250" t="str">
        <f>+IF(TRIM(F790)="","",$B$1&amp;"-"&amp;TRIM(Tabla1[[#This Row],[Mes Inscrito]])&amp;"-"&amp;TRIM(Tabla1[[#This Row],[Dia de clases Inscrito]])&amp;"-"&amp;TRIM(Tabla1[[#This Row],[Horario Inscrito]])&amp;"-"&amp;TRIM(Tabla1[[#This Row],[Fecha Inicio grupo]])&amp;"-"&amp;TRIM(Tabla1[[#This Row],[Tipo Incrito]]))</f>
        <v/>
      </c>
      <c r="BH790" s="251" t="str">
        <f>IF(F790="","",OR(IFERROR(SEARCH("CG",Tabla1[[#This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0" s="305" t="str">
        <f>IF(F790&lt;&gt;"",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0" s="305" t="str">
        <f>IF(F790&lt;&gt;"",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0" s="305" t="str">
        <f>IF(Tabla1[[#This Row],[Fecha Inicio grupo]]="","",IFERROR(VLOOKUP(Tabla1[[#This Row],[Mes de Alta como miembro]],Parámetros!$AM$2:$AN$16,2,0),"01/01/1900"))</f>
        <v/>
      </c>
    </row>
    <row r="791" spans="1:63" ht="14.45" hidden="1">
      <c r="A791" s="68">
        <v>788</v>
      </c>
      <c r="B791" s="29"/>
      <c r="C791" s="34"/>
      <c r="D791" s="42"/>
      <c r="E791" s="64"/>
      <c r="F791" s="45"/>
      <c r="G791" s="45"/>
      <c r="H791" s="161"/>
      <c r="I791" s="42"/>
      <c r="J791" s="28"/>
      <c r="K791" s="69"/>
      <c r="L791" s="68"/>
      <c r="M791" s="46"/>
      <c r="N791" s="236" t="str">
        <f ca="1">IF(Tabla1[[#This Row],[Fecha de nac]]="","",IF(Tabla1[[#This Row],[Fecha Finalización]] &gt;=TODAY(), DATEDIF(Tabla1[[#This Row],[Fecha de nac]],TODAY(),"y"), ROUNDDOWN((Tabla1[[#This Row],[Fecha Finalización]] -Tabla1[[#This Row],[Fecha de nac]])/365,0)))</f>
        <v/>
      </c>
      <c r="O791" s="167"/>
      <c r="P791" s="34"/>
      <c r="Q791" s="67"/>
      <c r="R791" s="67"/>
      <c r="S791" s="67"/>
      <c r="T791" s="67"/>
      <c r="U791" s="241" t="str">
        <f>IF(F791="","",Tabla1[[#This Row],[Fecha Inicio grupo]]+3*7-7)</f>
        <v/>
      </c>
      <c r="V791" s="242" t="str">
        <f>IF(F791="","",EDATE(Tabla1[[#This Row],[Fecha Inicio grupo]],3))</f>
        <v/>
      </c>
      <c r="W791" s="29"/>
      <c r="X791" s="29"/>
      <c r="Y791" s="76"/>
      <c r="Z791" s="76"/>
      <c r="AA791" s="76"/>
      <c r="AB791" s="76"/>
      <c r="AC791" s="76"/>
      <c r="AD791" s="76"/>
      <c r="AE791" s="76"/>
      <c r="AF791" s="76"/>
      <c r="AG791" s="76"/>
      <c r="AH791" s="76"/>
      <c r="AI791" s="76"/>
      <c r="AJ791" s="76"/>
      <c r="AK791" s="76"/>
      <c r="AL791" s="76"/>
      <c r="AM791" s="76"/>
      <c r="AN791" s="76"/>
      <c r="AO791" s="143"/>
      <c r="AP791" s="244" t="str">
        <f>IF(F791="","",IFERROR(VLOOKUP(SUBSTITUTE(SUBSTITUTE(Tabla1[[#This Row],[Uso Sistemas]],"T","P"),"N","F"),Parámetros!$M$2:$N$17,2,0),"Completar hasta 3ra sem. para evaluar a Probacionista"))</f>
        <v/>
      </c>
      <c r="AQ791" s="39"/>
      <c r="AR791" s="39"/>
      <c r="AS791" s="39"/>
      <c r="AT791" s="28"/>
      <c r="AU791" s="55"/>
      <c r="AV791" s="55"/>
      <c r="AW791" s="55"/>
      <c r="AX791" s="246" t="str">
        <f>IF(V791="","",EOMONTH(EDATE(Tabla1[[#This Row],[Fecha Finalización]],2),0))</f>
        <v/>
      </c>
      <c r="AY791" s="39"/>
      <c r="AZ791" s="247" t="str">
        <f>IF(V791="","",EOMONTH(EDATE(Tabla1[[#This Row],[Fecha Finalización]],3),0))</f>
        <v/>
      </c>
      <c r="BA791" s="39"/>
      <c r="BB791" s="39"/>
      <c r="BC791" s="233"/>
      <c r="BD791" s="231" t="str">
        <f>IF(F791="","",Tabla1[[#This Row],[sem 01]]&amp;Tabla1[[#This Row],[sem 02]]&amp;Tabla1[[#This Row],[sem 03]])</f>
        <v/>
      </c>
      <c r="BE791" s="232" t="str">
        <f>+IF(TRIM(F791)="","",$B$1&amp;"-"&amp;Tabla1[[#This Row],[Mes Inscrito]]&amp;"-"&amp;Tabla1[[#This Row],[Dia de clases Inscrito]]&amp;"-"&amp;Tabla1[[#This Row],[Horario Inscrito]]&amp;"-"&amp;Tabla1[[#This Row],[Fecha Inicio grupo]])</f>
        <v/>
      </c>
      <c r="BF791" s="249" t="str">
        <f>IF(F791="","",Tabla1[[#This Row],[Curso]])</f>
        <v/>
      </c>
      <c r="BG791" s="250" t="str">
        <f>+IF(TRIM(F791)="","",$B$1&amp;"-"&amp;TRIM(Tabla1[[#This Row],[Mes Inscrito]])&amp;"-"&amp;TRIM(Tabla1[[#This Row],[Dia de clases Inscrito]])&amp;"-"&amp;TRIM(Tabla1[[#This Row],[Horario Inscrito]])&amp;"-"&amp;TRIM(Tabla1[[#This Row],[Fecha Inicio grupo]])&amp;"-"&amp;TRIM(Tabla1[[#This Row],[Tipo Incrito]]))</f>
        <v/>
      </c>
      <c r="BH791" s="251" t="str">
        <f>IF(F791="","",OR(IFERROR(SEARCH("CG",Tabla1[[#This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1" s="305" t="str">
        <f>IF(F791&lt;&gt;"",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1" s="305" t="str">
        <f>IF(F791&lt;&gt;"",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1" s="305" t="str">
        <f>IF(Tabla1[[#This Row],[Fecha Inicio grupo]]="","",IFERROR(VLOOKUP(Tabla1[[#This Row],[Mes de Alta como miembro]],Parámetros!$AM$2:$AN$16,2,0),"01/01/1900"))</f>
        <v/>
      </c>
    </row>
    <row r="792" spans="1:63" ht="14.45" hidden="1">
      <c r="A792" s="68">
        <v>789</v>
      </c>
      <c r="B792" s="29"/>
      <c r="C792" s="34"/>
      <c r="D792" s="42"/>
      <c r="E792" s="64"/>
      <c r="F792" s="45"/>
      <c r="G792" s="45"/>
      <c r="H792" s="161"/>
      <c r="I792" s="42"/>
      <c r="J792" s="28"/>
      <c r="K792" s="69"/>
      <c r="L792" s="68"/>
      <c r="M792" s="46"/>
      <c r="N792" s="236" t="str">
        <f ca="1">IF(Tabla1[[#This Row],[Fecha de nac]]="","",IF(Tabla1[[#This Row],[Fecha Finalización]] &gt;=TODAY(), DATEDIF(Tabla1[[#This Row],[Fecha de nac]],TODAY(),"y"), ROUNDDOWN((Tabla1[[#This Row],[Fecha Finalización]] -Tabla1[[#This Row],[Fecha de nac]])/365,0)))</f>
        <v/>
      </c>
      <c r="O792" s="167"/>
      <c r="P792" s="34"/>
      <c r="Q792" s="67"/>
      <c r="R792" s="67"/>
      <c r="S792" s="67"/>
      <c r="T792" s="67"/>
      <c r="U792" s="241" t="str">
        <f>IF(F792="","",Tabla1[[#This Row],[Fecha Inicio grupo]]+3*7-7)</f>
        <v/>
      </c>
      <c r="V792" s="242" t="str">
        <f>IF(F792="","",EDATE(Tabla1[[#This Row],[Fecha Inicio grupo]],3))</f>
        <v/>
      </c>
      <c r="W792" s="29"/>
      <c r="X792" s="29"/>
      <c r="Y792" s="76"/>
      <c r="Z792" s="76"/>
      <c r="AA792" s="76"/>
      <c r="AB792" s="76"/>
      <c r="AC792" s="76"/>
      <c r="AD792" s="76"/>
      <c r="AE792" s="76"/>
      <c r="AF792" s="76"/>
      <c r="AG792" s="76"/>
      <c r="AH792" s="76"/>
      <c r="AI792" s="76"/>
      <c r="AJ792" s="76"/>
      <c r="AK792" s="76"/>
      <c r="AL792" s="76"/>
      <c r="AM792" s="76"/>
      <c r="AN792" s="76"/>
      <c r="AO792" s="143"/>
      <c r="AP792" s="244" t="str">
        <f>IF(F792="","",IFERROR(VLOOKUP(SUBSTITUTE(SUBSTITUTE(Tabla1[[#This Row],[Uso Sistemas]],"T","P"),"N","F"),Parámetros!$M$2:$N$17,2,0),"Completar hasta 3ra sem. para evaluar a Probacionista"))</f>
        <v/>
      </c>
      <c r="AQ792" s="39"/>
      <c r="AR792" s="39"/>
      <c r="AS792" s="39"/>
      <c r="AT792" s="28"/>
      <c r="AU792" s="55"/>
      <c r="AV792" s="55"/>
      <c r="AW792" s="55"/>
      <c r="AX792" s="246" t="str">
        <f>IF(V792="","",EOMONTH(EDATE(Tabla1[[#This Row],[Fecha Finalización]],2),0))</f>
        <v/>
      </c>
      <c r="AY792" s="39"/>
      <c r="AZ792" s="247" t="str">
        <f>IF(V792="","",EOMONTH(EDATE(Tabla1[[#This Row],[Fecha Finalización]],3),0))</f>
        <v/>
      </c>
      <c r="BA792" s="39"/>
      <c r="BB792" s="39"/>
      <c r="BC792" s="233"/>
      <c r="BD792" s="231" t="str">
        <f>IF(F792="","",Tabla1[[#This Row],[sem 01]]&amp;Tabla1[[#This Row],[sem 02]]&amp;Tabla1[[#This Row],[sem 03]])</f>
        <v/>
      </c>
      <c r="BE792" s="232" t="str">
        <f>+IF(TRIM(F792)="","",$B$1&amp;"-"&amp;Tabla1[[#This Row],[Mes Inscrito]]&amp;"-"&amp;Tabla1[[#This Row],[Dia de clases Inscrito]]&amp;"-"&amp;Tabla1[[#This Row],[Horario Inscrito]]&amp;"-"&amp;Tabla1[[#This Row],[Fecha Inicio grupo]])</f>
        <v/>
      </c>
      <c r="BF792" s="249" t="str">
        <f>IF(F792="","",Tabla1[[#This Row],[Curso]])</f>
        <v/>
      </c>
      <c r="BG792" s="250" t="str">
        <f>+IF(TRIM(F792)="","",$B$1&amp;"-"&amp;TRIM(Tabla1[[#This Row],[Mes Inscrito]])&amp;"-"&amp;TRIM(Tabla1[[#This Row],[Dia de clases Inscrito]])&amp;"-"&amp;TRIM(Tabla1[[#This Row],[Horario Inscrito]])&amp;"-"&amp;TRIM(Tabla1[[#This Row],[Fecha Inicio grupo]])&amp;"-"&amp;TRIM(Tabla1[[#This Row],[Tipo Incrito]]))</f>
        <v/>
      </c>
      <c r="BH792" s="251" t="str">
        <f>IF(F792="","",OR(IFERROR(SEARCH("CG",Tabla1[[#This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2" s="305" t="str">
        <f>IF(F792&lt;&gt;"",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2" s="305" t="str">
        <f>IF(F792&lt;&gt;"",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2" s="305" t="str">
        <f>IF(Tabla1[[#This Row],[Fecha Inicio grupo]]="","",IFERROR(VLOOKUP(Tabla1[[#This Row],[Mes de Alta como miembro]],Parámetros!$AM$2:$AN$16,2,0),"01/01/1900"))</f>
        <v/>
      </c>
    </row>
    <row r="793" spans="1:63" ht="14.45" hidden="1">
      <c r="A793" s="68">
        <v>790</v>
      </c>
      <c r="B793" s="29"/>
      <c r="C793" s="34"/>
      <c r="D793" s="42"/>
      <c r="E793" s="64"/>
      <c r="F793" s="45"/>
      <c r="G793" s="45"/>
      <c r="H793" s="161"/>
      <c r="I793" s="42"/>
      <c r="J793" s="28"/>
      <c r="K793" s="69"/>
      <c r="L793" s="68"/>
      <c r="M793" s="46"/>
      <c r="N793" s="236" t="str">
        <f ca="1">IF(Tabla1[[#This Row],[Fecha de nac]]="","",IF(Tabla1[[#This Row],[Fecha Finalización]] &gt;=TODAY(), DATEDIF(Tabla1[[#This Row],[Fecha de nac]],TODAY(),"y"), ROUNDDOWN((Tabla1[[#This Row],[Fecha Finalización]] -Tabla1[[#This Row],[Fecha de nac]])/365,0)))</f>
        <v/>
      </c>
      <c r="O793" s="167"/>
      <c r="P793" s="34"/>
      <c r="Q793" s="67"/>
      <c r="R793" s="67"/>
      <c r="S793" s="67"/>
      <c r="T793" s="67"/>
      <c r="U793" s="241" t="str">
        <f>IF(F793="","",Tabla1[[#This Row],[Fecha Inicio grupo]]+3*7-7)</f>
        <v/>
      </c>
      <c r="V793" s="242" t="str">
        <f>IF(F793="","",EDATE(Tabla1[[#This Row],[Fecha Inicio grupo]],3))</f>
        <v/>
      </c>
      <c r="W793" s="29"/>
      <c r="X793" s="29"/>
      <c r="Y793" s="76"/>
      <c r="Z793" s="76"/>
      <c r="AA793" s="76"/>
      <c r="AB793" s="76"/>
      <c r="AC793" s="76"/>
      <c r="AD793" s="76"/>
      <c r="AE793" s="76"/>
      <c r="AF793" s="76"/>
      <c r="AG793" s="76"/>
      <c r="AH793" s="76"/>
      <c r="AI793" s="76"/>
      <c r="AJ793" s="76"/>
      <c r="AK793" s="76"/>
      <c r="AL793" s="76"/>
      <c r="AM793" s="76"/>
      <c r="AN793" s="76"/>
      <c r="AO793" s="143"/>
      <c r="AP793" s="244" t="str">
        <f>IF(F793="","",IFERROR(VLOOKUP(SUBSTITUTE(SUBSTITUTE(Tabla1[[#This Row],[Uso Sistemas]],"T","P"),"N","F"),Parámetros!$M$2:$N$17,2,0),"Completar hasta 3ra sem. para evaluar a Probacionista"))</f>
        <v/>
      </c>
      <c r="AQ793" s="39"/>
      <c r="AR793" s="39"/>
      <c r="AS793" s="39"/>
      <c r="AT793" s="28"/>
      <c r="AU793" s="55"/>
      <c r="AV793" s="55"/>
      <c r="AW793" s="55"/>
      <c r="AX793" s="246" t="str">
        <f>IF(V793="","",EOMONTH(EDATE(Tabla1[[#This Row],[Fecha Finalización]],2),0))</f>
        <v/>
      </c>
      <c r="AY793" s="39"/>
      <c r="AZ793" s="247" t="str">
        <f>IF(V793="","",EOMONTH(EDATE(Tabla1[[#This Row],[Fecha Finalización]],3),0))</f>
        <v/>
      </c>
      <c r="BA793" s="39"/>
      <c r="BB793" s="39"/>
      <c r="BC793" s="233"/>
      <c r="BD793" s="231" t="str">
        <f>IF(F793="","",Tabla1[[#This Row],[sem 01]]&amp;Tabla1[[#This Row],[sem 02]]&amp;Tabla1[[#This Row],[sem 03]])</f>
        <v/>
      </c>
      <c r="BE793" s="232" t="str">
        <f>+IF(TRIM(F793)="","",$B$1&amp;"-"&amp;Tabla1[[#This Row],[Mes Inscrito]]&amp;"-"&amp;Tabla1[[#This Row],[Dia de clases Inscrito]]&amp;"-"&amp;Tabla1[[#This Row],[Horario Inscrito]]&amp;"-"&amp;Tabla1[[#This Row],[Fecha Inicio grupo]])</f>
        <v/>
      </c>
      <c r="BF793" s="249" t="str">
        <f>IF(F793="","",Tabla1[[#This Row],[Curso]])</f>
        <v/>
      </c>
      <c r="BG793" s="250" t="str">
        <f>+IF(TRIM(F793)="","",$B$1&amp;"-"&amp;TRIM(Tabla1[[#This Row],[Mes Inscrito]])&amp;"-"&amp;TRIM(Tabla1[[#This Row],[Dia de clases Inscrito]])&amp;"-"&amp;TRIM(Tabla1[[#This Row],[Horario Inscrito]])&amp;"-"&amp;TRIM(Tabla1[[#This Row],[Fecha Inicio grupo]])&amp;"-"&amp;TRIM(Tabla1[[#This Row],[Tipo Incrito]]))</f>
        <v/>
      </c>
      <c r="BH793" s="251" t="str">
        <f>IF(F793="","",OR(IFERROR(SEARCH("CG",Tabla1[[#This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3" s="305" t="str">
        <f>IF(F793&lt;&gt;"",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3" s="305" t="str">
        <f>IF(F793&lt;&gt;"",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3" s="305" t="str">
        <f>IF(Tabla1[[#This Row],[Fecha Inicio grupo]]="","",IFERROR(VLOOKUP(Tabla1[[#This Row],[Mes de Alta como miembro]],Parámetros!$AM$2:$AN$16,2,0),"01/01/1900"))</f>
        <v/>
      </c>
    </row>
    <row r="794" spans="1:63" ht="14.45" hidden="1">
      <c r="A794" s="68">
        <v>791</v>
      </c>
      <c r="B794" s="29"/>
      <c r="C794" s="34"/>
      <c r="D794" s="42"/>
      <c r="E794" s="64"/>
      <c r="F794" s="45"/>
      <c r="G794" s="45"/>
      <c r="H794" s="161"/>
      <c r="I794" s="42"/>
      <c r="J794" s="28"/>
      <c r="K794" s="69"/>
      <c r="L794" s="68"/>
      <c r="M794" s="46"/>
      <c r="N794" s="236" t="str">
        <f ca="1">IF(Tabla1[[#This Row],[Fecha de nac]]="","",IF(Tabla1[[#This Row],[Fecha Finalización]] &gt;=TODAY(), DATEDIF(Tabla1[[#This Row],[Fecha de nac]],TODAY(),"y"), ROUNDDOWN((Tabla1[[#This Row],[Fecha Finalización]] -Tabla1[[#This Row],[Fecha de nac]])/365,0)))</f>
        <v/>
      </c>
      <c r="O794" s="167"/>
      <c r="P794" s="34"/>
      <c r="Q794" s="67"/>
      <c r="R794" s="67"/>
      <c r="S794" s="67"/>
      <c r="T794" s="67"/>
      <c r="U794" s="241" t="str">
        <f>IF(F794="","",Tabla1[[#This Row],[Fecha Inicio grupo]]+3*7-7)</f>
        <v/>
      </c>
      <c r="V794" s="242" t="str">
        <f>IF(F794="","",EDATE(Tabla1[[#This Row],[Fecha Inicio grupo]],3))</f>
        <v/>
      </c>
      <c r="W794" s="29"/>
      <c r="X794" s="29"/>
      <c r="Y794" s="76"/>
      <c r="Z794" s="76"/>
      <c r="AA794" s="76"/>
      <c r="AB794" s="76"/>
      <c r="AC794" s="76"/>
      <c r="AD794" s="76"/>
      <c r="AE794" s="76"/>
      <c r="AF794" s="76"/>
      <c r="AG794" s="76"/>
      <c r="AH794" s="76"/>
      <c r="AI794" s="76"/>
      <c r="AJ794" s="76"/>
      <c r="AK794" s="76"/>
      <c r="AL794" s="76"/>
      <c r="AM794" s="76"/>
      <c r="AN794" s="76"/>
      <c r="AO794" s="143"/>
      <c r="AP794" s="244" t="str">
        <f>IF(F794="","",IFERROR(VLOOKUP(SUBSTITUTE(SUBSTITUTE(Tabla1[[#This Row],[Uso Sistemas]],"T","P"),"N","F"),Parámetros!$M$2:$N$17,2,0),"Completar hasta 3ra sem. para evaluar a Probacionista"))</f>
        <v/>
      </c>
      <c r="AQ794" s="39"/>
      <c r="AR794" s="39"/>
      <c r="AS794" s="39"/>
      <c r="AT794" s="28"/>
      <c r="AU794" s="55"/>
      <c r="AV794" s="55"/>
      <c r="AW794" s="55"/>
      <c r="AX794" s="246" t="str">
        <f>IF(V794="","",EOMONTH(EDATE(Tabla1[[#This Row],[Fecha Finalización]],2),0))</f>
        <v/>
      </c>
      <c r="AY794" s="39"/>
      <c r="AZ794" s="247" t="str">
        <f>IF(V794="","",EOMONTH(EDATE(Tabla1[[#This Row],[Fecha Finalización]],3),0))</f>
        <v/>
      </c>
      <c r="BA794" s="39"/>
      <c r="BB794" s="39"/>
      <c r="BC794" s="233"/>
      <c r="BD794" s="231" t="str">
        <f>IF(F794="","",Tabla1[[#This Row],[sem 01]]&amp;Tabla1[[#This Row],[sem 02]]&amp;Tabla1[[#This Row],[sem 03]])</f>
        <v/>
      </c>
      <c r="BE794" s="232" t="str">
        <f>+IF(TRIM(F794)="","",$B$1&amp;"-"&amp;Tabla1[[#This Row],[Mes Inscrito]]&amp;"-"&amp;Tabla1[[#This Row],[Dia de clases Inscrito]]&amp;"-"&amp;Tabla1[[#This Row],[Horario Inscrito]]&amp;"-"&amp;Tabla1[[#This Row],[Fecha Inicio grupo]])</f>
        <v/>
      </c>
      <c r="BF794" s="249" t="str">
        <f>IF(F794="","",Tabla1[[#This Row],[Curso]])</f>
        <v/>
      </c>
      <c r="BG794" s="250" t="str">
        <f>+IF(TRIM(F794)="","",$B$1&amp;"-"&amp;TRIM(Tabla1[[#This Row],[Mes Inscrito]])&amp;"-"&amp;TRIM(Tabla1[[#This Row],[Dia de clases Inscrito]])&amp;"-"&amp;TRIM(Tabla1[[#This Row],[Horario Inscrito]])&amp;"-"&amp;TRIM(Tabla1[[#This Row],[Fecha Inicio grupo]])&amp;"-"&amp;TRIM(Tabla1[[#This Row],[Tipo Incrito]]))</f>
        <v/>
      </c>
      <c r="BH794" s="251" t="str">
        <f>IF(F794="","",OR(IFERROR(SEARCH("CG",Tabla1[[#This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4" s="305" t="str">
        <f>IF(F794&lt;&gt;"",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4" s="305" t="str">
        <f>IF(F794&lt;&gt;"",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4" s="305" t="str">
        <f>IF(Tabla1[[#This Row],[Fecha Inicio grupo]]="","",IFERROR(VLOOKUP(Tabla1[[#This Row],[Mes de Alta como miembro]],Parámetros!$AM$2:$AN$16,2,0),"01/01/1900"))</f>
        <v/>
      </c>
    </row>
    <row r="795" spans="1:63" ht="14.45" hidden="1">
      <c r="A795" s="68">
        <v>792</v>
      </c>
      <c r="B795" s="29"/>
      <c r="C795" s="34"/>
      <c r="D795" s="42"/>
      <c r="E795" s="64"/>
      <c r="F795" s="45"/>
      <c r="G795" s="45"/>
      <c r="H795" s="161"/>
      <c r="I795" s="42"/>
      <c r="J795" s="28"/>
      <c r="K795" s="69"/>
      <c r="L795" s="68"/>
      <c r="M795" s="46"/>
      <c r="N795" s="236" t="str">
        <f ca="1">IF(Tabla1[[#This Row],[Fecha de nac]]="","",IF(Tabla1[[#This Row],[Fecha Finalización]] &gt;=TODAY(), DATEDIF(Tabla1[[#This Row],[Fecha de nac]],TODAY(),"y"), ROUNDDOWN((Tabla1[[#This Row],[Fecha Finalización]] -Tabla1[[#This Row],[Fecha de nac]])/365,0)))</f>
        <v/>
      </c>
      <c r="O795" s="167"/>
      <c r="P795" s="34"/>
      <c r="Q795" s="67"/>
      <c r="R795" s="67"/>
      <c r="S795" s="67"/>
      <c r="T795" s="67"/>
      <c r="U795" s="241" t="str">
        <f>IF(F795="","",Tabla1[[#This Row],[Fecha Inicio grupo]]+3*7-7)</f>
        <v/>
      </c>
      <c r="V795" s="242" t="str">
        <f>IF(F795="","",EDATE(Tabla1[[#This Row],[Fecha Inicio grupo]],3))</f>
        <v/>
      </c>
      <c r="W795" s="29"/>
      <c r="X795" s="29"/>
      <c r="Y795" s="76"/>
      <c r="Z795" s="76"/>
      <c r="AA795" s="76"/>
      <c r="AB795" s="76"/>
      <c r="AC795" s="76"/>
      <c r="AD795" s="76"/>
      <c r="AE795" s="76"/>
      <c r="AF795" s="76"/>
      <c r="AG795" s="76"/>
      <c r="AH795" s="76"/>
      <c r="AI795" s="76"/>
      <c r="AJ795" s="76"/>
      <c r="AK795" s="76"/>
      <c r="AL795" s="76"/>
      <c r="AM795" s="76"/>
      <c r="AN795" s="76"/>
      <c r="AO795" s="143"/>
      <c r="AP795" s="244" t="str">
        <f>IF(F795="","",IFERROR(VLOOKUP(SUBSTITUTE(SUBSTITUTE(Tabla1[[#This Row],[Uso Sistemas]],"T","P"),"N","F"),Parámetros!$M$2:$N$17,2,0),"Completar hasta 3ra sem. para evaluar a Probacionista"))</f>
        <v/>
      </c>
      <c r="AQ795" s="39"/>
      <c r="AR795" s="39"/>
      <c r="AS795" s="39"/>
      <c r="AT795" s="28"/>
      <c r="AU795" s="55"/>
      <c r="AV795" s="55"/>
      <c r="AW795" s="55"/>
      <c r="AX795" s="246" t="str">
        <f>IF(V795="","",EOMONTH(EDATE(Tabla1[[#This Row],[Fecha Finalización]],2),0))</f>
        <v/>
      </c>
      <c r="AY795" s="39"/>
      <c r="AZ795" s="247" t="str">
        <f>IF(V795="","",EOMONTH(EDATE(Tabla1[[#This Row],[Fecha Finalización]],3),0))</f>
        <v/>
      </c>
      <c r="BA795" s="39"/>
      <c r="BB795" s="39"/>
      <c r="BC795" s="233"/>
      <c r="BD795" s="231" t="str">
        <f>IF(F795="","",Tabla1[[#This Row],[sem 01]]&amp;Tabla1[[#This Row],[sem 02]]&amp;Tabla1[[#This Row],[sem 03]])</f>
        <v/>
      </c>
      <c r="BE795" s="232" t="str">
        <f>+IF(TRIM(F795)="","",$B$1&amp;"-"&amp;Tabla1[[#This Row],[Mes Inscrito]]&amp;"-"&amp;Tabla1[[#This Row],[Dia de clases Inscrito]]&amp;"-"&amp;Tabla1[[#This Row],[Horario Inscrito]]&amp;"-"&amp;Tabla1[[#This Row],[Fecha Inicio grupo]])</f>
        <v/>
      </c>
      <c r="BF795" s="249" t="str">
        <f>IF(F795="","",Tabla1[[#This Row],[Curso]])</f>
        <v/>
      </c>
      <c r="BG795" s="250" t="str">
        <f>+IF(TRIM(F795)="","",$B$1&amp;"-"&amp;TRIM(Tabla1[[#This Row],[Mes Inscrito]])&amp;"-"&amp;TRIM(Tabla1[[#This Row],[Dia de clases Inscrito]])&amp;"-"&amp;TRIM(Tabla1[[#This Row],[Horario Inscrito]])&amp;"-"&amp;TRIM(Tabla1[[#This Row],[Fecha Inicio grupo]])&amp;"-"&amp;TRIM(Tabla1[[#This Row],[Tipo Incrito]]))</f>
        <v/>
      </c>
      <c r="BH795" s="251" t="str">
        <f>IF(F795="","",OR(IFERROR(SEARCH("CG",Tabla1[[#This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5" s="305" t="str">
        <f>IF(F795&lt;&gt;"",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5" s="305" t="str">
        <f>IF(F795&lt;&gt;"",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5" s="305" t="str">
        <f>IF(Tabla1[[#This Row],[Fecha Inicio grupo]]="","",IFERROR(VLOOKUP(Tabla1[[#This Row],[Mes de Alta como miembro]],Parámetros!$AM$2:$AN$16,2,0),"01/01/1900"))</f>
        <v/>
      </c>
    </row>
    <row r="796" spans="1:63" ht="14.45" hidden="1">
      <c r="A796" s="68">
        <v>793</v>
      </c>
      <c r="B796" s="29"/>
      <c r="C796" s="34"/>
      <c r="D796" s="42"/>
      <c r="E796" s="64"/>
      <c r="F796" s="45"/>
      <c r="G796" s="45"/>
      <c r="H796" s="161"/>
      <c r="I796" s="42"/>
      <c r="J796" s="28"/>
      <c r="K796" s="69"/>
      <c r="L796" s="68"/>
      <c r="M796" s="46"/>
      <c r="N796" s="236" t="str">
        <f ca="1">IF(Tabla1[[#This Row],[Fecha de nac]]="","",IF(Tabla1[[#This Row],[Fecha Finalización]] &gt;=TODAY(), DATEDIF(Tabla1[[#This Row],[Fecha de nac]],TODAY(),"y"), ROUNDDOWN((Tabla1[[#This Row],[Fecha Finalización]] -Tabla1[[#This Row],[Fecha de nac]])/365,0)))</f>
        <v/>
      </c>
      <c r="O796" s="167"/>
      <c r="P796" s="34"/>
      <c r="Q796" s="67"/>
      <c r="R796" s="67"/>
      <c r="S796" s="67"/>
      <c r="T796" s="67"/>
      <c r="U796" s="241" t="str">
        <f>IF(F796="","",Tabla1[[#This Row],[Fecha Inicio grupo]]+3*7-7)</f>
        <v/>
      </c>
      <c r="V796" s="242" t="str">
        <f>IF(F796="","",EDATE(Tabla1[[#This Row],[Fecha Inicio grupo]],3))</f>
        <v/>
      </c>
      <c r="W796" s="29"/>
      <c r="X796" s="29"/>
      <c r="Y796" s="76"/>
      <c r="Z796" s="76"/>
      <c r="AA796" s="76"/>
      <c r="AB796" s="76"/>
      <c r="AC796" s="76"/>
      <c r="AD796" s="76"/>
      <c r="AE796" s="76"/>
      <c r="AF796" s="76"/>
      <c r="AG796" s="76"/>
      <c r="AH796" s="76"/>
      <c r="AI796" s="76"/>
      <c r="AJ796" s="76"/>
      <c r="AK796" s="76"/>
      <c r="AL796" s="76"/>
      <c r="AM796" s="76"/>
      <c r="AN796" s="76"/>
      <c r="AO796" s="143"/>
      <c r="AP796" s="244" t="str">
        <f>IF(F796="","",IFERROR(VLOOKUP(SUBSTITUTE(SUBSTITUTE(Tabla1[[#This Row],[Uso Sistemas]],"T","P"),"N","F"),Parámetros!$M$2:$N$17,2,0),"Completar hasta 3ra sem. para evaluar a Probacionista"))</f>
        <v/>
      </c>
      <c r="AQ796" s="39"/>
      <c r="AR796" s="39"/>
      <c r="AS796" s="39"/>
      <c r="AT796" s="28"/>
      <c r="AU796" s="55"/>
      <c r="AV796" s="55"/>
      <c r="AW796" s="55"/>
      <c r="AX796" s="246" t="str">
        <f>IF(V796="","",EOMONTH(EDATE(Tabla1[[#This Row],[Fecha Finalización]],2),0))</f>
        <v/>
      </c>
      <c r="AY796" s="39"/>
      <c r="AZ796" s="247" t="str">
        <f>IF(V796="","",EOMONTH(EDATE(Tabla1[[#This Row],[Fecha Finalización]],3),0))</f>
        <v/>
      </c>
      <c r="BA796" s="39"/>
      <c r="BB796" s="39"/>
      <c r="BC796" s="233"/>
      <c r="BD796" s="231" t="str">
        <f>IF(F796="","",Tabla1[[#This Row],[sem 01]]&amp;Tabla1[[#This Row],[sem 02]]&amp;Tabla1[[#This Row],[sem 03]])</f>
        <v/>
      </c>
      <c r="BE796" s="232" t="str">
        <f>+IF(TRIM(F796)="","",$B$1&amp;"-"&amp;Tabla1[[#This Row],[Mes Inscrito]]&amp;"-"&amp;Tabla1[[#This Row],[Dia de clases Inscrito]]&amp;"-"&amp;Tabla1[[#This Row],[Horario Inscrito]]&amp;"-"&amp;Tabla1[[#This Row],[Fecha Inicio grupo]])</f>
        <v/>
      </c>
      <c r="BF796" s="249" t="str">
        <f>IF(F796="","",Tabla1[[#This Row],[Curso]])</f>
        <v/>
      </c>
      <c r="BG796" s="250" t="str">
        <f>+IF(TRIM(F796)="","",$B$1&amp;"-"&amp;TRIM(Tabla1[[#This Row],[Mes Inscrito]])&amp;"-"&amp;TRIM(Tabla1[[#This Row],[Dia de clases Inscrito]])&amp;"-"&amp;TRIM(Tabla1[[#This Row],[Horario Inscrito]])&amp;"-"&amp;TRIM(Tabla1[[#This Row],[Fecha Inicio grupo]])&amp;"-"&amp;TRIM(Tabla1[[#This Row],[Tipo Incrito]]))</f>
        <v/>
      </c>
      <c r="BH796" s="251" t="str">
        <f>IF(F796="","",OR(IFERROR(SEARCH("CG",Tabla1[[#This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6" s="305" t="str">
        <f>IF(F796&lt;&gt;"",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6" s="305" t="str">
        <f>IF(F796&lt;&gt;"",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6" s="305" t="str">
        <f>IF(Tabla1[[#This Row],[Fecha Inicio grupo]]="","",IFERROR(VLOOKUP(Tabla1[[#This Row],[Mes de Alta como miembro]],Parámetros!$AM$2:$AN$16,2,0),"01/01/1900"))</f>
        <v/>
      </c>
    </row>
    <row r="797" spans="1:63" ht="14.45" hidden="1">
      <c r="A797" s="68">
        <v>794</v>
      </c>
      <c r="B797" s="29"/>
      <c r="C797" s="34"/>
      <c r="D797" s="42"/>
      <c r="E797" s="64"/>
      <c r="F797" s="45"/>
      <c r="G797" s="45"/>
      <c r="H797" s="161"/>
      <c r="I797" s="42"/>
      <c r="J797" s="28"/>
      <c r="K797" s="69"/>
      <c r="L797" s="68"/>
      <c r="M797" s="46"/>
      <c r="N797" s="236" t="str">
        <f ca="1">IF(Tabla1[[#This Row],[Fecha de nac]]="","",IF(Tabla1[[#This Row],[Fecha Finalización]] &gt;=TODAY(), DATEDIF(Tabla1[[#This Row],[Fecha de nac]],TODAY(),"y"), ROUNDDOWN((Tabla1[[#This Row],[Fecha Finalización]] -Tabla1[[#This Row],[Fecha de nac]])/365,0)))</f>
        <v/>
      </c>
      <c r="O797" s="167"/>
      <c r="P797" s="34"/>
      <c r="Q797" s="67"/>
      <c r="R797" s="67"/>
      <c r="S797" s="67"/>
      <c r="T797" s="67"/>
      <c r="U797" s="241" t="str">
        <f>IF(F797="","",Tabla1[[#This Row],[Fecha Inicio grupo]]+3*7-7)</f>
        <v/>
      </c>
      <c r="V797" s="242" t="str">
        <f>IF(F797="","",EDATE(Tabla1[[#This Row],[Fecha Inicio grupo]],3))</f>
        <v/>
      </c>
      <c r="W797" s="29"/>
      <c r="X797" s="29"/>
      <c r="Y797" s="76"/>
      <c r="Z797" s="76"/>
      <c r="AA797" s="76"/>
      <c r="AB797" s="76"/>
      <c r="AC797" s="76"/>
      <c r="AD797" s="76"/>
      <c r="AE797" s="76"/>
      <c r="AF797" s="76"/>
      <c r="AG797" s="76"/>
      <c r="AH797" s="76"/>
      <c r="AI797" s="76"/>
      <c r="AJ797" s="76"/>
      <c r="AK797" s="76"/>
      <c r="AL797" s="76"/>
      <c r="AM797" s="76"/>
      <c r="AN797" s="76"/>
      <c r="AO797" s="143"/>
      <c r="AP797" s="244" t="str">
        <f>IF(F797="","",IFERROR(VLOOKUP(SUBSTITUTE(SUBSTITUTE(Tabla1[[#This Row],[Uso Sistemas]],"T","P"),"N","F"),Parámetros!$M$2:$N$17,2,0),"Completar hasta 3ra sem. para evaluar a Probacionista"))</f>
        <v/>
      </c>
      <c r="AQ797" s="39"/>
      <c r="AR797" s="39"/>
      <c r="AS797" s="39"/>
      <c r="AT797" s="28"/>
      <c r="AU797" s="55"/>
      <c r="AV797" s="55"/>
      <c r="AW797" s="55"/>
      <c r="AX797" s="246" t="str">
        <f>IF(V797="","",EOMONTH(EDATE(Tabla1[[#This Row],[Fecha Finalización]],2),0))</f>
        <v/>
      </c>
      <c r="AY797" s="39"/>
      <c r="AZ797" s="247" t="str">
        <f>IF(V797="","",EOMONTH(EDATE(Tabla1[[#This Row],[Fecha Finalización]],3),0))</f>
        <v/>
      </c>
      <c r="BA797" s="39"/>
      <c r="BB797" s="39"/>
      <c r="BC797" s="233"/>
      <c r="BD797" s="231" t="str">
        <f>IF(F797="","",Tabla1[[#This Row],[sem 01]]&amp;Tabla1[[#This Row],[sem 02]]&amp;Tabla1[[#This Row],[sem 03]])</f>
        <v/>
      </c>
      <c r="BE797" s="232" t="str">
        <f>+IF(TRIM(F797)="","",$B$1&amp;"-"&amp;Tabla1[[#This Row],[Mes Inscrito]]&amp;"-"&amp;Tabla1[[#This Row],[Dia de clases Inscrito]]&amp;"-"&amp;Tabla1[[#This Row],[Horario Inscrito]]&amp;"-"&amp;Tabla1[[#This Row],[Fecha Inicio grupo]])</f>
        <v/>
      </c>
      <c r="BF797" s="249" t="str">
        <f>IF(F797="","",Tabla1[[#This Row],[Curso]])</f>
        <v/>
      </c>
      <c r="BG797" s="250" t="str">
        <f>+IF(TRIM(F797)="","",$B$1&amp;"-"&amp;TRIM(Tabla1[[#This Row],[Mes Inscrito]])&amp;"-"&amp;TRIM(Tabla1[[#This Row],[Dia de clases Inscrito]])&amp;"-"&amp;TRIM(Tabla1[[#This Row],[Horario Inscrito]])&amp;"-"&amp;TRIM(Tabla1[[#This Row],[Fecha Inicio grupo]])&amp;"-"&amp;TRIM(Tabla1[[#This Row],[Tipo Incrito]]))</f>
        <v/>
      </c>
      <c r="BH797" s="251" t="str">
        <f>IF(F797="","",OR(IFERROR(SEARCH("CG",Tabla1[[#This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7" s="305" t="str">
        <f>IF(F797&lt;&gt;"",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7" s="305" t="str">
        <f>IF(F797&lt;&gt;"",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7" s="305" t="str">
        <f>IF(Tabla1[[#This Row],[Fecha Inicio grupo]]="","",IFERROR(VLOOKUP(Tabla1[[#This Row],[Mes de Alta como miembro]],Parámetros!$AM$2:$AN$16,2,0),"01/01/1900"))</f>
        <v/>
      </c>
    </row>
    <row r="798" spans="1:63" ht="14.45" hidden="1">
      <c r="A798" s="68">
        <v>795</v>
      </c>
      <c r="B798" s="29"/>
      <c r="C798" s="34"/>
      <c r="D798" s="42"/>
      <c r="E798" s="64"/>
      <c r="F798" s="45"/>
      <c r="G798" s="45"/>
      <c r="H798" s="161"/>
      <c r="I798" s="42"/>
      <c r="J798" s="28"/>
      <c r="K798" s="69"/>
      <c r="L798" s="68"/>
      <c r="M798" s="46"/>
      <c r="N798" s="236" t="str">
        <f ca="1">IF(Tabla1[[#This Row],[Fecha de nac]]="","",IF(Tabla1[[#This Row],[Fecha Finalización]] &gt;=TODAY(), DATEDIF(Tabla1[[#This Row],[Fecha de nac]],TODAY(),"y"), ROUNDDOWN((Tabla1[[#This Row],[Fecha Finalización]] -Tabla1[[#This Row],[Fecha de nac]])/365,0)))</f>
        <v/>
      </c>
      <c r="O798" s="167"/>
      <c r="P798" s="34"/>
      <c r="Q798" s="67"/>
      <c r="R798" s="67"/>
      <c r="S798" s="67"/>
      <c r="T798" s="67"/>
      <c r="U798" s="241" t="str">
        <f>IF(F798="","",Tabla1[[#This Row],[Fecha Inicio grupo]]+3*7-7)</f>
        <v/>
      </c>
      <c r="V798" s="242" t="str">
        <f>IF(F798="","",EDATE(Tabla1[[#This Row],[Fecha Inicio grupo]],3))</f>
        <v/>
      </c>
      <c r="W798" s="29"/>
      <c r="X798" s="29"/>
      <c r="Y798" s="76"/>
      <c r="Z798" s="76"/>
      <c r="AA798" s="76"/>
      <c r="AB798" s="76"/>
      <c r="AC798" s="76"/>
      <c r="AD798" s="76"/>
      <c r="AE798" s="76"/>
      <c r="AF798" s="76"/>
      <c r="AG798" s="76"/>
      <c r="AH798" s="76"/>
      <c r="AI798" s="76"/>
      <c r="AJ798" s="76"/>
      <c r="AK798" s="76"/>
      <c r="AL798" s="76"/>
      <c r="AM798" s="76"/>
      <c r="AN798" s="76"/>
      <c r="AO798" s="143"/>
      <c r="AP798" s="244" t="str">
        <f>IF(F798="","",IFERROR(VLOOKUP(SUBSTITUTE(SUBSTITUTE(Tabla1[[#This Row],[Uso Sistemas]],"T","P"),"N","F"),Parámetros!$M$2:$N$17,2,0),"Completar hasta 3ra sem. para evaluar a Probacionista"))</f>
        <v/>
      </c>
      <c r="AQ798" s="39"/>
      <c r="AR798" s="39"/>
      <c r="AS798" s="39"/>
      <c r="AT798" s="28"/>
      <c r="AU798" s="55"/>
      <c r="AV798" s="55"/>
      <c r="AW798" s="55"/>
      <c r="AX798" s="246" t="str">
        <f>IF(V798="","",EOMONTH(EDATE(Tabla1[[#This Row],[Fecha Finalización]],2),0))</f>
        <v/>
      </c>
      <c r="AY798" s="39"/>
      <c r="AZ798" s="247" t="str">
        <f>IF(V798="","",EOMONTH(EDATE(Tabla1[[#This Row],[Fecha Finalización]],3),0))</f>
        <v/>
      </c>
      <c r="BA798" s="39"/>
      <c r="BB798" s="39"/>
      <c r="BC798" s="233"/>
      <c r="BD798" s="231" t="str">
        <f>IF(F798="","",Tabla1[[#This Row],[sem 01]]&amp;Tabla1[[#This Row],[sem 02]]&amp;Tabla1[[#This Row],[sem 03]])</f>
        <v/>
      </c>
      <c r="BE798" s="232" t="str">
        <f>+IF(TRIM(F798)="","",$B$1&amp;"-"&amp;Tabla1[[#This Row],[Mes Inscrito]]&amp;"-"&amp;Tabla1[[#This Row],[Dia de clases Inscrito]]&amp;"-"&amp;Tabla1[[#This Row],[Horario Inscrito]]&amp;"-"&amp;Tabla1[[#This Row],[Fecha Inicio grupo]])</f>
        <v/>
      </c>
      <c r="BF798" s="249" t="str">
        <f>IF(F798="","",Tabla1[[#This Row],[Curso]])</f>
        <v/>
      </c>
      <c r="BG798" s="250" t="str">
        <f>+IF(TRIM(F798)="","",$B$1&amp;"-"&amp;TRIM(Tabla1[[#This Row],[Mes Inscrito]])&amp;"-"&amp;TRIM(Tabla1[[#This Row],[Dia de clases Inscrito]])&amp;"-"&amp;TRIM(Tabla1[[#This Row],[Horario Inscrito]])&amp;"-"&amp;TRIM(Tabla1[[#This Row],[Fecha Inicio grupo]])&amp;"-"&amp;TRIM(Tabla1[[#This Row],[Tipo Incrito]]))</f>
        <v/>
      </c>
      <c r="BH798" s="251" t="str">
        <f>IF(F798="","",OR(IFERROR(SEARCH("CG",Tabla1[[#This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8" s="305" t="str">
        <f>IF(F798&lt;&gt;"",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8" s="305" t="str">
        <f>IF(F798&lt;&gt;"",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8" s="305" t="str">
        <f>IF(Tabla1[[#This Row],[Fecha Inicio grupo]]="","",IFERROR(VLOOKUP(Tabla1[[#This Row],[Mes de Alta como miembro]],Parámetros!$AM$2:$AN$16,2,0),"01/01/1900"))</f>
        <v/>
      </c>
    </row>
    <row r="799" spans="1:63" ht="14.45" hidden="1">
      <c r="A799" s="68">
        <v>796</v>
      </c>
      <c r="B799" s="29"/>
      <c r="C799" s="34"/>
      <c r="D799" s="42"/>
      <c r="E799" s="64"/>
      <c r="F799" s="45"/>
      <c r="G799" s="45"/>
      <c r="H799" s="161"/>
      <c r="I799" s="42"/>
      <c r="J799" s="28"/>
      <c r="K799" s="69"/>
      <c r="L799" s="68"/>
      <c r="M799" s="46"/>
      <c r="N799" s="236" t="str">
        <f ca="1">IF(Tabla1[[#This Row],[Fecha de nac]]="","",IF(Tabla1[[#This Row],[Fecha Finalización]] &gt;=TODAY(), DATEDIF(Tabla1[[#This Row],[Fecha de nac]],TODAY(),"y"), ROUNDDOWN((Tabla1[[#This Row],[Fecha Finalización]] -Tabla1[[#This Row],[Fecha de nac]])/365,0)))</f>
        <v/>
      </c>
      <c r="O799" s="167"/>
      <c r="P799" s="34"/>
      <c r="Q799" s="67"/>
      <c r="R799" s="67"/>
      <c r="S799" s="67"/>
      <c r="T799" s="67"/>
      <c r="U799" s="241" t="str">
        <f>IF(F799="","",Tabla1[[#This Row],[Fecha Inicio grupo]]+3*7-7)</f>
        <v/>
      </c>
      <c r="V799" s="242" t="str">
        <f>IF(F799="","",EDATE(Tabla1[[#This Row],[Fecha Inicio grupo]],3))</f>
        <v/>
      </c>
      <c r="W799" s="29"/>
      <c r="X799" s="29"/>
      <c r="Y799" s="76"/>
      <c r="Z799" s="76"/>
      <c r="AA799" s="76"/>
      <c r="AB799" s="76"/>
      <c r="AC799" s="76"/>
      <c r="AD799" s="76"/>
      <c r="AE799" s="76"/>
      <c r="AF799" s="76"/>
      <c r="AG799" s="76"/>
      <c r="AH799" s="76"/>
      <c r="AI799" s="76"/>
      <c r="AJ799" s="76"/>
      <c r="AK799" s="76"/>
      <c r="AL799" s="76"/>
      <c r="AM799" s="76"/>
      <c r="AN799" s="76"/>
      <c r="AO799" s="143"/>
      <c r="AP799" s="244" t="str">
        <f>IF(F799="","",IFERROR(VLOOKUP(SUBSTITUTE(SUBSTITUTE(Tabla1[[#This Row],[Uso Sistemas]],"T","P"),"N","F"),Parámetros!$M$2:$N$17,2,0),"Completar hasta 3ra sem. para evaluar a Probacionista"))</f>
        <v/>
      </c>
      <c r="AQ799" s="39"/>
      <c r="AR799" s="39"/>
      <c r="AS799" s="39"/>
      <c r="AT799" s="28"/>
      <c r="AU799" s="55"/>
      <c r="AV799" s="55"/>
      <c r="AW799" s="55"/>
      <c r="AX799" s="246" t="str">
        <f>IF(V799="","",EOMONTH(EDATE(Tabla1[[#This Row],[Fecha Finalización]],2),0))</f>
        <v/>
      </c>
      <c r="AY799" s="39"/>
      <c r="AZ799" s="247" t="str">
        <f>IF(V799="","",EOMONTH(EDATE(Tabla1[[#This Row],[Fecha Finalización]],3),0))</f>
        <v/>
      </c>
      <c r="BA799" s="39"/>
      <c r="BB799" s="39"/>
      <c r="BC799" s="233"/>
      <c r="BD799" s="231" t="str">
        <f>IF(F799="","",Tabla1[[#This Row],[sem 01]]&amp;Tabla1[[#This Row],[sem 02]]&amp;Tabla1[[#This Row],[sem 03]])</f>
        <v/>
      </c>
      <c r="BE799" s="232" t="str">
        <f>+IF(TRIM(F799)="","",$B$1&amp;"-"&amp;Tabla1[[#This Row],[Mes Inscrito]]&amp;"-"&amp;Tabla1[[#This Row],[Dia de clases Inscrito]]&amp;"-"&amp;Tabla1[[#This Row],[Horario Inscrito]]&amp;"-"&amp;Tabla1[[#This Row],[Fecha Inicio grupo]])</f>
        <v/>
      </c>
      <c r="BF799" s="249" t="str">
        <f>IF(F799="","",Tabla1[[#This Row],[Curso]])</f>
        <v/>
      </c>
      <c r="BG799" s="250" t="str">
        <f>+IF(TRIM(F799)="","",$B$1&amp;"-"&amp;TRIM(Tabla1[[#This Row],[Mes Inscrito]])&amp;"-"&amp;TRIM(Tabla1[[#This Row],[Dia de clases Inscrito]])&amp;"-"&amp;TRIM(Tabla1[[#This Row],[Horario Inscrito]])&amp;"-"&amp;TRIM(Tabla1[[#This Row],[Fecha Inicio grupo]])&amp;"-"&amp;TRIM(Tabla1[[#This Row],[Tipo Incrito]]))</f>
        <v/>
      </c>
      <c r="BH799" s="251" t="str">
        <f>IF(F799="","",OR(IFERROR(SEARCH("CG",Tabla1[[#This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9" s="305" t="str">
        <f>IF(F799&lt;&gt;"",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9" s="305" t="str">
        <f>IF(F799&lt;&gt;"",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9" s="305" t="str">
        <f>IF(Tabla1[[#This Row],[Fecha Inicio grupo]]="","",IFERROR(VLOOKUP(Tabla1[[#This Row],[Mes de Alta como miembro]],Parámetros!$AM$2:$AN$16,2,0),"01/01/1900"))</f>
        <v/>
      </c>
    </row>
    <row r="800" spans="1:63" ht="14.45" hidden="1">
      <c r="A800" s="68">
        <v>797</v>
      </c>
      <c r="B800" s="29"/>
      <c r="C800" s="34"/>
      <c r="D800" s="42"/>
      <c r="E800" s="64"/>
      <c r="F800" s="45"/>
      <c r="G800" s="45"/>
      <c r="H800" s="161"/>
      <c r="I800" s="42"/>
      <c r="J800" s="28"/>
      <c r="K800" s="69"/>
      <c r="L800" s="68"/>
      <c r="M800" s="46"/>
      <c r="N800" s="236" t="str">
        <f ca="1">IF(Tabla1[[#This Row],[Fecha de nac]]="","",IF(Tabla1[[#This Row],[Fecha Finalización]] &gt;=TODAY(), DATEDIF(Tabla1[[#This Row],[Fecha de nac]],TODAY(),"y"), ROUNDDOWN((Tabla1[[#This Row],[Fecha Finalización]] -Tabla1[[#This Row],[Fecha de nac]])/365,0)))</f>
        <v/>
      </c>
      <c r="O800" s="167"/>
      <c r="P800" s="34"/>
      <c r="Q800" s="67"/>
      <c r="R800" s="67"/>
      <c r="S800" s="67"/>
      <c r="T800" s="67"/>
      <c r="U800" s="241" t="str">
        <f>IF(F800="","",Tabla1[[#This Row],[Fecha Inicio grupo]]+3*7-7)</f>
        <v/>
      </c>
      <c r="V800" s="242" t="str">
        <f>IF(F800="","",EDATE(Tabla1[[#This Row],[Fecha Inicio grupo]],3))</f>
        <v/>
      </c>
      <c r="W800" s="29"/>
      <c r="X800" s="29"/>
      <c r="Y800" s="76"/>
      <c r="Z800" s="76"/>
      <c r="AA800" s="76"/>
      <c r="AB800" s="76"/>
      <c r="AC800" s="76"/>
      <c r="AD800" s="76"/>
      <c r="AE800" s="76"/>
      <c r="AF800" s="76"/>
      <c r="AG800" s="76"/>
      <c r="AH800" s="76"/>
      <c r="AI800" s="76"/>
      <c r="AJ800" s="76"/>
      <c r="AK800" s="76"/>
      <c r="AL800" s="76"/>
      <c r="AM800" s="76"/>
      <c r="AN800" s="76"/>
      <c r="AO800" s="143"/>
      <c r="AP800" s="244" t="str">
        <f>IF(F800="","",IFERROR(VLOOKUP(SUBSTITUTE(SUBSTITUTE(Tabla1[[#This Row],[Uso Sistemas]],"T","P"),"N","F"),Parámetros!$M$2:$N$17,2,0),"Completar hasta 3ra sem. para evaluar a Probacionista"))</f>
        <v/>
      </c>
      <c r="AQ800" s="39"/>
      <c r="AR800" s="39"/>
      <c r="AS800" s="39"/>
      <c r="AT800" s="28"/>
      <c r="AU800" s="55"/>
      <c r="AV800" s="55"/>
      <c r="AW800" s="55"/>
      <c r="AX800" s="246" t="str">
        <f>IF(V800="","",EOMONTH(EDATE(Tabla1[[#This Row],[Fecha Finalización]],2),0))</f>
        <v/>
      </c>
      <c r="AY800" s="39"/>
      <c r="AZ800" s="247" t="str">
        <f>IF(V800="","",EOMONTH(EDATE(Tabla1[[#This Row],[Fecha Finalización]],3),0))</f>
        <v/>
      </c>
      <c r="BA800" s="39"/>
      <c r="BB800" s="39"/>
      <c r="BC800" s="233"/>
      <c r="BD800" s="231" t="str">
        <f>IF(F800="","",Tabla1[[#This Row],[sem 01]]&amp;Tabla1[[#This Row],[sem 02]]&amp;Tabla1[[#This Row],[sem 03]])</f>
        <v/>
      </c>
      <c r="BE800" s="232" t="str">
        <f>+IF(TRIM(F800)="","",$B$1&amp;"-"&amp;Tabla1[[#This Row],[Mes Inscrito]]&amp;"-"&amp;Tabla1[[#This Row],[Dia de clases Inscrito]]&amp;"-"&amp;Tabla1[[#This Row],[Horario Inscrito]]&amp;"-"&amp;Tabla1[[#This Row],[Fecha Inicio grupo]])</f>
        <v/>
      </c>
      <c r="BF800" s="249" t="str">
        <f>IF(F800="","",Tabla1[[#This Row],[Curso]])</f>
        <v/>
      </c>
      <c r="BG800" s="250" t="str">
        <f>+IF(TRIM(F800)="","",$B$1&amp;"-"&amp;TRIM(Tabla1[[#This Row],[Mes Inscrito]])&amp;"-"&amp;TRIM(Tabla1[[#This Row],[Dia de clases Inscrito]])&amp;"-"&amp;TRIM(Tabla1[[#This Row],[Horario Inscrito]])&amp;"-"&amp;TRIM(Tabla1[[#This Row],[Fecha Inicio grupo]])&amp;"-"&amp;TRIM(Tabla1[[#This Row],[Tipo Incrito]]))</f>
        <v/>
      </c>
      <c r="BH800" s="251" t="str">
        <f>IF(F800="","",OR(IFERROR(SEARCH("CG",Tabla1[[#This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0" s="305" t="str">
        <f>IF(F800&lt;&gt;"",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0" s="305" t="str">
        <f>IF(F800&lt;&gt;"",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0" s="305" t="str">
        <f>IF(Tabla1[[#This Row],[Fecha Inicio grupo]]="","",IFERROR(VLOOKUP(Tabla1[[#This Row],[Mes de Alta como miembro]],Parámetros!$AM$2:$AN$16,2,0),"01/01/1900"))</f>
        <v/>
      </c>
    </row>
    <row r="801" spans="1:63" ht="14.45" hidden="1">
      <c r="A801" s="68">
        <v>798</v>
      </c>
      <c r="B801" s="29"/>
      <c r="C801" s="34"/>
      <c r="D801" s="42"/>
      <c r="E801" s="64"/>
      <c r="F801" s="45"/>
      <c r="G801" s="45"/>
      <c r="H801" s="161"/>
      <c r="I801" s="42"/>
      <c r="J801" s="28"/>
      <c r="K801" s="69"/>
      <c r="L801" s="68"/>
      <c r="M801" s="46"/>
      <c r="N801" s="236" t="str">
        <f ca="1">IF(Tabla1[[#This Row],[Fecha de nac]]="","",IF(Tabla1[[#This Row],[Fecha Finalización]] &gt;=TODAY(), DATEDIF(Tabla1[[#This Row],[Fecha de nac]],TODAY(),"y"), ROUNDDOWN((Tabla1[[#This Row],[Fecha Finalización]] -Tabla1[[#This Row],[Fecha de nac]])/365,0)))</f>
        <v/>
      </c>
      <c r="O801" s="167"/>
      <c r="P801" s="34"/>
      <c r="Q801" s="67"/>
      <c r="R801" s="67"/>
      <c r="S801" s="67"/>
      <c r="T801" s="67"/>
      <c r="U801" s="241" t="str">
        <f>IF(F801="","",Tabla1[[#This Row],[Fecha Inicio grupo]]+3*7-7)</f>
        <v/>
      </c>
      <c r="V801" s="242" t="str">
        <f>IF(F801="","",EDATE(Tabla1[[#This Row],[Fecha Inicio grupo]],3))</f>
        <v/>
      </c>
      <c r="W801" s="29"/>
      <c r="X801" s="29"/>
      <c r="Y801" s="76"/>
      <c r="Z801" s="76"/>
      <c r="AA801" s="76"/>
      <c r="AB801" s="76"/>
      <c r="AC801" s="76"/>
      <c r="AD801" s="76"/>
      <c r="AE801" s="76"/>
      <c r="AF801" s="76"/>
      <c r="AG801" s="76"/>
      <c r="AH801" s="76"/>
      <c r="AI801" s="76"/>
      <c r="AJ801" s="76"/>
      <c r="AK801" s="76"/>
      <c r="AL801" s="76"/>
      <c r="AM801" s="76"/>
      <c r="AN801" s="76"/>
      <c r="AO801" s="143"/>
      <c r="AP801" s="244" t="str">
        <f>IF(F801="","",IFERROR(VLOOKUP(SUBSTITUTE(SUBSTITUTE(Tabla1[[#This Row],[Uso Sistemas]],"T","P"),"N","F"),Parámetros!$M$2:$N$17,2,0),"Completar hasta 3ra sem. para evaluar a Probacionista"))</f>
        <v/>
      </c>
      <c r="AQ801" s="39"/>
      <c r="AR801" s="39"/>
      <c r="AS801" s="39"/>
      <c r="AT801" s="28"/>
      <c r="AU801" s="55"/>
      <c r="AV801" s="55"/>
      <c r="AW801" s="55"/>
      <c r="AX801" s="246" t="str">
        <f>IF(V801="","",EOMONTH(EDATE(Tabla1[[#This Row],[Fecha Finalización]],2),0))</f>
        <v/>
      </c>
      <c r="AY801" s="39"/>
      <c r="AZ801" s="247" t="str">
        <f>IF(V801="","",EOMONTH(EDATE(Tabla1[[#This Row],[Fecha Finalización]],3),0))</f>
        <v/>
      </c>
      <c r="BA801" s="39"/>
      <c r="BB801" s="39"/>
      <c r="BC801" s="233"/>
      <c r="BD801" s="231" t="str">
        <f>IF(F801="","",Tabla1[[#This Row],[sem 01]]&amp;Tabla1[[#This Row],[sem 02]]&amp;Tabla1[[#This Row],[sem 03]])</f>
        <v/>
      </c>
      <c r="BE801" s="232" t="str">
        <f>+IF(TRIM(F801)="","",$B$1&amp;"-"&amp;Tabla1[[#This Row],[Mes Inscrito]]&amp;"-"&amp;Tabla1[[#This Row],[Dia de clases Inscrito]]&amp;"-"&amp;Tabla1[[#This Row],[Horario Inscrito]]&amp;"-"&amp;Tabla1[[#This Row],[Fecha Inicio grupo]])</f>
        <v/>
      </c>
      <c r="BF801" s="249" t="str">
        <f>IF(F801="","",Tabla1[[#This Row],[Curso]])</f>
        <v/>
      </c>
      <c r="BG801" s="250" t="str">
        <f>+IF(TRIM(F801)="","",$B$1&amp;"-"&amp;TRIM(Tabla1[[#This Row],[Mes Inscrito]])&amp;"-"&amp;TRIM(Tabla1[[#This Row],[Dia de clases Inscrito]])&amp;"-"&amp;TRIM(Tabla1[[#This Row],[Horario Inscrito]])&amp;"-"&amp;TRIM(Tabla1[[#This Row],[Fecha Inicio grupo]])&amp;"-"&amp;TRIM(Tabla1[[#This Row],[Tipo Incrito]]))</f>
        <v/>
      </c>
      <c r="BH801" s="251" t="str">
        <f>IF(F801="","",OR(IFERROR(SEARCH("CG",Tabla1[[#This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1" s="305" t="str">
        <f>IF(F801&lt;&gt;"",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1" s="305" t="str">
        <f>IF(F801&lt;&gt;"",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1" s="305" t="str">
        <f>IF(Tabla1[[#This Row],[Fecha Inicio grupo]]="","",IFERROR(VLOOKUP(Tabla1[[#This Row],[Mes de Alta como miembro]],Parámetros!$AM$2:$AN$16,2,0),"01/01/1900"))</f>
        <v/>
      </c>
    </row>
    <row r="802" spans="1:63" ht="14.45" hidden="1">
      <c r="A802" s="68">
        <v>799</v>
      </c>
      <c r="B802" s="29"/>
      <c r="C802" s="34"/>
      <c r="D802" s="42"/>
      <c r="E802" s="64"/>
      <c r="F802" s="45"/>
      <c r="G802" s="45"/>
      <c r="H802" s="161"/>
      <c r="I802" s="42"/>
      <c r="J802" s="28"/>
      <c r="K802" s="69"/>
      <c r="L802" s="68"/>
      <c r="M802" s="46"/>
      <c r="N802" s="236" t="str">
        <f ca="1">IF(Tabla1[[#This Row],[Fecha de nac]]="","",IF(Tabla1[[#This Row],[Fecha Finalización]] &gt;=TODAY(), DATEDIF(Tabla1[[#This Row],[Fecha de nac]],TODAY(),"y"), ROUNDDOWN((Tabla1[[#This Row],[Fecha Finalización]] -Tabla1[[#This Row],[Fecha de nac]])/365,0)))</f>
        <v/>
      </c>
      <c r="O802" s="167"/>
      <c r="P802" s="34"/>
      <c r="Q802" s="67"/>
      <c r="R802" s="67"/>
      <c r="S802" s="67"/>
      <c r="T802" s="67"/>
      <c r="U802" s="241" t="str">
        <f>IF(F802="","",Tabla1[[#This Row],[Fecha Inicio grupo]]+3*7-7)</f>
        <v/>
      </c>
      <c r="V802" s="242" t="str">
        <f>IF(F802="","",EDATE(Tabla1[[#This Row],[Fecha Inicio grupo]],3))</f>
        <v/>
      </c>
      <c r="W802" s="29"/>
      <c r="X802" s="29"/>
      <c r="Y802" s="76"/>
      <c r="Z802" s="76"/>
      <c r="AA802" s="76"/>
      <c r="AB802" s="76"/>
      <c r="AC802" s="76"/>
      <c r="AD802" s="76"/>
      <c r="AE802" s="76"/>
      <c r="AF802" s="76"/>
      <c r="AG802" s="76"/>
      <c r="AH802" s="76"/>
      <c r="AI802" s="76"/>
      <c r="AJ802" s="76"/>
      <c r="AK802" s="76"/>
      <c r="AL802" s="76"/>
      <c r="AM802" s="76"/>
      <c r="AN802" s="76"/>
      <c r="AO802" s="143"/>
      <c r="AP802" s="244" t="str">
        <f>IF(F802="","",IFERROR(VLOOKUP(SUBSTITUTE(SUBSTITUTE(Tabla1[[#This Row],[Uso Sistemas]],"T","P"),"N","F"),Parámetros!$M$2:$N$17,2,0),"Completar hasta 3ra sem. para evaluar a Probacionista"))</f>
        <v/>
      </c>
      <c r="AQ802" s="39"/>
      <c r="AR802" s="39"/>
      <c r="AS802" s="39"/>
      <c r="AT802" s="28"/>
      <c r="AU802" s="55"/>
      <c r="AV802" s="55"/>
      <c r="AW802" s="55"/>
      <c r="AX802" s="246" t="str">
        <f>IF(V802="","",EOMONTH(EDATE(Tabla1[[#This Row],[Fecha Finalización]],2),0))</f>
        <v/>
      </c>
      <c r="AY802" s="39"/>
      <c r="AZ802" s="247" t="str">
        <f>IF(V802="","",EOMONTH(EDATE(Tabla1[[#This Row],[Fecha Finalización]],3),0))</f>
        <v/>
      </c>
      <c r="BA802" s="39"/>
      <c r="BB802" s="39"/>
      <c r="BC802" s="233"/>
      <c r="BD802" s="231" t="str">
        <f>IF(F802="","",Tabla1[[#This Row],[sem 01]]&amp;Tabla1[[#This Row],[sem 02]]&amp;Tabla1[[#This Row],[sem 03]])</f>
        <v/>
      </c>
      <c r="BE802" s="232" t="str">
        <f>+IF(TRIM(F802)="","",$B$1&amp;"-"&amp;Tabla1[[#This Row],[Mes Inscrito]]&amp;"-"&amp;Tabla1[[#This Row],[Dia de clases Inscrito]]&amp;"-"&amp;Tabla1[[#This Row],[Horario Inscrito]]&amp;"-"&amp;Tabla1[[#This Row],[Fecha Inicio grupo]])</f>
        <v/>
      </c>
      <c r="BF802" s="249" t="str">
        <f>IF(F802="","",Tabla1[[#This Row],[Curso]])</f>
        <v/>
      </c>
      <c r="BG802" s="250" t="str">
        <f>+IF(TRIM(F802)="","",$B$1&amp;"-"&amp;TRIM(Tabla1[[#This Row],[Mes Inscrito]])&amp;"-"&amp;TRIM(Tabla1[[#This Row],[Dia de clases Inscrito]])&amp;"-"&amp;TRIM(Tabla1[[#This Row],[Horario Inscrito]])&amp;"-"&amp;TRIM(Tabla1[[#This Row],[Fecha Inicio grupo]])&amp;"-"&amp;TRIM(Tabla1[[#This Row],[Tipo Incrito]]))</f>
        <v/>
      </c>
      <c r="BH802" s="251" t="str">
        <f>IF(F802="","",OR(IFERROR(SEARCH("CG",Tabla1[[#This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2" s="305" t="str">
        <f>IF(F802&lt;&gt;"",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2" s="305" t="str">
        <f>IF(F802&lt;&gt;"",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2" s="305" t="str">
        <f>IF(Tabla1[[#This Row],[Fecha Inicio grupo]]="","",IFERROR(VLOOKUP(Tabla1[[#This Row],[Mes de Alta como miembro]],Parámetros!$AM$2:$AN$16,2,0),"01/01/1900"))</f>
        <v/>
      </c>
    </row>
    <row r="803" spans="1:63" ht="14.45" hidden="1">
      <c r="A803" s="68">
        <v>800</v>
      </c>
      <c r="B803" s="29"/>
      <c r="C803" s="34"/>
      <c r="D803" s="42"/>
      <c r="E803" s="64"/>
      <c r="F803" s="45"/>
      <c r="G803" s="45"/>
      <c r="H803" s="161"/>
      <c r="I803" s="42"/>
      <c r="J803" s="28"/>
      <c r="K803" s="69"/>
      <c r="L803" s="68"/>
      <c r="M803" s="46"/>
      <c r="N803" s="236" t="str">
        <f ca="1">IF(Tabla1[[#This Row],[Fecha de nac]]="","",IF(Tabla1[[#This Row],[Fecha Finalización]] &gt;=TODAY(), DATEDIF(Tabla1[[#This Row],[Fecha de nac]],TODAY(),"y"), ROUNDDOWN((Tabla1[[#This Row],[Fecha Finalización]] -Tabla1[[#This Row],[Fecha de nac]])/365,0)))</f>
        <v/>
      </c>
      <c r="O803" s="167"/>
      <c r="P803" s="34"/>
      <c r="Q803" s="67"/>
      <c r="R803" s="67"/>
      <c r="S803" s="67"/>
      <c r="T803" s="67"/>
      <c r="U803" s="241" t="str">
        <f>IF(F803="","",Tabla1[[#This Row],[Fecha Inicio grupo]]+3*7-7)</f>
        <v/>
      </c>
      <c r="V803" s="242" t="str">
        <f>IF(F803="","",EDATE(Tabla1[[#This Row],[Fecha Inicio grupo]],3))</f>
        <v/>
      </c>
      <c r="W803" s="29"/>
      <c r="X803" s="29"/>
      <c r="Y803" s="76"/>
      <c r="Z803" s="76"/>
      <c r="AA803" s="76"/>
      <c r="AB803" s="76"/>
      <c r="AC803" s="76"/>
      <c r="AD803" s="76"/>
      <c r="AE803" s="76"/>
      <c r="AF803" s="76"/>
      <c r="AG803" s="76"/>
      <c r="AH803" s="76"/>
      <c r="AI803" s="76"/>
      <c r="AJ803" s="76"/>
      <c r="AK803" s="76"/>
      <c r="AL803" s="76"/>
      <c r="AM803" s="76"/>
      <c r="AN803" s="76"/>
      <c r="AO803" s="143"/>
      <c r="AP803" s="244" t="str">
        <f>IF(F803="","",IFERROR(VLOOKUP(SUBSTITUTE(SUBSTITUTE(Tabla1[[#This Row],[Uso Sistemas]],"T","P"),"N","F"),Parámetros!$M$2:$N$17,2,0),"Completar hasta 3ra sem. para evaluar a Probacionista"))</f>
        <v/>
      </c>
      <c r="AQ803" s="39"/>
      <c r="AR803" s="39"/>
      <c r="AS803" s="39"/>
      <c r="AT803" s="28"/>
      <c r="AU803" s="55"/>
      <c r="AV803" s="55"/>
      <c r="AW803" s="55"/>
      <c r="AX803" s="246" t="str">
        <f>IF(V803="","",EOMONTH(EDATE(Tabla1[[#This Row],[Fecha Finalización]],2),0))</f>
        <v/>
      </c>
      <c r="AY803" s="39"/>
      <c r="AZ803" s="247" t="str">
        <f>IF(V803="","",EOMONTH(EDATE(Tabla1[[#This Row],[Fecha Finalización]],3),0))</f>
        <v/>
      </c>
      <c r="BA803" s="39"/>
      <c r="BB803" s="39"/>
      <c r="BC803" s="233"/>
      <c r="BD803" s="231" t="str">
        <f>IF(F803="","",Tabla1[[#This Row],[sem 01]]&amp;Tabla1[[#This Row],[sem 02]]&amp;Tabla1[[#This Row],[sem 03]])</f>
        <v/>
      </c>
      <c r="BE803" s="232" t="str">
        <f>+IF(TRIM(F803)="","",$B$1&amp;"-"&amp;Tabla1[[#This Row],[Mes Inscrito]]&amp;"-"&amp;Tabla1[[#This Row],[Dia de clases Inscrito]]&amp;"-"&amp;Tabla1[[#This Row],[Horario Inscrito]]&amp;"-"&amp;Tabla1[[#This Row],[Fecha Inicio grupo]])</f>
        <v/>
      </c>
      <c r="BF803" s="249" t="str">
        <f>IF(F803="","",Tabla1[[#This Row],[Curso]])</f>
        <v/>
      </c>
      <c r="BG803" s="250" t="str">
        <f>+IF(TRIM(F803)="","",$B$1&amp;"-"&amp;TRIM(Tabla1[[#This Row],[Mes Inscrito]])&amp;"-"&amp;TRIM(Tabla1[[#This Row],[Dia de clases Inscrito]])&amp;"-"&amp;TRIM(Tabla1[[#This Row],[Horario Inscrito]])&amp;"-"&amp;TRIM(Tabla1[[#This Row],[Fecha Inicio grupo]])&amp;"-"&amp;TRIM(Tabla1[[#This Row],[Tipo Incrito]]))</f>
        <v/>
      </c>
      <c r="BH803" s="251" t="str">
        <f>IF(F803="","",OR(IFERROR(SEARCH("CG",Tabla1[[#This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3" s="305" t="str">
        <f>IF(F803&lt;&gt;"",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3" s="305" t="str">
        <f>IF(F803&lt;&gt;"",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3" s="305" t="str">
        <f>IF(Tabla1[[#This Row],[Fecha Inicio grupo]]="","",IFERROR(VLOOKUP(Tabla1[[#This Row],[Mes de Alta como miembro]],Parámetros!$AM$2:$AN$16,2,0),"01/01/1900"))</f>
        <v/>
      </c>
    </row>
    <row r="804" spans="1:63" ht="14.45" hidden="1">
      <c r="A804" s="68">
        <v>801</v>
      </c>
      <c r="B804" s="29"/>
      <c r="C804" s="34"/>
      <c r="D804" s="42"/>
      <c r="E804" s="64"/>
      <c r="F804" s="45"/>
      <c r="G804" s="45"/>
      <c r="H804" s="161"/>
      <c r="I804" s="42"/>
      <c r="J804" s="28"/>
      <c r="K804" s="69"/>
      <c r="L804" s="68"/>
      <c r="M804" s="46"/>
      <c r="N804" s="236" t="str">
        <f ca="1">IF(Tabla1[[#This Row],[Fecha de nac]]="","",IF(Tabla1[[#This Row],[Fecha Finalización]] &gt;=TODAY(), DATEDIF(Tabla1[[#This Row],[Fecha de nac]],TODAY(),"y"), ROUNDDOWN((Tabla1[[#This Row],[Fecha Finalización]] -Tabla1[[#This Row],[Fecha de nac]])/365,0)))</f>
        <v/>
      </c>
      <c r="O804" s="167"/>
      <c r="P804" s="34"/>
      <c r="Q804" s="67"/>
      <c r="R804" s="67"/>
      <c r="S804" s="67"/>
      <c r="T804" s="67"/>
      <c r="U804" s="241" t="str">
        <f>IF(F804="","",Tabla1[[#This Row],[Fecha Inicio grupo]]+3*7-7)</f>
        <v/>
      </c>
      <c r="V804" s="242" t="str">
        <f>IF(F804="","",EDATE(Tabla1[[#This Row],[Fecha Inicio grupo]],3))</f>
        <v/>
      </c>
      <c r="W804" s="29"/>
      <c r="X804" s="29"/>
      <c r="Y804" s="76"/>
      <c r="Z804" s="76"/>
      <c r="AA804" s="76"/>
      <c r="AB804" s="76"/>
      <c r="AC804" s="76"/>
      <c r="AD804" s="76"/>
      <c r="AE804" s="76"/>
      <c r="AF804" s="76"/>
      <c r="AG804" s="76"/>
      <c r="AH804" s="76"/>
      <c r="AI804" s="76"/>
      <c r="AJ804" s="76"/>
      <c r="AK804" s="76"/>
      <c r="AL804" s="76"/>
      <c r="AM804" s="76"/>
      <c r="AN804" s="76"/>
      <c r="AO804" s="143"/>
      <c r="AP804" s="244" t="str">
        <f>IF(F804="","",IFERROR(VLOOKUP(SUBSTITUTE(SUBSTITUTE(Tabla1[[#This Row],[Uso Sistemas]],"T","P"),"N","F"),Parámetros!$M$2:$N$17,2,0),"Completar hasta 3ra sem. para evaluar a Probacionista"))</f>
        <v/>
      </c>
      <c r="AQ804" s="39"/>
      <c r="AR804" s="39"/>
      <c r="AS804" s="39"/>
      <c r="AT804" s="28"/>
      <c r="AU804" s="55"/>
      <c r="AV804" s="55"/>
      <c r="AW804" s="55"/>
      <c r="AX804" s="246" t="str">
        <f>IF(V804="","",EOMONTH(EDATE(Tabla1[[#This Row],[Fecha Finalización]],2),0))</f>
        <v/>
      </c>
      <c r="AY804" s="39"/>
      <c r="AZ804" s="247" t="str">
        <f>IF(V804="","",EOMONTH(EDATE(Tabla1[[#This Row],[Fecha Finalización]],3),0))</f>
        <v/>
      </c>
      <c r="BA804" s="39"/>
      <c r="BB804" s="39"/>
      <c r="BC804" s="233"/>
      <c r="BD804" s="231" t="str">
        <f>IF(F804="","",Tabla1[[#This Row],[sem 01]]&amp;Tabla1[[#This Row],[sem 02]]&amp;Tabla1[[#This Row],[sem 03]])</f>
        <v/>
      </c>
      <c r="BE804" s="232" t="str">
        <f>+IF(TRIM(F804)="","",$B$1&amp;"-"&amp;Tabla1[[#This Row],[Mes Inscrito]]&amp;"-"&amp;Tabla1[[#This Row],[Dia de clases Inscrito]]&amp;"-"&amp;Tabla1[[#This Row],[Horario Inscrito]]&amp;"-"&amp;Tabla1[[#This Row],[Fecha Inicio grupo]])</f>
        <v/>
      </c>
      <c r="BF804" s="249" t="str">
        <f>IF(F804="","",Tabla1[[#This Row],[Curso]])</f>
        <v/>
      </c>
      <c r="BG804" s="250" t="str">
        <f>+IF(TRIM(F804)="","",$B$1&amp;"-"&amp;TRIM(Tabla1[[#This Row],[Mes Inscrito]])&amp;"-"&amp;TRIM(Tabla1[[#This Row],[Dia de clases Inscrito]])&amp;"-"&amp;TRIM(Tabla1[[#This Row],[Horario Inscrito]])&amp;"-"&amp;TRIM(Tabla1[[#This Row],[Fecha Inicio grupo]])&amp;"-"&amp;TRIM(Tabla1[[#This Row],[Tipo Incrito]]))</f>
        <v/>
      </c>
      <c r="BH804" s="251" t="str">
        <f>IF(F804="","",OR(IFERROR(SEARCH("CG",Tabla1[[#This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4" s="305" t="str">
        <f>IF(F804&lt;&gt;"",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4" s="305" t="str">
        <f>IF(F804&lt;&gt;"",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4" s="305" t="str">
        <f>IF(Tabla1[[#This Row],[Fecha Inicio grupo]]="","",IFERROR(VLOOKUP(Tabla1[[#This Row],[Mes de Alta como miembro]],Parámetros!$AM$2:$AN$16,2,0),"01/01/1900"))</f>
        <v/>
      </c>
    </row>
    <row r="805" spans="1:63" ht="14.45" hidden="1">
      <c r="A805" s="68">
        <v>802</v>
      </c>
      <c r="B805" s="29"/>
      <c r="C805" s="34"/>
      <c r="D805" s="42"/>
      <c r="E805" s="64"/>
      <c r="F805" s="45"/>
      <c r="G805" s="45"/>
      <c r="H805" s="161"/>
      <c r="I805" s="42"/>
      <c r="J805" s="28"/>
      <c r="K805" s="69"/>
      <c r="L805" s="68"/>
      <c r="M805" s="46"/>
      <c r="N805" s="236" t="str">
        <f ca="1">IF(Tabla1[[#This Row],[Fecha de nac]]="","",IF(Tabla1[[#This Row],[Fecha Finalización]] &gt;=TODAY(), DATEDIF(Tabla1[[#This Row],[Fecha de nac]],TODAY(),"y"), ROUNDDOWN((Tabla1[[#This Row],[Fecha Finalización]] -Tabla1[[#This Row],[Fecha de nac]])/365,0)))</f>
        <v/>
      </c>
      <c r="O805" s="167"/>
      <c r="P805" s="34"/>
      <c r="Q805" s="67"/>
      <c r="R805" s="67"/>
      <c r="S805" s="67"/>
      <c r="T805" s="67"/>
      <c r="U805" s="241" t="str">
        <f>IF(F805="","",Tabla1[[#This Row],[Fecha Inicio grupo]]+3*7-7)</f>
        <v/>
      </c>
      <c r="V805" s="242" t="str">
        <f>IF(F805="","",EDATE(Tabla1[[#This Row],[Fecha Inicio grupo]],3))</f>
        <v/>
      </c>
      <c r="W805" s="29"/>
      <c r="X805" s="29"/>
      <c r="Y805" s="76"/>
      <c r="Z805" s="76"/>
      <c r="AA805" s="76"/>
      <c r="AB805" s="76"/>
      <c r="AC805" s="76"/>
      <c r="AD805" s="76"/>
      <c r="AE805" s="76"/>
      <c r="AF805" s="76"/>
      <c r="AG805" s="76"/>
      <c r="AH805" s="76"/>
      <c r="AI805" s="76"/>
      <c r="AJ805" s="76"/>
      <c r="AK805" s="76"/>
      <c r="AL805" s="76"/>
      <c r="AM805" s="76"/>
      <c r="AN805" s="76"/>
      <c r="AO805" s="143"/>
      <c r="AP805" s="244" t="str">
        <f>IF(F805="","",IFERROR(VLOOKUP(SUBSTITUTE(SUBSTITUTE(Tabla1[[#This Row],[Uso Sistemas]],"T","P"),"N","F"),Parámetros!$M$2:$N$17,2,0),"Completar hasta 3ra sem. para evaluar a Probacionista"))</f>
        <v/>
      </c>
      <c r="AQ805" s="39"/>
      <c r="AR805" s="39"/>
      <c r="AS805" s="39"/>
      <c r="AT805" s="28"/>
      <c r="AU805" s="55"/>
      <c r="AV805" s="55"/>
      <c r="AW805" s="55"/>
      <c r="AX805" s="246" t="str">
        <f>IF(V805="","",EOMONTH(EDATE(Tabla1[[#This Row],[Fecha Finalización]],2),0))</f>
        <v/>
      </c>
      <c r="AY805" s="39"/>
      <c r="AZ805" s="247" t="str">
        <f>IF(V805="","",EOMONTH(EDATE(Tabla1[[#This Row],[Fecha Finalización]],3),0))</f>
        <v/>
      </c>
      <c r="BA805" s="39"/>
      <c r="BB805" s="39"/>
      <c r="BC805" s="233"/>
      <c r="BD805" s="231" t="str">
        <f>IF(F805="","",Tabla1[[#This Row],[sem 01]]&amp;Tabla1[[#This Row],[sem 02]]&amp;Tabla1[[#This Row],[sem 03]])</f>
        <v/>
      </c>
      <c r="BE805" s="232" t="str">
        <f>+IF(TRIM(F805)="","",$B$1&amp;"-"&amp;Tabla1[[#This Row],[Mes Inscrito]]&amp;"-"&amp;Tabla1[[#This Row],[Dia de clases Inscrito]]&amp;"-"&amp;Tabla1[[#This Row],[Horario Inscrito]]&amp;"-"&amp;Tabla1[[#This Row],[Fecha Inicio grupo]])</f>
        <v/>
      </c>
      <c r="BF805" s="249" t="str">
        <f>IF(F805="","",Tabla1[[#This Row],[Curso]])</f>
        <v/>
      </c>
      <c r="BG805" s="250" t="str">
        <f>+IF(TRIM(F805)="","",$B$1&amp;"-"&amp;TRIM(Tabla1[[#This Row],[Mes Inscrito]])&amp;"-"&amp;TRIM(Tabla1[[#This Row],[Dia de clases Inscrito]])&amp;"-"&amp;TRIM(Tabla1[[#This Row],[Horario Inscrito]])&amp;"-"&amp;TRIM(Tabla1[[#This Row],[Fecha Inicio grupo]])&amp;"-"&amp;TRIM(Tabla1[[#This Row],[Tipo Incrito]]))</f>
        <v/>
      </c>
      <c r="BH805" s="251" t="str">
        <f>IF(F805="","",OR(IFERROR(SEARCH("CG",Tabla1[[#This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5" s="305" t="str">
        <f>IF(F805&lt;&gt;"",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5" s="305" t="str">
        <f>IF(F805&lt;&gt;"",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5" s="305" t="str">
        <f>IF(Tabla1[[#This Row],[Fecha Inicio grupo]]="","",IFERROR(VLOOKUP(Tabla1[[#This Row],[Mes de Alta como miembro]],Parámetros!$AM$2:$AN$16,2,0),"01/01/1900"))</f>
        <v/>
      </c>
    </row>
    <row r="806" spans="1:63" ht="14.45" hidden="1">
      <c r="A806" s="68">
        <v>803</v>
      </c>
      <c r="B806" s="29"/>
      <c r="C806" s="34"/>
      <c r="D806" s="42"/>
      <c r="E806" s="64"/>
      <c r="F806" s="45"/>
      <c r="G806" s="45"/>
      <c r="H806" s="161"/>
      <c r="I806" s="42"/>
      <c r="J806" s="28"/>
      <c r="K806" s="69"/>
      <c r="L806" s="68"/>
      <c r="M806" s="46"/>
      <c r="N806" s="236" t="str">
        <f ca="1">IF(Tabla1[[#This Row],[Fecha de nac]]="","",IF(Tabla1[[#This Row],[Fecha Finalización]] &gt;=TODAY(), DATEDIF(Tabla1[[#This Row],[Fecha de nac]],TODAY(),"y"), ROUNDDOWN((Tabla1[[#This Row],[Fecha Finalización]] -Tabla1[[#This Row],[Fecha de nac]])/365,0)))</f>
        <v/>
      </c>
      <c r="O806" s="167"/>
      <c r="P806" s="34"/>
      <c r="Q806" s="67"/>
      <c r="R806" s="67"/>
      <c r="S806" s="67"/>
      <c r="T806" s="67"/>
      <c r="U806" s="241" t="str">
        <f>IF(F806="","",Tabla1[[#This Row],[Fecha Inicio grupo]]+3*7-7)</f>
        <v/>
      </c>
      <c r="V806" s="242" t="str">
        <f>IF(F806="","",EDATE(Tabla1[[#This Row],[Fecha Inicio grupo]],3))</f>
        <v/>
      </c>
      <c r="W806" s="29"/>
      <c r="X806" s="29"/>
      <c r="Y806" s="76"/>
      <c r="Z806" s="76"/>
      <c r="AA806" s="76"/>
      <c r="AB806" s="76"/>
      <c r="AC806" s="76"/>
      <c r="AD806" s="76"/>
      <c r="AE806" s="76"/>
      <c r="AF806" s="76"/>
      <c r="AG806" s="76"/>
      <c r="AH806" s="76"/>
      <c r="AI806" s="76"/>
      <c r="AJ806" s="76"/>
      <c r="AK806" s="76"/>
      <c r="AL806" s="76"/>
      <c r="AM806" s="76"/>
      <c r="AN806" s="76"/>
      <c r="AO806" s="143"/>
      <c r="AP806" s="244" t="str">
        <f>IF(F806="","",IFERROR(VLOOKUP(SUBSTITUTE(SUBSTITUTE(Tabla1[[#This Row],[Uso Sistemas]],"T","P"),"N","F"),Parámetros!$M$2:$N$17,2,0),"Completar hasta 3ra sem. para evaluar a Probacionista"))</f>
        <v/>
      </c>
      <c r="AQ806" s="39"/>
      <c r="AR806" s="39"/>
      <c r="AS806" s="39"/>
      <c r="AT806" s="28"/>
      <c r="AU806" s="55"/>
      <c r="AV806" s="55"/>
      <c r="AW806" s="55"/>
      <c r="AX806" s="246" t="str">
        <f>IF(V806="","",EOMONTH(EDATE(Tabla1[[#This Row],[Fecha Finalización]],2),0))</f>
        <v/>
      </c>
      <c r="AY806" s="39"/>
      <c r="AZ806" s="247" t="str">
        <f>IF(V806="","",EOMONTH(EDATE(Tabla1[[#This Row],[Fecha Finalización]],3),0))</f>
        <v/>
      </c>
      <c r="BA806" s="39"/>
      <c r="BB806" s="39"/>
      <c r="BC806" s="233"/>
      <c r="BD806" s="231" t="str">
        <f>IF(F806="","",Tabla1[[#This Row],[sem 01]]&amp;Tabla1[[#This Row],[sem 02]]&amp;Tabla1[[#This Row],[sem 03]])</f>
        <v/>
      </c>
      <c r="BE806" s="232" t="str">
        <f>+IF(TRIM(F806)="","",$B$1&amp;"-"&amp;Tabla1[[#This Row],[Mes Inscrito]]&amp;"-"&amp;Tabla1[[#This Row],[Dia de clases Inscrito]]&amp;"-"&amp;Tabla1[[#This Row],[Horario Inscrito]]&amp;"-"&amp;Tabla1[[#This Row],[Fecha Inicio grupo]])</f>
        <v/>
      </c>
      <c r="BF806" s="249" t="str">
        <f>IF(F806="","",Tabla1[[#This Row],[Curso]])</f>
        <v/>
      </c>
      <c r="BG806" s="250" t="str">
        <f>+IF(TRIM(F806)="","",$B$1&amp;"-"&amp;TRIM(Tabla1[[#This Row],[Mes Inscrito]])&amp;"-"&amp;TRIM(Tabla1[[#This Row],[Dia de clases Inscrito]])&amp;"-"&amp;TRIM(Tabla1[[#This Row],[Horario Inscrito]])&amp;"-"&amp;TRIM(Tabla1[[#This Row],[Fecha Inicio grupo]])&amp;"-"&amp;TRIM(Tabla1[[#This Row],[Tipo Incrito]]))</f>
        <v/>
      </c>
      <c r="BH806" s="251" t="str">
        <f>IF(F806="","",OR(IFERROR(SEARCH("CG",Tabla1[[#This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6" s="305" t="str">
        <f>IF(F806&lt;&gt;"",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6" s="305" t="str">
        <f>IF(F806&lt;&gt;"",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6" s="305" t="str">
        <f>IF(Tabla1[[#This Row],[Fecha Inicio grupo]]="","",IFERROR(VLOOKUP(Tabla1[[#This Row],[Mes de Alta como miembro]],Parámetros!$AM$2:$AN$16,2,0),"01/01/1900"))</f>
        <v/>
      </c>
    </row>
    <row r="807" spans="1:63" ht="14.45" hidden="1">
      <c r="A807" s="68">
        <v>804</v>
      </c>
      <c r="B807" s="29"/>
      <c r="C807" s="34"/>
      <c r="D807" s="42"/>
      <c r="E807" s="64"/>
      <c r="F807" s="45"/>
      <c r="G807" s="45"/>
      <c r="H807" s="161"/>
      <c r="I807" s="42"/>
      <c r="J807" s="28"/>
      <c r="K807" s="69"/>
      <c r="L807" s="68"/>
      <c r="M807" s="46"/>
      <c r="N807" s="236" t="str">
        <f ca="1">IF(Tabla1[[#This Row],[Fecha de nac]]="","",IF(Tabla1[[#This Row],[Fecha Finalización]] &gt;=TODAY(), DATEDIF(Tabla1[[#This Row],[Fecha de nac]],TODAY(),"y"), ROUNDDOWN((Tabla1[[#This Row],[Fecha Finalización]] -Tabla1[[#This Row],[Fecha de nac]])/365,0)))</f>
        <v/>
      </c>
      <c r="O807" s="167"/>
      <c r="P807" s="34"/>
      <c r="Q807" s="67"/>
      <c r="R807" s="67"/>
      <c r="S807" s="67"/>
      <c r="T807" s="67"/>
      <c r="U807" s="241" t="str">
        <f>IF(F807="","",Tabla1[[#This Row],[Fecha Inicio grupo]]+3*7-7)</f>
        <v/>
      </c>
      <c r="V807" s="242" t="str">
        <f>IF(F807="","",EDATE(Tabla1[[#This Row],[Fecha Inicio grupo]],3))</f>
        <v/>
      </c>
      <c r="W807" s="29"/>
      <c r="X807" s="29"/>
      <c r="Y807" s="76"/>
      <c r="Z807" s="76"/>
      <c r="AA807" s="76"/>
      <c r="AB807" s="76"/>
      <c r="AC807" s="76"/>
      <c r="AD807" s="76"/>
      <c r="AE807" s="76"/>
      <c r="AF807" s="76"/>
      <c r="AG807" s="76"/>
      <c r="AH807" s="76"/>
      <c r="AI807" s="76"/>
      <c r="AJ807" s="76"/>
      <c r="AK807" s="76"/>
      <c r="AL807" s="76"/>
      <c r="AM807" s="76"/>
      <c r="AN807" s="76"/>
      <c r="AO807" s="143"/>
      <c r="AP807" s="244" t="str">
        <f>IF(F807="","",IFERROR(VLOOKUP(SUBSTITUTE(SUBSTITUTE(Tabla1[[#This Row],[Uso Sistemas]],"T","P"),"N","F"),Parámetros!$M$2:$N$17,2,0),"Completar hasta 3ra sem. para evaluar a Probacionista"))</f>
        <v/>
      </c>
      <c r="AQ807" s="39"/>
      <c r="AR807" s="39"/>
      <c r="AS807" s="39"/>
      <c r="AT807" s="28"/>
      <c r="AU807" s="55"/>
      <c r="AV807" s="55"/>
      <c r="AW807" s="55"/>
      <c r="AX807" s="246" t="str">
        <f>IF(V807="","",EOMONTH(EDATE(Tabla1[[#This Row],[Fecha Finalización]],2),0))</f>
        <v/>
      </c>
      <c r="AY807" s="39"/>
      <c r="AZ807" s="247" t="str">
        <f>IF(V807="","",EOMONTH(EDATE(Tabla1[[#This Row],[Fecha Finalización]],3),0))</f>
        <v/>
      </c>
      <c r="BA807" s="39"/>
      <c r="BB807" s="39"/>
      <c r="BC807" s="233"/>
      <c r="BD807" s="231" t="str">
        <f>IF(F807="","",Tabla1[[#This Row],[sem 01]]&amp;Tabla1[[#This Row],[sem 02]]&amp;Tabla1[[#This Row],[sem 03]])</f>
        <v/>
      </c>
      <c r="BE807" s="232" t="str">
        <f>+IF(TRIM(F807)="","",$B$1&amp;"-"&amp;Tabla1[[#This Row],[Mes Inscrito]]&amp;"-"&amp;Tabla1[[#This Row],[Dia de clases Inscrito]]&amp;"-"&amp;Tabla1[[#This Row],[Horario Inscrito]]&amp;"-"&amp;Tabla1[[#This Row],[Fecha Inicio grupo]])</f>
        <v/>
      </c>
      <c r="BF807" s="249" t="str">
        <f>IF(F807="","",Tabla1[[#This Row],[Curso]])</f>
        <v/>
      </c>
      <c r="BG807" s="250" t="str">
        <f>+IF(TRIM(F807)="","",$B$1&amp;"-"&amp;TRIM(Tabla1[[#This Row],[Mes Inscrito]])&amp;"-"&amp;TRIM(Tabla1[[#This Row],[Dia de clases Inscrito]])&amp;"-"&amp;TRIM(Tabla1[[#This Row],[Horario Inscrito]])&amp;"-"&amp;TRIM(Tabla1[[#This Row],[Fecha Inicio grupo]])&amp;"-"&amp;TRIM(Tabla1[[#This Row],[Tipo Incrito]]))</f>
        <v/>
      </c>
      <c r="BH807" s="251" t="str">
        <f>IF(F807="","",OR(IFERROR(SEARCH("CG",Tabla1[[#This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7" s="305" t="str">
        <f>IF(F807&lt;&gt;"",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7" s="305" t="str">
        <f>IF(F807&lt;&gt;"",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7" s="305" t="str">
        <f>IF(Tabla1[[#This Row],[Fecha Inicio grupo]]="","",IFERROR(VLOOKUP(Tabla1[[#This Row],[Mes de Alta como miembro]],Parámetros!$AM$2:$AN$16,2,0),"01/01/1900"))</f>
        <v/>
      </c>
    </row>
    <row r="808" spans="1:63" ht="14.45" hidden="1">
      <c r="A808" s="68">
        <v>805</v>
      </c>
      <c r="B808" s="29"/>
      <c r="C808" s="34"/>
      <c r="D808" s="42"/>
      <c r="E808" s="64"/>
      <c r="F808" s="45"/>
      <c r="G808" s="45"/>
      <c r="H808" s="161"/>
      <c r="I808" s="42"/>
      <c r="J808" s="28"/>
      <c r="K808" s="69"/>
      <c r="L808" s="68"/>
      <c r="M808" s="46"/>
      <c r="N808" s="236" t="str">
        <f ca="1">IF(Tabla1[[#This Row],[Fecha de nac]]="","",IF(Tabla1[[#This Row],[Fecha Finalización]] &gt;=TODAY(), DATEDIF(Tabla1[[#This Row],[Fecha de nac]],TODAY(),"y"), ROUNDDOWN((Tabla1[[#This Row],[Fecha Finalización]] -Tabla1[[#This Row],[Fecha de nac]])/365,0)))</f>
        <v/>
      </c>
      <c r="O808" s="167"/>
      <c r="P808" s="34"/>
      <c r="Q808" s="67"/>
      <c r="R808" s="67"/>
      <c r="S808" s="67"/>
      <c r="T808" s="67"/>
      <c r="U808" s="241" t="str">
        <f>IF(F808="","",Tabla1[[#This Row],[Fecha Inicio grupo]]+3*7-7)</f>
        <v/>
      </c>
      <c r="V808" s="242" t="str">
        <f>IF(F808="","",EDATE(Tabla1[[#This Row],[Fecha Inicio grupo]],3))</f>
        <v/>
      </c>
      <c r="W808" s="29"/>
      <c r="X808" s="29"/>
      <c r="Y808" s="76"/>
      <c r="Z808" s="76"/>
      <c r="AA808" s="76"/>
      <c r="AB808" s="76"/>
      <c r="AC808" s="76"/>
      <c r="AD808" s="76"/>
      <c r="AE808" s="76"/>
      <c r="AF808" s="76"/>
      <c r="AG808" s="76"/>
      <c r="AH808" s="76"/>
      <c r="AI808" s="76"/>
      <c r="AJ808" s="76"/>
      <c r="AK808" s="76"/>
      <c r="AL808" s="76"/>
      <c r="AM808" s="76"/>
      <c r="AN808" s="76"/>
      <c r="AO808" s="143"/>
      <c r="AP808" s="244" t="str">
        <f>IF(F808="","",IFERROR(VLOOKUP(SUBSTITUTE(SUBSTITUTE(Tabla1[[#This Row],[Uso Sistemas]],"T","P"),"N","F"),Parámetros!$M$2:$N$17,2,0),"Completar hasta 3ra sem. para evaluar a Probacionista"))</f>
        <v/>
      </c>
      <c r="AQ808" s="39"/>
      <c r="AR808" s="39"/>
      <c r="AS808" s="39"/>
      <c r="AT808" s="28"/>
      <c r="AU808" s="55"/>
      <c r="AV808" s="55"/>
      <c r="AW808" s="55"/>
      <c r="AX808" s="246" t="str">
        <f>IF(V808="","",EOMONTH(EDATE(Tabla1[[#This Row],[Fecha Finalización]],2),0))</f>
        <v/>
      </c>
      <c r="AY808" s="39"/>
      <c r="AZ808" s="247" t="str">
        <f>IF(V808="","",EOMONTH(EDATE(Tabla1[[#This Row],[Fecha Finalización]],3),0))</f>
        <v/>
      </c>
      <c r="BA808" s="39"/>
      <c r="BB808" s="39"/>
      <c r="BC808" s="233"/>
      <c r="BD808" s="231" t="str">
        <f>IF(F808="","",Tabla1[[#This Row],[sem 01]]&amp;Tabla1[[#This Row],[sem 02]]&amp;Tabla1[[#This Row],[sem 03]])</f>
        <v/>
      </c>
      <c r="BE808" s="232" t="str">
        <f>+IF(TRIM(F808)="","",$B$1&amp;"-"&amp;Tabla1[[#This Row],[Mes Inscrito]]&amp;"-"&amp;Tabla1[[#This Row],[Dia de clases Inscrito]]&amp;"-"&amp;Tabla1[[#This Row],[Horario Inscrito]]&amp;"-"&amp;Tabla1[[#This Row],[Fecha Inicio grupo]])</f>
        <v/>
      </c>
      <c r="BF808" s="249" t="str">
        <f>IF(F808="","",Tabla1[[#This Row],[Curso]])</f>
        <v/>
      </c>
      <c r="BG808" s="250" t="str">
        <f>+IF(TRIM(F808)="","",$B$1&amp;"-"&amp;TRIM(Tabla1[[#This Row],[Mes Inscrito]])&amp;"-"&amp;TRIM(Tabla1[[#This Row],[Dia de clases Inscrito]])&amp;"-"&amp;TRIM(Tabla1[[#This Row],[Horario Inscrito]])&amp;"-"&amp;TRIM(Tabla1[[#This Row],[Fecha Inicio grupo]])&amp;"-"&amp;TRIM(Tabla1[[#This Row],[Tipo Incrito]]))</f>
        <v/>
      </c>
      <c r="BH808" s="251" t="str">
        <f>IF(F808="","",OR(IFERROR(SEARCH("CG",Tabla1[[#This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8" s="305" t="str">
        <f>IF(F808&lt;&gt;"",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8" s="305" t="str">
        <f>IF(F808&lt;&gt;"",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8" s="305" t="str">
        <f>IF(Tabla1[[#This Row],[Fecha Inicio grupo]]="","",IFERROR(VLOOKUP(Tabla1[[#This Row],[Mes de Alta como miembro]],Parámetros!$AM$2:$AN$16,2,0),"01/01/1900"))</f>
        <v/>
      </c>
    </row>
    <row r="809" spans="1:63" ht="14.45" hidden="1">
      <c r="A809" s="68">
        <v>806</v>
      </c>
      <c r="B809" s="29"/>
      <c r="C809" s="34"/>
      <c r="D809" s="42"/>
      <c r="E809" s="64"/>
      <c r="F809" s="45"/>
      <c r="G809" s="45"/>
      <c r="H809" s="161"/>
      <c r="I809" s="42"/>
      <c r="J809" s="28"/>
      <c r="K809" s="69"/>
      <c r="L809" s="68"/>
      <c r="M809" s="46"/>
      <c r="N809" s="236" t="str">
        <f ca="1">IF(Tabla1[[#This Row],[Fecha de nac]]="","",IF(Tabla1[[#This Row],[Fecha Finalización]] &gt;=TODAY(), DATEDIF(Tabla1[[#This Row],[Fecha de nac]],TODAY(),"y"), ROUNDDOWN((Tabla1[[#This Row],[Fecha Finalización]] -Tabla1[[#This Row],[Fecha de nac]])/365,0)))</f>
        <v/>
      </c>
      <c r="O809" s="167"/>
      <c r="P809" s="34"/>
      <c r="Q809" s="67"/>
      <c r="R809" s="67"/>
      <c r="S809" s="67"/>
      <c r="T809" s="67"/>
      <c r="U809" s="241" t="str">
        <f>IF(F809="","",Tabla1[[#This Row],[Fecha Inicio grupo]]+3*7-7)</f>
        <v/>
      </c>
      <c r="V809" s="242" t="str">
        <f>IF(F809="","",EDATE(Tabla1[[#This Row],[Fecha Inicio grupo]],3))</f>
        <v/>
      </c>
      <c r="W809" s="29"/>
      <c r="X809" s="29"/>
      <c r="Y809" s="76"/>
      <c r="Z809" s="76"/>
      <c r="AA809" s="76"/>
      <c r="AB809" s="76"/>
      <c r="AC809" s="76"/>
      <c r="AD809" s="76"/>
      <c r="AE809" s="76"/>
      <c r="AF809" s="76"/>
      <c r="AG809" s="76"/>
      <c r="AH809" s="76"/>
      <c r="AI809" s="76"/>
      <c r="AJ809" s="76"/>
      <c r="AK809" s="76"/>
      <c r="AL809" s="76"/>
      <c r="AM809" s="76"/>
      <c r="AN809" s="76"/>
      <c r="AO809" s="143"/>
      <c r="AP809" s="244" t="str">
        <f>IF(F809="","",IFERROR(VLOOKUP(SUBSTITUTE(SUBSTITUTE(Tabla1[[#This Row],[Uso Sistemas]],"T","P"),"N","F"),Parámetros!$M$2:$N$17,2,0),"Completar hasta 3ra sem. para evaluar a Probacionista"))</f>
        <v/>
      </c>
      <c r="AQ809" s="39"/>
      <c r="AR809" s="39"/>
      <c r="AS809" s="39"/>
      <c r="AT809" s="28"/>
      <c r="AU809" s="55"/>
      <c r="AV809" s="55"/>
      <c r="AW809" s="55"/>
      <c r="AX809" s="246" t="str">
        <f>IF(V809="","",EOMONTH(EDATE(Tabla1[[#This Row],[Fecha Finalización]],2),0))</f>
        <v/>
      </c>
      <c r="AY809" s="39"/>
      <c r="AZ809" s="247" t="str">
        <f>IF(V809="","",EOMONTH(EDATE(Tabla1[[#This Row],[Fecha Finalización]],3),0))</f>
        <v/>
      </c>
      <c r="BA809" s="39"/>
      <c r="BB809" s="39"/>
      <c r="BC809" s="233"/>
      <c r="BD809" s="231" t="str">
        <f>IF(F809="","",Tabla1[[#This Row],[sem 01]]&amp;Tabla1[[#This Row],[sem 02]]&amp;Tabla1[[#This Row],[sem 03]])</f>
        <v/>
      </c>
      <c r="BE809" s="232" t="str">
        <f>+IF(TRIM(F809)="","",$B$1&amp;"-"&amp;Tabla1[[#This Row],[Mes Inscrito]]&amp;"-"&amp;Tabla1[[#This Row],[Dia de clases Inscrito]]&amp;"-"&amp;Tabla1[[#This Row],[Horario Inscrito]]&amp;"-"&amp;Tabla1[[#This Row],[Fecha Inicio grupo]])</f>
        <v/>
      </c>
      <c r="BF809" s="249" t="str">
        <f>IF(F809="","",Tabla1[[#This Row],[Curso]])</f>
        <v/>
      </c>
      <c r="BG809" s="250" t="str">
        <f>+IF(TRIM(F809)="","",$B$1&amp;"-"&amp;TRIM(Tabla1[[#This Row],[Mes Inscrito]])&amp;"-"&amp;TRIM(Tabla1[[#This Row],[Dia de clases Inscrito]])&amp;"-"&amp;TRIM(Tabla1[[#This Row],[Horario Inscrito]])&amp;"-"&amp;TRIM(Tabla1[[#This Row],[Fecha Inicio grupo]])&amp;"-"&amp;TRIM(Tabla1[[#This Row],[Tipo Incrito]]))</f>
        <v/>
      </c>
      <c r="BH809" s="251" t="str">
        <f>IF(F809="","",OR(IFERROR(SEARCH("CG",Tabla1[[#This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9" s="305" t="str">
        <f>IF(F809&lt;&gt;"",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9" s="305" t="str">
        <f>IF(F809&lt;&gt;"",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9" s="305" t="str">
        <f>IF(Tabla1[[#This Row],[Fecha Inicio grupo]]="","",IFERROR(VLOOKUP(Tabla1[[#This Row],[Mes de Alta como miembro]],Parámetros!$AM$2:$AN$16,2,0),"01/01/1900"))</f>
        <v/>
      </c>
    </row>
    <row r="810" spans="1:63" ht="14.45" hidden="1">
      <c r="A810" s="68">
        <v>807</v>
      </c>
      <c r="B810" s="29"/>
      <c r="C810" s="34"/>
      <c r="D810" s="42"/>
      <c r="E810" s="64"/>
      <c r="F810" s="45"/>
      <c r="G810" s="45"/>
      <c r="H810" s="161"/>
      <c r="I810" s="42"/>
      <c r="J810" s="28"/>
      <c r="K810" s="69"/>
      <c r="L810" s="68"/>
      <c r="M810" s="46"/>
      <c r="N810" s="236" t="str">
        <f ca="1">IF(Tabla1[[#This Row],[Fecha de nac]]="","",IF(Tabla1[[#This Row],[Fecha Finalización]] &gt;=TODAY(), DATEDIF(Tabla1[[#This Row],[Fecha de nac]],TODAY(),"y"), ROUNDDOWN((Tabla1[[#This Row],[Fecha Finalización]] -Tabla1[[#This Row],[Fecha de nac]])/365,0)))</f>
        <v/>
      </c>
      <c r="O810" s="167"/>
      <c r="P810" s="34"/>
      <c r="Q810" s="67"/>
      <c r="R810" s="67"/>
      <c r="S810" s="67"/>
      <c r="T810" s="67"/>
      <c r="U810" s="241" t="str">
        <f>IF(F810="","",Tabla1[[#This Row],[Fecha Inicio grupo]]+3*7-7)</f>
        <v/>
      </c>
      <c r="V810" s="242" t="str">
        <f>IF(F810="","",EDATE(Tabla1[[#This Row],[Fecha Inicio grupo]],3))</f>
        <v/>
      </c>
      <c r="W810" s="29"/>
      <c r="X810" s="29"/>
      <c r="Y810" s="76"/>
      <c r="Z810" s="76"/>
      <c r="AA810" s="76"/>
      <c r="AB810" s="76"/>
      <c r="AC810" s="76"/>
      <c r="AD810" s="76"/>
      <c r="AE810" s="76"/>
      <c r="AF810" s="76"/>
      <c r="AG810" s="76"/>
      <c r="AH810" s="76"/>
      <c r="AI810" s="76"/>
      <c r="AJ810" s="76"/>
      <c r="AK810" s="76"/>
      <c r="AL810" s="76"/>
      <c r="AM810" s="76"/>
      <c r="AN810" s="76"/>
      <c r="AO810" s="143"/>
      <c r="AP810" s="244" t="str">
        <f>IF(F810="","",IFERROR(VLOOKUP(SUBSTITUTE(SUBSTITUTE(Tabla1[[#This Row],[Uso Sistemas]],"T","P"),"N","F"),Parámetros!$M$2:$N$17,2,0),"Completar hasta 3ra sem. para evaluar a Probacionista"))</f>
        <v/>
      </c>
      <c r="AQ810" s="39"/>
      <c r="AR810" s="39"/>
      <c r="AS810" s="39"/>
      <c r="AT810" s="28"/>
      <c r="AU810" s="55"/>
      <c r="AV810" s="55"/>
      <c r="AW810" s="55"/>
      <c r="AX810" s="246" t="str">
        <f>IF(V810="","",EOMONTH(EDATE(Tabla1[[#This Row],[Fecha Finalización]],2),0))</f>
        <v/>
      </c>
      <c r="AY810" s="39"/>
      <c r="AZ810" s="247" t="str">
        <f>IF(V810="","",EOMONTH(EDATE(Tabla1[[#This Row],[Fecha Finalización]],3),0))</f>
        <v/>
      </c>
      <c r="BA810" s="39"/>
      <c r="BB810" s="39"/>
      <c r="BC810" s="233"/>
      <c r="BD810" s="231" t="str">
        <f>IF(F810="","",Tabla1[[#This Row],[sem 01]]&amp;Tabla1[[#This Row],[sem 02]]&amp;Tabla1[[#This Row],[sem 03]])</f>
        <v/>
      </c>
      <c r="BE810" s="232" t="str">
        <f>+IF(TRIM(F810)="","",$B$1&amp;"-"&amp;Tabla1[[#This Row],[Mes Inscrito]]&amp;"-"&amp;Tabla1[[#This Row],[Dia de clases Inscrito]]&amp;"-"&amp;Tabla1[[#This Row],[Horario Inscrito]]&amp;"-"&amp;Tabla1[[#This Row],[Fecha Inicio grupo]])</f>
        <v/>
      </c>
      <c r="BF810" s="249" t="str">
        <f>IF(F810="","",Tabla1[[#This Row],[Curso]])</f>
        <v/>
      </c>
      <c r="BG810" s="250" t="str">
        <f>+IF(TRIM(F810)="","",$B$1&amp;"-"&amp;TRIM(Tabla1[[#This Row],[Mes Inscrito]])&amp;"-"&amp;TRIM(Tabla1[[#This Row],[Dia de clases Inscrito]])&amp;"-"&amp;TRIM(Tabla1[[#This Row],[Horario Inscrito]])&amp;"-"&amp;TRIM(Tabla1[[#This Row],[Fecha Inicio grupo]])&amp;"-"&amp;TRIM(Tabla1[[#This Row],[Tipo Incrito]]))</f>
        <v/>
      </c>
      <c r="BH810" s="251" t="str">
        <f>IF(F810="","",OR(IFERROR(SEARCH("CG",Tabla1[[#This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0" s="305" t="str">
        <f>IF(F810&lt;&gt;"",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0" s="305" t="str">
        <f>IF(F810&lt;&gt;"",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0" s="305" t="str">
        <f>IF(Tabla1[[#This Row],[Fecha Inicio grupo]]="","",IFERROR(VLOOKUP(Tabla1[[#This Row],[Mes de Alta como miembro]],Parámetros!$AM$2:$AN$16,2,0),"01/01/1900"))</f>
        <v/>
      </c>
    </row>
    <row r="811" spans="1:63" ht="14.45" hidden="1">
      <c r="A811" s="68">
        <v>808</v>
      </c>
      <c r="B811" s="29"/>
      <c r="C811" s="34"/>
      <c r="D811" s="42"/>
      <c r="E811" s="64"/>
      <c r="F811" s="45"/>
      <c r="G811" s="45"/>
      <c r="H811" s="161"/>
      <c r="I811" s="42"/>
      <c r="J811" s="28"/>
      <c r="K811" s="69"/>
      <c r="L811" s="68"/>
      <c r="M811" s="46"/>
      <c r="N811" s="236" t="str">
        <f ca="1">IF(Tabla1[[#This Row],[Fecha de nac]]="","",IF(Tabla1[[#This Row],[Fecha Finalización]] &gt;=TODAY(), DATEDIF(Tabla1[[#This Row],[Fecha de nac]],TODAY(),"y"), ROUNDDOWN((Tabla1[[#This Row],[Fecha Finalización]] -Tabla1[[#This Row],[Fecha de nac]])/365,0)))</f>
        <v/>
      </c>
      <c r="O811" s="167"/>
      <c r="P811" s="34"/>
      <c r="Q811" s="67"/>
      <c r="R811" s="67"/>
      <c r="S811" s="67"/>
      <c r="T811" s="67"/>
      <c r="U811" s="241" t="str">
        <f>IF(F811="","",Tabla1[[#This Row],[Fecha Inicio grupo]]+3*7-7)</f>
        <v/>
      </c>
      <c r="V811" s="242" t="str">
        <f>IF(F811="","",EDATE(Tabla1[[#This Row],[Fecha Inicio grupo]],3))</f>
        <v/>
      </c>
      <c r="W811" s="29"/>
      <c r="X811" s="29"/>
      <c r="Y811" s="76"/>
      <c r="Z811" s="76"/>
      <c r="AA811" s="76"/>
      <c r="AB811" s="76"/>
      <c r="AC811" s="76"/>
      <c r="AD811" s="76"/>
      <c r="AE811" s="76"/>
      <c r="AF811" s="76"/>
      <c r="AG811" s="76"/>
      <c r="AH811" s="76"/>
      <c r="AI811" s="76"/>
      <c r="AJ811" s="76"/>
      <c r="AK811" s="76"/>
      <c r="AL811" s="76"/>
      <c r="AM811" s="76"/>
      <c r="AN811" s="76"/>
      <c r="AO811" s="143"/>
      <c r="AP811" s="244" t="str">
        <f>IF(F811="","",IFERROR(VLOOKUP(SUBSTITUTE(SUBSTITUTE(Tabla1[[#This Row],[Uso Sistemas]],"T","P"),"N","F"),Parámetros!$M$2:$N$17,2,0),"Completar hasta 3ra sem. para evaluar a Probacionista"))</f>
        <v/>
      </c>
      <c r="AQ811" s="39"/>
      <c r="AR811" s="39"/>
      <c r="AS811" s="39"/>
      <c r="AT811" s="28"/>
      <c r="AU811" s="55"/>
      <c r="AV811" s="55"/>
      <c r="AW811" s="55"/>
      <c r="AX811" s="246" t="str">
        <f>IF(V811="","",EOMONTH(EDATE(Tabla1[[#This Row],[Fecha Finalización]],2),0))</f>
        <v/>
      </c>
      <c r="AY811" s="39"/>
      <c r="AZ811" s="247" t="str">
        <f>IF(V811="","",EOMONTH(EDATE(Tabla1[[#This Row],[Fecha Finalización]],3),0))</f>
        <v/>
      </c>
      <c r="BA811" s="39"/>
      <c r="BB811" s="39"/>
      <c r="BC811" s="233"/>
      <c r="BD811" s="231" t="str">
        <f>IF(F811="","",Tabla1[[#This Row],[sem 01]]&amp;Tabla1[[#This Row],[sem 02]]&amp;Tabla1[[#This Row],[sem 03]])</f>
        <v/>
      </c>
      <c r="BE811" s="232" t="str">
        <f>+IF(TRIM(F811)="","",$B$1&amp;"-"&amp;Tabla1[[#This Row],[Mes Inscrito]]&amp;"-"&amp;Tabla1[[#This Row],[Dia de clases Inscrito]]&amp;"-"&amp;Tabla1[[#This Row],[Horario Inscrito]]&amp;"-"&amp;Tabla1[[#This Row],[Fecha Inicio grupo]])</f>
        <v/>
      </c>
      <c r="BF811" s="249" t="str">
        <f>IF(F811="","",Tabla1[[#This Row],[Curso]])</f>
        <v/>
      </c>
      <c r="BG811" s="250" t="str">
        <f>+IF(TRIM(F811)="","",$B$1&amp;"-"&amp;TRIM(Tabla1[[#This Row],[Mes Inscrito]])&amp;"-"&amp;TRIM(Tabla1[[#This Row],[Dia de clases Inscrito]])&amp;"-"&amp;TRIM(Tabla1[[#This Row],[Horario Inscrito]])&amp;"-"&amp;TRIM(Tabla1[[#This Row],[Fecha Inicio grupo]])&amp;"-"&amp;TRIM(Tabla1[[#This Row],[Tipo Incrito]]))</f>
        <v/>
      </c>
      <c r="BH811" s="251" t="str">
        <f>IF(F811="","",OR(IFERROR(SEARCH("CG",Tabla1[[#This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1" s="305" t="str">
        <f>IF(F811&lt;&gt;"",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1" s="305" t="str">
        <f>IF(F811&lt;&gt;"",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1" s="305" t="str">
        <f>IF(Tabla1[[#This Row],[Fecha Inicio grupo]]="","",IFERROR(VLOOKUP(Tabla1[[#This Row],[Mes de Alta como miembro]],Parámetros!$AM$2:$AN$16,2,0),"01/01/1900"))</f>
        <v/>
      </c>
    </row>
    <row r="812" spans="1:63" ht="14.45" hidden="1">
      <c r="A812" s="68">
        <v>809</v>
      </c>
      <c r="B812" s="29"/>
      <c r="C812" s="34"/>
      <c r="D812" s="42"/>
      <c r="E812" s="64"/>
      <c r="F812" s="45"/>
      <c r="G812" s="45"/>
      <c r="H812" s="161"/>
      <c r="I812" s="42"/>
      <c r="J812" s="28"/>
      <c r="K812" s="69"/>
      <c r="L812" s="68"/>
      <c r="M812" s="46"/>
      <c r="N812" s="236" t="str">
        <f ca="1">IF(Tabla1[[#This Row],[Fecha de nac]]="","",IF(Tabla1[[#This Row],[Fecha Finalización]] &gt;=TODAY(), DATEDIF(Tabla1[[#This Row],[Fecha de nac]],TODAY(),"y"), ROUNDDOWN((Tabla1[[#This Row],[Fecha Finalización]] -Tabla1[[#This Row],[Fecha de nac]])/365,0)))</f>
        <v/>
      </c>
      <c r="O812" s="167"/>
      <c r="P812" s="34"/>
      <c r="Q812" s="67"/>
      <c r="R812" s="67"/>
      <c r="S812" s="67"/>
      <c r="T812" s="67"/>
      <c r="U812" s="241" t="str">
        <f>IF(F812="","",Tabla1[[#This Row],[Fecha Inicio grupo]]+3*7-7)</f>
        <v/>
      </c>
      <c r="V812" s="242" t="str">
        <f>IF(F812="","",EDATE(Tabla1[[#This Row],[Fecha Inicio grupo]],3))</f>
        <v/>
      </c>
      <c r="W812" s="29"/>
      <c r="X812" s="29"/>
      <c r="Y812" s="76"/>
      <c r="Z812" s="76"/>
      <c r="AA812" s="76"/>
      <c r="AB812" s="76"/>
      <c r="AC812" s="76"/>
      <c r="AD812" s="76"/>
      <c r="AE812" s="76"/>
      <c r="AF812" s="76"/>
      <c r="AG812" s="76"/>
      <c r="AH812" s="76"/>
      <c r="AI812" s="76"/>
      <c r="AJ812" s="76"/>
      <c r="AK812" s="76"/>
      <c r="AL812" s="76"/>
      <c r="AM812" s="76"/>
      <c r="AN812" s="76"/>
      <c r="AO812" s="143"/>
      <c r="AP812" s="244" t="str">
        <f>IF(F812="","",IFERROR(VLOOKUP(SUBSTITUTE(SUBSTITUTE(Tabla1[[#This Row],[Uso Sistemas]],"T","P"),"N","F"),Parámetros!$M$2:$N$17,2,0),"Completar hasta 3ra sem. para evaluar a Probacionista"))</f>
        <v/>
      </c>
      <c r="AQ812" s="39"/>
      <c r="AR812" s="39"/>
      <c r="AS812" s="39"/>
      <c r="AT812" s="28"/>
      <c r="AU812" s="55"/>
      <c r="AV812" s="55"/>
      <c r="AW812" s="55"/>
      <c r="AX812" s="246" t="str">
        <f>IF(V812="","",EOMONTH(EDATE(Tabla1[[#This Row],[Fecha Finalización]],2),0))</f>
        <v/>
      </c>
      <c r="AY812" s="39"/>
      <c r="AZ812" s="247" t="str">
        <f>IF(V812="","",EOMONTH(EDATE(Tabla1[[#This Row],[Fecha Finalización]],3),0))</f>
        <v/>
      </c>
      <c r="BA812" s="39"/>
      <c r="BB812" s="39"/>
      <c r="BC812" s="233"/>
      <c r="BD812" s="231" t="str">
        <f>IF(F812="","",Tabla1[[#This Row],[sem 01]]&amp;Tabla1[[#This Row],[sem 02]]&amp;Tabla1[[#This Row],[sem 03]])</f>
        <v/>
      </c>
      <c r="BE812" s="232" t="str">
        <f>+IF(TRIM(F812)="","",$B$1&amp;"-"&amp;Tabla1[[#This Row],[Mes Inscrito]]&amp;"-"&amp;Tabla1[[#This Row],[Dia de clases Inscrito]]&amp;"-"&amp;Tabla1[[#This Row],[Horario Inscrito]]&amp;"-"&amp;Tabla1[[#This Row],[Fecha Inicio grupo]])</f>
        <v/>
      </c>
      <c r="BF812" s="249" t="str">
        <f>IF(F812="","",Tabla1[[#This Row],[Curso]])</f>
        <v/>
      </c>
      <c r="BG812" s="250" t="str">
        <f>+IF(TRIM(F812)="","",$B$1&amp;"-"&amp;TRIM(Tabla1[[#This Row],[Mes Inscrito]])&amp;"-"&amp;TRIM(Tabla1[[#This Row],[Dia de clases Inscrito]])&amp;"-"&amp;TRIM(Tabla1[[#This Row],[Horario Inscrito]])&amp;"-"&amp;TRIM(Tabla1[[#This Row],[Fecha Inicio grupo]])&amp;"-"&amp;TRIM(Tabla1[[#This Row],[Tipo Incrito]]))</f>
        <v/>
      </c>
      <c r="BH812" s="251" t="str">
        <f>IF(F812="","",OR(IFERROR(SEARCH("CG",Tabla1[[#This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2" s="305" t="str">
        <f>IF(F812&lt;&gt;"",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2" s="305" t="str">
        <f>IF(F812&lt;&gt;"",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2" s="305" t="str">
        <f>IF(Tabla1[[#This Row],[Fecha Inicio grupo]]="","",IFERROR(VLOOKUP(Tabla1[[#This Row],[Mes de Alta como miembro]],Parámetros!$AM$2:$AN$16,2,0),"01/01/1900"))</f>
        <v/>
      </c>
    </row>
    <row r="813" spans="1:63" ht="14.45" hidden="1">
      <c r="A813" s="68">
        <v>810</v>
      </c>
      <c r="B813" s="29"/>
      <c r="C813" s="34"/>
      <c r="D813" s="42"/>
      <c r="E813" s="64"/>
      <c r="F813" s="45"/>
      <c r="G813" s="45"/>
      <c r="H813" s="161"/>
      <c r="I813" s="42"/>
      <c r="J813" s="28"/>
      <c r="K813" s="69"/>
      <c r="L813" s="68"/>
      <c r="M813" s="46"/>
      <c r="N813" s="236" t="str">
        <f ca="1">IF(Tabla1[[#This Row],[Fecha de nac]]="","",IF(Tabla1[[#This Row],[Fecha Finalización]] &gt;=TODAY(), DATEDIF(Tabla1[[#This Row],[Fecha de nac]],TODAY(),"y"), ROUNDDOWN((Tabla1[[#This Row],[Fecha Finalización]] -Tabla1[[#This Row],[Fecha de nac]])/365,0)))</f>
        <v/>
      </c>
      <c r="O813" s="167"/>
      <c r="P813" s="34"/>
      <c r="Q813" s="67"/>
      <c r="R813" s="67"/>
      <c r="S813" s="67"/>
      <c r="T813" s="67"/>
      <c r="U813" s="241" t="str">
        <f>IF(F813="","",Tabla1[[#This Row],[Fecha Inicio grupo]]+3*7-7)</f>
        <v/>
      </c>
      <c r="V813" s="242" t="str">
        <f>IF(F813="","",EDATE(Tabla1[[#This Row],[Fecha Inicio grupo]],3))</f>
        <v/>
      </c>
      <c r="W813" s="29"/>
      <c r="X813" s="29"/>
      <c r="Y813" s="76"/>
      <c r="Z813" s="76"/>
      <c r="AA813" s="76"/>
      <c r="AB813" s="76"/>
      <c r="AC813" s="76"/>
      <c r="AD813" s="76"/>
      <c r="AE813" s="76"/>
      <c r="AF813" s="76"/>
      <c r="AG813" s="76"/>
      <c r="AH813" s="76"/>
      <c r="AI813" s="76"/>
      <c r="AJ813" s="76"/>
      <c r="AK813" s="76"/>
      <c r="AL813" s="76"/>
      <c r="AM813" s="76"/>
      <c r="AN813" s="76"/>
      <c r="AO813" s="143"/>
      <c r="AP813" s="244" t="str">
        <f>IF(F813="","",IFERROR(VLOOKUP(SUBSTITUTE(SUBSTITUTE(Tabla1[[#This Row],[Uso Sistemas]],"T","P"),"N","F"),Parámetros!$M$2:$N$17,2,0),"Completar hasta 3ra sem. para evaluar a Probacionista"))</f>
        <v/>
      </c>
      <c r="AQ813" s="39"/>
      <c r="AR813" s="39"/>
      <c r="AS813" s="39"/>
      <c r="AT813" s="28"/>
      <c r="AU813" s="55"/>
      <c r="AV813" s="55"/>
      <c r="AW813" s="55"/>
      <c r="AX813" s="246" t="str">
        <f>IF(V813="","",EOMONTH(EDATE(Tabla1[[#This Row],[Fecha Finalización]],2),0))</f>
        <v/>
      </c>
      <c r="AY813" s="39"/>
      <c r="AZ813" s="247" t="str">
        <f>IF(V813="","",EOMONTH(EDATE(Tabla1[[#This Row],[Fecha Finalización]],3),0))</f>
        <v/>
      </c>
      <c r="BA813" s="39"/>
      <c r="BB813" s="39"/>
      <c r="BC813" s="233"/>
      <c r="BD813" s="231" t="str">
        <f>IF(F813="","",Tabla1[[#This Row],[sem 01]]&amp;Tabla1[[#This Row],[sem 02]]&amp;Tabla1[[#This Row],[sem 03]])</f>
        <v/>
      </c>
      <c r="BE813" s="232" t="str">
        <f>+IF(TRIM(F813)="","",$B$1&amp;"-"&amp;Tabla1[[#This Row],[Mes Inscrito]]&amp;"-"&amp;Tabla1[[#This Row],[Dia de clases Inscrito]]&amp;"-"&amp;Tabla1[[#This Row],[Horario Inscrito]]&amp;"-"&amp;Tabla1[[#This Row],[Fecha Inicio grupo]])</f>
        <v/>
      </c>
      <c r="BF813" s="249" t="str">
        <f>IF(F813="","",Tabla1[[#This Row],[Curso]])</f>
        <v/>
      </c>
      <c r="BG813" s="250" t="str">
        <f>+IF(TRIM(F813)="","",$B$1&amp;"-"&amp;TRIM(Tabla1[[#This Row],[Mes Inscrito]])&amp;"-"&amp;TRIM(Tabla1[[#This Row],[Dia de clases Inscrito]])&amp;"-"&amp;TRIM(Tabla1[[#This Row],[Horario Inscrito]])&amp;"-"&amp;TRIM(Tabla1[[#This Row],[Fecha Inicio grupo]])&amp;"-"&amp;TRIM(Tabla1[[#This Row],[Tipo Incrito]]))</f>
        <v/>
      </c>
      <c r="BH813" s="251" t="str">
        <f>IF(F813="","",OR(IFERROR(SEARCH("CG",Tabla1[[#This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3" s="305" t="str">
        <f>IF(F813&lt;&gt;"",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3" s="305" t="str">
        <f>IF(F813&lt;&gt;"",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3" s="305" t="str">
        <f>IF(Tabla1[[#This Row],[Fecha Inicio grupo]]="","",IFERROR(VLOOKUP(Tabla1[[#This Row],[Mes de Alta como miembro]],Parámetros!$AM$2:$AN$16,2,0),"01/01/1900"))</f>
        <v/>
      </c>
    </row>
    <row r="814" spans="1:63" ht="14.45" hidden="1">
      <c r="A814" s="68">
        <v>811</v>
      </c>
      <c r="B814" s="29"/>
      <c r="C814" s="34"/>
      <c r="D814" s="42"/>
      <c r="E814" s="64"/>
      <c r="F814" s="45"/>
      <c r="G814" s="45"/>
      <c r="H814" s="161"/>
      <c r="I814" s="42"/>
      <c r="J814" s="28"/>
      <c r="K814" s="69"/>
      <c r="L814" s="68"/>
      <c r="M814" s="46"/>
      <c r="N814" s="236" t="str">
        <f ca="1">IF(Tabla1[[#This Row],[Fecha de nac]]="","",IF(Tabla1[[#This Row],[Fecha Finalización]] &gt;=TODAY(), DATEDIF(Tabla1[[#This Row],[Fecha de nac]],TODAY(),"y"), ROUNDDOWN((Tabla1[[#This Row],[Fecha Finalización]] -Tabla1[[#This Row],[Fecha de nac]])/365,0)))</f>
        <v/>
      </c>
      <c r="O814" s="167"/>
      <c r="P814" s="34"/>
      <c r="Q814" s="67"/>
      <c r="R814" s="67"/>
      <c r="S814" s="67"/>
      <c r="T814" s="67"/>
      <c r="U814" s="241" t="str">
        <f>IF(F814="","",Tabla1[[#This Row],[Fecha Inicio grupo]]+3*7-7)</f>
        <v/>
      </c>
      <c r="V814" s="242" t="str">
        <f>IF(F814="","",EDATE(Tabla1[[#This Row],[Fecha Inicio grupo]],3))</f>
        <v/>
      </c>
      <c r="W814" s="29"/>
      <c r="X814" s="29"/>
      <c r="Y814" s="76"/>
      <c r="Z814" s="76"/>
      <c r="AA814" s="76"/>
      <c r="AB814" s="76"/>
      <c r="AC814" s="76"/>
      <c r="AD814" s="76"/>
      <c r="AE814" s="76"/>
      <c r="AF814" s="76"/>
      <c r="AG814" s="76"/>
      <c r="AH814" s="76"/>
      <c r="AI814" s="76"/>
      <c r="AJ814" s="76"/>
      <c r="AK814" s="76"/>
      <c r="AL814" s="76"/>
      <c r="AM814" s="76"/>
      <c r="AN814" s="76"/>
      <c r="AO814" s="143"/>
      <c r="AP814" s="244" t="str">
        <f>IF(F814="","",IFERROR(VLOOKUP(SUBSTITUTE(SUBSTITUTE(Tabla1[[#This Row],[Uso Sistemas]],"T","P"),"N","F"),Parámetros!$M$2:$N$17,2,0),"Completar hasta 3ra sem. para evaluar a Probacionista"))</f>
        <v/>
      </c>
      <c r="AQ814" s="39"/>
      <c r="AR814" s="39"/>
      <c r="AS814" s="39"/>
      <c r="AT814" s="28"/>
      <c r="AU814" s="55"/>
      <c r="AV814" s="55"/>
      <c r="AW814" s="55"/>
      <c r="AX814" s="246" t="str">
        <f>IF(V814="","",EOMONTH(EDATE(Tabla1[[#This Row],[Fecha Finalización]],2),0))</f>
        <v/>
      </c>
      <c r="AY814" s="39"/>
      <c r="AZ814" s="247" t="str">
        <f>IF(V814="","",EOMONTH(EDATE(Tabla1[[#This Row],[Fecha Finalización]],3),0))</f>
        <v/>
      </c>
      <c r="BA814" s="39"/>
      <c r="BB814" s="39"/>
      <c r="BC814" s="233"/>
      <c r="BD814" s="231" t="str">
        <f>IF(F814="","",Tabla1[[#This Row],[sem 01]]&amp;Tabla1[[#This Row],[sem 02]]&amp;Tabla1[[#This Row],[sem 03]])</f>
        <v/>
      </c>
      <c r="BE814" s="232" t="str">
        <f>+IF(TRIM(F814)="","",$B$1&amp;"-"&amp;Tabla1[[#This Row],[Mes Inscrito]]&amp;"-"&amp;Tabla1[[#This Row],[Dia de clases Inscrito]]&amp;"-"&amp;Tabla1[[#This Row],[Horario Inscrito]]&amp;"-"&amp;Tabla1[[#This Row],[Fecha Inicio grupo]])</f>
        <v/>
      </c>
      <c r="BF814" s="249" t="str">
        <f>IF(F814="","",Tabla1[[#This Row],[Curso]])</f>
        <v/>
      </c>
      <c r="BG814" s="250" t="str">
        <f>+IF(TRIM(F814)="","",$B$1&amp;"-"&amp;TRIM(Tabla1[[#This Row],[Mes Inscrito]])&amp;"-"&amp;TRIM(Tabla1[[#This Row],[Dia de clases Inscrito]])&amp;"-"&amp;TRIM(Tabla1[[#This Row],[Horario Inscrito]])&amp;"-"&amp;TRIM(Tabla1[[#This Row],[Fecha Inicio grupo]])&amp;"-"&amp;TRIM(Tabla1[[#This Row],[Tipo Incrito]]))</f>
        <v/>
      </c>
      <c r="BH814" s="251" t="str">
        <f>IF(F814="","",OR(IFERROR(SEARCH("CG",Tabla1[[#This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4" s="305" t="str">
        <f>IF(F814&lt;&gt;"",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4" s="305" t="str">
        <f>IF(F814&lt;&gt;"",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4" s="305" t="str">
        <f>IF(Tabla1[[#This Row],[Fecha Inicio grupo]]="","",IFERROR(VLOOKUP(Tabla1[[#This Row],[Mes de Alta como miembro]],Parámetros!$AM$2:$AN$16,2,0),"01/01/1900"))</f>
        <v/>
      </c>
    </row>
    <row r="815" spans="1:63" ht="14.45" hidden="1">
      <c r="A815" s="68">
        <v>812</v>
      </c>
      <c r="B815" s="29"/>
      <c r="C815" s="34"/>
      <c r="D815" s="42"/>
      <c r="E815" s="64"/>
      <c r="F815" s="45"/>
      <c r="G815" s="45"/>
      <c r="H815" s="161"/>
      <c r="I815" s="42"/>
      <c r="J815" s="28"/>
      <c r="K815" s="69"/>
      <c r="L815" s="68"/>
      <c r="M815" s="46"/>
      <c r="N815" s="236" t="str">
        <f ca="1">IF(Tabla1[[#This Row],[Fecha de nac]]="","",IF(Tabla1[[#This Row],[Fecha Finalización]] &gt;=TODAY(), DATEDIF(Tabla1[[#This Row],[Fecha de nac]],TODAY(),"y"), ROUNDDOWN((Tabla1[[#This Row],[Fecha Finalización]] -Tabla1[[#This Row],[Fecha de nac]])/365,0)))</f>
        <v/>
      </c>
      <c r="O815" s="167"/>
      <c r="P815" s="34"/>
      <c r="Q815" s="67"/>
      <c r="R815" s="67"/>
      <c r="S815" s="67"/>
      <c r="T815" s="67"/>
      <c r="U815" s="241" t="str">
        <f>IF(F815="","",Tabla1[[#This Row],[Fecha Inicio grupo]]+3*7-7)</f>
        <v/>
      </c>
      <c r="V815" s="242" t="str">
        <f>IF(F815="","",EDATE(Tabla1[[#This Row],[Fecha Inicio grupo]],3))</f>
        <v/>
      </c>
      <c r="W815" s="29"/>
      <c r="X815" s="29"/>
      <c r="Y815" s="76"/>
      <c r="Z815" s="76"/>
      <c r="AA815" s="76"/>
      <c r="AB815" s="76"/>
      <c r="AC815" s="76"/>
      <c r="AD815" s="76"/>
      <c r="AE815" s="76"/>
      <c r="AF815" s="76"/>
      <c r="AG815" s="76"/>
      <c r="AH815" s="76"/>
      <c r="AI815" s="76"/>
      <c r="AJ815" s="76"/>
      <c r="AK815" s="76"/>
      <c r="AL815" s="76"/>
      <c r="AM815" s="76"/>
      <c r="AN815" s="76"/>
      <c r="AO815" s="143"/>
      <c r="AP815" s="244" t="str">
        <f>IF(F815="","",IFERROR(VLOOKUP(SUBSTITUTE(SUBSTITUTE(Tabla1[[#This Row],[Uso Sistemas]],"T","P"),"N","F"),Parámetros!$M$2:$N$17,2,0),"Completar hasta 3ra sem. para evaluar a Probacionista"))</f>
        <v/>
      </c>
      <c r="AQ815" s="39"/>
      <c r="AR815" s="39"/>
      <c r="AS815" s="39"/>
      <c r="AT815" s="28"/>
      <c r="AU815" s="55"/>
      <c r="AV815" s="55"/>
      <c r="AW815" s="55"/>
      <c r="AX815" s="246" t="str">
        <f>IF(V815="","",EOMONTH(EDATE(Tabla1[[#This Row],[Fecha Finalización]],2),0))</f>
        <v/>
      </c>
      <c r="AY815" s="39"/>
      <c r="AZ815" s="247" t="str">
        <f>IF(V815="","",EOMONTH(EDATE(Tabla1[[#This Row],[Fecha Finalización]],3),0))</f>
        <v/>
      </c>
      <c r="BA815" s="39"/>
      <c r="BB815" s="39"/>
      <c r="BC815" s="233"/>
      <c r="BD815" s="231" t="str">
        <f>IF(F815="","",Tabla1[[#This Row],[sem 01]]&amp;Tabla1[[#This Row],[sem 02]]&amp;Tabla1[[#This Row],[sem 03]])</f>
        <v/>
      </c>
      <c r="BE815" s="232" t="str">
        <f>+IF(TRIM(F815)="","",$B$1&amp;"-"&amp;Tabla1[[#This Row],[Mes Inscrito]]&amp;"-"&amp;Tabla1[[#This Row],[Dia de clases Inscrito]]&amp;"-"&amp;Tabla1[[#This Row],[Horario Inscrito]]&amp;"-"&amp;Tabla1[[#This Row],[Fecha Inicio grupo]])</f>
        <v/>
      </c>
      <c r="BF815" s="249" t="str">
        <f>IF(F815="","",Tabla1[[#This Row],[Curso]])</f>
        <v/>
      </c>
      <c r="BG815" s="250" t="str">
        <f>+IF(TRIM(F815)="","",$B$1&amp;"-"&amp;TRIM(Tabla1[[#This Row],[Mes Inscrito]])&amp;"-"&amp;TRIM(Tabla1[[#This Row],[Dia de clases Inscrito]])&amp;"-"&amp;TRIM(Tabla1[[#This Row],[Horario Inscrito]])&amp;"-"&amp;TRIM(Tabla1[[#This Row],[Fecha Inicio grupo]])&amp;"-"&amp;TRIM(Tabla1[[#This Row],[Tipo Incrito]]))</f>
        <v/>
      </c>
      <c r="BH815" s="251" t="str">
        <f>IF(F815="","",OR(IFERROR(SEARCH("CG",Tabla1[[#This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5" s="305" t="str">
        <f>IF(F815&lt;&gt;"",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5" s="305" t="str">
        <f>IF(F815&lt;&gt;"",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5" s="305" t="str">
        <f>IF(Tabla1[[#This Row],[Fecha Inicio grupo]]="","",IFERROR(VLOOKUP(Tabla1[[#This Row],[Mes de Alta como miembro]],Parámetros!$AM$2:$AN$16,2,0),"01/01/1900"))</f>
        <v/>
      </c>
    </row>
    <row r="816" spans="1:63" ht="14.45" hidden="1">
      <c r="A816" s="68">
        <v>813</v>
      </c>
      <c r="B816" s="29"/>
      <c r="C816" s="34"/>
      <c r="D816" s="42"/>
      <c r="E816" s="64"/>
      <c r="F816" s="45"/>
      <c r="G816" s="45"/>
      <c r="H816" s="161"/>
      <c r="I816" s="42"/>
      <c r="J816" s="28"/>
      <c r="K816" s="69"/>
      <c r="L816" s="68"/>
      <c r="M816" s="46"/>
      <c r="N816" s="236" t="str">
        <f ca="1">IF(Tabla1[[#This Row],[Fecha de nac]]="","",IF(Tabla1[[#This Row],[Fecha Finalización]] &gt;=TODAY(), DATEDIF(Tabla1[[#This Row],[Fecha de nac]],TODAY(),"y"), ROUNDDOWN((Tabla1[[#This Row],[Fecha Finalización]] -Tabla1[[#This Row],[Fecha de nac]])/365,0)))</f>
        <v/>
      </c>
      <c r="O816" s="167"/>
      <c r="P816" s="34"/>
      <c r="Q816" s="67"/>
      <c r="R816" s="67"/>
      <c r="S816" s="67"/>
      <c r="T816" s="67"/>
      <c r="U816" s="241" t="str">
        <f>IF(F816="","",Tabla1[[#This Row],[Fecha Inicio grupo]]+3*7-7)</f>
        <v/>
      </c>
      <c r="V816" s="242" t="str">
        <f>IF(F816="","",EDATE(Tabla1[[#This Row],[Fecha Inicio grupo]],3))</f>
        <v/>
      </c>
      <c r="W816" s="29"/>
      <c r="X816" s="29"/>
      <c r="Y816" s="76"/>
      <c r="Z816" s="76"/>
      <c r="AA816" s="76"/>
      <c r="AB816" s="76"/>
      <c r="AC816" s="76"/>
      <c r="AD816" s="76"/>
      <c r="AE816" s="76"/>
      <c r="AF816" s="76"/>
      <c r="AG816" s="76"/>
      <c r="AH816" s="76"/>
      <c r="AI816" s="76"/>
      <c r="AJ816" s="76"/>
      <c r="AK816" s="76"/>
      <c r="AL816" s="76"/>
      <c r="AM816" s="76"/>
      <c r="AN816" s="76"/>
      <c r="AO816" s="143"/>
      <c r="AP816" s="244" t="str">
        <f>IF(F816="","",IFERROR(VLOOKUP(SUBSTITUTE(SUBSTITUTE(Tabla1[[#This Row],[Uso Sistemas]],"T","P"),"N","F"),Parámetros!$M$2:$N$17,2,0),"Completar hasta 3ra sem. para evaluar a Probacionista"))</f>
        <v/>
      </c>
      <c r="AQ816" s="39"/>
      <c r="AR816" s="39"/>
      <c r="AS816" s="39"/>
      <c r="AT816" s="28"/>
      <c r="AU816" s="55"/>
      <c r="AV816" s="55"/>
      <c r="AW816" s="55"/>
      <c r="AX816" s="246" t="str">
        <f>IF(V816="","",EOMONTH(EDATE(Tabla1[[#This Row],[Fecha Finalización]],2),0))</f>
        <v/>
      </c>
      <c r="AY816" s="39"/>
      <c r="AZ816" s="247" t="str">
        <f>IF(V816="","",EOMONTH(EDATE(Tabla1[[#This Row],[Fecha Finalización]],3),0))</f>
        <v/>
      </c>
      <c r="BA816" s="39"/>
      <c r="BB816" s="39"/>
      <c r="BC816" s="233"/>
      <c r="BD816" s="231" t="str">
        <f>IF(F816="","",Tabla1[[#This Row],[sem 01]]&amp;Tabla1[[#This Row],[sem 02]]&amp;Tabla1[[#This Row],[sem 03]])</f>
        <v/>
      </c>
      <c r="BE816" s="232" t="str">
        <f>+IF(TRIM(F816)="","",$B$1&amp;"-"&amp;Tabla1[[#This Row],[Mes Inscrito]]&amp;"-"&amp;Tabla1[[#This Row],[Dia de clases Inscrito]]&amp;"-"&amp;Tabla1[[#This Row],[Horario Inscrito]]&amp;"-"&amp;Tabla1[[#This Row],[Fecha Inicio grupo]])</f>
        <v/>
      </c>
      <c r="BF816" s="249" t="str">
        <f>IF(F816="","",Tabla1[[#This Row],[Curso]])</f>
        <v/>
      </c>
      <c r="BG816" s="250" t="str">
        <f>+IF(TRIM(F816)="","",$B$1&amp;"-"&amp;TRIM(Tabla1[[#This Row],[Mes Inscrito]])&amp;"-"&amp;TRIM(Tabla1[[#This Row],[Dia de clases Inscrito]])&amp;"-"&amp;TRIM(Tabla1[[#This Row],[Horario Inscrito]])&amp;"-"&amp;TRIM(Tabla1[[#This Row],[Fecha Inicio grupo]])&amp;"-"&amp;TRIM(Tabla1[[#This Row],[Tipo Incrito]]))</f>
        <v/>
      </c>
      <c r="BH816" s="251" t="str">
        <f>IF(F816="","",OR(IFERROR(SEARCH("CG",Tabla1[[#This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6" s="305" t="str">
        <f>IF(F816&lt;&gt;"",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6" s="305" t="str">
        <f>IF(F816&lt;&gt;"",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6" s="305" t="str">
        <f>IF(Tabla1[[#This Row],[Fecha Inicio grupo]]="","",IFERROR(VLOOKUP(Tabla1[[#This Row],[Mes de Alta como miembro]],Parámetros!$AM$2:$AN$16,2,0),"01/01/1900"))</f>
        <v/>
      </c>
    </row>
    <row r="817" spans="1:63" ht="14.45" hidden="1">
      <c r="A817" s="68">
        <v>814</v>
      </c>
      <c r="B817" s="29"/>
      <c r="C817" s="34"/>
      <c r="D817" s="42"/>
      <c r="E817" s="64"/>
      <c r="F817" s="45"/>
      <c r="G817" s="45"/>
      <c r="H817" s="161"/>
      <c r="I817" s="42"/>
      <c r="J817" s="28"/>
      <c r="K817" s="69"/>
      <c r="L817" s="68"/>
      <c r="M817" s="46"/>
      <c r="N817" s="236" t="str">
        <f ca="1">IF(Tabla1[[#This Row],[Fecha de nac]]="","",IF(Tabla1[[#This Row],[Fecha Finalización]] &gt;=TODAY(), DATEDIF(Tabla1[[#This Row],[Fecha de nac]],TODAY(),"y"), ROUNDDOWN((Tabla1[[#This Row],[Fecha Finalización]] -Tabla1[[#This Row],[Fecha de nac]])/365,0)))</f>
        <v/>
      </c>
      <c r="O817" s="167"/>
      <c r="P817" s="34"/>
      <c r="Q817" s="67"/>
      <c r="R817" s="67"/>
      <c r="S817" s="67"/>
      <c r="T817" s="67"/>
      <c r="U817" s="241" t="str">
        <f>IF(F817="","",Tabla1[[#This Row],[Fecha Inicio grupo]]+3*7-7)</f>
        <v/>
      </c>
      <c r="V817" s="242" t="str">
        <f>IF(F817="","",EDATE(Tabla1[[#This Row],[Fecha Inicio grupo]],3))</f>
        <v/>
      </c>
      <c r="W817" s="29"/>
      <c r="X817" s="29"/>
      <c r="Y817" s="76"/>
      <c r="Z817" s="76"/>
      <c r="AA817" s="76"/>
      <c r="AB817" s="76"/>
      <c r="AC817" s="76"/>
      <c r="AD817" s="76"/>
      <c r="AE817" s="76"/>
      <c r="AF817" s="76"/>
      <c r="AG817" s="76"/>
      <c r="AH817" s="76"/>
      <c r="AI817" s="76"/>
      <c r="AJ817" s="76"/>
      <c r="AK817" s="76"/>
      <c r="AL817" s="76"/>
      <c r="AM817" s="76"/>
      <c r="AN817" s="76"/>
      <c r="AO817" s="143"/>
      <c r="AP817" s="244" t="str">
        <f>IF(F817="","",IFERROR(VLOOKUP(SUBSTITUTE(SUBSTITUTE(Tabla1[[#This Row],[Uso Sistemas]],"T","P"),"N","F"),Parámetros!$M$2:$N$17,2,0),"Completar hasta 3ra sem. para evaluar a Probacionista"))</f>
        <v/>
      </c>
      <c r="AQ817" s="39"/>
      <c r="AR817" s="39"/>
      <c r="AS817" s="39"/>
      <c r="AT817" s="28"/>
      <c r="AU817" s="55"/>
      <c r="AV817" s="55"/>
      <c r="AW817" s="55"/>
      <c r="AX817" s="246" t="str">
        <f>IF(V817="","",EOMONTH(EDATE(Tabla1[[#This Row],[Fecha Finalización]],2),0))</f>
        <v/>
      </c>
      <c r="AY817" s="39"/>
      <c r="AZ817" s="247" t="str">
        <f>IF(V817="","",EOMONTH(EDATE(Tabla1[[#This Row],[Fecha Finalización]],3),0))</f>
        <v/>
      </c>
      <c r="BA817" s="39"/>
      <c r="BB817" s="39"/>
      <c r="BC817" s="233"/>
      <c r="BD817" s="231" t="str">
        <f>IF(F817="","",Tabla1[[#This Row],[sem 01]]&amp;Tabla1[[#This Row],[sem 02]]&amp;Tabla1[[#This Row],[sem 03]])</f>
        <v/>
      </c>
      <c r="BE817" s="232" t="str">
        <f>+IF(TRIM(F817)="","",$B$1&amp;"-"&amp;Tabla1[[#This Row],[Mes Inscrito]]&amp;"-"&amp;Tabla1[[#This Row],[Dia de clases Inscrito]]&amp;"-"&amp;Tabla1[[#This Row],[Horario Inscrito]]&amp;"-"&amp;Tabla1[[#This Row],[Fecha Inicio grupo]])</f>
        <v/>
      </c>
      <c r="BF817" s="249" t="str">
        <f>IF(F817="","",Tabla1[[#This Row],[Curso]])</f>
        <v/>
      </c>
      <c r="BG817" s="250" t="str">
        <f>+IF(TRIM(F817)="","",$B$1&amp;"-"&amp;TRIM(Tabla1[[#This Row],[Mes Inscrito]])&amp;"-"&amp;TRIM(Tabla1[[#This Row],[Dia de clases Inscrito]])&amp;"-"&amp;TRIM(Tabla1[[#This Row],[Horario Inscrito]])&amp;"-"&amp;TRIM(Tabla1[[#This Row],[Fecha Inicio grupo]])&amp;"-"&amp;TRIM(Tabla1[[#This Row],[Tipo Incrito]]))</f>
        <v/>
      </c>
      <c r="BH817" s="251" t="str">
        <f>IF(F817="","",OR(IFERROR(SEARCH("CG",Tabla1[[#This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7" s="305" t="str">
        <f>IF(F817&lt;&gt;"",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7" s="305" t="str">
        <f>IF(F817&lt;&gt;"",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7" s="305" t="str">
        <f>IF(Tabla1[[#This Row],[Fecha Inicio grupo]]="","",IFERROR(VLOOKUP(Tabla1[[#This Row],[Mes de Alta como miembro]],Parámetros!$AM$2:$AN$16,2,0),"01/01/1900"))</f>
        <v/>
      </c>
    </row>
    <row r="818" spans="1:63" ht="14.45" hidden="1">
      <c r="A818" s="68">
        <v>815</v>
      </c>
      <c r="B818" s="29"/>
      <c r="C818" s="34"/>
      <c r="D818" s="42"/>
      <c r="E818" s="64"/>
      <c r="F818" s="45"/>
      <c r="G818" s="45"/>
      <c r="H818" s="161"/>
      <c r="I818" s="42"/>
      <c r="J818" s="28"/>
      <c r="K818" s="69"/>
      <c r="L818" s="68"/>
      <c r="M818" s="46"/>
      <c r="N818" s="236" t="str">
        <f ca="1">IF(Tabla1[[#This Row],[Fecha de nac]]="","",IF(Tabla1[[#This Row],[Fecha Finalización]] &gt;=TODAY(), DATEDIF(Tabla1[[#This Row],[Fecha de nac]],TODAY(),"y"), ROUNDDOWN((Tabla1[[#This Row],[Fecha Finalización]] -Tabla1[[#This Row],[Fecha de nac]])/365,0)))</f>
        <v/>
      </c>
      <c r="O818" s="167"/>
      <c r="P818" s="34"/>
      <c r="Q818" s="67"/>
      <c r="R818" s="67"/>
      <c r="S818" s="67"/>
      <c r="T818" s="67"/>
      <c r="U818" s="241" t="str">
        <f>IF(F818="","",Tabla1[[#This Row],[Fecha Inicio grupo]]+3*7-7)</f>
        <v/>
      </c>
      <c r="V818" s="242" t="str">
        <f>IF(F818="","",EDATE(Tabla1[[#This Row],[Fecha Inicio grupo]],3))</f>
        <v/>
      </c>
      <c r="W818" s="29"/>
      <c r="X818" s="29"/>
      <c r="Y818" s="76"/>
      <c r="Z818" s="76"/>
      <c r="AA818" s="76"/>
      <c r="AB818" s="76"/>
      <c r="AC818" s="76"/>
      <c r="AD818" s="76"/>
      <c r="AE818" s="76"/>
      <c r="AF818" s="76"/>
      <c r="AG818" s="76"/>
      <c r="AH818" s="76"/>
      <c r="AI818" s="76"/>
      <c r="AJ818" s="76"/>
      <c r="AK818" s="76"/>
      <c r="AL818" s="76"/>
      <c r="AM818" s="76"/>
      <c r="AN818" s="76"/>
      <c r="AO818" s="143"/>
      <c r="AP818" s="244" t="str">
        <f>IF(F818="","",IFERROR(VLOOKUP(SUBSTITUTE(SUBSTITUTE(Tabla1[[#This Row],[Uso Sistemas]],"T","P"),"N","F"),Parámetros!$M$2:$N$17,2,0),"Completar hasta 3ra sem. para evaluar a Probacionista"))</f>
        <v/>
      </c>
      <c r="AQ818" s="39"/>
      <c r="AR818" s="39"/>
      <c r="AS818" s="39"/>
      <c r="AT818" s="28"/>
      <c r="AU818" s="55"/>
      <c r="AV818" s="55"/>
      <c r="AW818" s="55"/>
      <c r="AX818" s="246" t="str">
        <f>IF(V818="","",EOMONTH(EDATE(Tabla1[[#This Row],[Fecha Finalización]],2),0))</f>
        <v/>
      </c>
      <c r="AY818" s="39"/>
      <c r="AZ818" s="247" t="str">
        <f>IF(V818="","",EOMONTH(EDATE(Tabla1[[#This Row],[Fecha Finalización]],3),0))</f>
        <v/>
      </c>
      <c r="BA818" s="39"/>
      <c r="BB818" s="39"/>
      <c r="BC818" s="233"/>
      <c r="BD818" s="231" t="str">
        <f>IF(F818="","",Tabla1[[#This Row],[sem 01]]&amp;Tabla1[[#This Row],[sem 02]]&amp;Tabla1[[#This Row],[sem 03]])</f>
        <v/>
      </c>
      <c r="BE818" s="232" t="str">
        <f>+IF(TRIM(F818)="","",$B$1&amp;"-"&amp;Tabla1[[#This Row],[Mes Inscrito]]&amp;"-"&amp;Tabla1[[#This Row],[Dia de clases Inscrito]]&amp;"-"&amp;Tabla1[[#This Row],[Horario Inscrito]]&amp;"-"&amp;Tabla1[[#This Row],[Fecha Inicio grupo]])</f>
        <v/>
      </c>
      <c r="BF818" s="249" t="str">
        <f>IF(F818="","",Tabla1[[#This Row],[Curso]])</f>
        <v/>
      </c>
      <c r="BG818" s="250" t="str">
        <f>+IF(TRIM(F818)="","",$B$1&amp;"-"&amp;TRIM(Tabla1[[#This Row],[Mes Inscrito]])&amp;"-"&amp;TRIM(Tabla1[[#This Row],[Dia de clases Inscrito]])&amp;"-"&amp;TRIM(Tabla1[[#This Row],[Horario Inscrito]])&amp;"-"&amp;TRIM(Tabla1[[#This Row],[Fecha Inicio grupo]])&amp;"-"&amp;TRIM(Tabla1[[#This Row],[Tipo Incrito]]))</f>
        <v/>
      </c>
      <c r="BH818" s="251" t="str">
        <f>IF(F818="","",OR(IFERROR(SEARCH("CG",Tabla1[[#This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8" s="305" t="str">
        <f>IF(F818&lt;&gt;"",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8" s="305" t="str">
        <f>IF(F818&lt;&gt;"",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8" s="305" t="str">
        <f>IF(Tabla1[[#This Row],[Fecha Inicio grupo]]="","",IFERROR(VLOOKUP(Tabla1[[#This Row],[Mes de Alta como miembro]],Parámetros!$AM$2:$AN$16,2,0),"01/01/1900"))</f>
        <v/>
      </c>
    </row>
    <row r="819" spans="1:63" ht="14.45" hidden="1">
      <c r="A819" s="68">
        <v>816</v>
      </c>
      <c r="B819" s="29"/>
      <c r="C819" s="34"/>
      <c r="D819" s="42"/>
      <c r="E819" s="64"/>
      <c r="F819" s="45"/>
      <c r="G819" s="45"/>
      <c r="H819" s="161"/>
      <c r="I819" s="42"/>
      <c r="J819" s="28"/>
      <c r="K819" s="69"/>
      <c r="L819" s="68"/>
      <c r="M819" s="46"/>
      <c r="N819" s="236" t="str">
        <f ca="1">IF(Tabla1[[#This Row],[Fecha de nac]]="","",IF(Tabla1[[#This Row],[Fecha Finalización]] &gt;=TODAY(), DATEDIF(Tabla1[[#This Row],[Fecha de nac]],TODAY(),"y"), ROUNDDOWN((Tabla1[[#This Row],[Fecha Finalización]] -Tabla1[[#This Row],[Fecha de nac]])/365,0)))</f>
        <v/>
      </c>
      <c r="O819" s="167"/>
      <c r="P819" s="34"/>
      <c r="Q819" s="67"/>
      <c r="R819" s="67"/>
      <c r="S819" s="67"/>
      <c r="T819" s="67"/>
      <c r="U819" s="241" t="str">
        <f>IF(F819="","",Tabla1[[#This Row],[Fecha Inicio grupo]]+3*7-7)</f>
        <v/>
      </c>
      <c r="V819" s="242" t="str">
        <f>IF(F819="","",EDATE(Tabla1[[#This Row],[Fecha Inicio grupo]],3))</f>
        <v/>
      </c>
      <c r="W819" s="29"/>
      <c r="X819" s="29"/>
      <c r="Y819" s="76"/>
      <c r="Z819" s="76"/>
      <c r="AA819" s="76"/>
      <c r="AB819" s="76"/>
      <c r="AC819" s="76"/>
      <c r="AD819" s="76"/>
      <c r="AE819" s="76"/>
      <c r="AF819" s="76"/>
      <c r="AG819" s="76"/>
      <c r="AH819" s="76"/>
      <c r="AI819" s="76"/>
      <c r="AJ819" s="76"/>
      <c r="AK819" s="76"/>
      <c r="AL819" s="76"/>
      <c r="AM819" s="76"/>
      <c r="AN819" s="76"/>
      <c r="AO819" s="143"/>
      <c r="AP819" s="244" t="str">
        <f>IF(F819="","",IFERROR(VLOOKUP(SUBSTITUTE(SUBSTITUTE(Tabla1[[#This Row],[Uso Sistemas]],"T","P"),"N","F"),Parámetros!$M$2:$N$17,2,0),"Completar hasta 3ra sem. para evaluar a Probacionista"))</f>
        <v/>
      </c>
      <c r="AQ819" s="39"/>
      <c r="AR819" s="39"/>
      <c r="AS819" s="39"/>
      <c r="AT819" s="28"/>
      <c r="AU819" s="55"/>
      <c r="AV819" s="55"/>
      <c r="AW819" s="55"/>
      <c r="AX819" s="246" t="str">
        <f>IF(V819="","",EOMONTH(EDATE(Tabla1[[#This Row],[Fecha Finalización]],2),0))</f>
        <v/>
      </c>
      <c r="AY819" s="39"/>
      <c r="AZ819" s="247" t="str">
        <f>IF(V819="","",EOMONTH(EDATE(Tabla1[[#This Row],[Fecha Finalización]],3),0))</f>
        <v/>
      </c>
      <c r="BA819" s="39"/>
      <c r="BB819" s="39"/>
      <c r="BC819" s="233"/>
      <c r="BD819" s="231" t="str">
        <f>IF(F819="","",Tabla1[[#This Row],[sem 01]]&amp;Tabla1[[#This Row],[sem 02]]&amp;Tabla1[[#This Row],[sem 03]])</f>
        <v/>
      </c>
      <c r="BE819" s="232" t="str">
        <f>+IF(TRIM(F819)="","",$B$1&amp;"-"&amp;Tabla1[[#This Row],[Mes Inscrito]]&amp;"-"&amp;Tabla1[[#This Row],[Dia de clases Inscrito]]&amp;"-"&amp;Tabla1[[#This Row],[Horario Inscrito]]&amp;"-"&amp;Tabla1[[#This Row],[Fecha Inicio grupo]])</f>
        <v/>
      </c>
      <c r="BF819" s="249" t="str">
        <f>IF(F819="","",Tabla1[[#This Row],[Curso]])</f>
        <v/>
      </c>
      <c r="BG819" s="250" t="str">
        <f>+IF(TRIM(F819)="","",$B$1&amp;"-"&amp;TRIM(Tabla1[[#This Row],[Mes Inscrito]])&amp;"-"&amp;TRIM(Tabla1[[#This Row],[Dia de clases Inscrito]])&amp;"-"&amp;TRIM(Tabla1[[#This Row],[Horario Inscrito]])&amp;"-"&amp;TRIM(Tabla1[[#This Row],[Fecha Inicio grupo]])&amp;"-"&amp;TRIM(Tabla1[[#This Row],[Tipo Incrito]]))</f>
        <v/>
      </c>
      <c r="BH819" s="251" t="str">
        <f>IF(F819="","",OR(IFERROR(SEARCH("CG",Tabla1[[#This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9" s="305" t="str">
        <f>IF(F819&lt;&gt;"",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9" s="305" t="str">
        <f>IF(F819&lt;&gt;"",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9" s="305" t="str">
        <f>IF(Tabla1[[#This Row],[Fecha Inicio grupo]]="","",IFERROR(VLOOKUP(Tabla1[[#This Row],[Mes de Alta como miembro]],Parámetros!$AM$2:$AN$16,2,0),"01/01/1900"))</f>
        <v/>
      </c>
    </row>
    <row r="820" spans="1:63" ht="14.45" hidden="1">
      <c r="A820" s="68">
        <v>817</v>
      </c>
      <c r="B820" s="29"/>
      <c r="C820" s="34"/>
      <c r="D820" s="42"/>
      <c r="E820" s="64"/>
      <c r="F820" s="45"/>
      <c r="G820" s="45"/>
      <c r="H820" s="161"/>
      <c r="I820" s="42"/>
      <c r="J820" s="28"/>
      <c r="K820" s="69"/>
      <c r="L820" s="68"/>
      <c r="M820" s="46"/>
      <c r="N820" s="236" t="str">
        <f ca="1">IF(Tabla1[[#This Row],[Fecha de nac]]="","",IF(Tabla1[[#This Row],[Fecha Finalización]] &gt;=TODAY(), DATEDIF(Tabla1[[#This Row],[Fecha de nac]],TODAY(),"y"), ROUNDDOWN((Tabla1[[#This Row],[Fecha Finalización]] -Tabla1[[#This Row],[Fecha de nac]])/365,0)))</f>
        <v/>
      </c>
      <c r="O820" s="167"/>
      <c r="P820" s="34"/>
      <c r="Q820" s="67"/>
      <c r="R820" s="67"/>
      <c r="S820" s="67"/>
      <c r="T820" s="67"/>
      <c r="U820" s="241" t="str">
        <f>IF(F820="","",Tabla1[[#This Row],[Fecha Inicio grupo]]+3*7-7)</f>
        <v/>
      </c>
      <c r="V820" s="242" t="str">
        <f>IF(F820="","",EDATE(Tabla1[[#This Row],[Fecha Inicio grupo]],3))</f>
        <v/>
      </c>
      <c r="W820" s="29"/>
      <c r="X820" s="29"/>
      <c r="Y820" s="76"/>
      <c r="Z820" s="76"/>
      <c r="AA820" s="76"/>
      <c r="AB820" s="76"/>
      <c r="AC820" s="76"/>
      <c r="AD820" s="76"/>
      <c r="AE820" s="76"/>
      <c r="AF820" s="76"/>
      <c r="AG820" s="76"/>
      <c r="AH820" s="76"/>
      <c r="AI820" s="76"/>
      <c r="AJ820" s="76"/>
      <c r="AK820" s="76"/>
      <c r="AL820" s="76"/>
      <c r="AM820" s="76"/>
      <c r="AN820" s="76"/>
      <c r="AO820" s="143"/>
      <c r="AP820" s="244" t="str">
        <f>IF(F820="","",IFERROR(VLOOKUP(SUBSTITUTE(SUBSTITUTE(Tabla1[[#This Row],[Uso Sistemas]],"T","P"),"N","F"),Parámetros!$M$2:$N$17,2,0),"Completar hasta 3ra sem. para evaluar a Probacionista"))</f>
        <v/>
      </c>
      <c r="AQ820" s="39"/>
      <c r="AR820" s="39"/>
      <c r="AS820" s="39"/>
      <c r="AT820" s="28"/>
      <c r="AU820" s="55"/>
      <c r="AV820" s="55"/>
      <c r="AW820" s="55"/>
      <c r="AX820" s="246" t="str">
        <f>IF(V820="","",EOMONTH(EDATE(Tabla1[[#This Row],[Fecha Finalización]],2),0))</f>
        <v/>
      </c>
      <c r="AY820" s="39"/>
      <c r="AZ820" s="247" t="str">
        <f>IF(V820="","",EOMONTH(EDATE(Tabla1[[#This Row],[Fecha Finalización]],3),0))</f>
        <v/>
      </c>
      <c r="BA820" s="39"/>
      <c r="BB820" s="39"/>
      <c r="BC820" s="233"/>
      <c r="BD820" s="231" t="str">
        <f>IF(F820="","",Tabla1[[#This Row],[sem 01]]&amp;Tabla1[[#This Row],[sem 02]]&amp;Tabla1[[#This Row],[sem 03]])</f>
        <v/>
      </c>
      <c r="BE820" s="232" t="str">
        <f>+IF(TRIM(F820)="","",$B$1&amp;"-"&amp;Tabla1[[#This Row],[Mes Inscrito]]&amp;"-"&amp;Tabla1[[#This Row],[Dia de clases Inscrito]]&amp;"-"&amp;Tabla1[[#This Row],[Horario Inscrito]]&amp;"-"&amp;Tabla1[[#This Row],[Fecha Inicio grupo]])</f>
        <v/>
      </c>
      <c r="BF820" s="249" t="str">
        <f>IF(F820="","",Tabla1[[#This Row],[Curso]])</f>
        <v/>
      </c>
      <c r="BG820" s="250" t="str">
        <f>+IF(TRIM(F820)="","",$B$1&amp;"-"&amp;TRIM(Tabla1[[#This Row],[Mes Inscrito]])&amp;"-"&amp;TRIM(Tabla1[[#This Row],[Dia de clases Inscrito]])&amp;"-"&amp;TRIM(Tabla1[[#This Row],[Horario Inscrito]])&amp;"-"&amp;TRIM(Tabla1[[#This Row],[Fecha Inicio grupo]])&amp;"-"&amp;TRIM(Tabla1[[#This Row],[Tipo Incrito]]))</f>
        <v/>
      </c>
      <c r="BH820" s="251" t="str">
        <f>IF(F820="","",OR(IFERROR(SEARCH("CG",Tabla1[[#This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0" s="305" t="str">
        <f>IF(F820&lt;&gt;"",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0" s="305" t="str">
        <f>IF(F820&lt;&gt;"",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0" s="305" t="str">
        <f>IF(Tabla1[[#This Row],[Fecha Inicio grupo]]="","",IFERROR(VLOOKUP(Tabla1[[#This Row],[Mes de Alta como miembro]],Parámetros!$AM$2:$AN$16,2,0),"01/01/1900"))</f>
        <v/>
      </c>
    </row>
    <row r="821" spans="1:63" ht="14.45" hidden="1">
      <c r="A821" s="68">
        <v>818</v>
      </c>
      <c r="B821" s="29"/>
      <c r="C821" s="34"/>
      <c r="D821" s="42"/>
      <c r="E821" s="64"/>
      <c r="F821" s="45"/>
      <c r="G821" s="45"/>
      <c r="H821" s="161"/>
      <c r="I821" s="42"/>
      <c r="J821" s="28"/>
      <c r="K821" s="69"/>
      <c r="L821" s="68"/>
      <c r="M821" s="46"/>
      <c r="N821" s="236" t="str">
        <f ca="1">IF(Tabla1[[#This Row],[Fecha de nac]]="","",IF(Tabla1[[#This Row],[Fecha Finalización]] &gt;=TODAY(), DATEDIF(Tabla1[[#This Row],[Fecha de nac]],TODAY(),"y"), ROUNDDOWN((Tabla1[[#This Row],[Fecha Finalización]] -Tabla1[[#This Row],[Fecha de nac]])/365,0)))</f>
        <v/>
      </c>
      <c r="O821" s="167"/>
      <c r="P821" s="34"/>
      <c r="Q821" s="67"/>
      <c r="R821" s="67"/>
      <c r="S821" s="67"/>
      <c r="T821" s="67"/>
      <c r="U821" s="241" t="str">
        <f>IF(F821="","",Tabla1[[#This Row],[Fecha Inicio grupo]]+3*7-7)</f>
        <v/>
      </c>
      <c r="V821" s="242" t="str">
        <f>IF(F821="","",EDATE(Tabla1[[#This Row],[Fecha Inicio grupo]],3))</f>
        <v/>
      </c>
      <c r="W821" s="29"/>
      <c r="X821" s="29"/>
      <c r="Y821" s="76"/>
      <c r="Z821" s="76"/>
      <c r="AA821" s="76"/>
      <c r="AB821" s="76"/>
      <c r="AC821" s="76"/>
      <c r="AD821" s="76"/>
      <c r="AE821" s="76"/>
      <c r="AF821" s="76"/>
      <c r="AG821" s="76"/>
      <c r="AH821" s="76"/>
      <c r="AI821" s="76"/>
      <c r="AJ821" s="76"/>
      <c r="AK821" s="76"/>
      <c r="AL821" s="76"/>
      <c r="AM821" s="76"/>
      <c r="AN821" s="76"/>
      <c r="AO821" s="143"/>
      <c r="AP821" s="244" t="str">
        <f>IF(F821="","",IFERROR(VLOOKUP(SUBSTITUTE(SUBSTITUTE(Tabla1[[#This Row],[Uso Sistemas]],"T","P"),"N","F"),Parámetros!$M$2:$N$17,2,0),"Completar hasta 3ra sem. para evaluar a Probacionista"))</f>
        <v/>
      </c>
      <c r="AQ821" s="39"/>
      <c r="AR821" s="39"/>
      <c r="AS821" s="39"/>
      <c r="AT821" s="28"/>
      <c r="AU821" s="55"/>
      <c r="AV821" s="55"/>
      <c r="AW821" s="55"/>
      <c r="AX821" s="246" t="str">
        <f>IF(V821="","",EOMONTH(EDATE(Tabla1[[#This Row],[Fecha Finalización]],2),0))</f>
        <v/>
      </c>
      <c r="AY821" s="39"/>
      <c r="AZ821" s="247" t="str">
        <f>IF(V821="","",EOMONTH(EDATE(Tabla1[[#This Row],[Fecha Finalización]],3),0))</f>
        <v/>
      </c>
      <c r="BA821" s="39"/>
      <c r="BB821" s="39"/>
      <c r="BC821" s="233"/>
      <c r="BD821" s="231" t="str">
        <f>IF(F821="","",Tabla1[[#This Row],[sem 01]]&amp;Tabla1[[#This Row],[sem 02]]&amp;Tabla1[[#This Row],[sem 03]])</f>
        <v/>
      </c>
      <c r="BE821" s="232" t="str">
        <f>+IF(TRIM(F821)="","",$B$1&amp;"-"&amp;Tabla1[[#This Row],[Mes Inscrito]]&amp;"-"&amp;Tabla1[[#This Row],[Dia de clases Inscrito]]&amp;"-"&amp;Tabla1[[#This Row],[Horario Inscrito]]&amp;"-"&amp;Tabla1[[#This Row],[Fecha Inicio grupo]])</f>
        <v/>
      </c>
      <c r="BF821" s="249" t="str">
        <f>IF(F821="","",Tabla1[[#This Row],[Curso]])</f>
        <v/>
      </c>
      <c r="BG821" s="250" t="str">
        <f>+IF(TRIM(F821)="","",$B$1&amp;"-"&amp;TRIM(Tabla1[[#This Row],[Mes Inscrito]])&amp;"-"&amp;TRIM(Tabla1[[#This Row],[Dia de clases Inscrito]])&amp;"-"&amp;TRIM(Tabla1[[#This Row],[Horario Inscrito]])&amp;"-"&amp;TRIM(Tabla1[[#This Row],[Fecha Inicio grupo]])&amp;"-"&amp;TRIM(Tabla1[[#This Row],[Tipo Incrito]]))</f>
        <v/>
      </c>
      <c r="BH821" s="251" t="str">
        <f>IF(F821="","",OR(IFERROR(SEARCH("CG",Tabla1[[#This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1" s="305" t="str">
        <f>IF(F821&lt;&gt;"",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1" s="305" t="str">
        <f>IF(F821&lt;&gt;"",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1" s="305" t="str">
        <f>IF(Tabla1[[#This Row],[Fecha Inicio grupo]]="","",IFERROR(VLOOKUP(Tabla1[[#This Row],[Mes de Alta como miembro]],Parámetros!$AM$2:$AN$16,2,0),"01/01/1900"))</f>
        <v/>
      </c>
    </row>
    <row r="822" spans="1:63" ht="14.45" hidden="1">
      <c r="A822" s="68">
        <v>819</v>
      </c>
      <c r="B822" s="29"/>
      <c r="C822" s="34"/>
      <c r="D822" s="42"/>
      <c r="E822" s="64"/>
      <c r="F822" s="45"/>
      <c r="G822" s="45"/>
      <c r="H822" s="161"/>
      <c r="I822" s="42"/>
      <c r="J822" s="28"/>
      <c r="K822" s="69"/>
      <c r="L822" s="68"/>
      <c r="M822" s="46"/>
      <c r="N822" s="236" t="str">
        <f ca="1">IF(Tabla1[[#This Row],[Fecha de nac]]="","",IF(Tabla1[[#This Row],[Fecha Finalización]] &gt;=TODAY(), DATEDIF(Tabla1[[#This Row],[Fecha de nac]],TODAY(),"y"), ROUNDDOWN((Tabla1[[#This Row],[Fecha Finalización]] -Tabla1[[#This Row],[Fecha de nac]])/365,0)))</f>
        <v/>
      </c>
      <c r="O822" s="167"/>
      <c r="P822" s="34"/>
      <c r="Q822" s="67"/>
      <c r="R822" s="67"/>
      <c r="S822" s="67"/>
      <c r="T822" s="67"/>
      <c r="U822" s="241" t="str">
        <f>IF(F822="","",Tabla1[[#This Row],[Fecha Inicio grupo]]+3*7-7)</f>
        <v/>
      </c>
      <c r="V822" s="242" t="str">
        <f>IF(F822="","",EDATE(Tabla1[[#This Row],[Fecha Inicio grupo]],3))</f>
        <v/>
      </c>
      <c r="W822" s="29"/>
      <c r="X822" s="29"/>
      <c r="Y822" s="76"/>
      <c r="Z822" s="76"/>
      <c r="AA822" s="76"/>
      <c r="AB822" s="76"/>
      <c r="AC822" s="76"/>
      <c r="AD822" s="76"/>
      <c r="AE822" s="76"/>
      <c r="AF822" s="76"/>
      <c r="AG822" s="76"/>
      <c r="AH822" s="76"/>
      <c r="AI822" s="76"/>
      <c r="AJ822" s="76"/>
      <c r="AK822" s="76"/>
      <c r="AL822" s="76"/>
      <c r="AM822" s="76"/>
      <c r="AN822" s="76"/>
      <c r="AO822" s="143"/>
      <c r="AP822" s="244" t="str">
        <f>IF(F822="","",IFERROR(VLOOKUP(SUBSTITUTE(SUBSTITUTE(Tabla1[[#This Row],[Uso Sistemas]],"T","P"),"N","F"),Parámetros!$M$2:$N$17,2,0),"Completar hasta 3ra sem. para evaluar a Probacionista"))</f>
        <v/>
      </c>
      <c r="AQ822" s="39"/>
      <c r="AR822" s="39"/>
      <c r="AS822" s="39"/>
      <c r="AT822" s="28"/>
      <c r="AU822" s="55"/>
      <c r="AV822" s="55"/>
      <c r="AW822" s="55"/>
      <c r="AX822" s="246" t="str">
        <f>IF(V822="","",EOMONTH(EDATE(Tabla1[[#This Row],[Fecha Finalización]],2),0))</f>
        <v/>
      </c>
      <c r="AY822" s="39"/>
      <c r="AZ822" s="247" t="str">
        <f>IF(V822="","",EOMONTH(EDATE(Tabla1[[#This Row],[Fecha Finalización]],3),0))</f>
        <v/>
      </c>
      <c r="BA822" s="39"/>
      <c r="BB822" s="39"/>
      <c r="BC822" s="233"/>
      <c r="BD822" s="231" t="str">
        <f>IF(F822="","",Tabla1[[#This Row],[sem 01]]&amp;Tabla1[[#This Row],[sem 02]]&amp;Tabla1[[#This Row],[sem 03]])</f>
        <v/>
      </c>
      <c r="BE822" s="232" t="str">
        <f>+IF(TRIM(F822)="","",$B$1&amp;"-"&amp;Tabla1[[#This Row],[Mes Inscrito]]&amp;"-"&amp;Tabla1[[#This Row],[Dia de clases Inscrito]]&amp;"-"&amp;Tabla1[[#This Row],[Horario Inscrito]]&amp;"-"&amp;Tabla1[[#This Row],[Fecha Inicio grupo]])</f>
        <v/>
      </c>
      <c r="BF822" s="249" t="str">
        <f>IF(F822="","",Tabla1[[#This Row],[Curso]])</f>
        <v/>
      </c>
      <c r="BG822" s="250" t="str">
        <f>+IF(TRIM(F822)="","",$B$1&amp;"-"&amp;TRIM(Tabla1[[#This Row],[Mes Inscrito]])&amp;"-"&amp;TRIM(Tabla1[[#This Row],[Dia de clases Inscrito]])&amp;"-"&amp;TRIM(Tabla1[[#This Row],[Horario Inscrito]])&amp;"-"&amp;TRIM(Tabla1[[#This Row],[Fecha Inicio grupo]])&amp;"-"&amp;TRIM(Tabla1[[#This Row],[Tipo Incrito]]))</f>
        <v/>
      </c>
      <c r="BH822" s="251" t="str">
        <f>IF(F822="","",OR(IFERROR(SEARCH("CG",Tabla1[[#This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2" s="305" t="str">
        <f>IF(F822&lt;&gt;"",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2" s="305" t="str">
        <f>IF(F822&lt;&gt;"",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2" s="305" t="str">
        <f>IF(Tabla1[[#This Row],[Fecha Inicio grupo]]="","",IFERROR(VLOOKUP(Tabla1[[#This Row],[Mes de Alta como miembro]],Parámetros!$AM$2:$AN$16,2,0),"01/01/1900"))</f>
        <v/>
      </c>
    </row>
    <row r="823" spans="1:63" ht="14.45" hidden="1">
      <c r="A823" s="68">
        <v>820</v>
      </c>
      <c r="B823" s="29"/>
      <c r="C823" s="34"/>
      <c r="D823" s="42"/>
      <c r="E823" s="64"/>
      <c r="F823" s="45"/>
      <c r="G823" s="45"/>
      <c r="H823" s="161"/>
      <c r="I823" s="42"/>
      <c r="J823" s="28"/>
      <c r="K823" s="69"/>
      <c r="L823" s="68"/>
      <c r="M823" s="46"/>
      <c r="N823" s="236" t="str">
        <f ca="1">IF(Tabla1[[#This Row],[Fecha de nac]]="","",IF(Tabla1[[#This Row],[Fecha Finalización]] &gt;=TODAY(), DATEDIF(Tabla1[[#This Row],[Fecha de nac]],TODAY(),"y"), ROUNDDOWN((Tabla1[[#This Row],[Fecha Finalización]] -Tabla1[[#This Row],[Fecha de nac]])/365,0)))</f>
        <v/>
      </c>
      <c r="O823" s="167"/>
      <c r="P823" s="34"/>
      <c r="Q823" s="67"/>
      <c r="R823" s="67"/>
      <c r="S823" s="67"/>
      <c r="T823" s="67"/>
      <c r="U823" s="241" t="str">
        <f>IF(F823="","",Tabla1[[#This Row],[Fecha Inicio grupo]]+3*7-7)</f>
        <v/>
      </c>
      <c r="V823" s="242" t="str">
        <f>IF(F823="","",EDATE(Tabla1[[#This Row],[Fecha Inicio grupo]],3))</f>
        <v/>
      </c>
      <c r="W823" s="29"/>
      <c r="X823" s="29"/>
      <c r="Y823" s="76"/>
      <c r="Z823" s="76"/>
      <c r="AA823" s="76"/>
      <c r="AB823" s="76"/>
      <c r="AC823" s="76"/>
      <c r="AD823" s="76"/>
      <c r="AE823" s="76"/>
      <c r="AF823" s="76"/>
      <c r="AG823" s="76"/>
      <c r="AH823" s="76"/>
      <c r="AI823" s="76"/>
      <c r="AJ823" s="76"/>
      <c r="AK823" s="76"/>
      <c r="AL823" s="76"/>
      <c r="AM823" s="76"/>
      <c r="AN823" s="76"/>
      <c r="AO823" s="143"/>
      <c r="AP823" s="244" t="str">
        <f>IF(F823="","",IFERROR(VLOOKUP(SUBSTITUTE(SUBSTITUTE(Tabla1[[#This Row],[Uso Sistemas]],"T","P"),"N","F"),Parámetros!$M$2:$N$17,2,0),"Completar hasta 3ra sem. para evaluar a Probacionista"))</f>
        <v/>
      </c>
      <c r="AQ823" s="39"/>
      <c r="AR823" s="39"/>
      <c r="AS823" s="39"/>
      <c r="AT823" s="28"/>
      <c r="AU823" s="55"/>
      <c r="AV823" s="55"/>
      <c r="AW823" s="55"/>
      <c r="AX823" s="246" t="str">
        <f>IF(V823="","",EOMONTH(EDATE(Tabla1[[#This Row],[Fecha Finalización]],2),0))</f>
        <v/>
      </c>
      <c r="AY823" s="39"/>
      <c r="AZ823" s="247" t="str">
        <f>IF(V823="","",EOMONTH(EDATE(Tabla1[[#This Row],[Fecha Finalización]],3),0))</f>
        <v/>
      </c>
      <c r="BA823" s="39"/>
      <c r="BB823" s="39"/>
      <c r="BC823" s="233"/>
      <c r="BD823" s="231" t="str">
        <f>IF(F823="","",Tabla1[[#This Row],[sem 01]]&amp;Tabla1[[#This Row],[sem 02]]&amp;Tabla1[[#This Row],[sem 03]])</f>
        <v/>
      </c>
      <c r="BE823" s="232" t="str">
        <f>+IF(TRIM(F823)="","",$B$1&amp;"-"&amp;Tabla1[[#This Row],[Mes Inscrito]]&amp;"-"&amp;Tabla1[[#This Row],[Dia de clases Inscrito]]&amp;"-"&amp;Tabla1[[#This Row],[Horario Inscrito]]&amp;"-"&amp;Tabla1[[#This Row],[Fecha Inicio grupo]])</f>
        <v/>
      </c>
      <c r="BF823" s="249" t="str">
        <f>IF(F823="","",Tabla1[[#This Row],[Curso]])</f>
        <v/>
      </c>
      <c r="BG823" s="250" t="str">
        <f>+IF(TRIM(F823)="","",$B$1&amp;"-"&amp;TRIM(Tabla1[[#This Row],[Mes Inscrito]])&amp;"-"&amp;TRIM(Tabla1[[#This Row],[Dia de clases Inscrito]])&amp;"-"&amp;TRIM(Tabla1[[#This Row],[Horario Inscrito]])&amp;"-"&amp;TRIM(Tabla1[[#This Row],[Fecha Inicio grupo]])&amp;"-"&amp;TRIM(Tabla1[[#This Row],[Tipo Incrito]]))</f>
        <v/>
      </c>
      <c r="BH823" s="251" t="str">
        <f>IF(F823="","",OR(IFERROR(SEARCH("CG",Tabla1[[#This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3" s="305" t="str">
        <f>IF(F823&lt;&gt;"",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3" s="305" t="str">
        <f>IF(F823&lt;&gt;"",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3" s="305" t="str">
        <f>IF(Tabla1[[#This Row],[Fecha Inicio grupo]]="","",IFERROR(VLOOKUP(Tabla1[[#This Row],[Mes de Alta como miembro]],Parámetros!$AM$2:$AN$16,2,0),"01/01/1900"))</f>
        <v/>
      </c>
    </row>
    <row r="824" spans="1:63" ht="14.45" hidden="1">
      <c r="A824" s="68">
        <v>821</v>
      </c>
      <c r="B824" s="29"/>
      <c r="C824" s="34"/>
      <c r="D824" s="42"/>
      <c r="E824" s="64"/>
      <c r="F824" s="45"/>
      <c r="G824" s="45"/>
      <c r="H824" s="161"/>
      <c r="I824" s="42"/>
      <c r="J824" s="28"/>
      <c r="K824" s="69"/>
      <c r="L824" s="68"/>
      <c r="M824" s="46"/>
      <c r="N824" s="236" t="str">
        <f ca="1">IF(Tabla1[[#This Row],[Fecha de nac]]="","",IF(Tabla1[[#This Row],[Fecha Finalización]] &gt;=TODAY(), DATEDIF(Tabla1[[#This Row],[Fecha de nac]],TODAY(),"y"), ROUNDDOWN((Tabla1[[#This Row],[Fecha Finalización]] -Tabla1[[#This Row],[Fecha de nac]])/365,0)))</f>
        <v/>
      </c>
      <c r="O824" s="167"/>
      <c r="P824" s="34"/>
      <c r="Q824" s="67"/>
      <c r="R824" s="67"/>
      <c r="S824" s="67"/>
      <c r="T824" s="67"/>
      <c r="U824" s="241" t="str">
        <f>IF(F824="","",Tabla1[[#This Row],[Fecha Inicio grupo]]+3*7-7)</f>
        <v/>
      </c>
      <c r="V824" s="242" t="str">
        <f>IF(F824="","",EDATE(Tabla1[[#This Row],[Fecha Inicio grupo]],3))</f>
        <v/>
      </c>
      <c r="W824" s="29"/>
      <c r="X824" s="29"/>
      <c r="Y824" s="76"/>
      <c r="Z824" s="76"/>
      <c r="AA824" s="76"/>
      <c r="AB824" s="76"/>
      <c r="AC824" s="76"/>
      <c r="AD824" s="76"/>
      <c r="AE824" s="76"/>
      <c r="AF824" s="76"/>
      <c r="AG824" s="76"/>
      <c r="AH824" s="76"/>
      <c r="AI824" s="76"/>
      <c r="AJ824" s="76"/>
      <c r="AK824" s="76"/>
      <c r="AL824" s="76"/>
      <c r="AM824" s="76"/>
      <c r="AN824" s="76"/>
      <c r="AO824" s="143"/>
      <c r="AP824" s="244" t="str">
        <f>IF(F824="","",IFERROR(VLOOKUP(SUBSTITUTE(SUBSTITUTE(Tabla1[[#This Row],[Uso Sistemas]],"T","P"),"N","F"),Parámetros!$M$2:$N$17,2,0),"Completar hasta 3ra sem. para evaluar a Probacionista"))</f>
        <v/>
      </c>
      <c r="AQ824" s="39"/>
      <c r="AR824" s="39"/>
      <c r="AS824" s="39"/>
      <c r="AT824" s="28"/>
      <c r="AU824" s="55"/>
      <c r="AV824" s="55"/>
      <c r="AW824" s="55"/>
      <c r="AX824" s="246" t="str">
        <f>IF(V824="","",EOMONTH(EDATE(Tabla1[[#This Row],[Fecha Finalización]],2),0))</f>
        <v/>
      </c>
      <c r="AY824" s="39"/>
      <c r="AZ824" s="247" t="str">
        <f>IF(V824="","",EOMONTH(EDATE(Tabla1[[#This Row],[Fecha Finalización]],3),0))</f>
        <v/>
      </c>
      <c r="BA824" s="39"/>
      <c r="BB824" s="39"/>
      <c r="BC824" s="233"/>
      <c r="BD824" s="231" t="str">
        <f>IF(F824="","",Tabla1[[#This Row],[sem 01]]&amp;Tabla1[[#This Row],[sem 02]]&amp;Tabla1[[#This Row],[sem 03]])</f>
        <v/>
      </c>
      <c r="BE824" s="232" t="str">
        <f>+IF(TRIM(F824)="","",$B$1&amp;"-"&amp;Tabla1[[#This Row],[Mes Inscrito]]&amp;"-"&amp;Tabla1[[#This Row],[Dia de clases Inscrito]]&amp;"-"&amp;Tabla1[[#This Row],[Horario Inscrito]]&amp;"-"&amp;Tabla1[[#This Row],[Fecha Inicio grupo]])</f>
        <v/>
      </c>
      <c r="BF824" s="249" t="str">
        <f>IF(F824="","",Tabla1[[#This Row],[Curso]])</f>
        <v/>
      </c>
      <c r="BG824" s="250" t="str">
        <f>+IF(TRIM(F824)="","",$B$1&amp;"-"&amp;TRIM(Tabla1[[#This Row],[Mes Inscrito]])&amp;"-"&amp;TRIM(Tabla1[[#This Row],[Dia de clases Inscrito]])&amp;"-"&amp;TRIM(Tabla1[[#This Row],[Horario Inscrito]])&amp;"-"&amp;TRIM(Tabla1[[#This Row],[Fecha Inicio grupo]])&amp;"-"&amp;TRIM(Tabla1[[#This Row],[Tipo Incrito]]))</f>
        <v/>
      </c>
      <c r="BH824" s="251" t="str">
        <f>IF(F824="","",OR(IFERROR(SEARCH("CG",Tabla1[[#This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4" s="305" t="str">
        <f>IF(F824&lt;&gt;"",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4" s="305" t="str">
        <f>IF(F824&lt;&gt;"",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4" s="305" t="str">
        <f>IF(Tabla1[[#This Row],[Fecha Inicio grupo]]="","",IFERROR(VLOOKUP(Tabla1[[#This Row],[Mes de Alta como miembro]],Parámetros!$AM$2:$AN$16,2,0),"01/01/1900"))</f>
        <v/>
      </c>
    </row>
    <row r="825" spans="1:63" ht="14.45" hidden="1">
      <c r="A825" s="68">
        <v>822</v>
      </c>
      <c r="B825" s="29"/>
      <c r="C825" s="34"/>
      <c r="D825" s="42"/>
      <c r="E825" s="64"/>
      <c r="F825" s="45"/>
      <c r="G825" s="45"/>
      <c r="H825" s="161"/>
      <c r="I825" s="42"/>
      <c r="J825" s="28"/>
      <c r="K825" s="69"/>
      <c r="L825" s="68"/>
      <c r="M825" s="46"/>
      <c r="N825" s="236" t="str">
        <f ca="1">IF(Tabla1[[#This Row],[Fecha de nac]]="","",IF(Tabla1[[#This Row],[Fecha Finalización]] &gt;=TODAY(), DATEDIF(Tabla1[[#This Row],[Fecha de nac]],TODAY(),"y"), ROUNDDOWN((Tabla1[[#This Row],[Fecha Finalización]] -Tabla1[[#This Row],[Fecha de nac]])/365,0)))</f>
        <v/>
      </c>
      <c r="O825" s="167"/>
      <c r="P825" s="34"/>
      <c r="Q825" s="67"/>
      <c r="R825" s="67"/>
      <c r="S825" s="67"/>
      <c r="T825" s="67"/>
      <c r="U825" s="241" t="str">
        <f>IF(F825="","",Tabla1[[#This Row],[Fecha Inicio grupo]]+3*7-7)</f>
        <v/>
      </c>
      <c r="V825" s="242" t="str">
        <f>IF(F825="","",EDATE(Tabla1[[#This Row],[Fecha Inicio grupo]],3))</f>
        <v/>
      </c>
      <c r="W825" s="29"/>
      <c r="X825" s="29"/>
      <c r="Y825" s="76"/>
      <c r="Z825" s="76"/>
      <c r="AA825" s="76"/>
      <c r="AB825" s="76"/>
      <c r="AC825" s="76"/>
      <c r="AD825" s="76"/>
      <c r="AE825" s="76"/>
      <c r="AF825" s="76"/>
      <c r="AG825" s="76"/>
      <c r="AH825" s="76"/>
      <c r="AI825" s="76"/>
      <c r="AJ825" s="76"/>
      <c r="AK825" s="76"/>
      <c r="AL825" s="76"/>
      <c r="AM825" s="76"/>
      <c r="AN825" s="76"/>
      <c r="AO825" s="143"/>
      <c r="AP825" s="244" t="str">
        <f>IF(F825="","",IFERROR(VLOOKUP(SUBSTITUTE(SUBSTITUTE(Tabla1[[#This Row],[Uso Sistemas]],"T","P"),"N","F"),Parámetros!$M$2:$N$17,2,0),"Completar hasta 3ra sem. para evaluar a Probacionista"))</f>
        <v/>
      </c>
      <c r="AQ825" s="39"/>
      <c r="AR825" s="39"/>
      <c r="AS825" s="39"/>
      <c r="AT825" s="28"/>
      <c r="AU825" s="55"/>
      <c r="AV825" s="55"/>
      <c r="AW825" s="55"/>
      <c r="AX825" s="246" t="str">
        <f>IF(V825="","",EOMONTH(EDATE(Tabla1[[#This Row],[Fecha Finalización]],2),0))</f>
        <v/>
      </c>
      <c r="AY825" s="39"/>
      <c r="AZ825" s="247" t="str">
        <f>IF(V825="","",EOMONTH(EDATE(Tabla1[[#This Row],[Fecha Finalización]],3),0))</f>
        <v/>
      </c>
      <c r="BA825" s="39"/>
      <c r="BB825" s="39"/>
      <c r="BC825" s="233"/>
      <c r="BD825" s="231" t="str">
        <f>IF(F825="","",Tabla1[[#This Row],[sem 01]]&amp;Tabla1[[#This Row],[sem 02]]&amp;Tabla1[[#This Row],[sem 03]])</f>
        <v/>
      </c>
      <c r="BE825" s="232" t="str">
        <f>+IF(TRIM(F825)="","",$B$1&amp;"-"&amp;Tabla1[[#This Row],[Mes Inscrito]]&amp;"-"&amp;Tabla1[[#This Row],[Dia de clases Inscrito]]&amp;"-"&amp;Tabla1[[#This Row],[Horario Inscrito]]&amp;"-"&amp;Tabla1[[#This Row],[Fecha Inicio grupo]])</f>
        <v/>
      </c>
      <c r="BF825" s="249" t="str">
        <f>IF(F825="","",Tabla1[[#This Row],[Curso]])</f>
        <v/>
      </c>
      <c r="BG825" s="250" t="str">
        <f>+IF(TRIM(F825)="","",$B$1&amp;"-"&amp;TRIM(Tabla1[[#This Row],[Mes Inscrito]])&amp;"-"&amp;TRIM(Tabla1[[#This Row],[Dia de clases Inscrito]])&amp;"-"&amp;TRIM(Tabla1[[#This Row],[Horario Inscrito]])&amp;"-"&amp;TRIM(Tabla1[[#This Row],[Fecha Inicio grupo]])&amp;"-"&amp;TRIM(Tabla1[[#This Row],[Tipo Incrito]]))</f>
        <v/>
      </c>
      <c r="BH825" s="251" t="str">
        <f>IF(F825="","",OR(IFERROR(SEARCH("CG",Tabla1[[#This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5" s="305" t="str">
        <f>IF(F825&lt;&gt;"",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5" s="305" t="str">
        <f>IF(F825&lt;&gt;"",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5" s="305" t="str">
        <f>IF(Tabla1[[#This Row],[Fecha Inicio grupo]]="","",IFERROR(VLOOKUP(Tabla1[[#This Row],[Mes de Alta como miembro]],Parámetros!$AM$2:$AN$16,2,0),"01/01/1900"))</f>
        <v/>
      </c>
    </row>
    <row r="826" spans="1:63" ht="14.45" hidden="1">
      <c r="A826" s="68">
        <v>823</v>
      </c>
      <c r="B826" s="29"/>
      <c r="C826" s="34"/>
      <c r="D826" s="42"/>
      <c r="E826" s="64"/>
      <c r="F826" s="45"/>
      <c r="G826" s="45"/>
      <c r="H826" s="161"/>
      <c r="I826" s="42"/>
      <c r="J826" s="28"/>
      <c r="K826" s="69"/>
      <c r="L826" s="68"/>
      <c r="M826" s="46"/>
      <c r="N826" s="236" t="str">
        <f ca="1">IF(Tabla1[[#This Row],[Fecha de nac]]="","",IF(Tabla1[[#This Row],[Fecha Finalización]] &gt;=TODAY(), DATEDIF(Tabla1[[#This Row],[Fecha de nac]],TODAY(),"y"), ROUNDDOWN((Tabla1[[#This Row],[Fecha Finalización]] -Tabla1[[#This Row],[Fecha de nac]])/365,0)))</f>
        <v/>
      </c>
      <c r="O826" s="167"/>
      <c r="P826" s="34"/>
      <c r="Q826" s="67"/>
      <c r="R826" s="67"/>
      <c r="S826" s="67"/>
      <c r="T826" s="67"/>
      <c r="U826" s="241" t="str">
        <f>IF(F826="","",Tabla1[[#This Row],[Fecha Inicio grupo]]+3*7-7)</f>
        <v/>
      </c>
      <c r="V826" s="242" t="str">
        <f>IF(F826="","",EDATE(Tabla1[[#This Row],[Fecha Inicio grupo]],3))</f>
        <v/>
      </c>
      <c r="W826" s="29"/>
      <c r="X826" s="29"/>
      <c r="Y826" s="76"/>
      <c r="Z826" s="76"/>
      <c r="AA826" s="76"/>
      <c r="AB826" s="76"/>
      <c r="AC826" s="76"/>
      <c r="AD826" s="76"/>
      <c r="AE826" s="76"/>
      <c r="AF826" s="76"/>
      <c r="AG826" s="76"/>
      <c r="AH826" s="76"/>
      <c r="AI826" s="76"/>
      <c r="AJ826" s="76"/>
      <c r="AK826" s="76"/>
      <c r="AL826" s="76"/>
      <c r="AM826" s="76"/>
      <c r="AN826" s="76"/>
      <c r="AO826" s="143"/>
      <c r="AP826" s="244" t="str">
        <f>IF(F826="","",IFERROR(VLOOKUP(SUBSTITUTE(SUBSTITUTE(Tabla1[[#This Row],[Uso Sistemas]],"T","P"),"N","F"),Parámetros!$M$2:$N$17,2,0),"Completar hasta 3ra sem. para evaluar a Probacionista"))</f>
        <v/>
      </c>
      <c r="AQ826" s="39"/>
      <c r="AR826" s="39"/>
      <c r="AS826" s="39"/>
      <c r="AT826" s="28"/>
      <c r="AU826" s="55"/>
      <c r="AV826" s="55"/>
      <c r="AW826" s="55"/>
      <c r="AX826" s="246" t="str">
        <f>IF(V826="","",EOMONTH(EDATE(Tabla1[[#This Row],[Fecha Finalización]],2),0))</f>
        <v/>
      </c>
      <c r="AY826" s="39"/>
      <c r="AZ826" s="247" t="str">
        <f>IF(V826="","",EOMONTH(EDATE(Tabla1[[#This Row],[Fecha Finalización]],3),0))</f>
        <v/>
      </c>
      <c r="BA826" s="39"/>
      <c r="BB826" s="39"/>
      <c r="BC826" s="233"/>
      <c r="BD826" s="231" t="str">
        <f>IF(F826="","",Tabla1[[#This Row],[sem 01]]&amp;Tabla1[[#This Row],[sem 02]]&amp;Tabla1[[#This Row],[sem 03]])</f>
        <v/>
      </c>
      <c r="BE826" s="232" t="str">
        <f>+IF(TRIM(F826)="","",$B$1&amp;"-"&amp;Tabla1[[#This Row],[Mes Inscrito]]&amp;"-"&amp;Tabla1[[#This Row],[Dia de clases Inscrito]]&amp;"-"&amp;Tabla1[[#This Row],[Horario Inscrito]]&amp;"-"&amp;Tabla1[[#This Row],[Fecha Inicio grupo]])</f>
        <v/>
      </c>
      <c r="BF826" s="249" t="str">
        <f>IF(F826="","",Tabla1[[#This Row],[Curso]])</f>
        <v/>
      </c>
      <c r="BG826" s="250" t="str">
        <f>+IF(TRIM(F826)="","",$B$1&amp;"-"&amp;TRIM(Tabla1[[#This Row],[Mes Inscrito]])&amp;"-"&amp;TRIM(Tabla1[[#This Row],[Dia de clases Inscrito]])&amp;"-"&amp;TRIM(Tabla1[[#This Row],[Horario Inscrito]])&amp;"-"&amp;TRIM(Tabla1[[#This Row],[Fecha Inicio grupo]])&amp;"-"&amp;TRIM(Tabla1[[#This Row],[Tipo Incrito]]))</f>
        <v/>
      </c>
      <c r="BH826" s="251" t="str">
        <f>IF(F826="","",OR(IFERROR(SEARCH("CG",Tabla1[[#This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6" s="305" t="str">
        <f>IF(F826&lt;&gt;"",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6" s="305" t="str">
        <f>IF(F826&lt;&gt;"",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6" s="305" t="str">
        <f>IF(Tabla1[[#This Row],[Fecha Inicio grupo]]="","",IFERROR(VLOOKUP(Tabla1[[#This Row],[Mes de Alta como miembro]],Parámetros!$AM$2:$AN$16,2,0),"01/01/1900"))</f>
        <v/>
      </c>
    </row>
    <row r="827" spans="1:63" ht="14.45" hidden="1">
      <c r="A827" s="68">
        <v>824</v>
      </c>
      <c r="B827" s="29"/>
      <c r="C827" s="34"/>
      <c r="D827" s="42"/>
      <c r="E827" s="64"/>
      <c r="F827" s="45"/>
      <c r="G827" s="45"/>
      <c r="H827" s="161"/>
      <c r="I827" s="42"/>
      <c r="J827" s="28"/>
      <c r="K827" s="69"/>
      <c r="L827" s="68"/>
      <c r="M827" s="46"/>
      <c r="N827" s="236" t="str">
        <f ca="1">IF(Tabla1[[#This Row],[Fecha de nac]]="","",IF(Tabla1[[#This Row],[Fecha Finalización]] &gt;=TODAY(), DATEDIF(Tabla1[[#This Row],[Fecha de nac]],TODAY(),"y"), ROUNDDOWN((Tabla1[[#This Row],[Fecha Finalización]] -Tabla1[[#This Row],[Fecha de nac]])/365,0)))</f>
        <v/>
      </c>
      <c r="O827" s="167"/>
      <c r="P827" s="34"/>
      <c r="Q827" s="67"/>
      <c r="R827" s="67"/>
      <c r="S827" s="67"/>
      <c r="T827" s="67"/>
      <c r="U827" s="241" t="str">
        <f>IF(F827="","",Tabla1[[#This Row],[Fecha Inicio grupo]]+3*7-7)</f>
        <v/>
      </c>
      <c r="V827" s="242" t="str">
        <f>IF(F827="","",EDATE(Tabla1[[#This Row],[Fecha Inicio grupo]],3))</f>
        <v/>
      </c>
      <c r="W827" s="29"/>
      <c r="X827" s="29"/>
      <c r="Y827" s="76"/>
      <c r="Z827" s="76"/>
      <c r="AA827" s="76"/>
      <c r="AB827" s="76"/>
      <c r="AC827" s="76"/>
      <c r="AD827" s="76"/>
      <c r="AE827" s="76"/>
      <c r="AF827" s="76"/>
      <c r="AG827" s="76"/>
      <c r="AH827" s="76"/>
      <c r="AI827" s="76"/>
      <c r="AJ827" s="76"/>
      <c r="AK827" s="76"/>
      <c r="AL827" s="76"/>
      <c r="AM827" s="76"/>
      <c r="AN827" s="76"/>
      <c r="AO827" s="143"/>
      <c r="AP827" s="244" t="str">
        <f>IF(F827="","",IFERROR(VLOOKUP(SUBSTITUTE(SUBSTITUTE(Tabla1[[#This Row],[Uso Sistemas]],"T","P"),"N","F"),Parámetros!$M$2:$N$17,2,0),"Completar hasta 3ra sem. para evaluar a Probacionista"))</f>
        <v/>
      </c>
      <c r="AQ827" s="39"/>
      <c r="AR827" s="39"/>
      <c r="AS827" s="39"/>
      <c r="AT827" s="28"/>
      <c r="AU827" s="55"/>
      <c r="AV827" s="55"/>
      <c r="AW827" s="55"/>
      <c r="AX827" s="246" t="str">
        <f>IF(V827="","",EOMONTH(EDATE(Tabla1[[#This Row],[Fecha Finalización]],2),0))</f>
        <v/>
      </c>
      <c r="AY827" s="39"/>
      <c r="AZ827" s="247" t="str">
        <f>IF(V827="","",EOMONTH(EDATE(Tabla1[[#This Row],[Fecha Finalización]],3),0))</f>
        <v/>
      </c>
      <c r="BA827" s="39"/>
      <c r="BB827" s="39"/>
      <c r="BC827" s="233"/>
      <c r="BD827" s="231" t="str">
        <f>IF(F827="","",Tabla1[[#This Row],[sem 01]]&amp;Tabla1[[#This Row],[sem 02]]&amp;Tabla1[[#This Row],[sem 03]])</f>
        <v/>
      </c>
      <c r="BE827" s="232" t="str">
        <f>+IF(TRIM(F827)="","",$B$1&amp;"-"&amp;Tabla1[[#This Row],[Mes Inscrito]]&amp;"-"&amp;Tabla1[[#This Row],[Dia de clases Inscrito]]&amp;"-"&amp;Tabla1[[#This Row],[Horario Inscrito]]&amp;"-"&amp;Tabla1[[#This Row],[Fecha Inicio grupo]])</f>
        <v/>
      </c>
      <c r="BF827" s="249" t="str">
        <f>IF(F827="","",Tabla1[[#This Row],[Curso]])</f>
        <v/>
      </c>
      <c r="BG827" s="250" t="str">
        <f>+IF(TRIM(F827)="","",$B$1&amp;"-"&amp;TRIM(Tabla1[[#This Row],[Mes Inscrito]])&amp;"-"&amp;TRIM(Tabla1[[#This Row],[Dia de clases Inscrito]])&amp;"-"&amp;TRIM(Tabla1[[#This Row],[Horario Inscrito]])&amp;"-"&amp;TRIM(Tabla1[[#This Row],[Fecha Inicio grupo]])&amp;"-"&amp;TRIM(Tabla1[[#This Row],[Tipo Incrito]]))</f>
        <v/>
      </c>
      <c r="BH827" s="251" t="str">
        <f>IF(F827="","",OR(IFERROR(SEARCH("CG",Tabla1[[#This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7" s="305" t="str">
        <f>IF(F827&lt;&gt;"",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7" s="305" t="str">
        <f>IF(F827&lt;&gt;"",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7" s="305" t="str">
        <f>IF(Tabla1[[#This Row],[Fecha Inicio grupo]]="","",IFERROR(VLOOKUP(Tabla1[[#This Row],[Mes de Alta como miembro]],Parámetros!$AM$2:$AN$16,2,0),"01/01/1900"))</f>
        <v/>
      </c>
    </row>
    <row r="828" spans="1:63" ht="14.45" hidden="1">
      <c r="A828" s="68">
        <v>825</v>
      </c>
      <c r="B828" s="29"/>
      <c r="C828" s="34"/>
      <c r="D828" s="42"/>
      <c r="E828" s="64"/>
      <c r="F828" s="45"/>
      <c r="G828" s="45"/>
      <c r="H828" s="161"/>
      <c r="I828" s="42"/>
      <c r="J828" s="28"/>
      <c r="K828" s="69"/>
      <c r="L828" s="68"/>
      <c r="M828" s="46"/>
      <c r="N828" s="236" t="str">
        <f ca="1">IF(Tabla1[[#This Row],[Fecha de nac]]="","",IF(Tabla1[[#This Row],[Fecha Finalización]] &gt;=TODAY(), DATEDIF(Tabla1[[#This Row],[Fecha de nac]],TODAY(),"y"), ROUNDDOWN((Tabla1[[#This Row],[Fecha Finalización]] -Tabla1[[#This Row],[Fecha de nac]])/365,0)))</f>
        <v/>
      </c>
      <c r="O828" s="167"/>
      <c r="P828" s="34"/>
      <c r="Q828" s="67"/>
      <c r="R828" s="67"/>
      <c r="S828" s="67"/>
      <c r="T828" s="67"/>
      <c r="U828" s="241" t="str">
        <f>IF(F828="","",Tabla1[[#This Row],[Fecha Inicio grupo]]+3*7-7)</f>
        <v/>
      </c>
      <c r="V828" s="242" t="str">
        <f>IF(F828="","",EDATE(Tabla1[[#This Row],[Fecha Inicio grupo]],3))</f>
        <v/>
      </c>
      <c r="W828" s="29"/>
      <c r="X828" s="29"/>
      <c r="Y828" s="76"/>
      <c r="Z828" s="76"/>
      <c r="AA828" s="76"/>
      <c r="AB828" s="76"/>
      <c r="AC828" s="76"/>
      <c r="AD828" s="76"/>
      <c r="AE828" s="76"/>
      <c r="AF828" s="76"/>
      <c r="AG828" s="76"/>
      <c r="AH828" s="76"/>
      <c r="AI828" s="76"/>
      <c r="AJ828" s="76"/>
      <c r="AK828" s="76"/>
      <c r="AL828" s="76"/>
      <c r="AM828" s="76"/>
      <c r="AN828" s="76"/>
      <c r="AO828" s="143"/>
      <c r="AP828" s="244" t="str">
        <f>IF(F828="","",IFERROR(VLOOKUP(SUBSTITUTE(SUBSTITUTE(Tabla1[[#This Row],[Uso Sistemas]],"T","P"),"N","F"),Parámetros!$M$2:$N$17,2,0),"Completar hasta 3ra sem. para evaluar a Probacionista"))</f>
        <v/>
      </c>
      <c r="AQ828" s="39"/>
      <c r="AR828" s="39"/>
      <c r="AS828" s="39"/>
      <c r="AT828" s="28"/>
      <c r="AU828" s="55"/>
      <c r="AV828" s="55"/>
      <c r="AW828" s="55"/>
      <c r="AX828" s="246" t="str">
        <f>IF(V828="","",EOMONTH(EDATE(Tabla1[[#This Row],[Fecha Finalización]],2),0))</f>
        <v/>
      </c>
      <c r="AY828" s="39"/>
      <c r="AZ828" s="247" t="str">
        <f>IF(V828="","",EOMONTH(EDATE(Tabla1[[#This Row],[Fecha Finalización]],3),0))</f>
        <v/>
      </c>
      <c r="BA828" s="39"/>
      <c r="BB828" s="39"/>
      <c r="BC828" s="233"/>
      <c r="BD828" s="231" t="str">
        <f>IF(F828="","",Tabla1[[#This Row],[sem 01]]&amp;Tabla1[[#This Row],[sem 02]]&amp;Tabla1[[#This Row],[sem 03]])</f>
        <v/>
      </c>
      <c r="BE828" s="232" t="str">
        <f>+IF(TRIM(F828)="","",$B$1&amp;"-"&amp;Tabla1[[#This Row],[Mes Inscrito]]&amp;"-"&amp;Tabla1[[#This Row],[Dia de clases Inscrito]]&amp;"-"&amp;Tabla1[[#This Row],[Horario Inscrito]]&amp;"-"&amp;Tabla1[[#This Row],[Fecha Inicio grupo]])</f>
        <v/>
      </c>
      <c r="BF828" s="249" t="str">
        <f>IF(F828="","",Tabla1[[#This Row],[Curso]])</f>
        <v/>
      </c>
      <c r="BG828" s="250" t="str">
        <f>+IF(TRIM(F828)="","",$B$1&amp;"-"&amp;TRIM(Tabla1[[#This Row],[Mes Inscrito]])&amp;"-"&amp;TRIM(Tabla1[[#This Row],[Dia de clases Inscrito]])&amp;"-"&amp;TRIM(Tabla1[[#This Row],[Horario Inscrito]])&amp;"-"&amp;TRIM(Tabla1[[#This Row],[Fecha Inicio grupo]])&amp;"-"&amp;TRIM(Tabla1[[#This Row],[Tipo Incrito]]))</f>
        <v/>
      </c>
      <c r="BH828" s="251" t="str">
        <f>IF(F828="","",OR(IFERROR(SEARCH("CG",Tabla1[[#This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8" s="305" t="str">
        <f>IF(F828&lt;&gt;"",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8" s="305" t="str">
        <f>IF(F828&lt;&gt;"",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8" s="305" t="str">
        <f>IF(Tabla1[[#This Row],[Fecha Inicio grupo]]="","",IFERROR(VLOOKUP(Tabla1[[#This Row],[Mes de Alta como miembro]],Parámetros!$AM$2:$AN$16,2,0),"01/01/1900"))</f>
        <v/>
      </c>
    </row>
    <row r="829" spans="1:63" ht="14.45" hidden="1">
      <c r="A829" s="68">
        <v>826</v>
      </c>
      <c r="B829" s="29"/>
      <c r="C829" s="34"/>
      <c r="D829" s="42"/>
      <c r="E829" s="64"/>
      <c r="F829" s="45"/>
      <c r="G829" s="45"/>
      <c r="H829" s="161"/>
      <c r="I829" s="42"/>
      <c r="J829" s="28"/>
      <c r="K829" s="69"/>
      <c r="L829" s="68"/>
      <c r="M829" s="46"/>
      <c r="N829" s="236" t="str">
        <f ca="1">IF(Tabla1[[#This Row],[Fecha de nac]]="","",IF(Tabla1[[#This Row],[Fecha Finalización]] &gt;=TODAY(), DATEDIF(Tabla1[[#This Row],[Fecha de nac]],TODAY(),"y"), ROUNDDOWN((Tabla1[[#This Row],[Fecha Finalización]] -Tabla1[[#This Row],[Fecha de nac]])/365,0)))</f>
        <v/>
      </c>
      <c r="O829" s="167"/>
      <c r="P829" s="34"/>
      <c r="Q829" s="67"/>
      <c r="R829" s="67"/>
      <c r="S829" s="67"/>
      <c r="T829" s="67"/>
      <c r="U829" s="241" t="str">
        <f>IF(F829="","",Tabla1[[#This Row],[Fecha Inicio grupo]]+3*7-7)</f>
        <v/>
      </c>
      <c r="V829" s="242" t="str">
        <f>IF(F829="","",EDATE(Tabla1[[#This Row],[Fecha Inicio grupo]],3))</f>
        <v/>
      </c>
      <c r="W829" s="29"/>
      <c r="X829" s="29"/>
      <c r="Y829" s="76"/>
      <c r="Z829" s="76"/>
      <c r="AA829" s="76"/>
      <c r="AB829" s="76"/>
      <c r="AC829" s="76"/>
      <c r="AD829" s="76"/>
      <c r="AE829" s="76"/>
      <c r="AF829" s="76"/>
      <c r="AG829" s="76"/>
      <c r="AH829" s="76"/>
      <c r="AI829" s="76"/>
      <c r="AJ829" s="76"/>
      <c r="AK829" s="76"/>
      <c r="AL829" s="76"/>
      <c r="AM829" s="76"/>
      <c r="AN829" s="76"/>
      <c r="AO829" s="143"/>
      <c r="AP829" s="244" t="str">
        <f>IF(F829="","",IFERROR(VLOOKUP(SUBSTITUTE(SUBSTITUTE(Tabla1[[#This Row],[Uso Sistemas]],"T","P"),"N","F"),Parámetros!$M$2:$N$17,2,0),"Completar hasta 3ra sem. para evaluar a Probacionista"))</f>
        <v/>
      </c>
      <c r="AQ829" s="39"/>
      <c r="AR829" s="39"/>
      <c r="AS829" s="39"/>
      <c r="AT829" s="28"/>
      <c r="AU829" s="55"/>
      <c r="AV829" s="55"/>
      <c r="AW829" s="55"/>
      <c r="AX829" s="246" t="str">
        <f>IF(V829="","",EOMONTH(EDATE(Tabla1[[#This Row],[Fecha Finalización]],2),0))</f>
        <v/>
      </c>
      <c r="AY829" s="39"/>
      <c r="AZ829" s="247" t="str">
        <f>IF(V829="","",EOMONTH(EDATE(Tabla1[[#This Row],[Fecha Finalización]],3),0))</f>
        <v/>
      </c>
      <c r="BA829" s="39"/>
      <c r="BB829" s="39"/>
      <c r="BC829" s="233"/>
      <c r="BD829" s="231" t="str">
        <f>IF(F829="","",Tabla1[[#This Row],[sem 01]]&amp;Tabla1[[#This Row],[sem 02]]&amp;Tabla1[[#This Row],[sem 03]])</f>
        <v/>
      </c>
      <c r="BE829" s="232" t="str">
        <f>+IF(TRIM(F829)="","",$B$1&amp;"-"&amp;Tabla1[[#This Row],[Mes Inscrito]]&amp;"-"&amp;Tabla1[[#This Row],[Dia de clases Inscrito]]&amp;"-"&amp;Tabla1[[#This Row],[Horario Inscrito]]&amp;"-"&amp;Tabla1[[#This Row],[Fecha Inicio grupo]])</f>
        <v/>
      </c>
      <c r="BF829" s="249" t="str">
        <f>IF(F829="","",Tabla1[[#This Row],[Curso]])</f>
        <v/>
      </c>
      <c r="BG829" s="250" t="str">
        <f>+IF(TRIM(F829)="","",$B$1&amp;"-"&amp;TRIM(Tabla1[[#This Row],[Mes Inscrito]])&amp;"-"&amp;TRIM(Tabla1[[#This Row],[Dia de clases Inscrito]])&amp;"-"&amp;TRIM(Tabla1[[#This Row],[Horario Inscrito]])&amp;"-"&amp;TRIM(Tabla1[[#This Row],[Fecha Inicio grupo]])&amp;"-"&amp;TRIM(Tabla1[[#This Row],[Tipo Incrito]]))</f>
        <v/>
      </c>
      <c r="BH829" s="251" t="str">
        <f>IF(F829="","",OR(IFERROR(SEARCH("CG",Tabla1[[#This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9" s="305" t="str">
        <f>IF(F829&lt;&gt;"",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9" s="305" t="str">
        <f>IF(F829&lt;&gt;"",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9" s="305" t="str">
        <f>IF(Tabla1[[#This Row],[Fecha Inicio grupo]]="","",IFERROR(VLOOKUP(Tabla1[[#This Row],[Mes de Alta como miembro]],Parámetros!$AM$2:$AN$16,2,0),"01/01/1900"))</f>
        <v/>
      </c>
    </row>
    <row r="830" spans="1:63" ht="14.45" hidden="1">
      <c r="A830" s="68">
        <v>827</v>
      </c>
      <c r="B830" s="29"/>
      <c r="C830" s="34"/>
      <c r="D830" s="42"/>
      <c r="E830" s="64"/>
      <c r="F830" s="45"/>
      <c r="G830" s="45"/>
      <c r="H830" s="161"/>
      <c r="I830" s="42"/>
      <c r="J830" s="28"/>
      <c r="K830" s="69"/>
      <c r="L830" s="68"/>
      <c r="M830" s="46"/>
      <c r="N830" s="236" t="str">
        <f ca="1">IF(Tabla1[[#This Row],[Fecha de nac]]="","",IF(Tabla1[[#This Row],[Fecha Finalización]] &gt;=TODAY(), DATEDIF(Tabla1[[#This Row],[Fecha de nac]],TODAY(),"y"), ROUNDDOWN((Tabla1[[#This Row],[Fecha Finalización]] -Tabla1[[#This Row],[Fecha de nac]])/365,0)))</f>
        <v/>
      </c>
      <c r="O830" s="167"/>
      <c r="P830" s="34"/>
      <c r="Q830" s="67"/>
      <c r="R830" s="67"/>
      <c r="S830" s="67"/>
      <c r="T830" s="67"/>
      <c r="U830" s="241" t="str">
        <f>IF(F830="","",Tabla1[[#This Row],[Fecha Inicio grupo]]+3*7-7)</f>
        <v/>
      </c>
      <c r="V830" s="242" t="str">
        <f>IF(F830="","",EDATE(Tabla1[[#This Row],[Fecha Inicio grupo]],3))</f>
        <v/>
      </c>
      <c r="W830" s="29"/>
      <c r="X830" s="29"/>
      <c r="Y830" s="76"/>
      <c r="Z830" s="76"/>
      <c r="AA830" s="76"/>
      <c r="AB830" s="76"/>
      <c r="AC830" s="76"/>
      <c r="AD830" s="76"/>
      <c r="AE830" s="76"/>
      <c r="AF830" s="76"/>
      <c r="AG830" s="76"/>
      <c r="AH830" s="76"/>
      <c r="AI830" s="76"/>
      <c r="AJ830" s="76"/>
      <c r="AK830" s="76"/>
      <c r="AL830" s="76"/>
      <c r="AM830" s="76"/>
      <c r="AN830" s="76"/>
      <c r="AO830" s="143"/>
      <c r="AP830" s="244" t="str">
        <f>IF(F830="","",IFERROR(VLOOKUP(SUBSTITUTE(SUBSTITUTE(Tabla1[[#This Row],[Uso Sistemas]],"T","P"),"N","F"),Parámetros!$M$2:$N$17,2,0),"Completar hasta 3ra sem. para evaluar a Probacionista"))</f>
        <v/>
      </c>
      <c r="AQ830" s="39"/>
      <c r="AR830" s="39"/>
      <c r="AS830" s="39"/>
      <c r="AT830" s="28"/>
      <c r="AU830" s="55"/>
      <c r="AV830" s="55"/>
      <c r="AW830" s="55"/>
      <c r="AX830" s="246" t="str">
        <f>IF(V830="","",EOMONTH(EDATE(Tabla1[[#This Row],[Fecha Finalización]],2),0))</f>
        <v/>
      </c>
      <c r="AY830" s="39"/>
      <c r="AZ830" s="247" t="str">
        <f>IF(V830="","",EOMONTH(EDATE(Tabla1[[#This Row],[Fecha Finalización]],3),0))</f>
        <v/>
      </c>
      <c r="BA830" s="39"/>
      <c r="BB830" s="39"/>
      <c r="BC830" s="233"/>
      <c r="BD830" s="231" t="str">
        <f>IF(F830="","",Tabla1[[#This Row],[sem 01]]&amp;Tabla1[[#This Row],[sem 02]]&amp;Tabla1[[#This Row],[sem 03]])</f>
        <v/>
      </c>
      <c r="BE830" s="232" t="str">
        <f>+IF(TRIM(F830)="","",$B$1&amp;"-"&amp;Tabla1[[#This Row],[Mes Inscrito]]&amp;"-"&amp;Tabla1[[#This Row],[Dia de clases Inscrito]]&amp;"-"&amp;Tabla1[[#This Row],[Horario Inscrito]]&amp;"-"&amp;Tabla1[[#This Row],[Fecha Inicio grupo]])</f>
        <v/>
      </c>
      <c r="BF830" s="249" t="str">
        <f>IF(F830="","",Tabla1[[#This Row],[Curso]])</f>
        <v/>
      </c>
      <c r="BG830" s="250" t="str">
        <f>+IF(TRIM(F830)="","",$B$1&amp;"-"&amp;TRIM(Tabla1[[#This Row],[Mes Inscrito]])&amp;"-"&amp;TRIM(Tabla1[[#This Row],[Dia de clases Inscrito]])&amp;"-"&amp;TRIM(Tabla1[[#This Row],[Horario Inscrito]])&amp;"-"&amp;TRIM(Tabla1[[#This Row],[Fecha Inicio grupo]])&amp;"-"&amp;TRIM(Tabla1[[#This Row],[Tipo Incrito]]))</f>
        <v/>
      </c>
      <c r="BH830" s="251" t="str">
        <f>IF(F830="","",OR(IFERROR(SEARCH("CG",Tabla1[[#This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0" s="305" t="str">
        <f>IF(F830&lt;&gt;"",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0" s="305" t="str">
        <f>IF(F830&lt;&gt;"",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0" s="305" t="str">
        <f>IF(Tabla1[[#This Row],[Fecha Inicio grupo]]="","",IFERROR(VLOOKUP(Tabla1[[#This Row],[Mes de Alta como miembro]],Parámetros!$AM$2:$AN$16,2,0),"01/01/1900"))</f>
        <v/>
      </c>
    </row>
    <row r="831" spans="1:63" ht="14.45" hidden="1">
      <c r="A831" s="68">
        <v>828</v>
      </c>
      <c r="B831" s="29"/>
      <c r="C831" s="34"/>
      <c r="D831" s="42"/>
      <c r="E831" s="64"/>
      <c r="F831" s="45"/>
      <c r="G831" s="45"/>
      <c r="H831" s="161"/>
      <c r="I831" s="42"/>
      <c r="J831" s="28"/>
      <c r="K831" s="69"/>
      <c r="L831" s="68"/>
      <c r="M831" s="46"/>
      <c r="N831" s="236" t="str">
        <f ca="1">IF(Tabla1[[#This Row],[Fecha de nac]]="","",IF(Tabla1[[#This Row],[Fecha Finalización]] &gt;=TODAY(), DATEDIF(Tabla1[[#This Row],[Fecha de nac]],TODAY(),"y"), ROUNDDOWN((Tabla1[[#This Row],[Fecha Finalización]] -Tabla1[[#This Row],[Fecha de nac]])/365,0)))</f>
        <v/>
      </c>
      <c r="O831" s="167"/>
      <c r="P831" s="34"/>
      <c r="Q831" s="67"/>
      <c r="R831" s="67"/>
      <c r="S831" s="67"/>
      <c r="T831" s="67"/>
      <c r="U831" s="241" t="str">
        <f>IF(F831="","",Tabla1[[#This Row],[Fecha Inicio grupo]]+3*7-7)</f>
        <v/>
      </c>
      <c r="V831" s="242" t="str">
        <f>IF(F831="","",EDATE(Tabla1[[#This Row],[Fecha Inicio grupo]],3))</f>
        <v/>
      </c>
      <c r="W831" s="29"/>
      <c r="X831" s="29"/>
      <c r="Y831" s="76"/>
      <c r="Z831" s="76"/>
      <c r="AA831" s="76"/>
      <c r="AB831" s="76"/>
      <c r="AC831" s="76"/>
      <c r="AD831" s="76"/>
      <c r="AE831" s="76"/>
      <c r="AF831" s="76"/>
      <c r="AG831" s="76"/>
      <c r="AH831" s="76"/>
      <c r="AI831" s="76"/>
      <c r="AJ831" s="76"/>
      <c r="AK831" s="76"/>
      <c r="AL831" s="76"/>
      <c r="AM831" s="76"/>
      <c r="AN831" s="76"/>
      <c r="AO831" s="143"/>
      <c r="AP831" s="244" t="str">
        <f>IF(F831="","",IFERROR(VLOOKUP(SUBSTITUTE(SUBSTITUTE(Tabla1[[#This Row],[Uso Sistemas]],"T","P"),"N","F"),Parámetros!$M$2:$N$17,2,0),"Completar hasta 3ra sem. para evaluar a Probacionista"))</f>
        <v/>
      </c>
      <c r="AQ831" s="39"/>
      <c r="AR831" s="39"/>
      <c r="AS831" s="39"/>
      <c r="AT831" s="28"/>
      <c r="AU831" s="55"/>
      <c r="AV831" s="55"/>
      <c r="AW831" s="55"/>
      <c r="AX831" s="246" t="str">
        <f>IF(V831="","",EOMONTH(EDATE(Tabla1[[#This Row],[Fecha Finalización]],2),0))</f>
        <v/>
      </c>
      <c r="AY831" s="39"/>
      <c r="AZ831" s="247" t="str">
        <f>IF(V831="","",EOMONTH(EDATE(Tabla1[[#This Row],[Fecha Finalización]],3),0))</f>
        <v/>
      </c>
      <c r="BA831" s="39"/>
      <c r="BB831" s="39"/>
      <c r="BC831" s="233"/>
      <c r="BD831" s="231" t="str">
        <f>IF(F831="","",Tabla1[[#This Row],[sem 01]]&amp;Tabla1[[#This Row],[sem 02]]&amp;Tabla1[[#This Row],[sem 03]])</f>
        <v/>
      </c>
      <c r="BE831" s="232" t="str">
        <f>+IF(TRIM(F831)="","",$B$1&amp;"-"&amp;Tabla1[[#This Row],[Mes Inscrito]]&amp;"-"&amp;Tabla1[[#This Row],[Dia de clases Inscrito]]&amp;"-"&amp;Tabla1[[#This Row],[Horario Inscrito]]&amp;"-"&amp;Tabla1[[#This Row],[Fecha Inicio grupo]])</f>
        <v/>
      </c>
      <c r="BF831" s="249" t="str">
        <f>IF(F831="","",Tabla1[[#This Row],[Curso]])</f>
        <v/>
      </c>
      <c r="BG831" s="250" t="str">
        <f>+IF(TRIM(F831)="","",$B$1&amp;"-"&amp;TRIM(Tabla1[[#This Row],[Mes Inscrito]])&amp;"-"&amp;TRIM(Tabla1[[#This Row],[Dia de clases Inscrito]])&amp;"-"&amp;TRIM(Tabla1[[#This Row],[Horario Inscrito]])&amp;"-"&amp;TRIM(Tabla1[[#This Row],[Fecha Inicio grupo]])&amp;"-"&amp;TRIM(Tabla1[[#This Row],[Tipo Incrito]]))</f>
        <v/>
      </c>
      <c r="BH831" s="251" t="str">
        <f>IF(F831="","",OR(IFERROR(SEARCH("CG",Tabla1[[#This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1" s="305" t="str">
        <f>IF(F831&lt;&gt;"",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1" s="305" t="str">
        <f>IF(F831&lt;&gt;"",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1" s="305" t="str">
        <f>IF(Tabla1[[#This Row],[Fecha Inicio grupo]]="","",IFERROR(VLOOKUP(Tabla1[[#This Row],[Mes de Alta como miembro]],Parámetros!$AM$2:$AN$16,2,0),"01/01/1900"))</f>
        <v/>
      </c>
    </row>
    <row r="832" spans="1:63" ht="14.45" hidden="1">
      <c r="A832" s="68">
        <v>829</v>
      </c>
      <c r="B832" s="29"/>
      <c r="C832" s="34"/>
      <c r="D832" s="42"/>
      <c r="E832" s="64"/>
      <c r="F832" s="45"/>
      <c r="G832" s="45"/>
      <c r="H832" s="161"/>
      <c r="I832" s="42"/>
      <c r="J832" s="28"/>
      <c r="K832" s="69"/>
      <c r="L832" s="68"/>
      <c r="M832" s="46"/>
      <c r="N832" s="236" t="str">
        <f ca="1">IF(Tabla1[[#This Row],[Fecha de nac]]="","",IF(Tabla1[[#This Row],[Fecha Finalización]] &gt;=TODAY(), DATEDIF(Tabla1[[#This Row],[Fecha de nac]],TODAY(),"y"), ROUNDDOWN((Tabla1[[#This Row],[Fecha Finalización]] -Tabla1[[#This Row],[Fecha de nac]])/365,0)))</f>
        <v/>
      </c>
      <c r="O832" s="167"/>
      <c r="P832" s="34"/>
      <c r="Q832" s="67"/>
      <c r="R832" s="67"/>
      <c r="S832" s="67"/>
      <c r="T832" s="67"/>
      <c r="U832" s="241" t="str">
        <f>IF(F832="","",Tabla1[[#This Row],[Fecha Inicio grupo]]+3*7-7)</f>
        <v/>
      </c>
      <c r="V832" s="242" t="str">
        <f>IF(F832="","",EDATE(Tabla1[[#This Row],[Fecha Inicio grupo]],3))</f>
        <v/>
      </c>
      <c r="W832" s="29"/>
      <c r="X832" s="29"/>
      <c r="Y832" s="76"/>
      <c r="Z832" s="76"/>
      <c r="AA832" s="76"/>
      <c r="AB832" s="76"/>
      <c r="AC832" s="76"/>
      <c r="AD832" s="76"/>
      <c r="AE832" s="76"/>
      <c r="AF832" s="76"/>
      <c r="AG832" s="76"/>
      <c r="AH832" s="76"/>
      <c r="AI832" s="76"/>
      <c r="AJ832" s="76"/>
      <c r="AK832" s="76"/>
      <c r="AL832" s="76"/>
      <c r="AM832" s="76"/>
      <c r="AN832" s="76"/>
      <c r="AO832" s="143"/>
      <c r="AP832" s="244" t="str">
        <f>IF(F832="","",IFERROR(VLOOKUP(SUBSTITUTE(SUBSTITUTE(Tabla1[[#This Row],[Uso Sistemas]],"T","P"),"N","F"),Parámetros!$M$2:$N$17,2,0),"Completar hasta 3ra sem. para evaluar a Probacionista"))</f>
        <v/>
      </c>
      <c r="AQ832" s="39"/>
      <c r="AR832" s="39"/>
      <c r="AS832" s="39"/>
      <c r="AT832" s="28"/>
      <c r="AU832" s="55"/>
      <c r="AV832" s="55"/>
      <c r="AW832" s="55"/>
      <c r="AX832" s="246" t="str">
        <f>IF(V832="","",EOMONTH(EDATE(Tabla1[[#This Row],[Fecha Finalización]],2),0))</f>
        <v/>
      </c>
      <c r="AY832" s="39"/>
      <c r="AZ832" s="247" t="str">
        <f>IF(V832="","",EOMONTH(EDATE(Tabla1[[#This Row],[Fecha Finalización]],3),0))</f>
        <v/>
      </c>
      <c r="BA832" s="39"/>
      <c r="BB832" s="39"/>
      <c r="BC832" s="233"/>
      <c r="BD832" s="231" t="str">
        <f>IF(F832="","",Tabla1[[#This Row],[sem 01]]&amp;Tabla1[[#This Row],[sem 02]]&amp;Tabla1[[#This Row],[sem 03]])</f>
        <v/>
      </c>
      <c r="BE832" s="232" t="str">
        <f>+IF(TRIM(F832)="","",$B$1&amp;"-"&amp;Tabla1[[#This Row],[Mes Inscrito]]&amp;"-"&amp;Tabla1[[#This Row],[Dia de clases Inscrito]]&amp;"-"&amp;Tabla1[[#This Row],[Horario Inscrito]]&amp;"-"&amp;Tabla1[[#This Row],[Fecha Inicio grupo]])</f>
        <v/>
      </c>
      <c r="BF832" s="249" t="str">
        <f>IF(F832="","",Tabla1[[#This Row],[Curso]])</f>
        <v/>
      </c>
      <c r="BG832" s="250" t="str">
        <f>+IF(TRIM(F832)="","",$B$1&amp;"-"&amp;TRIM(Tabla1[[#This Row],[Mes Inscrito]])&amp;"-"&amp;TRIM(Tabla1[[#This Row],[Dia de clases Inscrito]])&amp;"-"&amp;TRIM(Tabla1[[#This Row],[Horario Inscrito]])&amp;"-"&amp;TRIM(Tabla1[[#This Row],[Fecha Inicio grupo]])&amp;"-"&amp;TRIM(Tabla1[[#This Row],[Tipo Incrito]]))</f>
        <v/>
      </c>
      <c r="BH832" s="251" t="str">
        <f>IF(F832="","",OR(IFERROR(SEARCH("CG",Tabla1[[#This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2" s="305" t="str">
        <f>IF(F832&lt;&gt;"",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2" s="305" t="str">
        <f>IF(F832&lt;&gt;"",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2" s="305" t="str">
        <f>IF(Tabla1[[#This Row],[Fecha Inicio grupo]]="","",IFERROR(VLOOKUP(Tabla1[[#This Row],[Mes de Alta como miembro]],Parámetros!$AM$2:$AN$16,2,0),"01/01/1900"))</f>
        <v/>
      </c>
    </row>
    <row r="833" spans="1:63" ht="14.45" hidden="1">
      <c r="A833" s="68">
        <v>830</v>
      </c>
      <c r="B833" s="29"/>
      <c r="C833" s="34"/>
      <c r="D833" s="42"/>
      <c r="E833" s="64"/>
      <c r="F833" s="45"/>
      <c r="G833" s="45"/>
      <c r="H833" s="161"/>
      <c r="I833" s="42"/>
      <c r="J833" s="28"/>
      <c r="K833" s="69"/>
      <c r="L833" s="68"/>
      <c r="M833" s="46"/>
      <c r="N833" s="236" t="str">
        <f ca="1">IF(Tabla1[[#This Row],[Fecha de nac]]="","",IF(Tabla1[[#This Row],[Fecha Finalización]] &gt;=TODAY(), DATEDIF(Tabla1[[#This Row],[Fecha de nac]],TODAY(),"y"), ROUNDDOWN((Tabla1[[#This Row],[Fecha Finalización]] -Tabla1[[#This Row],[Fecha de nac]])/365,0)))</f>
        <v/>
      </c>
      <c r="O833" s="167"/>
      <c r="P833" s="34"/>
      <c r="Q833" s="67"/>
      <c r="R833" s="67"/>
      <c r="S833" s="67"/>
      <c r="T833" s="67"/>
      <c r="U833" s="241" t="str">
        <f>IF(F833="","",Tabla1[[#This Row],[Fecha Inicio grupo]]+3*7-7)</f>
        <v/>
      </c>
      <c r="V833" s="242" t="str">
        <f>IF(F833="","",EDATE(Tabla1[[#This Row],[Fecha Inicio grupo]],3))</f>
        <v/>
      </c>
      <c r="W833" s="29"/>
      <c r="X833" s="29"/>
      <c r="Y833" s="76"/>
      <c r="Z833" s="76"/>
      <c r="AA833" s="76"/>
      <c r="AB833" s="76"/>
      <c r="AC833" s="76"/>
      <c r="AD833" s="76"/>
      <c r="AE833" s="76"/>
      <c r="AF833" s="76"/>
      <c r="AG833" s="76"/>
      <c r="AH833" s="76"/>
      <c r="AI833" s="76"/>
      <c r="AJ833" s="76"/>
      <c r="AK833" s="76"/>
      <c r="AL833" s="76"/>
      <c r="AM833" s="76"/>
      <c r="AN833" s="76"/>
      <c r="AO833" s="143"/>
      <c r="AP833" s="244" t="str">
        <f>IF(F833="","",IFERROR(VLOOKUP(SUBSTITUTE(SUBSTITUTE(Tabla1[[#This Row],[Uso Sistemas]],"T","P"),"N","F"),Parámetros!$M$2:$N$17,2,0),"Completar hasta 3ra sem. para evaluar a Probacionista"))</f>
        <v/>
      </c>
      <c r="AQ833" s="39"/>
      <c r="AR833" s="39"/>
      <c r="AS833" s="39"/>
      <c r="AT833" s="28"/>
      <c r="AU833" s="55"/>
      <c r="AV833" s="55"/>
      <c r="AW833" s="55"/>
      <c r="AX833" s="246" t="str">
        <f>IF(V833="","",EOMONTH(EDATE(Tabla1[[#This Row],[Fecha Finalización]],2),0))</f>
        <v/>
      </c>
      <c r="AY833" s="39"/>
      <c r="AZ833" s="247" t="str">
        <f>IF(V833="","",EOMONTH(EDATE(Tabla1[[#This Row],[Fecha Finalización]],3),0))</f>
        <v/>
      </c>
      <c r="BA833" s="39"/>
      <c r="BB833" s="39"/>
      <c r="BC833" s="233"/>
      <c r="BD833" s="231" t="str">
        <f>IF(F833="","",Tabla1[[#This Row],[sem 01]]&amp;Tabla1[[#This Row],[sem 02]]&amp;Tabla1[[#This Row],[sem 03]])</f>
        <v/>
      </c>
      <c r="BE833" s="232" t="str">
        <f>+IF(TRIM(F833)="","",$B$1&amp;"-"&amp;Tabla1[[#This Row],[Mes Inscrito]]&amp;"-"&amp;Tabla1[[#This Row],[Dia de clases Inscrito]]&amp;"-"&amp;Tabla1[[#This Row],[Horario Inscrito]]&amp;"-"&amp;Tabla1[[#This Row],[Fecha Inicio grupo]])</f>
        <v/>
      </c>
      <c r="BF833" s="249" t="str">
        <f>IF(F833="","",Tabla1[[#This Row],[Curso]])</f>
        <v/>
      </c>
      <c r="BG833" s="250" t="str">
        <f>+IF(TRIM(F833)="","",$B$1&amp;"-"&amp;TRIM(Tabla1[[#This Row],[Mes Inscrito]])&amp;"-"&amp;TRIM(Tabla1[[#This Row],[Dia de clases Inscrito]])&amp;"-"&amp;TRIM(Tabla1[[#This Row],[Horario Inscrito]])&amp;"-"&amp;TRIM(Tabla1[[#This Row],[Fecha Inicio grupo]])&amp;"-"&amp;TRIM(Tabla1[[#This Row],[Tipo Incrito]]))</f>
        <v/>
      </c>
      <c r="BH833" s="251" t="str">
        <f>IF(F833="","",OR(IFERROR(SEARCH("CG",Tabla1[[#This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3" s="305" t="str">
        <f>IF(F833&lt;&gt;"",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3" s="305" t="str">
        <f>IF(F833&lt;&gt;"",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3" s="305" t="str">
        <f>IF(Tabla1[[#This Row],[Fecha Inicio grupo]]="","",IFERROR(VLOOKUP(Tabla1[[#This Row],[Mes de Alta como miembro]],Parámetros!$AM$2:$AN$16,2,0),"01/01/1900"))</f>
        <v/>
      </c>
    </row>
    <row r="834" spans="1:63" ht="14.45" hidden="1">
      <c r="A834" s="68">
        <v>831</v>
      </c>
      <c r="B834" s="29"/>
      <c r="C834" s="34"/>
      <c r="D834" s="42"/>
      <c r="E834" s="64"/>
      <c r="F834" s="45"/>
      <c r="G834" s="45"/>
      <c r="H834" s="161"/>
      <c r="I834" s="42"/>
      <c r="J834" s="28"/>
      <c r="K834" s="69"/>
      <c r="L834" s="68"/>
      <c r="M834" s="46"/>
      <c r="N834" s="236" t="str">
        <f ca="1">IF(Tabla1[[#This Row],[Fecha de nac]]="","",IF(Tabla1[[#This Row],[Fecha Finalización]] &gt;=TODAY(), DATEDIF(Tabla1[[#This Row],[Fecha de nac]],TODAY(),"y"), ROUNDDOWN((Tabla1[[#This Row],[Fecha Finalización]] -Tabla1[[#This Row],[Fecha de nac]])/365,0)))</f>
        <v/>
      </c>
      <c r="O834" s="167"/>
      <c r="P834" s="34"/>
      <c r="Q834" s="67"/>
      <c r="R834" s="67"/>
      <c r="S834" s="67"/>
      <c r="T834" s="67"/>
      <c r="U834" s="241" t="str">
        <f>IF(F834="","",Tabla1[[#This Row],[Fecha Inicio grupo]]+3*7-7)</f>
        <v/>
      </c>
      <c r="V834" s="242" t="str">
        <f>IF(F834="","",EDATE(Tabla1[[#This Row],[Fecha Inicio grupo]],3))</f>
        <v/>
      </c>
      <c r="W834" s="29"/>
      <c r="X834" s="29"/>
      <c r="Y834" s="76"/>
      <c r="Z834" s="76"/>
      <c r="AA834" s="76"/>
      <c r="AB834" s="76"/>
      <c r="AC834" s="76"/>
      <c r="AD834" s="76"/>
      <c r="AE834" s="76"/>
      <c r="AF834" s="76"/>
      <c r="AG834" s="76"/>
      <c r="AH834" s="76"/>
      <c r="AI834" s="76"/>
      <c r="AJ834" s="76"/>
      <c r="AK834" s="76"/>
      <c r="AL834" s="76"/>
      <c r="AM834" s="76"/>
      <c r="AN834" s="76"/>
      <c r="AO834" s="143"/>
      <c r="AP834" s="244" t="str">
        <f>IF(F834="","",IFERROR(VLOOKUP(SUBSTITUTE(SUBSTITUTE(Tabla1[[#This Row],[Uso Sistemas]],"T","P"),"N","F"),Parámetros!$M$2:$N$17,2,0),"Completar hasta 3ra sem. para evaluar a Probacionista"))</f>
        <v/>
      </c>
      <c r="AQ834" s="39"/>
      <c r="AR834" s="39"/>
      <c r="AS834" s="39"/>
      <c r="AT834" s="28"/>
      <c r="AU834" s="55"/>
      <c r="AV834" s="55"/>
      <c r="AW834" s="55"/>
      <c r="AX834" s="246" t="str">
        <f>IF(V834="","",EOMONTH(EDATE(Tabla1[[#This Row],[Fecha Finalización]],2),0))</f>
        <v/>
      </c>
      <c r="AY834" s="39"/>
      <c r="AZ834" s="247" t="str">
        <f>IF(V834="","",EOMONTH(EDATE(Tabla1[[#This Row],[Fecha Finalización]],3),0))</f>
        <v/>
      </c>
      <c r="BA834" s="39"/>
      <c r="BB834" s="39"/>
      <c r="BC834" s="233"/>
      <c r="BD834" s="231" t="str">
        <f>IF(F834="","",Tabla1[[#This Row],[sem 01]]&amp;Tabla1[[#This Row],[sem 02]]&amp;Tabla1[[#This Row],[sem 03]])</f>
        <v/>
      </c>
      <c r="BE834" s="232" t="str">
        <f>+IF(TRIM(F834)="","",$B$1&amp;"-"&amp;Tabla1[[#This Row],[Mes Inscrito]]&amp;"-"&amp;Tabla1[[#This Row],[Dia de clases Inscrito]]&amp;"-"&amp;Tabla1[[#This Row],[Horario Inscrito]]&amp;"-"&amp;Tabla1[[#This Row],[Fecha Inicio grupo]])</f>
        <v/>
      </c>
      <c r="BF834" s="249" t="str">
        <f>IF(F834="","",Tabla1[[#This Row],[Curso]])</f>
        <v/>
      </c>
      <c r="BG834" s="250" t="str">
        <f>+IF(TRIM(F834)="","",$B$1&amp;"-"&amp;TRIM(Tabla1[[#This Row],[Mes Inscrito]])&amp;"-"&amp;TRIM(Tabla1[[#This Row],[Dia de clases Inscrito]])&amp;"-"&amp;TRIM(Tabla1[[#This Row],[Horario Inscrito]])&amp;"-"&amp;TRIM(Tabla1[[#This Row],[Fecha Inicio grupo]])&amp;"-"&amp;TRIM(Tabla1[[#This Row],[Tipo Incrito]]))</f>
        <v/>
      </c>
      <c r="BH834" s="251" t="str">
        <f>IF(F834="","",OR(IFERROR(SEARCH("CG",Tabla1[[#This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4" s="305" t="str">
        <f>IF(F834&lt;&gt;"",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4" s="305" t="str">
        <f>IF(F834&lt;&gt;"",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4" s="305" t="str">
        <f>IF(Tabla1[[#This Row],[Fecha Inicio grupo]]="","",IFERROR(VLOOKUP(Tabla1[[#This Row],[Mes de Alta como miembro]],Parámetros!$AM$2:$AN$16,2,0),"01/01/1900"))</f>
        <v/>
      </c>
    </row>
    <row r="835" spans="1:63" ht="14.45" hidden="1">
      <c r="A835" s="68">
        <v>832</v>
      </c>
      <c r="B835" s="29"/>
      <c r="C835" s="34"/>
      <c r="D835" s="42"/>
      <c r="E835" s="64"/>
      <c r="F835" s="45"/>
      <c r="G835" s="45"/>
      <c r="H835" s="161"/>
      <c r="I835" s="42"/>
      <c r="J835" s="28"/>
      <c r="K835" s="69"/>
      <c r="L835" s="68"/>
      <c r="M835" s="46"/>
      <c r="N835" s="236" t="str">
        <f ca="1">IF(Tabla1[[#This Row],[Fecha de nac]]="","",IF(Tabla1[[#This Row],[Fecha Finalización]] &gt;=TODAY(), DATEDIF(Tabla1[[#This Row],[Fecha de nac]],TODAY(),"y"), ROUNDDOWN((Tabla1[[#This Row],[Fecha Finalización]] -Tabla1[[#This Row],[Fecha de nac]])/365,0)))</f>
        <v/>
      </c>
      <c r="O835" s="167"/>
      <c r="P835" s="34"/>
      <c r="Q835" s="67"/>
      <c r="R835" s="67"/>
      <c r="S835" s="67"/>
      <c r="T835" s="67"/>
      <c r="U835" s="241" t="str">
        <f>IF(F835="","",Tabla1[[#This Row],[Fecha Inicio grupo]]+3*7-7)</f>
        <v/>
      </c>
      <c r="V835" s="242" t="str">
        <f>IF(F835="","",EDATE(Tabla1[[#This Row],[Fecha Inicio grupo]],3))</f>
        <v/>
      </c>
      <c r="W835" s="29"/>
      <c r="X835" s="29"/>
      <c r="Y835" s="76"/>
      <c r="Z835" s="76"/>
      <c r="AA835" s="76"/>
      <c r="AB835" s="76"/>
      <c r="AC835" s="76"/>
      <c r="AD835" s="76"/>
      <c r="AE835" s="76"/>
      <c r="AF835" s="76"/>
      <c r="AG835" s="76"/>
      <c r="AH835" s="76"/>
      <c r="AI835" s="76"/>
      <c r="AJ835" s="76"/>
      <c r="AK835" s="76"/>
      <c r="AL835" s="76"/>
      <c r="AM835" s="76"/>
      <c r="AN835" s="76"/>
      <c r="AO835" s="143"/>
      <c r="AP835" s="244" t="str">
        <f>IF(F835="","",IFERROR(VLOOKUP(SUBSTITUTE(SUBSTITUTE(Tabla1[[#This Row],[Uso Sistemas]],"T","P"),"N","F"),Parámetros!$M$2:$N$17,2,0),"Completar hasta 3ra sem. para evaluar a Probacionista"))</f>
        <v/>
      </c>
      <c r="AQ835" s="39"/>
      <c r="AR835" s="39"/>
      <c r="AS835" s="39"/>
      <c r="AT835" s="28"/>
      <c r="AU835" s="55"/>
      <c r="AV835" s="55"/>
      <c r="AW835" s="55"/>
      <c r="AX835" s="246" t="str">
        <f>IF(V835="","",EOMONTH(EDATE(Tabla1[[#This Row],[Fecha Finalización]],2),0))</f>
        <v/>
      </c>
      <c r="AY835" s="39"/>
      <c r="AZ835" s="247" t="str">
        <f>IF(V835="","",EOMONTH(EDATE(Tabla1[[#This Row],[Fecha Finalización]],3),0))</f>
        <v/>
      </c>
      <c r="BA835" s="39"/>
      <c r="BB835" s="39"/>
      <c r="BC835" s="233"/>
      <c r="BD835" s="231" t="str">
        <f>IF(F835="","",Tabla1[[#This Row],[sem 01]]&amp;Tabla1[[#This Row],[sem 02]]&amp;Tabla1[[#This Row],[sem 03]])</f>
        <v/>
      </c>
      <c r="BE835" s="232" t="str">
        <f>+IF(TRIM(F835)="","",$B$1&amp;"-"&amp;Tabla1[[#This Row],[Mes Inscrito]]&amp;"-"&amp;Tabla1[[#This Row],[Dia de clases Inscrito]]&amp;"-"&amp;Tabla1[[#This Row],[Horario Inscrito]]&amp;"-"&amp;Tabla1[[#This Row],[Fecha Inicio grupo]])</f>
        <v/>
      </c>
      <c r="BF835" s="249" t="str">
        <f>IF(F835="","",Tabla1[[#This Row],[Curso]])</f>
        <v/>
      </c>
      <c r="BG835" s="250" t="str">
        <f>+IF(TRIM(F835)="","",$B$1&amp;"-"&amp;TRIM(Tabla1[[#This Row],[Mes Inscrito]])&amp;"-"&amp;TRIM(Tabla1[[#This Row],[Dia de clases Inscrito]])&amp;"-"&amp;TRIM(Tabla1[[#This Row],[Horario Inscrito]])&amp;"-"&amp;TRIM(Tabla1[[#This Row],[Fecha Inicio grupo]])&amp;"-"&amp;TRIM(Tabla1[[#This Row],[Tipo Incrito]]))</f>
        <v/>
      </c>
      <c r="BH835" s="251" t="str">
        <f>IF(F835="","",OR(IFERROR(SEARCH("CG",Tabla1[[#This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5" s="305" t="str">
        <f>IF(F835&lt;&gt;"",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5" s="305" t="str">
        <f>IF(F835&lt;&gt;"",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5" s="305" t="str">
        <f>IF(Tabla1[[#This Row],[Fecha Inicio grupo]]="","",IFERROR(VLOOKUP(Tabla1[[#This Row],[Mes de Alta como miembro]],Parámetros!$AM$2:$AN$16,2,0),"01/01/1900"))</f>
        <v/>
      </c>
    </row>
    <row r="836" spans="1:63" ht="14.45" hidden="1">
      <c r="A836" s="68">
        <v>833</v>
      </c>
      <c r="B836" s="29"/>
      <c r="C836" s="34"/>
      <c r="D836" s="42"/>
      <c r="E836" s="64"/>
      <c r="F836" s="45"/>
      <c r="G836" s="45"/>
      <c r="H836" s="161"/>
      <c r="I836" s="42"/>
      <c r="J836" s="28"/>
      <c r="K836" s="69"/>
      <c r="L836" s="68"/>
      <c r="M836" s="46"/>
      <c r="N836" s="236" t="str">
        <f ca="1">IF(Tabla1[[#This Row],[Fecha de nac]]="","",IF(Tabla1[[#This Row],[Fecha Finalización]] &gt;=TODAY(), DATEDIF(Tabla1[[#This Row],[Fecha de nac]],TODAY(),"y"), ROUNDDOWN((Tabla1[[#This Row],[Fecha Finalización]] -Tabla1[[#This Row],[Fecha de nac]])/365,0)))</f>
        <v/>
      </c>
      <c r="O836" s="167"/>
      <c r="P836" s="34"/>
      <c r="Q836" s="67"/>
      <c r="R836" s="67"/>
      <c r="S836" s="67"/>
      <c r="T836" s="67"/>
      <c r="U836" s="241" t="str">
        <f>IF(F836="","",Tabla1[[#This Row],[Fecha Inicio grupo]]+3*7-7)</f>
        <v/>
      </c>
      <c r="V836" s="242" t="str">
        <f>IF(F836="","",EDATE(Tabla1[[#This Row],[Fecha Inicio grupo]],3))</f>
        <v/>
      </c>
      <c r="W836" s="29"/>
      <c r="X836" s="29"/>
      <c r="Y836" s="76"/>
      <c r="Z836" s="76"/>
      <c r="AA836" s="76"/>
      <c r="AB836" s="76"/>
      <c r="AC836" s="76"/>
      <c r="AD836" s="76"/>
      <c r="AE836" s="76"/>
      <c r="AF836" s="76"/>
      <c r="AG836" s="76"/>
      <c r="AH836" s="76"/>
      <c r="AI836" s="76"/>
      <c r="AJ836" s="76"/>
      <c r="AK836" s="76"/>
      <c r="AL836" s="76"/>
      <c r="AM836" s="76"/>
      <c r="AN836" s="76"/>
      <c r="AO836" s="143"/>
      <c r="AP836" s="244" t="str">
        <f>IF(F836="","",IFERROR(VLOOKUP(SUBSTITUTE(SUBSTITUTE(Tabla1[[#This Row],[Uso Sistemas]],"T","P"),"N","F"),Parámetros!$M$2:$N$17,2,0),"Completar hasta 3ra sem. para evaluar a Probacionista"))</f>
        <v/>
      </c>
      <c r="AQ836" s="39"/>
      <c r="AR836" s="39"/>
      <c r="AS836" s="39"/>
      <c r="AT836" s="28"/>
      <c r="AU836" s="55"/>
      <c r="AV836" s="55"/>
      <c r="AW836" s="55"/>
      <c r="AX836" s="246" t="str">
        <f>IF(V836="","",EOMONTH(EDATE(Tabla1[[#This Row],[Fecha Finalización]],2),0))</f>
        <v/>
      </c>
      <c r="AY836" s="39"/>
      <c r="AZ836" s="247" t="str">
        <f>IF(V836="","",EOMONTH(EDATE(Tabla1[[#This Row],[Fecha Finalización]],3),0))</f>
        <v/>
      </c>
      <c r="BA836" s="39"/>
      <c r="BB836" s="39"/>
      <c r="BC836" s="233"/>
      <c r="BD836" s="231" t="str">
        <f>IF(F836="","",Tabla1[[#This Row],[sem 01]]&amp;Tabla1[[#This Row],[sem 02]]&amp;Tabla1[[#This Row],[sem 03]])</f>
        <v/>
      </c>
      <c r="BE836" s="232" t="str">
        <f>+IF(TRIM(F836)="","",$B$1&amp;"-"&amp;Tabla1[[#This Row],[Mes Inscrito]]&amp;"-"&amp;Tabla1[[#This Row],[Dia de clases Inscrito]]&amp;"-"&amp;Tabla1[[#This Row],[Horario Inscrito]]&amp;"-"&amp;Tabla1[[#This Row],[Fecha Inicio grupo]])</f>
        <v/>
      </c>
      <c r="BF836" s="249" t="str">
        <f>IF(F836="","",Tabla1[[#This Row],[Curso]])</f>
        <v/>
      </c>
      <c r="BG836" s="250" t="str">
        <f>+IF(TRIM(F836)="","",$B$1&amp;"-"&amp;TRIM(Tabla1[[#This Row],[Mes Inscrito]])&amp;"-"&amp;TRIM(Tabla1[[#This Row],[Dia de clases Inscrito]])&amp;"-"&amp;TRIM(Tabla1[[#This Row],[Horario Inscrito]])&amp;"-"&amp;TRIM(Tabla1[[#This Row],[Fecha Inicio grupo]])&amp;"-"&amp;TRIM(Tabla1[[#This Row],[Tipo Incrito]]))</f>
        <v/>
      </c>
      <c r="BH836" s="251" t="str">
        <f>IF(F836="","",OR(IFERROR(SEARCH("CG",Tabla1[[#This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6" s="305" t="str">
        <f>IF(F836&lt;&gt;"",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6" s="305" t="str">
        <f>IF(F836&lt;&gt;"",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6" s="305" t="str">
        <f>IF(Tabla1[[#This Row],[Fecha Inicio grupo]]="","",IFERROR(VLOOKUP(Tabla1[[#This Row],[Mes de Alta como miembro]],Parámetros!$AM$2:$AN$16,2,0),"01/01/1900"))</f>
        <v/>
      </c>
    </row>
    <row r="837" spans="1:63" ht="14.45" hidden="1">
      <c r="A837" s="68">
        <v>834</v>
      </c>
      <c r="B837" s="29"/>
      <c r="C837" s="34"/>
      <c r="D837" s="42"/>
      <c r="E837" s="64"/>
      <c r="F837" s="45"/>
      <c r="G837" s="45"/>
      <c r="H837" s="161"/>
      <c r="I837" s="42"/>
      <c r="J837" s="28"/>
      <c r="K837" s="69"/>
      <c r="L837" s="68"/>
      <c r="M837" s="46"/>
      <c r="N837" s="236" t="str">
        <f ca="1">IF(Tabla1[[#This Row],[Fecha de nac]]="","",IF(Tabla1[[#This Row],[Fecha Finalización]] &gt;=TODAY(), DATEDIF(Tabla1[[#This Row],[Fecha de nac]],TODAY(),"y"), ROUNDDOWN((Tabla1[[#This Row],[Fecha Finalización]] -Tabla1[[#This Row],[Fecha de nac]])/365,0)))</f>
        <v/>
      </c>
      <c r="O837" s="167"/>
      <c r="P837" s="34"/>
      <c r="Q837" s="67"/>
      <c r="R837" s="67"/>
      <c r="S837" s="67"/>
      <c r="T837" s="67"/>
      <c r="U837" s="241" t="str">
        <f>IF(F837="","",Tabla1[[#This Row],[Fecha Inicio grupo]]+3*7-7)</f>
        <v/>
      </c>
      <c r="V837" s="242" t="str">
        <f>IF(F837="","",EDATE(Tabla1[[#This Row],[Fecha Inicio grupo]],3))</f>
        <v/>
      </c>
      <c r="W837" s="29"/>
      <c r="X837" s="29"/>
      <c r="Y837" s="76"/>
      <c r="Z837" s="76"/>
      <c r="AA837" s="76"/>
      <c r="AB837" s="76"/>
      <c r="AC837" s="76"/>
      <c r="AD837" s="76"/>
      <c r="AE837" s="76"/>
      <c r="AF837" s="76"/>
      <c r="AG837" s="76"/>
      <c r="AH837" s="76"/>
      <c r="AI837" s="76"/>
      <c r="AJ837" s="76"/>
      <c r="AK837" s="76"/>
      <c r="AL837" s="76"/>
      <c r="AM837" s="76"/>
      <c r="AN837" s="76"/>
      <c r="AO837" s="143"/>
      <c r="AP837" s="244" t="str">
        <f>IF(F837="","",IFERROR(VLOOKUP(SUBSTITUTE(SUBSTITUTE(Tabla1[[#This Row],[Uso Sistemas]],"T","P"),"N","F"),Parámetros!$M$2:$N$17,2,0),"Completar hasta 3ra sem. para evaluar a Probacionista"))</f>
        <v/>
      </c>
      <c r="AQ837" s="39"/>
      <c r="AR837" s="39"/>
      <c r="AS837" s="39"/>
      <c r="AT837" s="28"/>
      <c r="AU837" s="55"/>
      <c r="AV837" s="55"/>
      <c r="AW837" s="55"/>
      <c r="AX837" s="246" t="str">
        <f>IF(V837="","",EOMONTH(EDATE(Tabla1[[#This Row],[Fecha Finalización]],2),0))</f>
        <v/>
      </c>
      <c r="AY837" s="39"/>
      <c r="AZ837" s="247" t="str">
        <f>IF(V837="","",EOMONTH(EDATE(Tabla1[[#This Row],[Fecha Finalización]],3),0))</f>
        <v/>
      </c>
      <c r="BA837" s="39"/>
      <c r="BB837" s="39"/>
      <c r="BC837" s="233"/>
      <c r="BD837" s="231" t="str">
        <f>IF(F837="","",Tabla1[[#This Row],[sem 01]]&amp;Tabla1[[#This Row],[sem 02]]&amp;Tabla1[[#This Row],[sem 03]])</f>
        <v/>
      </c>
      <c r="BE837" s="232" t="str">
        <f>+IF(TRIM(F837)="","",$B$1&amp;"-"&amp;Tabla1[[#This Row],[Mes Inscrito]]&amp;"-"&amp;Tabla1[[#This Row],[Dia de clases Inscrito]]&amp;"-"&amp;Tabla1[[#This Row],[Horario Inscrito]]&amp;"-"&amp;Tabla1[[#This Row],[Fecha Inicio grupo]])</f>
        <v/>
      </c>
      <c r="BF837" s="249" t="str">
        <f>IF(F837="","",Tabla1[[#This Row],[Curso]])</f>
        <v/>
      </c>
      <c r="BG837" s="250" t="str">
        <f>+IF(TRIM(F837)="","",$B$1&amp;"-"&amp;TRIM(Tabla1[[#This Row],[Mes Inscrito]])&amp;"-"&amp;TRIM(Tabla1[[#This Row],[Dia de clases Inscrito]])&amp;"-"&amp;TRIM(Tabla1[[#This Row],[Horario Inscrito]])&amp;"-"&amp;TRIM(Tabla1[[#This Row],[Fecha Inicio grupo]])&amp;"-"&amp;TRIM(Tabla1[[#This Row],[Tipo Incrito]]))</f>
        <v/>
      </c>
      <c r="BH837" s="251" t="str">
        <f>IF(F837="","",OR(IFERROR(SEARCH("CG",Tabla1[[#This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7" s="305" t="str">
        <f>IF(F837&lt;&gt;"",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7" s="305" t="str">
        <f>IF(F837&lt;&gt;"",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7" s="305" t="str">
        <f>IF(Tabla1[[#This Row],[Fecha Inicio grupo]]="","",IFERROR(VLOOKUP(Tabla1[[#This Row],[Mes de Alta como miembro]],Parámetros!$AM$2:$AN$16,2,0),"01/01/1900"))</f>
        <v/>
      </c>
    </row>
    <row r="838" spans="1:63" ht="14.45" hidden="1">
      <c r="A838" s="68">
        <v>835</v>
      </c>
      <c r="B838" s="29"/>
      <c r="C838" s="34"/>
      <c r="D838" s="42"/>
      <c r="E838" s="64"/>
      <c r="F838" s="45"/>
      <c r="G838" s="45"/>
      <c r="H838" s="161"/>
      <c r="I838" s="42"/>
      <c r="J838" s="28"/>
      <c r="K838" s="69"/>
      <c r="L838" s="68"/>
      <c r="M838" s="46"/>
      <c r="N838" s="236" t="str">
        <f ca="1">IF(Tabla1[[#This Row],[Fecha de nac]]="","",IF(Tabla1[[#This Row],[Fecha Finalización]] &gt;=TODAY(), DATEDIF(Tabla1[[#This Row],[Fecha de nac]],TODAY(),"y"), ROUNDDOWN((Tabla1[[#This Row],[Fecha Finalización]] -Tabla1[[#This Row],[Fecha de nac]])/365,0)))</f>
        <v/>
      </c>
      <c r="O838" s="167"/>
      <c r="P838" s="34"/>
      <c r="Q838" s="67"/>
      <c r="R838" s="67"/>
      <c r="S838" s="67"/>
      <c r="T838" s="67"/>
      <c r="U838" s="241" t="str">
        <f>IF(F838="","",Tabla1[[#This Row],[Fecha Inicio grupo]]+3*7-7)</f>
        <v/>
      </c>
      <c r="V838" s="242" t="str">
        <f>IF(F838="","",EDATE(Tabla1[[#This Row],[Fecha Inicio grupo]],3))</f>
        <v/>
      </c>
      <c r="W838" s="29"/>
      <c r="X838" s="29"/>
      <c r="Y838" s="76"/>
      <c r="Z838" s="76"/>
      <c r="AA838" s="76"/>
      <c r="AB838" s="76"/>
      <c r="AC838" s="76"/>
      <c r="AD838" s="76"/>
      <c r="AE838" s="76"/>
      <c r="AF838" s="76"/>
      <c r="AG838" s="76"/>
      <c r="AH838" s="76"/>
      <c r="AI838" s="76"/>
      <c r="AJ838" s="76"/>
      <c r="AK838" s="76"/>
      <c r="AL838" s="76"/>
      <c r="AM838" s="76"/>
      <c r="AN838" s="76"/>
      <c r="AO838" s="143"/>
      <c r="AP838" s="244" t="str">
        <f>IF(F838="","",IFERROR(VLOOKUP(SUBSTITUTE(SUBSTITUTE(Tabla1[[#This Row],[Uso Sistemas]],"T","P"),"N","F"),Parámetros!$M$2:$N$17,2,0),"Completar hasta 3ra sem. para evaluar a Probacionista"))</f>
        <v/>
      </c>
      <c r="AQ838" s="39"/>
      <c r="AR838" s="39"/>
      <c r="AS838" s="39"/>
      <c r="AT838" s="28"/>
      <c r="AU838" s="55"/>
      <c r="AV838" s="55"/>
      <c r="AW838" s="55"/>
      <c r="AX838" s="246" t="str">
        <f>IF(V838="","",EOMONTH(EDATE(Tabla1[[#This Row],[Fecha Finalización]],2),0))</f>
        <v/>
      </c>
      <c r="AY838" s="39"/>
      <c r="AZ838" s="247" t="str">
        <f>IF(V838="","",EOMONTH(EDATE(Tabla1[[#This Row],[Fecha Finalización]],3),0))</f>
        <v/>
      </c>
      <c r="BA838" s="39"/>
      <c r="BB838" s="39"/>
      <c r="BC838" s="233"/>
      <c r="BD838" s="231" t="str">
        <f>IF(F838="","",Tabla1[[#This Row],[sem 01]]&amp;Tabla1[[#This Row],[sem 02]]&amp;Tabla1[[#This Row],[sem 03]])</f>
        <v/>
      </c>
      <c r="BE838" s="232" t="str">
        <f>+IF(TRIM(F838)="","",$B$1&amp;"-"&amp;Tabla1[[#This Row],[Mes Inscrito]]&amp;"-"&amp;Tabla1[[#This Row],[Dia de clases Inscrito]]&amp;"-"&amp;Tabla1[[#This Row],[Horario Inscrito]]&amp;"-"&amp;Tabla1[[#This Row],[Fecha Inicio grupo]])</f>
        <v/>
      </c>
      <c r="BF838" s="249" t="str">
        <f>IF(F838="","",Tabla1[[#This Row],[Curso]])</f>
        <v/>
      </c>
      <c r="BG838" s="250" t="str">
        <f>+IF(TRIM(F838)="","",$B$1&amp;"-"&amp;TRIM(Tabla1[[#This Row],[Mes Inscrito]])&amp;"-"&amp;TRIM(Tabla1[[#This Row],[Dia de clases Inscrito]])&amp;"-"&amp;TRIM(Tabla1[[#This Row],[Horario Inscrito]])&amp;"-"&amp;TRIM(Tabla1[[#This Row],[Fecha Inicio grupo]])&amp;"-"&amp;TRIM(Tabla1[[#This Row],[Tipo Incrito]]))</f>
        <v/>
      </c>
      <c r="BH838" s="251" t="str">
        <f>IF(F838="","",OR(IFERROR(SEARCH("CG",Tabla1[[#This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8" s="305" t="str">
        <f>IF(F838&lt;&gt;"",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8" s="305" t="str">
        <f>IF(F838&lt;&gt;"",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8" s="305" t="str">
        <f>IF(Tabla1[[#This Row],[Fecha Inicio grupo]]="","",IFERROR(VLOOKUP(Tabla1[[#This Row],[Mes de Alta como miembro]],Parámetros!$AM$2:$AN$16,2,0),"01/01/1900"))</f>
        <v/>
      </c>
    </row>
    <row r="839" spans="1:63" ht="14.45" hidden="1">
      <c r="A839" s="68">
        <v>836</v>
      </c>
      <c r="B839" s="29"/>
      <c r="C839" s="34"/>
      <c r="D839" s="42"/>
      <c r="E839" s="64"/>
      <c r="F839" s="45"/>
      <c r="G839" s="45"/>
      <c r="H839" s="161"/>
      <c r="I839" s="42"/>
      <c r="J839" s="28"/>
      <c r="K839" s="69"/>
      <c r="L839" s="68"/>
      <c r="M839" s="46"/>
      <c r="N839" s="236" t="str">
        <f ca="1">IF(Tabla1[[#This Row],[Fecha de nac]]="","",IF(Tabla1[[#This Row],[Fecha Finalización]] &gt;=TODAY(), DATEDIF(Tabla1[[#This Row],[Fecha de nac]],TODAY(),"y"), ROUNDDOWN((Tabla1[[#This Row],[Fecha Finalización]] -Tabla1[[#This Row],[Fecha de nac]])/365,0)))</f>
        <v/>
      </c>
      <c r="O839" s="167"/>
      <c r="P839" s="34"/>
      <c r="Q839" s="67"/>
      <c r="R839" s="67"/>
      <c r="S839" s="67"/>
      <c r="T839" s="67"/>
      <c r="U839" s="241" t="str">
        <f>IF(F839="","",Tabla1[[#This Row],[Fecha Inicio grupo]]+3*7-7)</f>
        <v/>
      </c>
      <c r="V839" s="242" t="str">
        <f>IF(F839="","",EDATE(Tabla1[[#This Row],[Fecha Inicio grupo]],3))</f>
        <v/>
      </c>
      <c r="W839" s="29"/>
      <c r="X839" s="29"/>
      <c r="Y839" s="76"/>
      <c r="Z839" s="76"/>
      <c r="AA839" s="76"/>
      <c r="AB839" s="76"/>
      <c r="AC839" s="76"/>
      <c r="AD839" s="76"/>
      <c r="AE839" s="76"/>
      <c r="AF839" s="76"/>
      <c r="AG839" s="76"/>
      <c r="AH839" s="76"/>
      <c r="AI839" s="76"/>
      <c r="AJ839" s="76"/>
      <c r="AK839" s="76"/>
      <c r="AL839" s="76"/>
      <c r="AM839" s="76"/>
      <c r="AN839" s="76"/>
      <c r="AO839" s="143"/>
      <c r="AP839" s="244" t="str">
        <f>IF(F839="","",IFERROR(VLOOKUP(SUBSTITUTE(SUBSTITUTE(Tabla1[[#This Row],[Uso Sistemas]],"T","P"),"N","F"),Parámetros!$M$2:$N$17,2,0),"Completar hasta 3ra sem. para evaluar a Probacionista"))</f>
        <v/>
      </c>
      <c r="AQ839" s="39"/>
      <c r="AR839" s="39"/>
      <c r="AS839" s="39"/>
      <c r="AT839" s="28"/>
      <c r="AU839" s="55"/>
      <c r="AV839" s="55"/>
      <c r="AW839" s="55"/>
      <c r="AX839" s="246" t="str">
        <f>IF(V839="","",EOMONTH(EDATE(Tabla1[[#This Row],[Fecha Finalización]],2),0))</f>
        <v/>
      </c>
      <c r="AY839" s="39"/>
      <c r="AZ839" s="247" t="str">
        <f>IF(V839="","",EOMONTH(EDATE(Tabla1[[#This Row],[Fecha Finalización]],3),0))</f>
        <v/>
      </c>
      <c r="BA839" s="39"/>
      <c r="BB839" s="39"/>
      <c r="BC839" s="233"/>
      <c r="BD839" s="231" t="str">
        <f>IF(F839="","",Tabla1[[#This Row],[sem 01]]&amp;Tabla1[[#This Row],[sem 02]]&amp;Tabla1[[#This Row],[sem 03]])</f>
        <v/>
      </c>
      <c r="BE839" s="232" t="str">
        <f>+IF(TRIM(F839)="","",$B$1&amp;"-"&amp;Tabla1[[#This Row],[Mes Inscrito]]&amp;"-"&amp;Tabla1[[#This Row],[Dia de clases Inscrito]]&amp;"-"&amp;Tabla1[[#This Row],[Horario Inscrito]]&amp;"-"&amp;Tabla1[[#This Row],[Fecha Inicio grupo]])</f>
        <v/>
      </c>
      <c r="BF839" s="249" t="str">
        <f>IF(F839="","",Tabla1[[#This Row],[Curso]])</f>
        <v/>
      </c>
      <c r="BG839" s="250" t="str">
        <f>+IF(TRIM(F839)="","",$B$1&amp;"-"&amp;TRIM(Tabla1[[#This Row],[Mes Inscrito]])&amp;"-"&amp;TRIM(Tabla1[[#This Row],[Dia de clases Inscrito]])&amp;"-"&amp;TRIM(Tabla1[[#This Row],[Horario Inscrito]])&amp;"-"&amp;TRIM(Tabla1[[#This Row],[Fecha Inicio grupo]])&amp;"-"&amp;TRIM(Tabla1[[#This Row],[Tipo Incrito]]))</f>
        <v/>
      </c>
      <c r="BH839" s="251" t="str">
        <f>IF(F839="","",OR(IFERROR(SEARCH("CG",Tabla1[[#This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9" s="305" t="str">
        <f>IF(F839&lt;&gt;"",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9" s="305" t="str">
        <f>IF(F839&lt;&gt;"",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9" s="305" t="str">
        <f>IF(Tabla1[[#This Row],[Fecha Inicio grupo]]="","",IFERROR(VLOOKUP(Tabla1[[#This Row],[Mes de Alta como miembro]],Parámetros!$AM$2:$AN$16,2,0),"01/01/1900"))</f>
        <v/>
      </c>
    </row>
    <row r="840" spans="1:63" ht="14.45" hidden="1">
      <c r="A840" s="68">
        <v>837</v>
      </c>
      <c r="B840" s="29"/>
      <c r="C840" s="34"/>
      <c r="D840" s="42"/>
      <c r="E840" s="64"/>
      <c r="F840" s="45"/>
      <c r="G840" s="45"/>
      <c r="H840" s="161"/>
      <c r="I840" s="42"/>
      <c r="J840" s="28"/>
      <c r="K840" s="69"/>
      <c r="L840" s="68"/>
      <c r="M840" s="46"/>
      <c r="N840" s="236" t="str">
        <f ca="1">IF(Tabla1[[#This Row],[Fecha de nac]]="","",IF(Tabla1[[#This Row],[Fecha Finalización]] &gt;=TODAY(), DATEDIF(Tabla1[[#This Row],[Fecha de nac]],TODAY(),"y"), ROUNDDOWN((Tabla1[[#This Row],[Fecha Finalización]] -Tabla1[[#This Row],[Fecha de nac]])/365,0)))</f>
        <v/>
      </c>
      <c r="O840" s="167"/>
      <c r="P840" s="34"/>
      <c r="Q840" s="67"/>
      <c r="R840" s="67"/>
      <c r="S840" s="67"/>
      <c r="T840" s="67"/>
      <c r="U840" s="241" t="str">
        <f>IF(F840="","",Tabla1[[#This Row],[Fecha Inicio grupo]]+3*7-7)</f>
        <v/>
      </c>
      <c r="V840" s="242" t="str">
        <f>IF(F840="","",EDATE(Tabla1[[#This Row],[Fecha Inicio grupo]],3))</f>
        <v/>
      </c>
      <c r="W840" s="29"/>
      <c r="X840" s="29"/>
      <c r="Y840" s="76"/>
      <c r="Z840" s="76"/>
      <c r="AA840" s="76"/>
      <c r="AB840" s="76"/>
      <c r="AC840" s="76"/>
      <c r="AD840" s="76"/>
      <c r="AE840" s="76"/>
      <c r="AF840" s="76"/>
      <c r="AG840" s="76"/>
      <c r="AH840" s="76"/>
      <c r="AI840" s="76"/>
      <c r="AJ840" s="76"/>
      <c r="AK840" s="76"/>
      <c r="AL840" s="76"/>
      <c r="AM840" s="76"/>
      <c r="AN840" s="76"/>
      <c r="AO840" s="143"/>
      <c r="AP840" s="244" t="str">
        <f>IF(F840="","",IFERROR(VLOOKUP(SUBSTITUTE(SUBSTITUTE(Tabla1[[#This Row],[Uso Sistemas]],"T","P"),"N","F"),Parámetros!$M$2:$N$17,2,0),"Completar hasta 3ra sem. para evaluar a Probacionista"))</f>
        <v/>
      </c>
      <c r="AQ840" s="39"/>
      <c r="AR840" s="39"/>
      <c r="AS840" s="39"/>
      <c r="AT840" s="28"/>
      <c r="AU840" s="55"/>
      <c r="AV840" s="55"/>
      <c r="AW840" s="55"/>
      <c r="AX840" s="246" t="str">
        <f>IF(V840="","",EOMONTH(EDATE(Tabla1[[#This Row],[Fecha Finalización]],2),0))</f>
        <v/>
      </c>
      <c r="AY840" s="39"/>
      <c r="AZ840" s="247" t="str">
        <f>IF(V840="","",EOMONTH(EDATE(Tabla1[[#This Row],[Fecha Finalización]],3),0))</f>
        <v/>
      </c>
      <c r="BA840" s="39"/>
      <c r="BB840" s="39"/>
      <c r="BC840" s="233"/>
      <c r="BD840" s="231" t="str">
        <f>IF(F840="","",Tabla1[[#This Row],[sem 01]]&amp;Tabla1[[#This Row],[sem 02]]&amp;Tabla1[[#This Row],[sem 03]])</f>
        <v/>
      </c>
      <c r="BE840" s="232" t="str">
        <f>+IF(TRIM(F840)="","",$B$1&amp;"-"&amp;Tabla1[[#This Row],[Mes Inscrito]]&amp;"-"&amp;Tabla1[[#This Row],[Dia de clases Inscrito]]&amp;"-"&amp;Tabla1[[#This Row],[Horario Inscrito]]&amp;"-"&amp;Tabla1[[#This Row],[Fecha Inicio grupo]])</f>
        <v/>
      </c>
      <c r="BF840" s="249" t="str">
        <f>IF(F840="","",Tabla1[[#This Row],[Curso]])</f>
        <v/>
      </c>
      <c r="BG840" s="250" t="str">
        <f>+IF(TRIM(F840)="","",$B$1&amp;"-"&amp;TRIM(Tabla1[[#This Row],[Mes Inscrito]])&amp;"-"&amp;TRIM(Tabla1[[#This Row],[Dia de clases Inscrito]])&amp;"-"&amp;TRIM(Tabla1[[#This Row],[Horario Inscrito]])&amp;"-"&amp;TRIM(Tabla1[[#This Row],[Fecha Inicio grupo]])&amp;"-"&amp;TRIM(Tabla1[[#This Row],[Tipo Incrito]]))</f>
        <v/>
      </c>
      <c r="BH840" s="251" t="str">
        <f>IF(F840="","",OR(IFERROR(SEARCH("CG",Tabla1[[#This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0" s="305" t="str">
        <f>IF(F840&lt;&gt;"",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0" s="305" t="str">
        <f>IF(F840&lt;&gt;"",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0" s="305" t="str">
        <f>IF(Tabla1[[#This Row],[Fecha Inicio grupo]]="","",IFERROR(VLOOKUP(Tabla1[[#This Row],[Mes de Alta como miembro]],Parámetros!$AM$2:$AN$16,2,0),"01/01/1900"))</f>
        <v/>
      </c>
    </row>
    <row r="841" spans="1:63" ht="14.45" hidden="1">
      <c r="A841" s="68">
        <v>838</v>
      </c>
      <c r="B841" s="29"/>
      <c r="C841" s="34"/>
      <c r="D841" s="42"/>
      <c r="E841" s="64"/>
      <c r="F841" s="45"/>
      <c r="G841" s="45"/>
      <c r="H841" s="161"/>
      <c r="I841" s="42"/>
      <c r="J841" s="28"/>
      <c r="K841" s="69"/>
      <c r="L841" s="68"/>
      <c r="M841" s="46"/>
      <c r="N841" s="236" t="str">
        <f ca="1">IF(Tabla1[[#This Row],[Fecha de nac]]="","",IF(Tabla1[[#This Row],[Fecha Finalización]] &gt;=TODAY(), DATEDIF(Tabla1[[#This Row],[Fecha de nac]],TODAY(),"y"), ROUNDDOWN((Tabla1[[#This Row],[Fecha Finalización]] -Tabla1[[#This Row],[Fecha de nac]])/365,0)))</f>
        <v/>
      </c>
      <c r="O841" s="167"/>
      <c r="P841" s="34"/>
      <c r="Q841" s="67"/>
      <c r="R841" s="67"/>
      <c r="S841" s="67"/>
      <c r="T841" s="67"/>
      <c r="U841" s="241" t="str">
        <f>IF(F841="","",Tabla1[[#This Row],[Fecha Inicio grupo]]+3*7-7)</f>
        <v/>
      </c>
      <c r="V841" s="242" t="str">
        <f>IF(F841="","",EDATE(Tabla1[[#This Row],[Fecha Inicio grupo]],3))</f>
        <v/>
      </c>
      <c r="W841" s="29"/>
      <c r="X841" s="29"/>
      <c r="Y841" s="76"/>
      <c r="Z841" s="76"/>
      <c r="AA841" s="76"/>
      <c r="AB841" s="76"/>
      <c r="AC841" s="76"/>
      <c r="AD841" s="76"/>
      <c r="AE841" s="76"/>
      <c r="AF841" s="76"/>
      <c r="AG841" s="76"/>
      <c r="AH841" s="76"/>
      <c r="AI841" s="76"/>
      <c r="AJ841" s="76"/>
      <c r="AK841" s="76"/>
      <c r="AL841" s="76"/>
      <c r="AM841" s="76"/>
      <c r="AN841" s="76"/>
      <c r="AO841" s="143"/>
      <c r="AP841" s="244" t="str">
        <f>IF(F841="","",IFERROR(VLOOKUP(SUBSTITUTE(SUBSTITUTE(Tabla1[[#This Row],[Uso Sistemas]],"T","P"),"N","F"),Parámetros!$M$2:$N$17,2,0),"Completar hasta 3ra sem. para evaluar a Probacionista"))</f>
        <v/>
      </c>
      <c r="AQ841" s="39"/>
      <c r="AR841" s="39"/>
      <c r="AS841" s="39"/>
      <c r="AT841" s="28"/>
      <c r="AU841" s="55"/>
      <c r="AV841" s="55"/>
      <c r="AW841" s="55"/>
      <c r="AX841" s="246" t="str">
        <f>IF(V841="","",EOMONTH(EDATE(Tabla1[[#This Row],[Fecha Finalización]],2),0))</f>
        <v/>
      </c>
      <c r="AY841" s="39"/>
      <c r="AZ841" s="247" t="str">
        <f>IF(V841="","",EOMONTH(EDATE(Tabla1[[#This Row],[Fecha Finalización]],3),0))</f>
        <v/>
      </c>
      <c r="BA841" s="39"/>
      <c r="BB841" s="39"/>
      <c r="BC841" s="233"/>
      <c r="BD841" s="231" t="str">
        <f>IF(F841="","",Tabla1[[#This Row],[sem 01]]&amp;Tabla1[[#This Row],[sem 02]]&amp;Tabla1[[#This Row],[sem 03]])</f>
        <v/>
      </c>
      <c r="BE841" s="232" t="str">
        <f>+IF(TRIM(F841)="","",$B$1&amp;"-"&amp;Tabla1[[#This Row],[Mes Inscrito]]&amp;"-"&amp;Tabla1[[#This Row],[Dia de clases Inscrito]]&amp;"-"&amp;Tabla1[[#This Row],[Horario Inscrito]]&amp;"-"&amp;Tabla1[[#This Row],[Fecha Inicio grupo]])</f>
        <v/>
      </c>
      <c r="BF841" s="249" t="str">
        <f>IF(F841="","",Tabla1[[#This Row],[Curso]])</f>
        <v/>
      </c>
      <c r="BG841" s="250" t="str">
        <f>+IF(TRIM(F841)="","",$B$1&amp;"-"&amp;TRIM(Tabla1[[#This Row],[Mes Inscrito]])&amp;"-"&amp;TRIM(Tabla1[[#This Row],[Dia de clases Inscrito]])&amp;"-"&amp;TRIM(Tabla1[[#This Row],[Horario Inscrito]])&amp;"-"&amp;TRIM(Tabla1[[#This Row],[Fecha Inicio grupo]])&amp;"-"&amp;TRIM(Tabla1[[#This Row],[Tipo Incrito]]))</f>
        <v/>
      </c>
      <c r="BH841" s="251" t="str">
        <f>IF(F841="","",OR(IFERROR(SEARCH("CG",Tabla1[[#This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1" s="305" t="str">
        <f>IF(F841&lt;&gt;"",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1" s="305" t="str">
        <f>IF(F841&lt;&gt;"",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1" s="305" t="str">
        <f>IF(Tabla1[[#This Row],[Fecha Inicio grupo]]="","",IFERROR(VLOOKUP(Tabla1[[#This Row],[Mes de Alta como miembro]],Parámetros!$AM$2:$AN$16,2,0),"01/01/1900"))</f>
        <v/>
      </c>
    </row>
    <row r="842" spans="1:63" ht="14.45" hidden="1">
      <c r="A842" s="68">
        <v>839</v>
      </c>
      <c r="B842" s="29"/>
      <c r="C842" s="34"/>
      <c r="D842" s="42"/>
      <c r="E842" s="64"/>
      <c r="F842" s="45"/>
      <c r="G842" s="45"/>
      <c r="H842" s="161"/>
      <c r="I842" s="42"/>
      <c r="J842" s="28"/>
      <c r="K842" s="69"/>
      <c r="L842" s="68"/>
      <c r="M842" s="46"/>
      <c r="N842" s="236" t="str">
        <f ca="1">IF(Tabla1[[#This Row],[Fecha de nac]]="","",IF(Tabla1[[#This Row],[Fecha Finalización]] &gt;=TODAY(), DATEDIF(Tabla1[[#This Row],[Fecha de nac]],TODAY(),"y"), ROUNDDOWN((Tabla1[[#This Row],[Fecha Finalización]] -Tabla1[[#This Row],[Fecha de nac]])/365,0)))</f>
        <v/>
      </c>
      <c r="O842" s="167"/>
      <c r="P842" s="34"/>
      <c r="Q842" s="67"/>
      <c r="R842" s="67"/>
      <c r="S842" s="67"/>
      <c r="T842" s="67"/>
      <c r="U842" s="241" t="str">
        <f>IF(F842="","",Tabla1[[#This Row],[Fecha Inicio grupo]]+3*7-7)</f>
        <v/>
      </c>
      <c r="V842" s="242" t="str">
        <f>IF(F842="","",EDATE(Tabla1[[#This Row],[Fecha Inicio grupo]],3))</f>
        <v/>
      </c>
      <c r="W842" s="29"/>
      <c r="X842" s="29"/>
      <c r="Y842" s="76"/>
      <c r="Z842" s="76"/>
      <c r="AA842" s="76"/>
      <c r="AB842" s="76"/>
      <c r="AC842" s="76"/>
      <c r="AD842" s="76"/>
      <c r="AE842" s="76"/>
      <c r="AF842" s="76"/>
      <c r="AG842" s="76"/>
      <c r="AH842" s="76"/>
      <c r="AI842" s="76"/>
      <c r="AJ842" s="76"/>
      <c r="AK842" s="76"/>
      <c r="AL842" s="76"/>
      <c r="AM842" s="76"/>
      <c r="AN842" s="76"/>
      <c r="AO842" s="143"/>
      <c r="AP842" s="244" t="str">
        <f>IF(F842="","",IFERROR(VLOOKUP(SUBSTITUTE(SUBSTITUTE(Tabla1[[#This Row],[Uso Sistemas]],"T","P"),"N","F"),Parámetros!$M$2:$N$17,2,0),"Completar hasta 3ra sem. para evaluar a Probacionista"))</f>
        <v/>
      </c>
      <c r="AQ842" s="39"/>
      <c r="AR842" s="39"/>
      <c r="AS842" s="39"/>
      <c r="AT842" s="28"/>
      <c r="AU842" s="55"/>
      <c r="AV842" s="55"/>
      <c r="AW842" s="55"/>
      <c r="AX842" s="246" t="str">
        <f>IF(V842="","",EOMONTH(EDATE(Tabla1[[#This Row],[Fecha Finalización]],2),0))</f>
        <v/>
      </c>
      <c r="AY842" s="39"/>
      <c r="AZ842" s="247" t="str">
        <f>IF(V842="","",EOMONTH(EDATE(Tabla1[[#This Row],[Fecha Finalización]],3),0))</f>
        <v/>
      </c>
      <c r="BA842" s="39"/>
      <c r="BB842" s="39"/>
      <c r="BC842" s="233"/>
      <c r="BD842" s="231" t="str">
        <f>IF(F842="","",Tabla1[[#This Row],[sem 01]]&amp;Tabla1[[#This Row],[sem 02]]&amp;Tabla1[[#This Row],[sem 03]])</f>
        <v/>
      </c>
      <c r="BE842" s="232" t="str">
        <f>+IF(TRIM(F842)="","",$B$1&amp;"-"&amp;Tabla1[[#This Row],[Mes Inscrito]]&amp;"-"&amp;Tabla1[[#This Row],[Dia de clases Inscrito]]&amp;"-"&amp;Tabla1[[#This Row],[Horario Inscrito]]&amp;"-"&amp;Tabla1[[#This Row],[Fecha Inicio grupo]])</f>
        <v/>
      </c>
      <c r="BF842" s="249" t="str">
        <f>IF(F842="","",Tabla1[[#This Row],[Curso]])</f>
        <v/>
      </c>
      <c r="BG842" s="250" t="str">
        <f>+IF(TRIM(F842)="","",$B$1&amp;"-"&amp;TRIM(Tabla1[[#This Row],[Mes Inscrito]])&amp;"-"&amp;TRIM(Tabla1[[#This Row],[Dia de clases Inscrito]])&amp;"-"&amp;TRIM(Tabla1[[#This Row],[Horario Inscrito]])&amp;"-"&amp;TRIM(Tabla1[[#This Row],[Fecha Inicio grupo]])&amp;"-"&amp;TRIM(Tabla1[[#This Row],[Tipo Incrito]]))</f>
        <v/>
      </c>
      <c r="BH842" s="251" t="str">
        <f>IF(F842="","",OR(IFERROR(SEARCH("CG",Tabla1[[#This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2" s="305" t="str">
        <f>IF(F842&lt;&gt;"",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2" s="305" t="str">
        <f>IF(F842&lt;&gt;"",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2" s="305" t="str">
        <f>IF(Tabla1[[#This Row],[Fecha Inicio grupo]]="","",IFERROR(VLOOKUP(Tabla1[[#This Row],[Mes de Alta como miembro]],Parámetros!$AM$2:$AN$16,2,0),"01/01/1900"))</f>
        <v/>
      </c>
    </row>
    <row r="843" spans="1:63" ht="14.45" hidden="1">
      <c r="A843" s="68">
        <v>840</v>
      </c>
      <c r="B843" s="29"/>
      <c r="C843" s="34"/>
      <c r="D843" s="42"/>
      <c r="E843" s="64"/>
      <c r="F843" s="45"/>
      <c r="G843" s="45"/>
      <c r="H843" s="161"/>
      <c r="I843" s="42"/>
      <c r="J843" s="28"/>
      <c r="K843" s="69"/>
      <c r="L843" s="68"/>
      <c r="M843" s="46"/>
      <c r="N843" s="236" t="str">
        <f ca="1">IF(Tabla1[[#This Row],[Fecha de nac]]="","",IF(Tabla1[[#This Row],[Fecha Finalización]] &gt;=TODAY(), DATEDIF(Tabla1[[#This Row],[Fecha de nac]],TODAY(),"y"), ROUNDDOWN((Tabla1[[#This Row],[Fecha Finalización]] -Tabla1[[#This Row],[Fecha de nac]])/365,0)))</f>
        <v/>
      </c>
      <c r="O843" s="167"/>
      <c r="P843" s="34"/>
      <c r="Q843" s="67"/>
      <c r="R843" s="67"/>
      <c r="S843" s="67"/>
      <c r="T843" s="67"/>
      <c r="U843" s="241" t="str">
        <f>IF(F843="","",Tabla1[[#This Row],[Fecha Inicio grupo]]+3*7-7)</f>
        <v/>
      </c>
      <c r="V843" s="242" t="str">
        <f>IF(F843="","",EDATE(Tabla1[[#This Row],[Fecha Inicio grupo]],3))</f>
        <v/>
      </c>
      <c r="W843" s="29"/>
      <c r="X843" s="29"/>
      <c r="Y843" s="76"/>
      <c r="Z843" s="76"/>
      <c r="AA843" s="76"/>
      <c r="AB843" s="76"/>
      <c r="AC843" s="76"/>
      <c r="AD843" s="76"/>
      <c r="AE843" s="76"/>
      <c r="AF843" s="76"/>
      <c r="AG843" s="76"/>
      <c r="AH843" s="76"/>
      <c r="AI843" s="76"/>
      <c r="AJ843" s="76"/>
      <c r="AK843" s="76"/>
      <c r="AL843" s="76"/>
      <c r="AM843" s="76"/>
      <c r="AN843" s="76"/>
      <c r="AO843" s="143"/>
      <c r="AP843" s="244" t="str">
        <f>IF(F843="","",IFERROR(VLOOKUP(SUBSTITUTE(SUBSTITUTE(Tabla1[[#This Row],[Uso Sistemas]],"T","P"),"N","F"),Parámetros!$M$2:$N$17,2,0),"Completar hasta 3ra sem. para evaluar a Probacionista"))</f>
        <v/>
      </c>
      <c r="AQ843" s="39"/>
      <c r="AR843" s="39"/>
      <c r="AS843" s="39"/>
      <c r="AT843" s="28"/>
      <c r="AU843" s="55"/>
      <c r="AV843" s="55"/>
      <c r="AW843" s="55"/>
      <c r="AX843" s="246" t="str">
        <f>IF(V843="","",EOMONTH(EDATE(Tabla1[[#This Row],[Fecha Finalización]],2),0))</f>
        <v/>
      </c>
      <c r="AY843" s="39"/>
      <c r="AZ843" s="247" t="str">
        <f>IF(V843="","",EOMONTH(EDATE(Tabla1[[#This Row],[Fecha Finalización]],3),0))</f>
        <v/>
      </c>
      <c r="BA843" s="39"/>
      <c r="BB843" s="39"/>
      <c r="BC843" s="233"/>
      <c r="BD843" s="231" t="str">
        <f>IF(F843="","",Tabla1[[#This Row],[sem 01]]&amp;Tabla1[[#This Row],[sem 02]]&amp;Tabla1[[#This Row],[sem 03]])</f>
        <v/>
      </c>
      <c r="BE843" s="232" t="str">
        <f>+IF(TRIM(F843)="","",$B$1&amp;"-"&amp;Tabla1[[#This Row],[Mes Inscrito]]&amp;"-"&amp;Tabla1[[#This Row],[Dia de clases Inscrito]]&amp;"-"&amp;Tabla1[[#This Row],[Horario Inscrito]]&amp;"-"&amp;Tabla1[[#This Row],[Fecha Inicio grupo]])</f>
        <v/>
      </c>
      <c r="BF843" s="249" t="str">
        <f>IF(F843="","",Tabla1[[#This Row],[Curso]])</f>
        <v/>
      </c>
      <c r="BG843" s="250" t="str">
        <f>+IF(TRIM(F843)="","",$B$1&amp;"-"&amp;TRIM(Tabla1[[#This Row],[Mes Inscrito]])&amp;"-"&amp;TRIM(Tabla1[[#This Row],[Dia de clases Inscrito]])&amp;"-"&amp;TRIM(Tabla1[[#This Row],[Horario Inscrito]])&amp;"-"&amp;TRIM(Tabla1[[#This Row],[Fecha Inicio grupo]])&amp;"-"&amp;TRIM(Tabla1[[#This Row],[Tipo Incrito]]))</f>
        <v/>
      </c>
      <c r="BH843" s="251" t="str">
        <f>IF(F843="","",OR(IFERROR(SEARCH("CG",Tabla1[[#This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3" s="305" t="str">
        <f>IF(F843&lt;&gt;"",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3" s="305" t="str">
        <f>IF(F843&lt;&gt;"",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3" s="305" t="str">
        <f>IF(Tabla1[[#This Row],[Fecha Inicio grupo]]="","",IFERROR(VLOOKUP(Tabla1[[#This Row],[Mes de Alta como miembro]],Parámetros!$AM$2:$AN$16,2,0),"01/01/1900"))</f>
        <v/>
      </c>
    </row>
    <row r="844" spans="1:63" ht="14.45" hidden="1">
      <c r="A844" s="68">
        <v>841</v>
      </c>
      <c r="B844" s="29"/>
      <c r="C844" s="34"/>
      <c r="D844" s="42"/>
      <c r="E844" s="64"/>
      <c r="F844" s="45"/>
      <c r="G844" s="45"/>
      <c r="H844" s="161"/>
      <c r="I844" s="42"/>
      <c r="J844" s="28"/>
      <c r="K844" s="69"/>
      <c r="L844" s="68"/>
      <c r="M844" s="46"/>
      <c r="N844" s="236" t="str">
        <f ca="1">IF(Tabla1[[#This Row],[Fecha de nac]]="","",IF(Tabla1[[#This Row],[Fecha Finalización]] &gt;=TODAY(), DATEDIF(Tabla1[[#This Row],[Fecha de nac]],TODAY(),"y"), ROUNDDOWN((Tabla1[[#This Row],[Fecha Finalización]] -Tabla1[[#This Row],[Fecha de nac]])/365,0)))</f>
        <v/>
      </c>
      <c r="O844" s="167"/>
      <c r="P844" s="34"/>
      <c r="Q844" s="67"/>
      <c r="R844" s="67"/>
      <c r="S844" s="67"/>
      <c r="T844" s="67"/>
      <c r="U844" s="241" t="str">
        <f>IF(F844="","",Tabla1[[#This Row],[Fecha Inicio grupo]]+3*7-7)</f>
        <v/>
      </c>
      <c r="V844" s="242" t="str">
        <f>IF(F844="","",EDATE(Tabla1[[#This Row],[Fecha Inicio grupo]],3))</f>
        <v/>
      </c>
      <c r="W844" s="29"/>
      <c r="X844" s="29"/>
      <c r="Y844" s="76"/>
      <c r="Z844" s="76"/>
      <c r="AA844" s="76"/>
      <c r="AB844" s="76"/>
      <c r="AC844" s="76"/>
      <c r="AD844" s="76"/>
      <c r="AE844" s="76"/>
      <c r="AF844" s="76"/>
      <c r="AG844" s="76"/>
      <c r="AH844" s="76"/>
      <c r="AI844" s="76"/>
      <c r="AJ844" s="76"/>
      <c r="AK844" s="76"/>
      <c r="AL844" s="76"/>
      <c r="AM844" s="76"/>
      <c r="AN844" s="76"/>
      <c r="AO844" s="143"/>
      <c r="AP844" s="244" t="str">
        <f>IF(F844="","",IFERROR(VLOOKUP(SUBSTITUTE(SUBSTITUTE(Tabla1[[#This Row],[Uso Sistemas]],"T","P"),"N","F"),Parámetros!$M$2:$N$17,2,0),"Completar hasta 3ra sem. para evaluar a Probacionista"))</f>
        <v/>
      </c>
      <c r="AQ844" s="39"/>
      <c r="AR844" s="39"/>
      <c r="AS844" s="39"/>
      <c r="AT844" s="28"/>
      <c r="AU844" s="55"/>
      <c r="AV844" s="55"/>
      <c r="AW844" s="55"/>
      <c r="AX844" s="246" t="str">
        <f>IF(V844="","",EOMONTH(EDATE(Tabla1[[#This Row],[Fecha Finalización]],2),0))</f>
        <v/>
      </c>
      <c r="AY844" s="39"/>
      <c r="AZ844" s="247" t="str">
        <f>IF(V844="","",EOMONTH(EDATE(Tabla1[[#This Row],[Fecha Finalización]],3),0))</f>
        <v/>
      </c>
      <c r="BA844" s="39"/>
      <c r="BB844" s="39"/>
      <c r="BC844" s="233"/>
      <c r="BD844" s="231" t="str">
        <f>IF(F844="","",Tabla1[[#This Row],[sem 01]]&amp;Tabla1[[#This Row],[sem 02]]&amp;Tabla1[[#This Row],[sem 03]])</f>
        <v/>
      </c>
      <c r="BE844" s="232" t="str">
        <f>+IF(TRIM(F844)="","",$B$1&amp;"-"&amp;Tabla1[[#This Row],[Mes Inscrito]]&amp;"-"&amp;Tabla1[[#This Row],[Dia de clases Inscrito]]&amp;"-"&amp;Tabla1[[#This Row],[Horario Inscrito]]&amp;"-"&amp;Tabla1[[#This Row],[Fecha Inicio grupo]])</f>
        <v/>
      </c>
      <c r="BF844" s="249" t="str">
        <f>IF(F844="","",Tabla1[[#This Row],[Curso]])</f>
        <v/>
      </c>
      <c r="BG844" s="250" t="str">
        <f>+IF(TRIM(F844)="","",$B$1&amp;"-"&amp;TRIM(Tabla1[[#This Row],[Mes Inscrito]])&amp;"-"&amp;TRIM(Tabla1[[#This Row],[Dia de clases Inscrito]])&amp;"-"&amp;TRIM(Tabla1[[#This Row],[Horario Inscrito]])&amp;"-"&amp;TRIM(Tabla1[[#This Row],[Fecha Inicio grupo]])&amp;"-"&amp;TRIM(Tabla1[[#This Row],[Tipo Incrito]]))</f>
        <v/>
      </c>
      <c r="BH844" s="251" t="str">
        <f>IF(F844="","",OR(IFERROR(SEARCH("CG",Tabla1[[#This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4" s="305" t="str">
        <f>IF(F844&lt;&gt;"",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4" s="305" t="str">
        <f>IF(F844&lt;&gt;"",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4" s="305" t="str">
        <f>IF(Tabla1[[#This Row],[Fecha Inicio grupo]]="","",IFERROR(VLOOKUP(Tabla1[[#This Row],[Mes de Alta como miembro]],Parámetros!$AM$2:$AN$16,2,0),"01/01/1900"))</f>
        <v/>
      </c>
    </row>
    <row r="845" spans="1:63" ht="14.45" hidden="1">
      <c r="A845" s="68">
        <v>842</v>
      </c>
      <c r="B845" s="29"/>
      <c r="C845" s="34"/>
      <c r="D845" s="42"/>
      <c r="E845" s="64"/>
      <c r="F845" s="45"/>
      <c r="G845" s="45"/>
      <c r="H845" s="161"/>
      <c r="I845" s="42"/>
      <c r="J845" s="28"/>
      <c r="K845" s="69"/>
      <c r="L845" s="68"/>
      <c r="M845" s="46"/>
      <c r="N845" s="236" t="str">
        <f ca="1">IF(Tabla1[[#This Row],[Fecha de nac]]="","",IF(Tabla1[[#This Row],[Fecha Finalización]] &gt;=TODAY(), DATEDIF(Tabla1[[#This Row],[Fecha de nac]],TODAY(),"y"), ROUNDDOWN((Tabla1[[#This Row],[Fecha Finalización]] -Tabla1[[#This Row],[Fecha de nac]])/365,0)))</f>
        <v/>
      </c>
      <c r="O845" s="167"/>
      <c r="P845" s="34"/>
      <c r="Q845" s="67"/>
      <c r="R845" s="67"/>
      <c r="S845" s="67"/>
      <c r="T845" s="67"/>
      <c r="U845" s="241" t="str">
        <f>IF(F845="","",Tabla1[[#This Row],[Fecha Inicio grupo]]+3*7-7)</f>
        <v/>
      </c>
      <c r="V845" s="242" t="str">
        <f>IF(F845="","",EDATE(Tabla1[[#This Row],[Fecha Inicio grupo]],3))</f>
        <v/>
      </c>
      <c r="W845" s="29"/>
      <c r="X845" s="29"/>
      <c r="Y845" s="76"/>
      <c r="Z845" s="76"/>
      <c r="AA845" s="76"/>
      <c r="AB845" s="76"/>
      <c r="AC845" s="76"/>
      <c r="AD845" s="76"/>
      <c r="AE845" s="76"/>
      <c r="AF845" s="76"/>
      <c r="AG845" s="76"/>
      <c r="AH845" s="76"/>
      <c r="AI845" s="76"/>
      <c r="AJ845" s="76"/>
      <c r="AK845" s="76"/>
      <c r="AL845" s="76"/>
      <c r="AM845" s="76"/>
      <c r="AN845" s="76"/>
      <c r="AO845" s="143"/>
      <c r="AP845" s="244" t="str">
        <f>IF(F845="","",IFERROR(VLOOKUP(SUBSTITUTE(SUBSTITUTE(Tabla1[[#This Row],[Uso Sistemas]],"T","P"),"N","F"),Parámetros!$M$2:$N$17,2,0),"Completar hasta 3ra sem. para evaluar a Probacionista"))</f>
        <v/>
      </c>
      <c r="AQ845" s="39"/>
      <c r="AR845" s="39"/>
      <c r="AS845" s="39"/>
      <c r="AT845" s="28"/>
      <c r="AU845" s="55"/>
      <c r="AV845" s="55"/>
      <c r="AW845" s="55"/>
      <c r="AX845" s="246" t="str">
        <f>IF(V845="","",EOMONTH(EDATE(Tabla1[[#This Row],[Fecha Finalización]],2),0))</f>
        <v/>
      </c>
      <c r="AY845" s="39"/>
      <c r="AZ845" s="247" t="str">
        <f>IF(V845="","",EOMONTH(EDATE(Tabla1[[#This Row],[Fecha Finalización]],3),0))</f>
        <v/>
      </c>
      <c r="BA845" s="39"/>
      <c r="BB845" s="39"/>
      <c r="BC845" s="233"/>
      <c r="BD845" s="231" t="str">
        <f>IF(F845="","",Tabla1[[#This Row],[sem 01]]&amp;Tabla1[[#This Row],[sem 02]]&amp;Tabla1[[#This Row],[sem 03]])</f>
        <v/>
      </c>
      <c r="BE845" s="232" t="str">
        <f>+IF(TRIM(F845)="","",$B$1&amp;"-"&amp;Tabla1[[#This Row],[Mes Inscrito]]&amp;"-"&amp;Tabla1[[#This Row],[Dia de clases Inscrito]]&amp;"-"&amp;Tabla1[[#This Row],[Horario Inscrito]]&amp;"-"&amp;Tabla1[[#This Row],[Fecha Inicio grupo]])</f>
        <v/>
      </c>
      <c r="BF845" s="249" t="str">
        <f>IF(F845="","",Tabla1[[#This Row],[Curso]])</f>
        <v/>
      </c>
      <c r="BG845" s="250" t="str">
        <f>+IF(TRIM(F845)="","",$B$1&amp;"-"&amp;TRIM(Tabla1[[#This Row],[Mes Inscrito]])&amp;"-"&amp;TRIM(Tabla1[[#This Row],[Dia de clases Inscrito]])&amp;"-"&amp;TRIM(Tabla1[[#This Row],[Horario Inscrito]])&amp;"-"&amp;TRIM(Tabla1[[#This Row],[Fecha Inicio grupo]])&amp;"-"&amp;TRIM(Tabla1[[#This Row],[Tipo Incrito]]))</f>
        <v/>
      </c>
      <c r="BH845" s="251" t="str">
        <f>IF(F845="","",OR(IFERROR(SEARCH("CG",Tabla1[[#This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5" s="305" t="str">
        <f>IF(F845&lt;&gt;"",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5" s="305" t="str">
        <f>IF(F845&lt;&gt;"",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5" s="305" t="str">
        <f>IF(Tabla1[[#This Row],[Fecha Inicio grupo]]="","",IFERROR(VLOOKUP(Tabla1[[#This Row],[Mes de Alta como miembro]],Parámetros!$AM$2:$AN$16,2,0),"01/01/1900"))</f>
        <v/>
      </c>
    </row>
    <row r="846" spans="1:63" ht="14.45" hidden="1">
      <c r="A846" s="68">
        <v>843</v>
      </c>
      <c r="B846" s="29"/>
      <c r="C846" s="34"/>
      <c r="D846" s="42"/>
      <c r="E846" s="64"/>
      <c r="F846" s="45"/>
      <c r="G846" s="45"/>
      <c r="H846" s="161"/>
      <c r="I846" s="42"/>
      <c r="J846" s="28"/>
      <c r="K846" s="69"/>
      <c r="L846" s="68"/>
      <c r="M846" s="46"/>
      <c r="N846" s="236" t="str">
        <f ca="1">IF(Tabla1[[#This Row],[Fecha de nac]]="","",IF(Tabla1[[#This Row],[Fecha Finalización]] &gt;=TODAY(), DATEDIF(Tabla1[[#This Row],[Fecha de nac]],TODAY(),"y"), ROUNDDOWN((Tabla1[[#This Row],[Fecha Finalización]] -Tabla1[[#This Row],[Fecha de nac]])/365,0)))</f>
        <v/>
      </c>
      <c r="O846" s="167"/>
      <c r="P846" s="34"/>
      <c r="Q846" s="67"/>
      <c r="R846" s="67"/>
      <c r="S846" s="67"/>
      <c r="T846" s="67"/>
      <c r="U846" s="241" t="str">
        <f>IF(F846="","",Tabla1[[#This Row],[Fecha Inicio grupo]]+3*7-7)</f>
        <v/>
      </c>
      <c r="V846" s="242" t="str">
        <f>IF(F846="","",EDATE(Tabla1[[#This Row],[Fecha Inicio grupo]],3))</f>
        <v/>
      </c>
      <c r="W846" s="29"/>
      <c r="X846" s="29"/>
      <c r="Y846" s="76"/>
      <c r="Z846" s="76"/>
      <c r="AA846" s="76"/>
      <c r="AB846" s="76"/>
      <c r="AC846" s="76"/>
      <c r="AD846" s="76"/>
      <c r="AE846" s="76"/>
      <c r="AF846" s="76"/>
      <c r="AG846" s="76"/>
      <c r="AH846" s="76"/>
      <c r="AI846" s="76"/>
      <c r="AJ846" s="76"/>
      <c r="AK846" s="76"/>
      <c r="AL846" s="76"/>
      <c r="AM846" s="76"/>
      <c r="AN846" s="76"/>
      <c r="AO846" s="143"/>
      <c r="AP846" s="244" t="str">
        <f>IF(F846="","",IFERROR(VLOOKUP(SUBSTITUTE(SUBSTITUTE(Tabla1[[#This Row],[Uso Sistemas]],"T","P"),"N","F"),Parámetros!$M$2:$N$17,2,0),"Completar hasta 3ra sem. para evaluar a Probacionista"))</f>
        <v/>
      </c>
      <c r="AQ846" s="39"/>
      <c r="AR846" s="39"/>
      <c r="AS846" s="39"/>
      <c r="AT846" s="28"/>
      <c r="AU846" s="55"/>
      <c r="AV846" s="55"/>
      <c r="AW846" s="55"/>
      <c r="AX846" s="246" t="str">
        <f>IF(V846="","",EOMONTH(EDATE(Tabla1[[#This Row],[Fecha Finalización]],2),0))</f>
        <v/>
      </c>
      <c r="AY846" s="39"/>
      <c r="AZ846" s="247" t="str">
        <f>IF(V846="","",EOMONTH(EDATE(Tabla1[[#This Row],[Fecha Finalización]],3),0))</f>
        <v/>
      </c>
      <c r="BA846" s="39"/>
      <c r="BB846" s="39"/>
      <c r="BC846" s="233"/>
      <c r="BD846" s="231" t="str">
        <f>IF(F846="","",Tabla1[[#This Row],[sem 01]]&amp;Tabla1[[#This Row],[sem 02]]&amp;Tabla1[[#This Row],[sem 03]])</f>
        <v/>
      </c>
      <c r="BE846" s="232" t="str">
        <f>+IF(TRIM(F846)="","",$B$1&amp;"-"&amp;Tabla1[[#This Row],[Mes Inscrito]]&amp;"-"&amp;Tabla1[[#This Row],[Dia de clases Inscrito]]&amp;"-"&amp;Tabla1[[#This Row],[Horario Inscrito]]&amp;"-"&amp;Tabla1[[#This Row],[Fecha Inicio grupo]])</f>
        <v/>
      </c>
      <c r="BF846" s="249" t="str">
        <f>IF(F846="","",Tabla1[[#This Row],[Curso]])</f>
        <v/>
      </c>
      <c r="BG846" s="250" t="str">
        <f>+IF(TRIM(F846)="","",$B$1&amp;"-"&amp;TRIM(Tabla1[[#This Row],[Mes Inscrito]])&amp;"-"&amp;TRIM(Tabla1[[#This Row],[Dia de clases Inscrito]])&amp;"-"&amp;TRIM(Tabla1[[#This Row],[Horario Inscrito]])&amp;"-"&amp;TRIM(Tabla1[[#This Row],[Fecha Inicio grupo]])&amp;"-"&amp;TRIM(Tabla1[[#This Row],[Tipo Incrito]]))</f>
        <v/>
      </c>
      <c r="BH846" s="251" t="str">
        <f>IF(F846="","",OR(IFERROR(SEARCH("CG",Tabla1[[#This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6" s="305" t="str">
        <f>IF(F846&lt;&gt;"",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6" s="305" t="str">
        <f>IF(F846&lt;&gt;"",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6" s="305" t="str">
        <f>IF(Tabla1[[#This Row],[Fecha Inicio grupo]]="","",IFERROR(VLOOKUP(Tabla1[[#This Row],[Mes de Alta como miembro]],Parámetros!$AM$2:$AN$16,2,0),"01/01/1900"))</f>
        <v/>
      </c>
    </row>
    <row r="847" spans="1:63" ht="14.45" hidden="1">
      <c r="A847" s="68">
        <v>844</v>
      </c>
      <c r="B847" s="29"/>
      <c r="C847" s="34"/>
      <c r="D847" s="42"/>
      <c r="E847" s="64"/>
      <c r="F847" s="45"/>
      <c r="G847" s="45"/>
      <c r="H847" s="161"/>
      <c r="I847" s="42"/>
      <c r="J847" s="28"/>
      <c r="K847" s="69"/>
      <c r="L847" s="68"/>
      <c r="M847" s="46"/>
      <c r="N847" s="236" t="str">
        <f ca="1">IF(Tabla1[[#This Row],[Fecha de nac]]="","",IF(Tabla1[[#This Row],[Fecha Finalización]] &gt;=TODAY(), DATEDIF(Tabla1[[#This Row],[Fecha de nac]],TODAY(),"y"), ROUNDDOWN((Tabla1[[#This Row],[Fecha Finalización]] -Tabla1[[#This Row],[Fecha de nac]])/365,0)))</f>
        <v/>
      </c>
      <c r="O847" s="167"/>
      <c r="P847" s="34"/>
      <c r="Q847" s="67"/>
      <c r="R847" s="67"/>
      <c r="S847" s="67"/>
      <c r="T847" s="67"/>
      <c r="U847" s="241" t="str">
        <f>IF(F847="","",Tabla1[[#This Row],[Fecha Inicio grupo]]+3*7-7)</f>
        <v/>
      </c>
      <c r="V847" s="242" t="str">
        <f>IF(F847="","",EDATE(Tabla1[[#This Row],[Fecha Inicio grupo]],3))</f>
        <v/>
      </c>
      <c r="W847" s="29"/>
      <c r="X847" s="29"/>
      <c r="Y847" s="76"/>
      <c r="Z847" s="76"/>
      <c r="AA847" s="76"/>
      <c r="AB847" s="76"/>
      <c r="AC847" s="76"/>
      <c r="AD847" s="76"/>
      <c r="AE847" s="76"/>
      <c r="AF847" s="76"/>
      <c r="AG847" s="76"/>
      <c r="AH847" s="76"/>
      <c r="AI847" s="76"/>
      <c r="AJ847" s="76"/>
      <c r="AK847" s="76"/>
      <c r="AL847" s="76"/>
      <c r="AM847" s="76"/>
      <c r="AN847" s="76"/>
      <c r="AO847" s="143"/>
      <c r="AP847" s="244" t="str">
        <f>IF(F847="","",IFERROR(VLOOKUP(SUBSTITUTE(SUBSTITUTE(Tabla1[[#This Row],[Uso Sistemas]],"T","P"),"N","F"),Parámetros!$M$2:$N$17,2,0),"Completar hasta 3ra sem. para evaluar a Probacionista"))</f>
        <v/>
      </c>
      <c r="AQ847" s="39"/>
      <c r="AR847" s="39"/>
      <c r="AS847" s="39"/>
      <c r="AT847" s="28"/>
      <c r="AU847" s="55"/>
      <c r="AV847" s="55"/>
      <c r="AW847" s="55"/>
      <c r="AX847" s="246" t="str">
        <f>IF(V847="","",EOMONTH(EDATE(Tabla1[[#This Row],[Fecha Finalización]],2),0))</f>
        <v/>
      </c>
      <c r="AY847" s="39"/>
      <c r="AZ847" s="247" t="str">
        <f>IF(V847="","",EOMONTH(EDATE(Tabla1[[#This Row],[Fecha Finalización]],3),0))</f>
        <v/>
      </c>
      <c r="BA847" s="39"/>
      <c r="BB847" s="39"/>
      <c r="BC847" s="233"/>
      <c r="BD847" s="231" t="str">
        <f>IF(F847="","",Tabla1[[#This Row],[sem 01]]&amp;Tabla1[[#This Row],[sem 02]]&amp;Tabla1[[#This Row],[sem 03]])</f>
        <v/>
      </c>
      <c r="BE847" s="232" t="str">
        <f>+IF(TRIM(F847)="","",$B$1&amp;"-"&amp;Tabla1[[#This Row],[Mes Inscrito]]&amp;"-"&amp;Tabla1[[#This Row],[Dia de clases Inscrito]]&amp;"-"&amp;Tabla1[[#This Row],[Horario Inscrito]]&amp;"-"&amp;Tabla1[[#This Row],[Fecha Inicio grupo]])</f>
        <v/>
      </c>
      <c r="BF847" s="249" t="str">
        <f>IF(F847="","",Tabla1[[#This Row],[Curso]])</f>
        <v/>
      </c>
      <c r="BG847" s="250" t="str">
        <f>+IF(TRIM(F847)="","",$B$1&amp;"-"&amp;TRIM(Tabla1[[#This Row],[Mes Inscrito]])&amp;"-"&amp;TRIM(Tabla1[[#This Row],[Dia de clases Inscrito]])&amp;"-"&amp;TRIM(Tabla1[[#This Row],[Horario Inscrito]])&amp;"-"&amp;TRIM(Tabla1[[#This Row],[Fecha Inicio grupo]])&amp;"-"&amp;TRIM(Tabla1[[#This Row],[Tipo Incrito]]))</f>
        <v/>
      </c>
      <c r="BH847" s="251" t="str">
        <f>IF(F847="","",OR(IFERROR(SEARCH("CG",Tabla1[[#This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7" s="305" t="str">
        <f>IF(F847&lt;&gt;"",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7" s="305" t="str">
        <f>IF(F847&lt;&gt;"",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7" s="305" t="str">
        <f>IF(Tabla1[[#This Row],[Fecha Inicio grupo]]="","",IFERROR(VLOOKUP(Tabla1[[#This Row],[Mes de Alta como miembro]],Parámetros!$AM$2:$AN$16,2,0),"01/01/1900"))</f>
        <v/>
      </c>
    </row>
    <row r="848" spans="1:63" ht="14.45" hidden="1">
      <c r="A848" s="68">
        <v>845</v>
      </c>
      <c r="B848" s="29"/>
      <c r="C848" s="34"/>
      <c r="D848" s="42"/>
      <c r="E848" s="64"/>
      <c r="F848" s="45"/>
      <c r="G848" s="45"/>
      <c r="H848" s="161"/>
      <c r="I848" s="42"/>
      <c r="J848" s="28"/>
      <c r="K848" s="69"/>
      <c r="L848" s="68"/>
      <c r="M848" s="46"/>
      <c r="N848" s="236" t="str">
        <f ca="1">IF(Tabla1[[#This Row],[Fecha de nac]]="","",IF(Tabla1[[#This Row],[Fecha Finalización]] &gt;=TODAY(), DATEDIF(Tabla1[[#This Row],[Fecha de nac]],TODAY(),"y"), ROUNDDOWN((Tabla1[[#This Row],[Fecha Finalización]] -Tabla1[[#This Row],[Fecha de nac]])/365,0)))</f>
        <v/>
      </c>
      <c r="O848" s="167"/>
      <c r="P848" s="34"/>
      <c r="Q848" s="67"/>
      <c r="R848" s="67"/>
      <c r="S848" s="67"/>
      <c r="T848" s="67"/>
      <c r="U848" s="241" t="str">
        <f>IF(F848="","",Tabla1[[#This Row],[Fecha Inicio grupo]]+3*7-7)</f>
        <v/>
      </c>
      <c r="V848" s="242" t="str">
        <f>IF(F848="","",EDATE(Tabla1[[#This Row],[Fecha Inicio grupo]],3))</f>
        <v/>
      </c>
      <c r="W848" s="29"/>
      <c r="X848" s="29"/>
      <c r="Y848" s="76"/>
      <c r="Z848" s="76"/>
      <c r="AA848" s="76"/>
      <c r="AB848" s="76"/>
      <c r="AC848" s="76"/>
      <c r="AD848" s="76"/>
      <c r="AE848" s="76"/>
      <c r="AF848" s="76"/>
      <c r="AG848" s="76"/>
      <c r="AH848" s="76"/>
      <c r="AI848" s="76"/>
      <c r="AJ848" s="76"/>
      <c r="AK848" s="76"/>
      <c r="AL848" s="76"/>
      <c r="AM848" s="76"/>
      <c r="AN848" s="76"/>
      <c r="AO848" s="143"/>
      <c r="AP848" s="244" t="str">
        <f>IF(F848="","",IFERROR(VLOOKUP(SUBSTITUTE(SUBSTITUTE(Tabla1[[#This Row],[Uso Sistemas]],"T","P"),"N","F"),Parámetros!$M$2:$N$17,2,0),"Completar hasta 3ra sem. para evaluar a Probacionista"))</f>
        <v/>
      </c>
      <c r="AQ848" s="39"/>
      <c r="AR848" s="39"/>
      <c r="AS848" s="39"/>
      <c r="AT848" s="28"/>
      <c r="AU848" s="55"/>
      <c r="AV848" s="55"/>
      <c r="AW848" s="55"/>
      <c r="AX848" s="246" t="str">
        <f>IF(V848="","",EOMONTH(EDATE(Tabla1[[#This Row],[Fecha Finalización]],2),0))</f>
        <v/>
      </c>
      <c r="AY848" s="39"/>
      <c r="AZ848" s="247" t="str">
        <f>IF(V848="","",EOMONTH(EDATE(Tabla1[[#This Row],[Fecha Finalización]],3),0))</f>
        <v/>
      </c>
      <c r="BA848" s="39"/>
      <c r="BB848" s="39"/>
      <c r="BC848" s="233"/>
      <c r="BD848" s="231" t="str">
        <f>IF(F848="","",Tabla1[[#This Row],[sem 01]]&amp;Tabla1[[#This Row],[sem 02]]&amp;Tabla1[[#This Row],[sem 03]])</f>
        <v/>
      </c>
      <c r="BE848" s="232" t="str">
        <f>+IF(TRIM(F848)="","",$B$1&amp;"-"&amp;Tabla1[[#This Row],[Mes Inscrito]]&amp;"-"&amp;Tabla1[[#This Row],[Dia de clases Inscrito]]&amp;"-"&amp;Tabla1[[#This Row],[Horario Inscrito]]&amp;"-"&amp;Tabla1[[#This Row],[Fecha Inicio grupo]])</f>
        <v/>
      </c>
      <c r="BF848" s="249" t="str">
        <f>IF(F848="","",Tabla1[[#This Row],[Curso]])</f>
        <v/>
      </c>
      <c r="BG848" s="250" t="str">
        <f>+IF(TRIM(F848)="","",$B$1&amp;"-"&amp;TRIM(Tabla1[[#This Row],[Mes Inscrito]])&amp;"-"&amp;TRIM(Tabla1[[#This Row],[Dia de clases Inscrito]])&amp;"-"&amp;TRIM(Tabla1[[#This Row],[Horario Inscrito]])&amp;"-"&amp;TRIM(Tabla1[[#This Row],[Fecha Inicio grupo]])&amp;"-"&amp;TRIM(Tabla1[[#This Row],[Tipo Incrito]]))</f>
        <v/>
      </c>
      <c r="BH848" s="251" t="str">
        <f>IF(F848="","",OR(IFERROR(SEARCH("CG",Tabla1[[#This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8" s="305" t="str">
        <f>IF(F848&lt;&gt;"",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8" s="305" t="str">
        <f>IF(F848&lt;&gt;"",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8" s="305" t="str">
        <f>IF(Tabla1[[#This Row],[Fecha Inicio grupo]]="","",IFERROR(VLOOKUP(Tabla1[[#This Row],[Mes de Alta como miembro]],Parámetros!$AM$2:$AN$16,2,0),"01/01/1900"))</f>
        <v/>
      </c>
    </row>
    <row r="849" spans="1:63" ht="14.45" hidden="1">
      <c r="A849" s="68">
        <v>846</v>
      </c>
      <c r="B849" s="29"/>
      <c r="C849" s="34"/>
      <c r="D849" s="42"/>
      <c r="E849" s="64"/>
      <c r="F849" s="45"/>
      <c r="G849" s="45"/>
      <c r="H849" s="161"/>
      <c r="I849" s="42"/>
      <c r="J849" s="28"/>
      <c r="K849" s="69"/>
      <c r="L849" s="68"/>
      <c r="M849" s="46"/>
      <c r="N849" s="236" t="str">
        <f ca="1">IF(Tabla1[[#This Row],[Fecha de nac]]="","",IF(Tabla1[[#This Row],[Fecha Finalización]] &gt;=TODAY(), DATEDIF(Tabla1[[#This Row],[Fecha de nac]],TODAY(),"y"), ROUNDDOWN((Tabla1[[#This Row],[Fecha Finalización]] -Tabla1[[#This Row],[Fecha de nac]])/365,0)))</f>
        <v/>
      </c>
      <c r="O849" s="167"/>
      <c r="P849" s="34"/>
      <c r="Q849" s="67"/>
      <c r="R849" s="67"/>
      <c r="S849" s="67"/>
      <c r="T849" s="67"/>
      <c r="U849" s="241" t="str">
        <f>IF(F849="","",Tabla1[[#This Row],[Fecha Inicio grupo]]+3*7-7)</f>
        <v/>
      </c>
      <c r="V849" s="242" t="str">
        <f>IF(F849="","",EDATE(Tabla1[[#This Row],[Fecha Inicio grupo]],3))</f>
        <v/>
      </c>
      <c r="W849" s="29"/>
      <c r="X849" s="29"/>
      <c r="Y849" s="76"/>
      <c r="Z849" s="76"/>
      <c r="AA849" s="76"/>
      <c r="AB849" s="76"/>
      <c r="AC849" s="76"/>
      <c r="AD849" s="76"/>
      <c r="AE849" s="76"/>
      <c r="AF849" s="76"/>
      <c r="AG849" s="76"/>
      <c r="AH849" s="76"/>
      <c r="AI849" s="76"/>
      <c r="AJ849" s="76"/>
      <c r="AK849" s="76"/>
      <c r="AL849" s="76"/>
      <c r="AM849" s="76"/>
      <c r="AN849" s="76"/>
      <c r="AO849" s="143"/>
      <c r="AP849" s="244" t="str">
        <f>IF(F849="","",IFERROR(VLOOKUP(SUBSTITUTE(SUBSTITUTE(Tabla1[[#This Row],[Uso Sistemas]],"T","P"),"N","F"),Parámetros!$M$2:$N$17,2,0),"Completar hasta 3ra sem. para evaluar a Probacionista"))</f>
        <v/>
      </c>
      <c r="AQ849" s="39"/>
      <c r="AR849" s="39"/>
      <c r="AS849" s="39"/>
      <c r="AT849" s="28"/>
      <c r="AU849" s="55"/>
      <c r="AV849" s="55"/>
      <c r="AW849" s="55"/>
      <c r="AX849" s="246" t="str">
        <f>IF(V849="","",EOMONTH(EDATE(Tabla1[[#This Row],[Fecha Finalización]],2),0))</f>
        <v/>
      </c>
      <c r="AY849" s="39"/>
      <c r="AZ849" s="247" t="str">
        <f>IF(V849="","",EOMONTH(EDATE(Tabla1[[#This Row],[Fecha Finalización]],3),0))</f>
        <v/>
      </c>
      <c r="BA849" s="39"/>
      <c r="BB849" s="39"/>
      <c r="BC849" s="233"/>
      <c r="BD849" s="231" t="str">
        <f>IF(F849="","",Tabla1[[#This Row],[sem 01]]&amp;Tabla1[[#This Row],[sem 02]]&amp;Tabla1[[#This Row],[sem 03]])</f>
        <v/>
      </c>
      <c r="BE849" s="232" t="str">
        <f>+IF(TRIM(F849)="","",$B$1&amp;"-"&amp;Tabla1[[#This Row],[Mes Inscrito]]&amp;"-"&amp;Tabla1[[#This Row],[Dia de clases Inscrito]]&amp;"-"&amp;Tabla1[[#This Row],[Horario Inscrito]]&amp;"-"&amp;Tabla1[[#This Row],[Fecha Inicio grupo]])</f>
        <v/>
      </c>
      <c r="BF849" s="249" t="str">
        <f>IF(F849="","",Tabla1[[#This Row],[Curso]])</f>
        <v/>
      </c>
      <c r="BG849" s="250" t="str">
        <f>+IF(TRIM(F849)="","",$B$1&amp;"-"&amp;TRIM(Tabla1[[#This Row],[Mes Inscrito]])&amp;"-"&amp;TRIM(Tabla1[[#This Row],[Dia de clases Inscrito]])&amp;"-"&amp;TRIM(Tabla1[[#This Row],[Horario Inscrito]])&amp;"-"&amp;TRIM(Tabla1[[#This Row],[Fecha Inicio grupo]])&amp;"-"&amp;TRIM(Tabla1[[#This Row],[Tipo Incrito]]))</f>
        <v/>
      </c>
      <c r="BH849" s="251" t="str">
        <f>IF(F849="","",OR(IFERROR(SEARCH("CG",Tabla1[[#This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9" s="305" t="str">
        <f>IF(F849&lt;&gt;"",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9" s="305" t="str">
        <f>IF(F849&lt;&gt;"",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9" s="305" t="str">
        <f>IF(Tabla1[[#This Row],[Fecha Inicio grupo]]="","",IFERROR(VLOOKUP(Tabla1[[#This Row],[Mes de Alta como miembro]],Parámetros!$AM$2:$AN$16,2,0),"01/01/1900"))</f>
        <v/>
      </c>
    </row>
    <row r="850" spans="1:63" ht="14.45" hidden="1">
      <c r="A850" s="68">
        <v>847</v>
      </c>
      <c r="B850" s="29"/>
      <c r="C850" s="34"/>
      <c r="D850" s="42"/>
      <c r="E850" s="64"/>
      <c r="F850" s="45"/>
      <c r="G850" s="45"/>
      <c r="H850" s="161"/>
      <c r="I850" s="42"/>
      <c r="J850" s="28"/>
      <c r="K850" s="69"/>
      <c r="L850" s="68"/>
      <c r="M850" s="46"/>
      <c r="N850" s="236" t="str">
        <f ca="1">IF(Tabla1[[#This Row],[Fecha de nac]]="","",IF(Tabla1[[#This Row],[Fecha Finalización]] &gt;=TODAY(), DATEDIF(Tabla1[[#This Row],[Fecha de nac]],TODAY(),"y"), ROUNDDOWN((Tabla1[[#This Row],[Fecha Finalización]] -Tabla1[[#This Row],[Fecha de nac]])/365,0)))</f>
        <v/>
      </c>
      <c r="O850" s="167"/>
      <c r="P850" s="34"/>
      <c r="Q850" s="67"/>
      <c r="R850" s="67"/>
      <c r="S850" s="67"/>
      <c r="T850" s="67"/>
      <c r="U850" s="241" t="str">
        <f>IF(F850="","",Tabla1[[#This Row],[Fecha Inicio grupo]]+3*7-7)</f>
        <v/>
      </c>
      <c r="V850" s="242" t="str">
        <f>IF(F850="","",EDATE(Tabla1[[#This Row],[Fecha Inicio grupo]],3))</f>
        <v/>
      </c>
      <c r="W850" s="29"/>
      <c r="X850" s="29"/>
      <c r="Y850" s="76"/>
      <c r="Z850" s="76"/>
      <c r="AA850" s="76"/>
      <c r="AB850" s="76"/>
      <c r="AC850" s="76"/>
      <c r="AD850" s="76"/>
      <c r="AE850" s="76"/>
      <c r="AF850" s="76"/>
      <c r="AG850" s="76"/>
      <c r="AH850" s="76"/>
      <c r="AI850" s="76"/>
      <c r="AJ850" s="76"/>
      <c r="AK850" s="76"/>
      <c r="AL850" s="76"/>
      <c r="AM850" s="76"/>
      <c r="AN850" s="76"/>
      <c r="AO850" s="143"/>
      <c r="AP850" s="244" t="str">
        <f>IF(F850="","",IFERROR(VLOOKUP(SUBSTITUTE(SUBSTITUTE(Tabla1[[#This Row],[Uso Sistemas]],"T","P"),"N","F"),Parámetros!$M$2:$N$17,2,0),"Completar hasta 3ra sem. para evaluar a Probacionista"))</f>
        <v/>
      </c>
      <c r="AQ850" s="39"/>
      <c r="AR850" s="39"/>
      <c r="AS850" s="39"/>
      <c r="AT850" s="28"/>
      <c r="AU850" s="55"/>
      <c r="AV850" s="55"/>
      <c r="AW850" s="55"/>
      <c r="AX850" s="246" t="str">
        <f>IF(V850="","",EOMONTH(EDATE(Tabla1[[#This Row],[Fecha Finalización]],2),0))</f>
        <v/>
      </c>
      <c r="AY850" s="39"/>
      <c r="AZ850" s="247" t="str">
        <f>IF(V850="","",EOMONTH(EDATE(Tabla1[[#This Row],[Fecha Finalización]],3),0))</f>
        <v/>
      </c>
      <c r="BA850" s="39"/>
      <c r="BB850" s="39"/>
      <c r="BC850" s="233"/>
      <c r="BD850" s="231" t="str">
        <f>IF(F850="","",Tabla1[[#This Row],[sem 01]]&amp;Tabla1[[#This Row],[sem 02]]&amp;Tabla1[[#This Row],[sem 03]])</f>
        <v/>
      </c>
      <c r="BE850" s="232" t="str">
        <f>+IF(TRIM(F850)="","",$B$1&amp;"-"&amp;Tabla1[[#This Row],[Mes Inscrito]]&amp;"-"&amp;Tabla1[[#This Row],[Dia de clases Inscrito]]&amp;"-"&amp;Tabla1[[#This Row],[Horario Inscrito]]&amp;"-"&amp;Tabla1[[#This Row],[Fecha Inicio grupo]])</f>
        <v/>
      </c>
      <c r="BF850" s="249" t="str">
        <f>IF(F850="","",Tabla1[[#This Row],[Curso]])</f>
        <v/>
      </c>
      <c r="BG850" s="250" t="str">
        <f>+IF(TRIM(F850)="","",$B$1&amp;"-"&amp;TRIM(Tabla1[[#This Row],[Mes Inscrito]])&amp;"-"&amp;TRIM(Tabla1[[#This Row],[Dia de clases Inscrito]])&amp;"-"&amp;TRIM(Tabla1[[#This Row],[Horario Inscrito]])&amp;"-"&amp;TRIM(Tabla1[[#This Row],[Fecha Inicio grupo]])&amp;"-"&amp;TRIM(Tabla1[[#This Row],[Tipo Incrito]]))</f>
        <v/>
      </c>
      <c r="BH850" s="251" t="str">
        <f>IF(F850="","",OR(IFERROR(SEARCH("CG",Tabla1[[#This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0" s="305" t="str">
        <f>IF(F850&lt;&gt;"",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0" s="305" t="str">
        <f>IF(F850&lt;&gt;"",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0" s="305" t="str">
        <f>IF(Tabla1[[#This Row],[Fecha Inicio grupo]]="","",IFERROR(VLOOKUP(Tabla1[[#This Row],[Mes de Alta como miembro]],Parámetros!$AM$2:$AN$16,2,0),"01/01/1900"))</f>
        <v/>
      </c>
    </row>
    <row r="851" spans="1:63" ht="14.45" hidden="1">
      <c r="A851" s="68">
        <v>848</v>
      </c>
      <c r="B851" s="29"/>
      <c r="C851" s="34"/>
      <c r="D851" s="42"/>
      <c r="E851" s="64"/>
      <c r="F851" s="45"/>
      <c r="G851" s="45"/>
      <c r="H851" s="161"/>
      <c r="I851" s="42"/>
      <c r="J851" s="28"/>
      <c r="K851" s="69"/>
      <c r="L851" s="68"/>
      <c r="M851" s="46"/>
      <c r="N851" s="236" t="str">
        <f ca="1">IF(Tabla1[[#This Row],[Fecha de nac]]="","",IF(Tabla1[[#This Row],[Fecha Finalización]] &gt;=TODAY(), DATEDIF(Tabla1[[#This Row],[Fecha de nac]],TODAY(),"y"), ROUNDDOWN((Tabla1[[#This Row],[Fecha Finalización]] -Tabla1[[#This Row],[Fecha de nac]])/365,0)))</f>
        <v/>
      </c>
      <c r="O851" s="167"/>
      <c r="P851" s="34"/>
      <c r="Q851" s="67"/>
      <c r="R851" s="67"/>
      <c r="S851" s="67"/>
      <c r="T851" s="67"/>
      <c r="U851" s="241" t="str">
        <f>IF(F851="","",Tabla1[[#This Row],[Fecha Inicio grupo]]+3*7-7)</f>
        <v/>
      </c>
      <c r="V851" s="242" t="str">
        <f>IF(F851="","",EDATE(Tabla1[[#This Row],[Fecha Inicio grupo]],3))</f>
        <v/>
      </c>
      <c r="W851" s="29"/>
      <c r="X851" s="29"/>
      <c r="Y851" s="76"/>
      <c r="Z851" s="76"/>
      <c r="AA851" s="76"/>
      <c r="AB851" s="76"/>
      <c r="AC851" s="76"/>
      <c r="AD851" s="76"/>
      <c r="AE851" s="76"/>
      <c r="AF851" s="76"/>
      <c r="AG851" s="76"/>
      <c r="AH851" s="76"/>
      <c r="AI851" s="76"/>
      <c r="AJ851" s="76"/>
      <c r="AK851" s="76"/>
      <c r="AL851" s="76"/>
      <c r="AM851" s="76"/>
      <c r="AN851" s="76"/>
      <c r="AO851" s="143"/>
      <c r="AP851" s="244" t="str">
        <f>IF(F851="","",IFERROR(VLOOKUP(SUBSTITUTE(SUBSTITUTE(Tabla1[[#This Row],[Uso Sistemas]],"T","P"),"N","F"),Parámetros!$M$2:$N$17,2,0),"Completar hasta 3ra sem. para evaluar a Probacionista"))</f>
        <v/>
      </c>
      <c r="AQ851" s="39"/>
      <c r="AR851" s="39"/>
      <c r="AS851" s="39"/>
      <c r="AT851" s="28"/>
      <c r="AU851" s="55"/>
      <c r="AV851" s="55"/>
      <c r="AW851" s="55"/>
      <c r="AX851" s="246" t="str">
        <f>IF(V851="","",EOMONTH(EDATE(Tabla1[[#This Row],[Fecha Finalización]],2),0))</f>
        <v/>
      </c>
      <c r="AY851" s="39"/>
      <c r="AZ851" s="247" t="str">
        <f>IF(V851="","",EOMONTH(EDATE(Tabla1[[#This Row],[Fecha Finalización]],3),0))</f>
        <v/>
      </c>
      <c r="BA851" s="39"/>
      <c r="BB851" s="39"/>
      <c r="BC851" s="233"/>
      <c r="BD851" s="231" t="str">
        <f>IF(F851="","",Tabla1[[#This Row],[sem 01]]&amp;Tabla1[[#This Row],[sem 02]]&amp;Tabla1[[#This Row],[sem 03]])</f>
        <v/>
      </c>
      <c r="BE851" s="232" t="str">
        <f>+IF(TRIM(F851)="","",$B$1&amp;"-"&amp;Tabla1[[#This Row],[Mes Inscrito]]&amp;"-"&amp;Tabla1[[#This Row],[Dia de clases Inscrito]]&amp;"-"&amp;Tabla1[[#This Row],[Horario Inscrito]]&amp;"-"&amp;Tabla1[[#This Row],[Fecha Inicio grupo]])</f>
        <v/>
      </c>
      <c r="BF851" s="249" t="str">
        <f>IF(F851="","",Tabla1[[#This Row],[Curso]])</f>
        <v/>
      </c>
      <c r="BG851" s="250" t="str">
        <f>+IF(TRIM(F851)="","",$B$1&amp;"-"&amp;TRIM(Tabla1[[#This Row],[Mes Inscrito]])&amp;"-"&amp;TRIM(Tabla1[[#This Row],[Dia de clases Inscrito]])&amp;"-"&amp;TRIM(Tabla1[[#This Row],[Horario Inscrito]])&amp;"-"&amp;TRIM(Tabla1[[#This Row],[Fecha Inicio grupo]])&amp;"-"&amp;TRIM(Tabla1[[#This Row],[Tipo Incrito]]))</f>
        <v/>
      </c>
      <c r="BH851" s="251" t="str">
        <f>IF(F851="","",OR(IFERROR(SEARCH("CG",Tabla1[[#This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1" s="305" t="str">
        <f>IF(F851&lt;&gt;"",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1" s="305" t="str">
        <f>IF(F851&lt;&gt;"",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1" s="305" t="str">
        <f>IF(Tabla1[[#This Row],[Fecha Inicio grupo]]="","",IFERROR(VLOOKUP(Tabla1[[#This Row],[Mes de Alta como miembro]],Parámetros!$AM$2:$AN$16,2,0),"01/01/1900"))</f>
        <v/>
      </c>
    </row>
    <row r="852" spans="1:63" ht="14.45" hidden="1">
      <c r="A852" s="68">
        <v>849</v>
      </c>
      <c r="B852" s="29"/>
      <c r="C852" s="34"/>
      <c r="D852" s="42"/>
      <c r="E852" s="64"/>
      <c r="F852" s="45"/>
      <c r="G852" s="45"/>
      <c r="H852" s="161"/>
      <c r="I852" s="42"/>
      <c r="J852" s="28"/>
      <c r="K852" s="69"/>
      <c r="L852" s="68"/>
      <c r="M852" s="46"/>
      <c r="N852" s="236" t="str">
        <f ca="1">IF(Tabla1[[#This Row],[Fecha de nac]]="","",IF(Tabla1[[#This Row],[Fecha Finalización]] &gt;=TODAY(), DATEDIF(Tabla1[[#This Row],[Fecha de nac]],TODAY(),"y"), ROUNDDOWN((Tabla1[[#This Row],[Fecha Finalización]] -Tabla1[[#This Row],[Fecha de nac]])/365,0)))</f>
        <v/>
      </c>
      <c r="O852" s="167"/>
      <c r="P852" s="34"/>
      <c r="Q852" s="67"/>
      <c r="R852" s="67"/>
      <c r="S852" s="67"/>
      <c r="T852" s="67"/>
      <c r="U852" s="241" t="str">
        <f>IF(F852="","",Tabla1[[#This Row],[Fecha Inicio grupo]]+3*7-7)</f>
        <v/>
      </c>
      <c r="V852" s="242" t="str">
        <f>IF(F852="","",EDATE(Tabla1[[#This Row],[Fecha Inicio grupo]],3))</f>
        <v/>
      </c>
      <c r="W852" s="29"/>
      <c r="X852" s="29"/>
      <c r="Y852" s="76"/>
      <c r="Z852" s="76"/>
      <c r="AA852" s="76"/>
      <c r="AB852" s="76"/>
      <c r="AC852" s="76"/>
      <c r="AD852" s="76"/>
      <c r="AE852" s="76"/>
      <c r="AF852" s="76"/>
      <c r="AG852" s="76"/>
      <c r="AH852" s="76"/>
      <c r="AI852" s="76"/>
      <c r="AJ852" s="76"/>
      <c r="AK852" s="76"/>
      <c r="AL852" s="76"/>
      <c r="AM852" s="76"/>
      <c r="AN852" s="76"/>
      <c r="AO852" s="143"/>
      <c r="AP852" s="244" t="str">
        <f>IF(F852="","",IFERROR(VLOOKUP(SUBSTITUTE(SUBSTITUTE(Tabla1[[#This Row],[Uso Sistemas]],"T","P"),"N","F"),Parámetros!$M$2:$N$17,2,0),"Completar hasta 3ra sem. para evaluar a Probacionista"))</f>
        <v/>
      </c>
      <c r="AQ852" s="39"/>
      <c r="AR852" s="39"/>
      <c r="AS852" s="39"/>
      <c r="AT852" s="28"/>
      <c r="AU852" s="55"/>
      <c r="AV852" s="55"/>
      <c r="AW852" s="55"/>
      <c r="AX852" s="246" t="str">
        <f>IF(V852="","",EOMONTH(EDATE(Tabla1[[#This Row],[Fecha Finalización]],2),0))</f>
        <v/>
      </c>
      <c r="AY852" s="39"/>
      <c r="AZ852" s="247" t="str">
        <f>IF(V852="","",EOMONTH(EDATE(Tabla1[[#This Row],[Fecha Finalización]],3),0))</f>
        <v/>
      </c>
      <c r="BA852" s="39"/>
      <c r="BB852" s="39"/>
      <c r="BC852" s="233"/>
      <c r="BD852" s="231" t="str">
        <f>IF(F852="","",Tabla1[[#This Row],[sem 01]]&amp;Tabla1[[#This Row],[sem 02]]&amp;Tabla1[[#This Row],[sem 03]])</f>
        <v/>
      </c>
      <c r="BE852" s="232" t="str">
        <f>+IF(TRIM(F852)="","",$B$1&amp;"-"&amp;Tabla1[[#This Row],[Mes Inscrito]]&amp;"-"&amp;Tabla1[[#This Row],[Dia de clases Inscrito]]&amp;"-"&amp;Tabla1[[#This Row],[Horario Inscrito]]&amp;"-"&amp;Tabla1[[#This Row],[Fecha Inicio grupo]])</f>
        <v/>
      </c>
      <c r="BF852" s="249" t="str">
        <f>IF(F852="","",Tabla1[[#This Row],[Curso]])</f>
        <v/>
      </c>
      <c r="BG852" s="250" t="str">
        <f>+IF(TRIM(F852)="","",$B$1&amp;"-"&amp;TRIM(Tabla1[[#This Row],[Mes Inscrito]])&amp;"-"&amp;TRIM(Tabla1[[#This Row],[Dia de clases Inscrito]])&amp;"-"&amp;TRIM(Tabla1[[#This Row],[Horario Inscrito]])&amp;"-"&amp;TRIM(Tabla1[[#This Row],[Fecha Inicio grupo]])&amp;"-"&amp;TRIM(Tabla1[[#This Row],[Tipo Incrito]]))</f>
        <v/>
      </c>
      <c r="BH852" s="251" t="str">
        <f>IF(F852="","",OR(IFERROR(SEARCH("CG",Tabla1[[#This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2" s="305" t="str">
        <f>IF(F852&lt;&gt;"",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2" s="305" t="str">
        <f>IF(F852&lt;&gt;"",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2" s="305" t="str">
        <f>IF(Tabla1[[#This Row],[Fecha Inicio grupo]]="","",IFERROR(VLOOKUP(Tabla1[[#This Row],[Mes de Alta como miembro]],Parámetros!$AM$2:$AN$16,2,0),"01/01/1900"))</f>
        <v/>
      </c>
    </row>
    <row r="853" spans="1:63" ht="14.45" hidden="1">
      <c r="A853" s="68">
        <v>850</v>
      </c>
      <c r="B853" s="29"/>
      <c r="C853" s="34"/>
      <c r="D853" s="42"/>
      <c r="E853" s="64"/>
      <c r="F853" s="45"/>
      <c r="G853" s="45"/>
      <c r="H853" s="161"/>
      <c r="I853" s="42"/>
      <c r="J853" s="28"/>
      <c r="K853" s="69"/>
      <c r="L853" s="68"/>
      <c r="M853" s="46"/>
      <c r="N853" s="236" t="str">
        <f ca="1">IF(Tabla1[[#This Row],[Fecha de nac]]="","",IF(Tabla1[[#This Row],[Fecha Finalización]] &gt;=TODAY(), DATEDIF(Tabla1[[#This Row],[Fecha de nac]],TODAY(),"y"), ROUNDDOWN((Tabla1[[#This Row],[Fecha Finalización]] -Tabla1[[#This Row],[Fecha de nac]])/365,0)))</f>
        <v/>
      </c>
      <c r="O853" s="167"/>
      <c r="P853" s="34"/>
      <c r="Q853" s="67"/>
      <c r="R853" s="67"/>
      <c r="S853" s="67"/>
      <c r="T853" s="67"/>
      <c r="U853" s="241" t="str">
        <f>IF(F853="","",Tabla1[[#This Row],[Fecha Inicio grupo]]+3*7-7)</f>
        <v/>
      </c>
      <c r="V853" s="242" t="str">
        <f>IF(F853="","",EDATE(Tabla1[[#This Row],[Fecha Inicio grupo]],3))</f>
        <v/>
      </c>
      <c r="W853" s="29"/>
      <c r="X853" s="29"/>
      <c r="Y853" s="76"/>
      <c r="Z853" s="76"/>
      <c r="AA853" s="76"/>
      <c r="AB853" s="76"/>
      <c r="AC853" s="76"/>
      <c r="AD853" s="76"/>
      <c r="AE853" s="76"/>
      <c r="AF853" s="76"/>
      <c r="AG853" s="76"/>
      <c r="AH853" s="76"/>
      <c r="AI853" s="76"/>
      <c r="AJ853" s="76"/>
      <c r="AK853" s="76"/>
      <c r="AL853" s="76"/>
      <c r="AM853" s="76"/>
      <c r="AN853" s="76"/>
      <c r="AO853" s="143"/>
      <c r="AP853" s="244" t="str">
        <f>IF(F853="","",IFERROR(VLOOKUP(SUBSTITUTE(SUBSTITUTE(Tabla1[[#This Row],[Uso Sistemas]],"T","P"),"N","F"),Parámetros!$M$2:$N$17,2,0),"Completar hasta 3ra sem. para evaluar a Probacionista"))</f>
        <v/>
      </c>
      <c r="AQ853" s="39"/>
      <c r="AR853" s="39"/>
      <c r="AS853" s="39"/>
      <c r="AT853" s="28"/>
      <c r="AU853" s="55"/>
      <c r="AV853" s="55"/>
      <c r="AW853" s="55"/>
      <c r="AX853" s="246" t="str">
        <f>IF(V853="","",EOMONTH(EDATE(Tabla1[[#This Row],[Fecha Finalización]],2),0))</f>
        <v/>
      </c>
      <c r="AY853" s="39"/>
      <c r="AZ853" s="247" t="str">
        <f>IF(V853="","",EOMONTH(EDATE(Tabla1[[#This Row],[Fecha Finalización]],3),0))</f>
        <v/>
      </c>
      <c r="BA853" s="39"/>
      <c r="BB853" s="39"/>
      <c r="BC853" s="233"/>
      <c r="BD853" s="231" t="str">
        <f>IF(F853="","",Tabla1[[#This Row],[sem 01]]&amp;Tabla1[[#This Row],[sem 02]]&amp;Tabla1[[#This Row],[sem 03]])</f>
        <v/>
      </c>
      <c r="BE853" s="232" t="str">
        <f>+IF(TRIM(F853)="","",$B$1&amp;"-"&amp;Tabla1[[#This Row],[Mes Inscrito]]&amp;"-"&amp;Tabla1[[#This Row],[Dia de clases Inscrito]]&amp;"-"&amp;Tabla1[[#This Row],[Horario Inscrito]]&amp;"-"&amp;Tabla1[[#This Row],[Fecha Inicio grupo]])</f>
        <v/>
      </c>
      <c r="BF853" s="249" t="str">
        <f>IF(F853="","",Tabla1[[#This Row],[Curso]])</f>
        <v/>
      </c>
      <c r="BG853" s="250" t="str">
        <f>+IF(TRIM(F853)="","",$B$1&amp;"-"&amp;TRIM(Tabla1[[#This Row],[Mes Inscrito]])&amp;"-"&amp;TRIM(Tabla1[[#This Row],[Dia de clases Inscrito]])&amp;"-"&amp;TRIM(Tabla1[[#This Row],[Horario Inscrito]])&amp;"-"&amp;TRIM(Tabla1[[#This Row],[Fecha Inicio grupo]])&amp;"-"&amp;TRIM(Tabla1[[#This Row],[Tipo Incrito]]))</f>
        <v/>
      </c>
      <c r="BH853" s="251" t="str">
        <f>IF(F853="","",OR(IFERROR(SEARCH("CG",Tabla1[[#This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3" s="305" t="str">
        <f>IF(F853&lt;&gt;"",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3" s="305" t="str">
        <f>IF(F853&lt;&gt;"",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3" s="305" t="str">
        <f>IF(Tabla1[[#This Row],[Fecha Inicio grupo]]="","",IFERROR(VLOOKUP(Tabla1[[#This Row],[Mes de Alta como miembro]],Parámetros!$AM$2:$AN$16,2,0),"01/01/1900"))</f>
        <v/>
      </c>
    </row>
    <row r="854" spans="1:63" ht="14.45" hidden="1">
      <c r="A854" s="68">
        <v>851</v>
      </c>
      <c r="B854" s="29"/>
      <c r="C854" s="34"/>
      <c r="D854" s="42"/>
      <c r="E854" s="64"/>
      <c r="F854" s="45"/>
      <c r="G854" s="45"/>
      <c r="H854" s="161"/>
      <c r="I854" s="42"/>
      <c r="J854" s="28"/>
      <c r="K854" s="69"/>
      <c r="L854" s="68"/>
      <c r="M854" s="46"/>
      <c r="N854" s="236" t="str">
        <f ca="1">IF(Tabla1[[#This Row],[Fecha de nac]]="","",IF(Tabla1[[#This Row],[Fecha Finalización]] &gt;=TODAY(), DATEDIF(Tabla1[[#This Row],[Fecha de nac]],TODAY(),"y"), ROUNDDOWN((Tabla1[[#This Row],[Fecha Finalización]] -Tabla1[[#This Row],[Fecha de nac]])/365,0)))</f>
        <v/>
      </c>
      <c r="O854" s="167"/>
      <c r="P854" s="34"/>
      <c r="Q854" s="67"/>
      <c r="R854" s="67"/>
      <c r="S854" s="67"/>
      <c r="T854" s="67"/>
      <c r="U854" s="241" t="str">
        <f>IF(F854="","",Tabla1[[#This Row],[Fecha Inicio grupo]]+3*7-7)</f>
        <v/>
      </c>
      <c r="V854" s="242" t="str">
        <f>IF(F854="","",EDATE(Tabla1[[#This Row],[Fecha Inicio grupo]],3))</f>
        <v/>
      </c>
      <c r="W854" s="29"/>
      <c r="X854" s="29"/>
      <c r="Y854" s="76"/>
      <c r="Z854" s="76"/>
      <c r="AA854" s="76"/>
      <c r="AB854" s="76"/>
      <c r="AC854" s="76"/>
      <c r="AD854" s="76"/>
      <c r="AE854" s="76"/>
      <c r="AF854" s="76"/>
      <c r="AG854" s="76"/>
      <c r="AH854" s="76"/>
      <c r="AI854" s="76"/>
      <c r="AJ854" s="76"/>
      <c r="AK854" s="76"/>
      <c r="AL854" s="76"/>
      <c r="AM854" s="76"/>
      <c r="AN854" s="76"/>
      <c r="AO854" s="143"/>
      <c r="AP854" s="244" t="str">
        <f>IF(F854="","",IFERROR(VLOOKUP(SUBSTITUTE(SUBSTITUTE(Tabla1[[#This Row],[Uso Sistemas]],"T","P"),"N","F"),Parámetros!$M$2:$N$17,2,0),"Completar hasta 3ra sem. para evaluar a Probacionista"))</f>
        <v/>
      </c>
      <c r="AQ854" s="39"/>
      <c r="AR854" s="39"/>
      <c r="AS854" s="39"/>
      <c r="AT854" s="28"/>
      <c r="AU854" s="55"/>
      <c r="AV854" s="55"/>
      <c r="AW854" s="55"/>
      <c r="AX854" s="246" t="str">
        <f>IF(V854="","",EOMONTH(EDATE(Tabla1[[#This Row],[Fecha Finalización]],2),0))</f>
        <v/>
      </c>
      <c r="AY854" s="39"/>
      <c r="AZ854" s="247" t="str">
        <f>IF(V854="","",EOMONTH(EDATE(Tabla1[[#This Row],[Fecha Finalización]],3),0))</f>
        <v/>
      </c>
      <c r="BA854" s="39"/>
      <c r="BB854" s="39"/>
      <c r="BC854" s="233"/>
      <c r="BD854" s="231" t="str">
        <f>IF(F854="","",Tabla1[[#This Row],[sem 01]]&amp;Tabla1[[#This Row],[sem 02]]&amp;Tabla1[[#This Row],[sem 03]])</f>
        <v/>
      </c>
      <c r="BE854" s="232" t="str">
        <f>+IF(TRIM(F854)="","",$B$1&amp;"-"&amp;Tabla1[[#This Row],[Mes Inscrito]]&amp;"-"&amp;Tabla1[[#This Row],[Dia de clases Inscrito]]&amp;"-"&amp;Tabla1[[#This Row],[Horario Inscrito]]&amp;"-"&amp;Tabla1[[#This Row],[Fecha Inicio grupo]])</f>
        <v/>
      </c>
      <c r="BF854" s="249" t="str">
        <f>IF(F854="","",Tabla1[[#This Row],[Curso]])</f>
        <v/>
      </c>
      <c r="BG854" s="250" t="str">
        <f>+IF(TRIM(F854)="","",$B$1&amp;"-"&amp;TRIM(Tabla1[[#This Row],[Mes Inscrito]])&amp;"-"&amp;TRIM(Tabla1[[#This Row],[Dia de clases Inscrito]])&amp;"-"&amp;TRIM(Tabla1[[#This Row],[Horario Inscrito]])&amp;"-"&amp;TRIM(Tabla1[[#This Row],[Fecha Inicio grupo]])&amp;"-"&amp;TRIM(Tabla1[[#This Row],[Tipo Incrito]]))</f>
        <v/>
      </c>
      <c r="BH854" s="251" t="str">
        <f>IF(F854="","",OR(IFERROR(SEARCH("CG",Tabla1[[#This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4" s="305" t="str">
        <f>IF(F854&lt;&gt;"",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4" s="305" t="str">
        <f>IF(F854&lt;&gt;"",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4" s="305" t="str">
        <f>IF(Tabla1[[#This Row],[Fecha Inicio grupo]]="","",IFERROR(VLOOKUP(Tabla1[[#This Row],[Mes de Alta como miembro]],Parámetros!$AM$2:$AN$16,2,0),"01/01/1900"))</f>
        <v/>
      </c>
    </row>
    <row r="855" spans="1:63" ht="14.45" hidden="1">
      <c r="A855" s="68">
        <v>852</v>
      </c>
      <c r="B855" s="29"/>
      <c r="C855" s="34"/>
      <c r="D855" s="42"/>
      <c r="E855" s="64"/>
      <c r="F855" s="45"/>
      <c r="G855" s="45"/>
      <c r="H855" s="161"/>
      <c r="I855" s="42"/>
      <c r="J855" s="28"/>
      <c r="K855" s="69"/>
      <c r="L855" s="68"/>
      <c r="M855" s="46"/>
      <c r="N855" s="236" t="str">
        <f ca="1">IF(Tabla1[[#This Row],[Fecha de nac]]="","",IF(Tabla1[[#This Row],[Fecha Finalización]] &gt;=TODAY(), DATEDIF(Tabla1[[#This Row],[Fecha de nac]],TODAY(),"y"), ROUNDDOWN((Tabla1[[#This Row],[Fecha Finalización]] -Tabla1[[#This Row],[Fecha de nac]])/365,0)))</f>
        <v/>
      </c>
      <c r="O855" s="167"/>
      <c r="P855" s="34"/>
      <c r="Q855" s="67"/>
      <c r="R855" s="67"/>
      <c r="S855" s="67"/>
      <c r="T855" s="67"/>
      <c r="U855" s="241" t="str">
        <f>IF(F855="","",Tabla1[[#This Row],[Fecha Inicio grupo]]+3*7-7)</f>
        <v/>
      </c>
      <c r="V855" s="242" t="str">
        <f>IF(F855="","",EDATE(Tabla1[[#This Row],[Fecha Inicio grupo]],3))</f>
        <v/>
      </c>
      <c r="W855" s="29"/>
      <c r="X855" s="29"/>
      <c r="Y855" s="76"/>
      <c r="Z855" s="76"/>
      <c r="AA855" s="76"/>
      <c r="AB855" s="76"/>
      <c r="AC855" s="76"/>
      <c r="AD855" s="76"/>
      <c r="AE855" s="76"/>
      <c r="AF855" s="76"/>
      <c r="AG855" s="76"/>
      <c r="AH855" s="76"/>
      <c r="AI855" s="76"/>
      <c r="AJ855" s="76"/>
      <c r="AK855" s="76"/>
      <c r="AL855" s="76"/>
      <c r="AM855" s="76"/>
      <c r="AN855" s="76"/>
      <c r="AO855" s="143"/>
      <c r="AP855" s="244" t="str">
        <f>IF(F855="","",IFERROR(VLOOKUP(SUBSTITUTE(SUBSTITUTE(Tabla1[[#This Row],[Uso Sistemas]],"T","P"),"N","F"),Parámetros!$M$2:$N$17,2,0),"Completar hasta 3ra sem. para evaluar a Probacionista"))</f>
        <v/>
      </c>
      <c r="AQ855" s="39"/>
      <c r="AR855" s="39"/>
      <c r="AS855" s="39"/>
      <c r="AT855" s="28"/>
      <c r="AU855" s="55"/>
      <c r="AV855" s="55"/>
      <c r="AW855" s="55"/>
      <c r="AX855" s="246" t="str">
        <f>IF(V855="","",EOMONTH(EDATE(Tabla1[[#This Row],[Fecha Finalización]],2),0))</f>
        <v/>
      </c>
      <c r="AY855" s="39"/>
      <c r="AZ855" s="247" t="str">
        <f>IF(V855="","",EOMONTH(EDATE(Tabla1[[#This Row],[Fecha Finalización]],3),0))</f>
        <v/>
      </c>
      <c r="BA855" s="39"/>
      <c r="BB855" s="39"/>
      <c r="BC855" s="233"/>
      <c r="BD855" s="231" t="str">
        <f>IF(F855="","",Tabla1[[#This Row],[sem 01]]&amp;Tabla1[[#This Row],[sem 02]]&amp;Tabla1[[#This Row],[sem 03]])</f>
        <v/>
      </c>
      <c r="BE855" s="232" t="str">
        <f>+IF(TRIM(F855)="","",$B$1&amp;"-"&amp;Tabla1[[#This Row],[Mes Inscrito]]&amp;"-"&amp;Tabla1[[#This Row],[Dia de clases Inscrito]]&amp;"-"&amp;Tabla1[[#This Row],[Horario Inscrito]]&amp;"-"&amp;Tabla1[[#This Row],[Fecha Inicio grupo]])</f>
        <v/>
      </c>
      <c r="BF855" s="249" t="str">
        <f>IF(F855="","",Tabla1[[#This Row],[Curso]])</f>
        <v/>
      </c>
      <c r="BG855" s="250" t="str">
        <f>+IF(TRIM(F855)="","",$B$1&amp;"-"&amp;TRIM(Tabla1[[#This Row],[Mes Inscrito]])&amp;"-"&amp;TRIM(Tabla1[[#This Row],[Dia de clases Inscrito]])&amp;"-"&amp;TRIM(Tabla1[[#This Row],[Horario Inscrito]])&amp;"-"&amp;TRIM(Tabla1[[#This Row],[Fecha Inicio grupo]])&amp;"-"&amp;TRIM(Tabla1[[#This Row],[Tipo Incrito]]))</f>
        <v/>
      </c>
      <c r="BH855" s="251" t="str">
        <f>IF(F855="","",OR(IFERROR(SEARCH("CG",Tabla1[[#This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5" s="305" t="str">
        <f>IF(F855&lt;&gt;"",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5" s="305" t="str">
        <f>IF(F855&lt;&gt;"",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5" s="305" t="str">
        <f>IF(Tabla1[[#This Row],[Fecha Inicio grupo]]="","",IFERROR(VLOOKUP(Tabla1[[#This Row],[Mes de Alta como miembro]],Parámetros!$AM$2:$AN$16,2,0),"01/01/1900"))</f>
        <v/>
      </c>
    </row>
    <row r="856" spans="1:63" ht="14.45" hidden="1">
      <c r="A856" s="68">
        <v>853</v>
      </c>
      <c r="B856" s="29"/>
      <c r="C856" s="34"/>
      <c r="D856" s="42"/>
      <c r="E856" s="64"/>
      <c r="F856" s="45"/>
      <c r="G856" s="45"/>
      <c r="H856" s="161"/>
      <c r="I856" s="42"/>
      <c r="J856" s="28"/>
      <c r="K856" s="69"/>
      <c r="L856" s="68"/>
      <c r="M856" s="46"/>
      <c r="N856" s="236" t="str">
        <f ca="1">IF(Tabla1[[#This Row],[Fecha de nac]]="","",IF(Tabla1[[#This Row],[Fecha Finalización]] &gt;=TODAY(), DATEDIF(Tabla1[[#This Row],[Fecha de nac]],TODAY(),"y"), ROUNDDOWN((Tabla1[[#This Row],[Fecha Finalización]] -Tabla1[[#This Row],[Fecha de nac]])/365,0)))</f>
        <v/>
      </c>
      <c r="O856" s="167"/>
      <c r="P856" s="34"/>
      <c r="Q856" s="67"/>
      <c r="R856" s="67"/>
      <c r="S856" s="67"/>
      <c r="T856" s="67"/>
      <c r="U856" s="241" t="str">
        <f>IF(F856="","",Tabla1[[#This Row],[Fecha Inicio grupo]]+3*7-7)</f>
        <v/>
      </c>
      <c r="V856" s="242" t="str">
        <f>IF(F856="","",EDATE(Tabla1[[#This Row],[Fecha Inicio grupo]],3))</f>
        <v/>
      </c>
      <c r="W856" s="29"/>
      <c r="X856" s="29"/>
      <c r="Y856" s="76"/>
      <c r="Z856" s="76"/>
      <c r="AA856" s="76"/>
      <c r="AB856" s="76"/>
      <c r="AC856" s="76"/>
      <c r="AD856" s="76"/>
      <c r="AE856" s="76"/>
      <c r="AF856" s="76"/>
      <c r="AG856" s="76"/>
      <c r="AH856" s="76"/>
      <c r="AI856" s="76"/>
      <c r="AJ856" s="76"/>
      <c r="AK856" s="76"/>
      <c r="AL856" s="76"/>
      <c r="AM856" s="76"/>
      <c r="AN856" s="76"/>
      <c r="AO856" s="143"/>
      <c r="AP856" s="244" t="str">
        <f>IF(F856="","",IFERROR(VLOOKUP(SUBSTITUTE(SUBSTITUTE(Tabla1[[#This Row],[Uso Sistemas]],"T","P"),"N","F"),Parámetros!$M$2:$N$17,2,0),"Completar hasta 3ra sem. para evaluar a Probacionista"))</f>
        <v/>
      </c>
      <c r="AQ856" s="39"/>
      <c r="AR856" s="39"/>
      <c r="AS856" s="39"/>
      <c r="AT856" s="28"/>
      <c r="AU856" s="55"/>
      <c r="AV856" s="55"/>
      <c r="AW856" s="55"/>
      <c r="AX856" s="246" t="str">
        <f>IF(V856="","",EOMONTH(EDATE(Tabla1[[#This Row],[Fecha Finalización]],2),0))</f>
        <v/>
      </c>
      <c r="AY856" s="39"/>
      <c r="AZ856" s="247" t="str">
        <f>IF(V856="","",EOMONTH(EDATE(Tabla1[[#This Row],[Fecha Finalización]],3),0))</f>
        <v/>
      </c>
      <c r="BA856" s="39"/>
      <c r="BB856" s="39"/>
      <c r="BC856" s="233"/>
      <c r="BD856" s="231" t="str">
        <f>IF(F856="","",Tabla1[[#This Row],[sem 01]]&amp;Tabla1[[#This Row],[sem 02]]&amp;Tabla1[[#This Row],[sem 03]])</f>
        <v/>
      </c>
      <c r="BE856" s="232" t="str">
        <f>+IF(TRIM(F856)="","",$B$1&amp;"-"&amp;Tabla1[[#This Row],[Mes Inscrito]]&amp;"-"&amp;Tabla1[[#This Row],[Dia de clases Inscrito]]&amp;"-"&amp;Tabla1[[#This Row],[Horario Inscrito]]&amp;"-"&amp;Tabla1[[#This Row],[Fecha Inicio grupo]])</f>
        <v/>
      </c>
      <c r="BF856" s="249" t="str">
        <f>IF(F856="","",Tabla1[[#This Row],[Curso]])</f>
        <v/>
      </c>
      <c r="BG856" s="250" t="str">
        <f>+IF(TRIM(F856)="","",$B$1&amp;"-"&amp;TRIM(Tabla1[[#This Row],[Mes Inscrito]])&amp;"-"&amp;TRIM(Tabla1[[#This Row],[Dia de clases Inscrito]])&amp;"-"&amp;TRIM(Tabla1[[#This Row],[Horario Inscrito]])&amp;"-"&amp;TRIM(Tabla1[[#This Row],[Fecha Inicio grupo]])&amp;"-"&amp;TRIM(Tabla1[[#This Row],[Tipo Incrito]]))</f>
        <v/>
      </c>
      <c r="BH856" s="251" t="str">
        <f>IF(F856="","",OR(IFERROR(SEARCH("CG",Tabla1[[#This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6" s="305" t="str">
        <f>IF(F856&lt;&gt;"",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6" s="305" t="str">
        <f>IF(F856&lt;&gt;"",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6" s="305" t="str">
        <f>IF(Tabla1[[#This Row],[Fecha Inicio grupo]]="","",IFERROR(VLOOKUP(Tabla1[[#This Row],[Mes de Alta como miembro]],Parámetros!$AM$2:$AN$16,2,0),"01/01/1900"))</f>
        <v/>
      </c>
    </row>
    <row r="857" spans="1:63" ht="14.45" hidden="1">
      <c r="A857" s="68">
        <v>854</v>
      </c>
      <c r="B857" s="29"/>
      <c r="C857" s="34"/>
      <c r="D857" s="42"/>
      <c r="E857" s="64"/>
      <c r="F857" s="45"/>
      <c r="G857" s="45"/>
      <c r="H857" s="161"/>
      <c r="I857" s="42"/>
      <c r="J857" s="28"/>
      <c r="K857" s="69"/>
      <c r="L857" s="68"/>
      <c r="M857" s="46"/>
      <c r="N857" s="236" t="str">
        <f ca="1">IF(Tabla1[[#This Row],[Fecha de nac]]="","",IF(Tabla1[[#This Row],[Fecha Finalización]] &gt;=TODAY(), DATEDIF(Tabla1[[#This Row],[Fecha de nac]],TODAY(),"y"), ROUNDDOWN((Tabla1[[#This Row],[Fecha Finalización]] -Tabla1[[#This Row],[Fecha de nac]])/365,0)))</f>
        <v/>
      </c>
      <c r="O857" s="167"/>
      <c r="P857" s="34"/>
      <c r="Q857" s="67"/>
      <c r="R857" s="67"/>
      <c r="S857" s="67"/>
      <c r="T857" s="67"/>
      <c r="U857" s="241" t="str">
        <f>IF(F857="","",Tabla1[[#This Row],[Fecha Inicio grupo]]+3*7-7)</f>
        <v/>
      </c>
      <c r="V857" s="242" t="str">
        <f>IF(F857="","",EDATE(Tabla1[[#This Row],[Fecha Inicio grupo]],3))</f>
        <v/>
      </c>
      <c r="W857" s="29"/>
      <c r="X857" s="29"/>
      <c r="Y857" s="76"/>
      <c r="Z857" s="76"/>
      <c r="AA857" s="76"/>
      <c r="AB857" s="76"/>
      <c r="AC857" s="76"/>
      <c r="AD857" s="76"/>
      <c r="AE857" s="76"/>
      <c r="AF857" s="76"/>
      <c r="AG857" s="76"/>
      <c r="AH857" s="76"/>
      <c r="AI857" s="76"/>
      <c r="AJ857" s="76"/>
      <c r="AK857" s="76"/>
      <c r="AL857" s="76"/>
      <c r="AM857" s="76"/>
      <c r="AN857" s="76"/>
      <c r="AO857" s="143"/>
      <c r="AP857" s="244" t="str">
        <f>IF(F857="","",IFERROR(VLOOKUP(SUBSTITUTE(SUBSTITUTE(Tabla1[[#This Row],[Uso Sistemas]],"T","P"),"N","F"),Parámetros!$M$2:$N$17,2,0),"Completar hasta 3ra sem. para evaluar a Probacionista"))</f>
        <v/>
      </c>
      <c r="AQ857" s="39"/>
      <c r="AR857" s="39"/>
      <c r="AS857" s="39"/>
      <c r="AT857" s="28"/>
      <c r="AU857" s="55"/>
      <c r="AV857" s="55"/>
      <c r="AW857" s="55"/>
      <c r="AX857" s="246" t="str">
        <f>IF(V857="","",EOMONTH(EDATE(Tabla1[[#This Row],[Fecha Finalización]],2),0))</f>
        <v/>
      </c>
      <c r="AY857" s="39"/>
      <c r="AZ857" s="247" t="str">
        <f>IF(V857="","",EOMONTH(EDATE(Tabla1[[#This Row],[Fecha Finalización]],3),0))</f>
        <v/>
      </c>
      <c r="BA857" s="39"/>
      <c r="BB857" s="39"/>
      <c r="BC857" s="233"/>
      <c r="BD857" s="231" t="str">
        <f>IF(F857="","",Tabla1[[#This Row],[sem 01]]&amp;Tabla1[[#This Row],[sem 02]]&amp;Tabla1[[#This Row],[sem 03]])</f>
        <v/>
      </c>
      <c r="BE857" s="232" t="str">
        <f>+IF(TRIM(F857)="","",$B$1&amp;"-"&amp;Tabla1[[#This Row],[Mes Inscrito]]&amp;"-"&amp;Tabla1[[#This Row],[Dia de clases Inscrito]]&amp;"-"&amp;Tabla1[[#This Row],[Horario Inscrito]]&amp;"-"&amp;Tabla1[[#This Row],[Fecha Inicio grupo]])</f>
        <v/>
      </c>
      <c r="BF857" s="249" t="str">
        <f>IF(F857="","",Tabla1[[#This Row],[Curso]])</f>
        <v/>
      </c>
      <c r="BG857" s="250" t="str">
        <f>+IF(TRIM(F857)="","",$B$1&amp;"-"&amp;TRIM(Tabla1[[#This Row],[Mes Inscrito]])&amp;"-"&amp;TRIM(Tabla1[[#This Row],[Dia de clases Inscrito]])&amp;"-"&amp;TRIM(Tabla1[[#This Row],[Horario Inscrito]])&amp;"-"&amp;TRIM(Tabla1[[#This Row],[Fecha Inicio grupo]])&amp;"-"&amp;TRIM(Tabla1[[#This Row],[Tipo Incrito]]))</f>
        <v/>
      </c>
      <c r="BH857" s="251" t="str">
        <f>IF(F857="","",OR(IFERROR(SEARCH("CG",Tabla1[[#This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7" s="305" t="str">
        <f>IF(F857&lt;&gt;"",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7" s="305" t="str">
        <f>IF(F857&lt;&gt;"",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7" s="305" t="str">
        <f>IF(Tabla1[[#This Row],[Fecha Inicio grupo]]="","",IFERROR(VLOOKUP(Tabla1[[#This Row],[Mes de Alta como miembro]],Parámetros!$AM$2:$AN$16,2,0),"01/01/1900"))</f>
        <v/>
      </c>
    </row>
    <row r="858" spans="1:63" ht="14.45" hidden="1">
      <c r="A858" s="68">
        <v>855</v>
      </c>
      <c r="B858" s="29"/>
      <c r="C858" s="34"/>
      <c r="D858" s="42"/>
      <c r="E858" s="64"/>
      <c r="F858" s="45"/>
      <c r="G858" s="45"/>
      <c r="H858" s="161"/>
      <c r="I858" s="42"/>
      <c r="J858" s="28"/>
      <c r="K858" s="69"/>
      <c r="L858" s="68"/>
      <c r="M858" s="46"/>
      <c r="N858" s="236" t="str">
        <f ca="1">IF(Tabla1[[#This Row],[Fecha de nac]]="","",IF(Tabla1[[#This Row],[Fecha Finalización]] &gt;=TODAY(), DATEDIF(Tabla1[[#This Row],[Fecha de nac]],TODAY(),"y"), ROUNDDOWN((Tabla1[[#This Row],[Fecha Finalización]] -Tabla1[[#This Row],[Fecha de nac]])/365,0)))</f>
        <v/>
      </c>
      <c r="O858" s="167"/>
      <c r="P858" s="34"/>
      <c r="Q858" s="67"/>
      <c r="R858" s="67"/>
      <c r="S858" s="67"/>
      <c r="T858" s="67"/>
      <c r="U858" s="241" t="str">
        <f>IF(F858="","",Tabla1[[#This Row],[Fecha Inicio grupo]]+3*7-7)</f>
        <v/>
      </c>
      <c r="V858" s="242" t="str">
        <f>IF(F858="","",EDATE(Tabla1[[#This Row],[Fecha Inicio grupo]],3))</f>
        <v/>
      </c>
      <c r="W858" s="29"/>
      <c r="X858" s="29"/>
      <c r="Y858" s="76"/>
      <c r="Z858" s="76"/>
      <c r="AA858" s="76"/>
      <c r="AB858" s="76"/>
      <c r="AC858" s="76"/>
      <c r="AD858" s="76"/>
      <c r="AE858" s="76"/>
      <c r="AF858" s="76"/>
      <c r="AG858" s="76"/>
      <c r="AH858" s="76"/>
      <c r="AI858" s="76"/>
      <c r="AJ858" s="76"/>
      <c r="AK858" s="76"/>
      <c r="AL858" s="76"/>
      <c r="AM858" s="76"/>
      <c r="AN858" s="76"/>
      <c r="AO858" s="143"/>
      <c r="AP858" s="244" t="str">
        <f>IF(F858="","",IFERROR(VLOOKUP(SUBSTITUTE(SUBSTITUTE(Tabla1[[#This Row],[Uso Sistemas]],"T","P"),"N","F"),Parámetros!$M$2:$N$17,2,0),"Completar hasta 3ra sem. para evaluar a Probacionista"))</f>
        <v/>
      </c>
      <c r="AQ858" s="39"/>
      <c r="AR858" s="39"/>
      <c r="AS858" s="39"/>
      <c r="AT858" s="28"/>
      <c r="AU858" s="55"/>
      <c r="AV858" s="55"/>
      <c r="AW858" s="55"/>
      <c r="AX858" s="246" t="str">
        <f>IF(V858="","",EOMONTH(EDATE(Tabla1[[#This Row],[Fecha Finalización]],2),0))</f>
        <v/>
      </c>
      <c r="AY858" s="39"/>
      <c r="AZ858" s="247" t="str">
        <f>IF(V858="","",EOMONTH(EDATE(Tabla1[[#This Row],[Fecha Finalización]],3),0))</f>
        <v/>
      </c>
      <c r="BA858" s="39"/>
      <c r="BB858" s="39"/>
      <c r="BC858" s="233"/>
      <c r="BD858" s="231" t="str">
        <f>IF(F858="","",Tabla1[[#This Row],[sem 01]]&amp;Tabla1[[#This Row],[sem 02]]&amp;Tabla1[[#This Row],[sem 03]])</f>
        <v/>
      </c>
      <c r="BE858" s="232" t="str">
        <f>+IF(TRIM(F858)="","",$B$1&amp;"-"&amp;Tabla1[[#This Row],[Mes Inscrito]]&amp;"-"&amp;Tabla1[[#This Row],[Dia de clases Inscrito]]&amp;"-"&amp;Tabla1[[#This Row],[Horario Inscrito]]&amp;"-"&amp;Tabla1[[#This Row],[Fecha Inicio grupo]])</f>
        <v/>
      </c>
      <c r="BF858" s="249" t="str">
        <f>IF(F858="","",Tabla1[[#This Row],[Curso]])</f>
        <v/>
      </c>
      <c r="BG858" s="250" t="str">
        <f>+IF(TRIM(F858)="","",$B$1&amp;"-"&amp;TRIM(Tabla1[[#This Row],[Mes Inscrito]])&amp;"-"&amp;TRIM(Tabla1[[#This Row],[Dia de clases Inscrito]])&amp;"-"&amp;TRIM(Tabla1[[#This Row],[Horario Inscrito]])&amp;"-"&amp;TRIM(Tabla1[[#This Row],[Fecha Inicio grupo]])&amp;"-"&amp;TRIM(Tabla1[[#This Row],[Tipo Incrito]]))</f>
        <v/>
      </c>
      <c r="BH858" s="251" t="str">
        <f>IF(F858="","",OR(IFERROR(SEARCH("CG",Tabla1[[#This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8" s="305" t="str">
        <f>IF(F858&lt;&gt;"",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8" s="305" t="str">
        <f>IF(F858&lt;&gt;"",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8" s="305" t="str">
        <f>IF(Tabla1[[#This Row],[Fecha Inicio grupo]]="","",IFERROR(VLOOKUP(Tabla1[[#This Row],[Mes de Alta como miembro]],Parámetros!$AM$2:$AN$16,2,0),"01/01/1900"))</f>
        <v/>
      </c>
    </row>
    <row r="859" spans="1:63" ht="14.45" hidden="1">
      <c r="A859" s="68">
        <v>856</v>
      </c>
      <c r="B859" s="29"/>
      <c r="C859" s="34"/>
      <c r="D859" s="42"/>
      <c r="E859" s="64"/>
      <c r="F859" s="45"/>
      <c r="G859" s="45"/>
      <c r="H859" s="161"/>
      <c r="I859" s="42"/>
      <c r="J859" s="28"/>
      <c r="K859" s="69"/>
      <c r="L859" s="68"/>
      <c r="M859" s="46"/>
      <c r="N859" s="236" t="str">
        <f ca="1">IF(Tabla1[[#This Row],[Fecha de nac]]="","",IF(Tabla1[[#This Row],[Fecha Finalización]] &gt;=TODAY(), DATEDIF(Tabla1[[#This Row],[Fecha de nac]],TODAY(),"y"), ROUNDDOWN((Tabla1[[#This Row],[Fecha Finalización]] -Tabla1[[#This Row],[Fecha de nac]])/365,0)))</f>
        <v/>
      </c>
      <c r="O859" s="167"/>
      <c r="P859" s="34"/>
      <c r="Q859" s="67"/>
      <c r="R859" s="67"/>
      <c r="S859" s="67"/>
      <c r="T859" s="67"/>
      <c r="U859" s="241" t="str">
        <f>IF(F859="","",Tabla1[[#This Row],[Fecha Inicio grupo]]+3*7-7)</f>
        <v/>
      </c>
      <c r="V859" s="242" t="str">
        <f>IF(F859="","",EDATE(Tabla1[[#This Row],[Fecha Inicio grupo]],3))</f>
        <v/>
      </c>
      <c r="W859" s="29"/>
      <c r="X859" s="29"/>
      <c r="Y859" s="76"/>
      <c r="Z859" s="76"/>
      <c r="AA859" s="76"/>
      <c r="AB859" s="76"/>
      <c r="AC859" s="76"/>
      <c r="AD859" s="76"/>
      <c r="AE859" s="76"/>
      <c r="AF859" s="76"/>
      <c r="AG859" s="76"/>
      <c r="AH859" s="76"/>
      <c r="AI859" s="76"/>
      <c r="AJ859" s="76"/>
      <c r="AK859" s="76"/>
      <c r="AL859" s="76"/>
      <c r="AM859" s="76"/>
      <c r="AN859" s="76"/>
      <c r="AO859" s="143"/>
      <c r="AP859" s="244" t="str">
        <f>IF(F859="","",IFERROR(VLOOKUP(SUBSTITUTE(SUBSTITUTE(Tabla1[[#This Row],[Uso Sistemas]],"T","P"),"N","F"),Parámetros!$M$2:$N$17,2,0),"Completar hasta 3ra sem. para evaluar a Probacionista"))</f>
        <v/>
      </c>
      <c r="AQ859" s="39"/>
      <c r="AR859" s="39"/>
      <c r="AS859" s="39"/>
      <c r="AT859" s="28"/>
      <c r="AU859" s="55"/>
      <c r="AV859" s="55"/>
      <c r="AW859" s="55"/>
      <c r="AX859" s="246" t="str">
        <f>IF(V859="","",EOMONTH(EDATE(Tabla1[[#This Row],[Fecha Finalización]],2),0))</f>
        <v/>
      </c>
      <c r="AY859" s="39"/>
      <c r="AZ859" s="247" t="str">
        <f>IF(V859="","",EOMONTH(EDATE(Tabla1[[#This Row],[Fecha Finalización]],3),0))</f>
        <v/>
      </c>
      <c r="BA859" s="39"/>
      <c r="BB859" s="39"/>
      <c r="BC859" s="233"/>
      <c r="BD859" s="231" t="str">
        <f>IF(F859="","",Tabla1[[#This Row],[sem 01]]&amp;Tabla1[[#This Row],[sem 02]]&amp;Tabla1[[#This Row],[sem 03]])</f>
        <v/>
      </c>
      <c r="BE859" s="232" t="str">
        <f>+IF(TRIM(F859)="","",$B$1&amp;"-"&amp;Tabla1[[#This Row],[Mes Inscrito]]&amp;"-"&amp;Tabla1[[#This Row],[Dia de clases Inscrito]]&amp;"-"&amp;Tabla1[[#This Row],[Horario Inscrito]]&amp;"-"&amp;Tabla1[[#This Row],[Fecha Inicio grupo]])</f>
        <v/>
      </c>
      <c r="BF859" s="249" t="str">
        <f>IF(F859="","",Tabla1[[#This Row],[Curso]])</f>
        <v/>
      </c>
      <c r="BG859" s="250" t="str">
        <f>+IF(TRIM(F859)="","",$B$1&amp;"-"&amp;TRIM(Tabla1[[#This Row],[Mes Inscrito]])&amp;"-"&amp;TRIM(Tabla1[[#This Row],[Dia de clases Inscrito]])&amp;"-"&amp;TRIM(Tabla1[[#This Row],[Horario Inscrito]])&amp;"-"&amp;TRIM(Tabla1[[#This Row],[Fecha Inicio grupo]])&amp;"-"&amp;TRIM(Tabla1[[#This Row],[Tipo Incrito]]))</f>
        <v/>
      </c>
      <c r="BH859" s="251" t="str">
        <f>IF(F859="","",OR(IFERROR(SEARCH("CG",Tabla1[[#This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9" s="305" t="str">
        <f>IF(F859&lt;&gt;"",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9" s="305" t="str">
        <f>IF(F859&lt;&gt;"",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9" s="305" t="str">
        <f>IF(Tabla1[[#This Row],[Fecha Inicio grupo]]="","",IFERROR(VLOOKUP(Tabla1[[#This Row],[Mes de Alta como miembro]],Parámetros!$AM$2:$AN$16,2,0),"01/01/1900"))</f>
        <v/>
      </c>
    </row>
    <row r="860" spans="1:63" ht="14.45" hidden="1">
      <c r="A860" s="68">
        <v>857</v>
      </c>
      <c r="B860" s="29"/>
      <c r="C860" s="34"/>
      <c r="D860" s="42"/>
      <c r="E860" s="64"/>
      <c r="F860" s="45"/>
      <c r="G860" s="45"/>
      <c r="H860" s="161"/>
      <c r="I860" s="42"/>
      <c r="J860" s="28"/>
      <c r="K860" s="69"/>
      <c r="L860" s="68"/>
      <c r="M860" s="46"/>
      <c r="N860" s="236" t="str">
        <f ca="1">IF(Tabla1[[#This Row],[Fecha de nac]]="","",IF(Tabla1[[#This Row],[Fecha Finalización]] &gt;=TODAY(), DATEDIF(Tabla1[[#This Row],[Fecha de nac]],TODAY(),"y"), ROUNDDOWN((Tabla1[[#This Row],[Fecha Finalización]] -Tabla1[[#This Row],[Fecha de nac]])/365,0)))</f>
        <v/>
      </c>
      <c r="O860" s="167"/>
      <c r="P860" s="34"/>
      <c r="Q860" s="67"/>
      <c r="R860" s="67"/>
      <c r="S860" s="67"/>
      <c r="T860" s="67"/>
      <c r="U860" s="241" t="str">
        <f>IF(F860="","",Tabla1[[#This Row],[Fecha Inicio grupo]]+3*7-7)</f>
        <v/>
      </c>
      <c r="V860" s="242" t="str">
        <f>IF(F860="","",EDATE(Tabla1[[#This Row],[Fecha Inicio grupo]],3))</f>
        <v/>
      </c>
      <c r="W860" s="29"/>
      <c r="X860" s="29"/>
      <c r="Y860" s="76"/>
      <c r="Z860" s="76"/>
      <c r="AA860" s="76"/>
      <c r="AB860" s="76"/>
      <c r="AC860" s="76"/>
      <c r="AD860" s="76"/>
      <c r="AE860" s="76"/>
      <c r="AF860" s="76"/>
      <c r="AG860" s="76"/>
      <c r="AH860" s="76"/>
      <c r="AI860" s="76"/>
      <c r="AJ860" s="76"/>
      <c r="AK860" s="76"/>
      <c r="AL860" s="76"/>
      <c r="AM860" s="76"/>
      <c r="AN860" s="76"/>
      <c r="AO860" s="143"/>
      <c r="AP860" s="244" t="str">
        <f>IF(F860="","",IFERROR(VLOOKUP(SUBSTITUTE(SUBSTITUTE(Tabla1[[#This Row],[Uso Sistemas]],"T","P"),"N","F"),Parámetros!$M$2:$N$17,2,0),"Completar hasta 3ra sem. para evaluar a Probacionista"))</f>
        <v/>
      </c>
      <c r="AQ860" s="39"/>
      <c r="AR860" s="39"/>
      <c r="AS860" s="39"/>
      <c r="AT860" s="28"/>
      <c r="AU860" s="55"/>
      <c r="AV860" s="55"/>
      <c r="AW860" s="55"/>
      <c r="AX860" s="246" t="str">
        <f>IF(V860="","",EOMONTH(EDATE(Tabla1[[#This Row],[Fecha Finalización]],2),0))</f>
        <v/>
      </c>
      <c r="AY860" s="39"/>
      <c r="AZ860" s="247" t="str">
        <f>IF(V860="","",EOMONTH(EDATE(Tabla1[[#This Row],[Fecha Finalización]],3),0))</f>
        <v/>
      </c>
      <c r="BA860" s="39"/>
      <c r="BB860" s="39"/>
      <c r="BC860" s="233"/>
      <c r="BD860" s="231" t="str">
        <f>IF(F860="","",Tabla1[[#This Row],[sem 01]]&amp;Tabla1[[#This Row],[sem 02]]&amp;Tabla1[[#This Row],[sem 03]])</f>
        <v/>
      </c>
      <c r="BE860" s="232" t="str">
        <f>+IF(TRIM(F860)="","",$B$1&amp;"-"&amp;Tabla1[[#This Row],[Mes Inscrito]]&amp;"-"&amp;Tabla1[[#This Row],[Dia de clases Inscrito]]&amp;"-"&amp;Tabla1[[#This Row],[Horario Inscrito]]&amp;"-"&amp;Tabla1[[#This Row],[Fecha Inicio grupo]])</f>
        <v/>
      </c>
      <c r="BF860" s="249" t="str">
        <f>IF(F860="","",Tabla1[[#This Row],[Curso]])</f>
        <v/>
      </c>
      <c r="BG860" s="250" t="str">
        <f>+IF(TRIM(F860)="","",$B$1&amp;"-"&amp;TRIM(Tabla1[[#This Row],[Mes Inscrito]])&amp;"-"&amp;TRIM(Tabla1[[#This Row],[Dia de clases Inscrito]])&amp;"-"&amp;TRIM(Tabla1[[#This Row],[Horario Inscrito]])&amp;"-"&amp;TRIM(Tabla1[[#This Row],[Fecha Inicio grupo]])&amp;"-"&amp;TRIM(Tabla1[[#This Row],[Tipo Incrito]]))</f>
        <v/>
      </c>
      <c r="BH860" s="251" t="str">
        <f>IF(F860="","",OR(IFERROR(SEARCH("CG",Tabla1[[#This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0" s="305" t="str">
        <f>IF(F860&lt;&gt;"",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0" s="305" t="str">
        <f>IF(F860&lt;&gt;"",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0" s="305" t="str">
        <f>IF(Tabla1[[#This Row],[Fecha Inicio grupo]]="","",IFERROR(VLOOKUP(Tabla1[[#This Row],[Mes de Alta como miembro]],Parámetros!$AM$2:$AN$16,2,0),"01/01/1900"))</f>
        <v/>
      </c>
    </row>
    <row r="861" spans="1:63" ht="14.45" hidden="1">
      <c r="A861" s="68">
        <v>858</v>
      </c>
      <c r="B861" s="29"/>
      <c r="C861" s="34"/>
      <c r="D861" s="42"/>
      <c r="E861" s="64"/>
      <c r="F861" s="45"/>
      <c r="G861" s="45"/>
      <c r="H861" s="161"/>
      <c r="I861" s="42"/>
      <c r="J861" s="28"/>
      <c r="K861" s="69"/>
      <c r="L861" s="68"/>
      <c r="M861" s="46"/>
      <c r="N861" s="236" t="str">
        <f ca="1">IF(Tabla1[[#This Row],[Fecha de nac]]="","",IF(Tabla1[[#This Row],[Fecha Finalización]] &gt;=TODAY(), DATEDIF(Tabla1[[#This Row],[Fecha de nac]],TODAY(),"y"), ROUNDDOWN((Tabla1[[#This Row],[Fecha Finalización]] -Tabla1[[#This Row],[Fecha de nac]])/365,0)))</f>
        <v/>
      </c>
      <c r="O861" s="167"/>
      <c r="P861" s="34"/>
      <c r="Q861" s="67"/>
      <c r="R861" s="67"/>
      <c r="S861" s="67"/>
      <c r="T861" s="67"/>
      <c r="U861" s="241" t="str">
        <f>IF(F861="","",Tabla1[[#This Row],[Fecha Inicio grupo]]+3*7-7)</f>
        <v/>
      </c>
      <c r="V861" s="242" t="str">
        <f>IF(F861="","",EDATE(Tabla1[[#This Row],[Fecha Inicio grupo]],3))</f>
        <v/>
      </c>
      <c r="W861" s="29"/>
      <c r="X861" s="29"/>
      <c r="Y861" s="76"/>
      <c r="Z861" s="76"/>
      <c r="AA861" s="76"/>
      <c r="AB861" s="76"/>
      <c r="AC861" s="76"/>
      <c r="AD861" s="76"/>
      <c r="AE861" s="76"/>
      <c r="AF861" s="76"/>
      <c r="AG861" s="76"/>
      <c r="AH861" s="76"/>
      <c r="AI861" s="76"/>
      <c r="AJ861" s="76"/>
      <c r="AK861" s="76"/>
      <c r="AL861" s="76"/>
      <c r="AM861" s="76"/>
      <c r="AN861" s="76"/>
      <c r="AO861" s="143"/>
      <c r="AP861" s="244" t="str">
        <f>IF(F861="","",IFERROR(VLOOKUP(SUBSTITUTE(SUBSTITUTE(Tabla1[[#This Row],[Uso Sistemas]],"T","P"),"N","F"),Parámetros!$M$2:$N$17,2,0),"Completar hasta 3ra sem. para evaluar a Probacionista"))</f>
        <v/>
      </c>
      <c r="AQ861" s="39"/>
      <c r="AR861" s="39"/>
      <c r="AS861" s="39"/>
      <c r="AT861" s="28"/>
      <c r="AU861" s="55"/>
      <c r="AV861" s="55"/>
      <c r="AW861" s="55"/>
      <c r="AX861" s="246" t="str">
        <f>IF(V861="","",EOMONTH(EDATE(Tabla1[[#This Row],[Fecha Finalización]],2),0))</f>
        <v/>
      </c>
      <c r="AY861" s="39"/>
      <c r="AZ861" s="247" t="str">
        <f>IF(V861="","",EOMONTH(EDATE(Tabla1[[#This Row],[Fecha Finalización]],3),0))</f>
        <v/>
      </c>
      <c r="BA861" s="39"/>
      <c r="BB861" s="39"/>
      <c r="BC861" s="233"/>
      <c r="BD861" s="231" t="str">
        <f>IF(F861="","",Tabla1[[#This Row],[sem 01]]&amp;Tabla1[[#This Row],[sem 02]]&amp;Tabla1[[#This Row],[sem 03]])</f>
        <v/>
      </c>
      <c r="BE861" s="232" t="str">
        <f>+IF(TRIM(F861)="","",$B$1&amp;"-"&amp;Tabla1[[#This Row],[Mes Inscrito]]&amp;"-"&amp;Tabla1[[#This Row],[Dia de clases Inscrito]]&amp;"-"&amp;Tabla1[[#This Row],[Horario Inscrito]]&amp;"-"&amp;Tabla1[[#This Row],[Fecha Inicio grupo]])</f>
        <v/>
      </c>
      <c r="BF861" s="249" t="str">
        <f>IF(F861="","",Tabla1[[#This Row],[Curso]])</f>
        <v/>
      </c>
      <c r="BG861" s="250" t="str">
        <f>+IF(TRIM(F861)="","",$B$1&amp;"-"&amp;TRIM(Tabla1[[#This Row],[Mes Inscrito]])&amp;"-"&amp;TRIM(Tabla1[[#This Row],[Dia de clases Inscrito]])&amp;"-"&amp;TRIM(Tabla1[[#This Row],[Horario Inscrito]])&amp;"-"&amp;TRIM(Tabla1[[#This Row],[Fecha Inicio grupo]])&amp;"-"&amp;TRIM(Tabla1[[#This Row],[Tipo Incrito]]))</f>
        <v/>
      </c>
      <c r="BH861" s="251" t="str">
        <f>IF(F861="","",OR(IFERROR(SEARCH("CG",Tabla1[[#This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1" s="305" t="str">
        <f>IF(F861&lt;&gt;"",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1" s="305" t="str">
        <f>IF(F861&lt;&gt;"",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1" s="305" t="str">
        <f>IF(Tabla1[[#This Row],[Fecha Inicio grupo]]="","",IFERROR(VLOOKUP(Tabla1[[#This Row],[Mes de Alta como miembro]],Parámetros!$AM$2:$AN$16,2,0),"01/01/1900"))</f>
        <v/>
      </c>
    </row>
    <row r="862" spans="1:63" ht="14.45" hidden="1">
      <c r="A862" s="68">
        <v>859</v>
      </c>
      <c r="B862" s="29"/>
      <c r="C862" s="34"/>
      <c r="D862" s="42"/>
      <c r="E862" s="64"/>
      <c r="F862" s="45"/>
      <c r="G862" s="45"/>
      <c r="H862" s="161"/>
      <c r="I862" s="42"/>
      <c r="J862" s="28"/>
      <c r="K862" s="69"/>
      <c r="L862" s="68"/>
      <c r="M862" s="46"/>
      <c r="N862" s="236" t="str">
        <f ca="1">IF(Tabla1[[#This Row],[Fecha de nac]]="","",IF(Tabla1[[#This Row],[Fecha Finalización]] &gt;=TODAY(), DATEDIF(Tabla1[[#This Row],[Fecha de nac]],TODAY(),"y"), ROUNDDOWN((Tabla1[[#This Row],[Fecha Finalización]] -Tabla1[[#This Row],[Fecha de nac]])/365,0)))</f>
        <v/>
      </c>
      <c r="O862" s="167"/>
      <c r="P862" s="34"/>
      <c r="Q862" s="67"/>
      <c r="R862" s="67"/>
      <c r="S862" s="67"/>
      <c r="T862" s="67"/>
      <c r="U862" s="241" t="str">
        <f>IF(F862="","",Tabla1[[#This Row],[Fecha Inicio grupo]]+3*7-7)</f>
        <v/>
      </c>
      <c r="V862" s="242" t="str">
        <f>IF(F862="","",EDATE(Tabla1[[#This Row],[Fecha Inicio grupo]],3))</f>
        <v/>
      </c>
      <c r="W862" s="29"/>
      <c r="X862" s="29"/>
      <c r="Y862" s="76"/>
      <c r="Z862" s="76"/>
      <c r="AA862" s="76"/>
      <c r="AB862" s="76"/>
      <c r="AC862" s="76"/>
      <c r="AD862" s="76"/>
      <c r="AE862" s="76"/>
      <c r="AF862" s="76"/>
      <c r="AG862" s="76"/>
      <c r="AH862" s="76"/>
      <c r="AI862" s="76"/>
      <c r="AJ862" s="76"/>
      <c r="AK862" s="76"/>
      <c r="AL862" s="76"/>
      <c r="AM862" s="76"/>
      <c r="AN862" s="76"/>
      <c r="AO862" s="143"/>
      <c r="AP862" s="244" t="str">
        <f>IF(F862="","",IFERROR(VLOOKUP(SUBSTITUTE(SUBSTITUTE(Tabla1[[#This Row],[Uso Sistemas]],"T","P"),"N","F"),Parámetros!$M$2:$N$17,2,0),"Completar hasta 3ra sem. para evaluar a Probacionista"))</f>
        <v/>
      </c>
      <c r="AQ862" s="39"/>
      <c r="AR862" s="39"/>
      <c r="AS862" s="39"/>
      <c r="AT862" s="28"/>
      <c r="AU862" s="55"/>
      <c r="AV862" s="55"/>
      <c r="AW862" s="55"/>
      <c r="AX862" s="246" t="str">
        <f>IF(V862="","",EOMONTH(EDATE(Tabla1[[#This Row],[Fecha Finalización]],2),0))</f>
        <v/>
      </c>
      <c r="AY862" s="39"/>
      <c r="AZ862" s="247" t="str">
        <f>IF(V862="","",EOMONTH(EDATE(Tabla1[[#This Row],[Fecha Finalización]],3),0))</f>
        <v/>
      </c>
      <c r="BA862" s="39"/>
      <c r="BB862" s="39"/>
      <c r="BC862" s="233"/>
      <c r="BD862" s="231" t="str">
        <f>IF(F862="","",Tabla1[[#This Row],[sem 01]]&amp;Tabla1[[#This Row],[sem 02]]&amp;Tabla1[[#This Row],[sem 03]])</f>
        <v/>
      </c>
      <c r="BE862" s="232" t="str">
        <f>+IF(TRIM(F862)="","",$B$1&amp;"-"&amp;Tabla1[[#This Row],[Mes Inscrito]]&amp;"-"&amp;Tabla1[[#This Row],[Dia de clases Inscrito]]&amp;"-"&amp;Tabla1[[#This Row],[Horario Inscrito]]&amp;"-"&amp;Tabla1[[#This Row],[Fecha Inicio grupo]])</f>
        <v/>
      </c>
      <c r="BF862" s="249" t="str">
        <f>IF(F862="","",Tabla1[[#This Row],[Curso]])</f>
        <v/>
      </c>
      <c r="BG862" s="250" t="str">
        <f>+IF(TRIM(F862)="","",$B$1&amp;"-"&amp;TRIM(Tabla1[[#This Row],[Mes Inscrito]])&amp;"-"&amp;TRIM(Tabla1[[#This Row],[Dia de clases Inscrito]])&amp;"-"&amp;TRIM(Tabla1[[#This Row],[Horario Inscrito]])&amp;"-"&amp;TRIM(Tabla1[[#This Row],[Fecha Inicio grupo]])&amp;"-"&amp;TRIM(Tabla1[[#This Row],[Tipo Incrito]]))</f>
        <v/>
      </c>
      <c r="BH862" s="251" t="str">
        <f>IF(F862="","",OR(IFERROR(SEARCH("CG",Tabla1[[#This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2" s="305" t="str">
        <f>IF(F862&lt;&gt;"",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2" s="305" t="str">
        <f>IF(F862&lt;&gt;"",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2" s="305" t="str">
        <f>IF(Tabla1[[#This Row],[Fecha Inicio grupo]]="","",IFERROR(VLOOKUP(Tabla1[[#This Row],[Mes de Alta como miembro]],Parámetros!$AM$2:$AN$16,2,0),"01/01/1900"))</f>
        <v/>
      </c>
    </row>
    <row r="863" spans="1:63" ht="14.45" hidden="1">
      <c r="A863" s="68">
        <v>860</v>
      </c>
      <c r="B863" s="29"/>
      <c r="C863" s="34"/>
      <c r="D863" s="42"/>
      <c r="E863" s="64"/>
      <c r="F863" s="45"/>
      <c r="G863" s="45"/>
      <c r="H863" s="161"/>
      <c r="I863" s="42"/>
      <c r="J863" s="28"/>
      <c r="K863" s="69"/>
      <c r="L863" s="68"/>
      <c r="M863" s="46"/>
      <c r="N863" s="236" t="str">
        <f ca="1">IF(Tabla1[[#This Row],[Fecha de nac]]="","",IF(Tabla1[[#This Row],[Fecha Finalización]] &gt;=TODAY(), DATEDIF(Tabla1[[#This Row],[Fecha de nac]],TODAY(),"y"), ROUNDDOWN((Tabla1[[#This Row],[Fecha Finalización]] -Tabla1[[#This Row],[Fecha de nac]])/365,0)))</f>
        <v/>
      </c>
      <c r="O863" s="167"/>
      <c r="P863" s="34"/>
      <c r="Q863" s="67"/>
      <c r="R863" s="67"/>
      <c r="S863" s="67"/>
      <c r="T863" s="67"/>
      <c r="U863" s="241" t="str">
        <f>IF(F863="","",Tabla1[[#This Row],[Fecha Inicio grupo]]+3*7-7)</f>
        <v/>
      </c>
      <c r="V863" s="242" t="str">
        <f>IF(F863="","",EDATE(Tabla1[[#This Row],[Fecha Inicio grupo]],3))</f>
        <v/>
      </c>
      <c r="W863" s="29"/>
      <c r="X863" s="29"/>
      <c r="Y863" s="76"/>
      <c r="Z863" s="76"/>
      <c r="AA863" s="76"/>
      <c r="AB863" s="76"/>
      <c r="AC863" s="76"/>
      <c r="AD863" s="76"/>
      <c r="AE863" s="76"/>
      <c r="AF863" s="76"/>
      <c r="AG863" s="76"/>
      <c r="AH863" s="76"/>
      <c r="AI863" s="76"/>
      <c r="AJ863" s="76"/>
      <c r="AK863" s="76"/>
      <c r="AL863" s="76"/>
      <c r="AM863" s="76"/>
      <c r="AN863" s="76"/>
      <c r="AO863" s="143"/>
      <c r="AP863" s="244" t="str">
        <f>IF(F863="","",IFERROR(VLOOKUP(SUBSTITUTE(SUBSTITUTE(Tabla1[[#This Row],[Uso Sistemas]],"T","P"),"N","F"),Parámetros!$M$2:$N$17,2,0),"Completar hasta 3ra sem. para evaluar a Probacionista"))</f>
        <v/>
      </c>
      <c r="AQ863" s="39"/>
      <c r="AR863" s="39"/>
      <c r="AS863" s="39"/>
      <c r="AT863" s="28"/>
      <c r="AU863" s="55"/>
      <c r="AV863" s="55"/>
      <c r="AW863" s="55"/>
      <c r="AX863" s="246" t="str">
        <f>IF(V863="","",EOMONTH(EDATE(Tabla1[[#This Row],[Fecha Finalización]],2),0))</f>
        <v/>
      </c>
      <c r="AY863" s="39"/>
      <c r="AZ863" s="247" t="str">
        <f>IF(V863="","",EOMONTH(EDATE(Tabla1[[#This Row],[Fecha Finalización]],3),0))</f>
        <v/>
      </c>
      <c r="BA863" s="39"/>
      <c r="BB863" s="39"/>
      <c r="BC863" s="233"/>
      <c r="BD863" s="231" t="str">
        <f>IF(F863="","",Tabla1[[#This Row],[sem 01]]&amp;Tabla1[[#This Row],[sem 02]]&amp;Tabla1[[#This Row],[sem 03]])</f>
        <v/>
      </c>
      <c r="BE863" s="232" t="str">
        <f>+IF(TRIM(F863)="","",$B$1&amp;"-"&amp;Tabla1[[#This Row],[Mes Inscrito]]&amp;"-"&amp;Tabla1[[#This Row],[Dia de clases Inscrito]]&amp;"-"&amp;Tabla1[[#This Row],[Horario Inscrito]]&amp;"-"&amp;Tabla1[[#This Row],[Fecha Inicio grupo]])</f>
        <v/>
      </c>
      <c r="BF863" s="249" t="str">
        <f>IF(F863="","",Tabla1[[#This Row],[Curso]])</f>
        <v/>
      </c>
      <c r="BG863" s="250" t="str">
        <f>+IF(TRIM(F863)="","",$B$1&amp;"-"&amp;TRIM(Tabla1[[#This Row],[Mes Inscrito]])&amp;"-"&amp;TRIM(Tabla1[[#This Row],[Dia de clases Inscrito]])&amp;"-"&amp;TRIM(Tabla1[[#This Row],[Horario Inscrito]])&amp;"-"&amp;TRIM(Tabla1[[#This Row],[Fecha Inicio grupo]])&amp;"-"&amp;TRIM(Tabla1[[#This Row],[Tipo Incrito]]))</f>
        <v/>
      </c>
      <c r="BH863" s="251" t="str">
        <f>IF(F863="","",OR(IFERROR(SEARCH("CG",Tabla1[[#This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3" s="305" t="str">
        <f>IF(F863&lt;&gt;"",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3" s="305" t="str">
        <f>IF(F863&lt;&gt;"",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3" s="305" t="str">
        <f>IF(Tabla1[[#This Row],[Fecha Inicio grupo]]="","",IFERROR(VLOOKUP(Tabla1[[#This Row],[Mes de Alta como miembro]],Parámetros!$AM$2:$AN$16,2,0),"01/01/1900"))</f>
        <v/>
      </c>
    </row>
    <row r="864" spans="1:63" ht="14.45" hidden="1">
      <c r="A864" s="68">
        <v>861</v>
      </c>
      <c r="B864" s="29"/>
      <c r="C864" s="34"/>
      <c r="D864" s="42"/>
      <c r="E864" s="64"/>
      <c r="F864" s="45"/>
      <c r="G864" s="45"/>
      <c r="H864" s="161"/>
      <c r="I864" s="42"/>
      <c r="J864" s="28"/>
      <c r="K864" s="69"/>
      <c r="L864" s="68"/>
      <c r="M864" s="46"/>
      <c r="N864" s="236" t="str">
        <f ca="1">IF(Tabla1[[#This Row],[Fecha de nac]]="","",IF(Tabla1[[#This Row],[Fecha Finalización]] &gt;=TODAY(), DATEDIF(Tabla1[[#This Row],[Fecha de nac]],TODAY(),"y"), ROUNDDOWN((Tabla1[[#This Row],[Fecha Finalización]] -Tabla1[[#This Row],[Fecha de nac]])/365,0)))</f>
        <v/>
      </c>
      <c r="O864" s="167"/>
      <c r="P864" s="34"/>
      <c r="Q864" s="67"/>
      <c r="R864" s="67"/>
      <c r="S864" s="67"/>
      <c r="T864" s="67"/>
      <c r="U864" s="241" t="str">
        <f>IF(F864="","",Tabla1[[#This Row],[Fecha Inicio grupo]]+3*7-7)</f>
        <v/>
      </c>
      <c r="V864" s="242" t="str">
        <f>IF(F864="","",EDATE(Tabla1[[#This Row],[Fecha Inicio grupo]],3))</f>
        <v/>
      </c>
      <c r="W864" s="29"/>
      <c r="X864" s="29"/>
      <c r="Y864" s="76"/>
      <c r="Z864" s="76"/>
      <c r="AA864" s="76"/>
      <c r="AB864" s="76"/>
      <c r="AC864" s="76"/>
      <c r="AD864" s="76"/>
      <c r="AE864" s="76"/>
      <c r="AF864" s="76"/>
      <c r="AG864" s="76"/>
      <c r="AH864" s="76"/>
      <c r="AI864" s="76"/>
      <c r="AJ864" s="76"/>
      <c r="AK864" s="76"/>
      <c r="AL864" s="76"/>
      <c r="AM864" s="76"/>
      <c r="AN864" s="76"/>
      <c r="AO864" s="143"/>
      <c r="AP864" s="244" t="str">
        <f>IF(F864="","",IFERROR(VLOOKUP(SUBSTITUTE(SUBSTITUTE(Tabla1[[#This Row],[Uso Sistemas]],"T","P"),"N","F"),Parámetros!$M$2:$N$17,2,0),"Completar hasta 3ra sem. para evaluar a Probacionista"))</f>
        <v/>
      </c>
      <c r="AQ864" s="39"/>
      <c r="AR864" s="39"/>
      <c r="AS864" s="39"/>
      <c r="AT864" s="28"/>
      <c r="AU864" s="55"/>
      <c r="AV864" s="55"/>
      <c r="AW864" s="55"/>
      <c r="AX864" s="246" t="str">
        <f>IF(V864="","",EOMONTH(EDATE(Tabla1[[#This Row],[Fecha Finalización]],2),0))</f>
        <v/>
      </c>
      <c r="AY864" s="39"/>
      <c r="AZ864" s="247" t="str">
        <f>IF(V864="","",EOMONTH(EDATE(Tabla1[[#This Row],[Fecha Finalización]],3),0))</f>
        <v/>
      </c>
      <c r="BA864" s="39"/>
      <c r="BB864" s="39"/>
      <c r="BC864" s="233"/>
      <c r="BD864" s="231" t="str">
        <f>IF(F864="","",Tabla1[[#This Row],[sem 01]]&amp;Tabla1[[#This Row],[sem 02]]&amp;Tabla1[[#This Row],[sem 03]])</f>
        <v/>
      </c>
      <c r="BE864" s="232" t="str">
        <f>+IF(TRIM(F864)="","",$B$1&amp;"-"&amp;Tabla1[[#This Row],[Mes Inscrito]]&amp;"-"&amp;Tabla1[[#This Row],[Dia de clases Inscrito]]&amp;"-"&amp;Tabla1[[#This Row],[Horario Inscrito]]&amp;"-"&amp;Tabla1[[#This Row],[Fecha Inicio grupo]])</f>
        <v/>
      </c>
      <c r="BF864" s="249" t="str">
        <f>IF(F864="","",Tabla1[[#This Row],[Curso]])</f>
        <v/>
      </c>
      <c r="BG864" s="250" t="str">
        <f>+IF(TRIM(F864)="","",$B$1&amp;"-"&amp;TRIM(Tabla1[[#This Row],[Mes Inscrito]])&amp;"-"&amp;TRIM(Tabla1[[#This Row],[Dia de clases Inscrito]])&amp;"-"&amp;TRIM(Tabla1[[#This Row],[Horario Inscrito]])&amp;"-"&amp;TRIM(Tabla1[[#This Row],[Fecha Inicio grupo]])&amp;"-"&amp;TRIM(Tabla1[[#This Row],[Tipo Incrito]]))</f>
        <v/>
      </c>
      <c r="BH864" s="251" t="str">
        <f>IF(F864="","",OR(IFERROR(SEARCH("CG",Tabla1[[#This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4" s="305" t="str">
        <f>IF(F864&lt;&gt;"",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4" s="305" t="str">
        <f>IF(F864&lt;&gt;"",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4" s="305" t="str">
        <f>IF(Tabla1[[#This Row],[Fecha Inicio grupo]]="","",IFERROR(VLOOKUP(Tabla1[[#This Row],[Mes de Alta como miembro]],Parámetros!$AM$2:$AN$16,2,0),"01/01/1900"))</f>
        <v/>
      </c>
    </row>
    <row r="865" spans="1:63" ht="14.45" hidden="1">
      <c r="A865" s="68">
        <v>862</v>
      </c>
      <c r="B865" s="29"/>
      <c r="C865" s="34"/>
      <c r="D865" s="42"/>
      <c r="E865" s="64"/>
      <c r="F865" s="45"/>
      <c r="G865" s="45"/>
      <c r="H865" s="161"/>
      <c r="I865" s="42"/>
      <c r="J865" s="28"/>
      <c r="K865" s="69"/>
      <c r="L865" s="68"/>
      <c r="M865" s="46"/>
      <c r="N865" s="236" t="str">
        <f ca="1">IF(Tabla1[[#This Row],[Fecha de nac]]="","",IF(Tabla1[[#This Row],[Fecha Finalización]] &gt;=TODAY(), DATEDIF(Tabla1[[#This Row],[Fecha de nac]],TODAY(),"y"), ROUNDDOWN((Tabla1[[#This Row],[Fecha Finalización]] -Tabla1[[#This Row],[Fecha de nac]])/365,0)))</f>
        <v/>
      </c>
      <c r="O865" s="167"/>
      <c r="P865" s="34"/>
      <c r="Q865" s="67"/>
      <c r="R865" s="67"/>
      <c r="S865" s="67"/>
      <c r="T865" s="67"/>
      <c r="U865" s="241" t="str">
        <f>IF(F865="","",Tabla1[[#This Row],[Fecha Inicio grupo]]+3*7-7)</f>
        <v/>
      </c>
      <c r="V865" s="242" t="str">
        <f>IF(F865="","",EDATE(Tabla1[[#This Row],[Fecha Inicio grupo]],3))</f>
        <v/>
      </c>
      <c r="W865" s="29"/>
      <c r="X865" s="29"/>
      <c r="Y865" s="76"/>
      <c r="Z865" s="76"/>
      <c r="AA865" s="76"/>
      <c r="AB865" s="76"/>
      <c r="AC865" s="76"/>
      <c r="AD865" s="76"/>
      <c r="AE865" s="76"/>
      <c r="AF865" s="76"/>
      <c r="AG865" s="76"/>
      <c r="AH865" s="76"/>
      <c r="AI865" s="76"/>
      <c r="AJ865" s="76"/>
      <c r="AK865" s="76"/>
      <c r="AL865" s="76"/>
      <c r="AM865" s="76"/>
      <c r="AN865" s="76"/>
      <c r="AO865" s="143"/>
      <c r="AP865" s="244" t="str">
        <f>IF(F865="","",IFERROR(VLOOKUP(SUBSTITUTE(SUBSTITUTE(Tabla1[[#This Row],[Uso Sistemas]],"T","P"),"N","F"),Parámetros!$M$2:$N$17,2,0),"Completar hasta 3ra sem. para evaluar a Probacionista"))</f>
        <v/>
      </c>
      <c r="AQ865" s="39"/>
      <c r="AR865" s="39"/>
      <c r="AS865" s="39"/>
      <c r="AT865" s="28"/>
      <c r="AU865" s="55"/>
      <c r="AV865" s="55"/>
      <c r="AW865" s="55"/>
      <c r="AX865" s="246" t="str">
        <f>IF(V865="","",EOMONTH(EDATE(Tabla1[[#This Row],[Fecha Finalización]],2),0))</f>
        <v/>
      </c>
      <c r="AY865" s="39"/>
      <c r="AZ865" s="247" t="str">
        <f>IF(V865="","",EOMONTH(EDATE(Tabla1[[#This Row],[Fecha Finalización]],3),0))</f>
        <v/>
      </c>
      <c r="BA865" s="39"/>
      <c r="BB865" s="39"/>
      <c r="BC865" s="233"/>
      <c r="BD865" s="231" t="str">
        <f>IF(F865="","",Tabla1[[#This Row],[sem 01]]&amp;Tabla1[[#This Row],[sem 02]]&amp;Tabla1[[#This Row],[sem 03]])</f>
        <v/>
      </c>
      <c r="BE865" s="232" t="str">
        <f>+IF(TRIM(F865)="","",$B$1&amp;"-"&amp;Tabla1[[#This Row],[Mes Inscrito]]&amp;"-"&amp;Tabla1[[#This Row],[Dia de clases Inscrito]]&amp;"-"&amp;Tabla1[[#This Row],[Horario Inscrito]]&amp;"-"&amp;Tabla1[[#This Row],[Fecha Inicio grupo]])</f>
        <v/>
      </c>
      <c r="BF865" s="249" t="str">
        <f>IF(F865="","",Tabla1[[#This Row],[Curso]])</f>
        <v/>
      </c>
      <c r="BG865" s="250" t="str">
        <f>+IF(TRIM(F865)="","",$B$1&amp;"-"&amp;TRIM(Tabla1[[#This Row],[Mes Inscrito]])&amp;"-"&amp;TRIM(Tabla1[[#This Row],[Dia de clases Inscrito]])&amp;"-"&amp;TRIM(Tabla1[[#This Row],[Horario Inscrito]])&amp;"-"&amp;TRIM(Tabla1[[#This Row],[Fecha Inicio grupo]])&amp;"-"&amp;TRIM(Tabla1[[#This Row],[Tipo Incrito]]))</f>
        <v/>
      </c>
      <c r="BH865" s="251" t="str">
        <f>IF(F865="","",OR(IFERROR(SEARCH("CG",Tabla1[[#This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5" s="305" t="str">
        <f>IF(F865&lt;&gt;"",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5" s="305" t="str">
        <f>IF(F865&lt;&gt;"",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5" s="305" t="str">
        <f>IF(Tabla1[[#This Row],[Fecha Inicio grupo]]="","",IFERROR(VLOOKUP(Tabla1[[#This Row],[Mes de Alta como miembro]],Parámetros!$AM$2:$AN$16,2,0),"01/01/1900"))</f>
        <v/>
      </c>
    </row>
    <row r="866" spans="1:63" ht="14.45" hidden="1">
      <c r="A866" s="68">
        <v>863</v>
      </c>
      <c r="B866" s="29"/>
      <c r="C866" s="34"/>
      <c r="D866" s="42"/>
      <c r="E866" s="64"/>
      <c r="F866" s="45"/>
      <c r="G866" s="45"/>
      <c r="H866" s="161"/>
      <c r="I866" s="42"/>
      <c r="J866" s="28"/>
      <c r="K866" s="69"/>
      <c r="L866" s="68"/>
      <c r="M866" s="46"/>
      <c r="N866" s="236" t="str">
        <f ca="1">IF(Tabla1[[#This Row],[Fecha de nac]]="","",IF(Tabla1[[#This Row],[Fecha Finalización]] &gt;=TODAY(), DATEDIF(Tabla1[[#This Row],[Fecha de nac]],TODAY(),"y"), ROUNDDOWN((Tabla1[[#This Row],[Fecha Finalización]] -Tabla1[[#This Row],[Fecha de nac]])/365,0)))</f>
        <v/>
      </c>
      <c r="O866" s="167"/>
      <c r="P866" s="34"/>
      <c r="Q866" s="67"/>
      <c r="R866" s="67"/>
      <c r="S866" s="67"/>
      <c r="T866" s="67"/>
      <c r="U866" s="241" t="str">
        <f>IF(F866="","",Tabla1[[#This Row],[Fecha Inicio grupo]]+3*7-7)</f>
        <v/>
      </c>
      <c r="V866" s="242" t="str">
        <f>IF(F866="","",EDATE(Tabla1[[#This Row],[Fecha Inicio grupo]],3))</f>
        <v/>
      </c>
      <c r="W866" s="29"/>
      <c r="X866" s="29"/>
      <c r="Y866" s="76"/>
      <c r="Z866" s="76"/>
      <c r="AA866" s="76"/>
      <c r="AB866" s="76"/>
      <c r="AC866" s="76"/>
      <c r="AD866" s="76"/>
      <c r="AE866" s="76"/>
      <c r="AF866" s="76"/>
      <c r="AG866" s="76"/>
      <c r="AH866" s="76"/>
      <c r="AI866" s="76"/>
      <c r="AJ866" s="76"/>
      <c r="AK866" s="76"/>
      <c r="AL866" s="76"/>
      <c r="AM866" s="76"/>
      <c r="AN866" s="76"/>
      <c r="AO866" s="143"/>
      <c r="AP866" s="244" t="str">
        <f>IF(F866="","",IFERROR(VLOOKUP(SUBSTITUTE(SUBSTITUTE(Tabla1[[#This Row],[Uso Sistemas]],"T","P"),"N","F"),Parámetros!$M$2:$N$17,2,0),"Completar hasta 3ra sem. para evaluar a Probacionista"))</f>
        <v/>
      </c>
      <c r="AQ866" s="39"/>
      <c r="AR866" s="39"/>
      <c r="AS866" s="39"/>
      <c r="AT866" s="28"/>
      <c r="AU866" s="55"/>
      <c r="AV866" s="55"/>
      <c r="AW866" s="55"/>
      <c r="AX866" s="246" t="str">
        <f>IF(V866="","",EOMONTH(EDATE(Tabla1[[#This Row],[Fecha Finalización]],2),0))</f>
        <v/>
      </c>
      <c r="AY866" s="39"/>
      <c r="AZ866" s="247" t="str">
        <f>IF(V866="","",EOMONTH(EDATE(Tabla1[[#This Row],[Fecha Finalización]],3),0))</f>
        <v/>
      </c>
      <c r="BA866" s="39"/>
      <c r="BB866" s="39"/>
      <c r="BC866" s="233"/>
      <c r="BD866" s="231" t="str">
        <f>IF(F866="","",Tabla1[[#This Row],[sem 01]]&amp;Tabla1[[#This Row],[sem 02]]&amp;Tabla1[[#This Row],[sem 03]])</f>
        <v/>
      </c>
      <c r="BE866" s="232" t="str">
        <f>+IF(TRIM(F866)="","",$B$1&amp;"-"&amp;Tabla1[[#This Row],[Mes Inscrito]]&amp;"-"&amp;Tabla1[[#This Row],[Dia de clases Inscrito]]&amp;"-"&amp;Tabla1[[#This Row],[Horario Inscrito]]&amp;"-"&amp;Tabla1[[#This Row],[Fecha Inicio grupo]])</f>
        <v/>
      </c>
      <c r="BF866" s="249" t="str">
        <f>IF(F866="","",Tabla1[[#This Row],[Curso]])</f>
        <v/>
      </c>
      <c r="BG866" s="250" t="str">
        <f>+IF(TRIM(F866)="","",$B$1&amp;"-"&amp;TRIM(Tabla1[[#This Row],[Mes Inscrito]])&amp;"-"&amp;TRIM(Tabla1[[#This Row],[Dia de clases Inscrito]])&amp;"-"&amp;TRIM(Tabla1[[#This Row],[Horario Inscrito]])&amp;"-"&amp;TRIM(Tabla1[[#This Row],[Fecha Inicio grupo]])&amp;"-"&amp;TRIM(Tabla1[[#This Row],[Tipo Incrito]]))</f>
        <v/>
      </c>
      <c r="BH866" s="251" t="str">
        <f>IF(F866="","",OR(IFERROR(SEARCH("CG",Tabla1[[#This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6" s="305" t="str">
        <f>IF(F866&lt;&gt;"",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6" s="305" t="str">
        <f>IF(F866&lt;&gt;"",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6" s="305" t="str">
        <f>IF(Tabla1[[#This Row],[Fecha Inicio grupo]]="","",IFERROR(VLOOKUP(Tabla1[[#This Row],[Mes de Alta como miembro]],Parámetros!$AM$2:$AN$16,2,0),"01/01/1900"))</f>
        <v/>
      </c>
    </row>
    <row r="867" spans="1:63" ht="14.45" hidden="1">
      <c r="A867" s="68">
        <v>864</v>
      </c>
      <c r="B867" s="29"/>
      <c r="C867" s="34"/>
      <c r="D867" s="42"/>
      <c r="E867" s="64"/>
      <c r="F867" s="45"/>
      <c r="G867" s="45"/>
      <c r="H867" s="161"/>
      <c r="I867" s="42"/>
      <c r="J867" s="28"/>
      <c r="K867" s="69"/>
      <c r="L867" s="68"/>
      <c r="M867" s="46"/>
      <c r="N867" s="236" t="str">
        <f ca="1">IF(Tabla1[[#This Row],[Fecha de nac]]="","",IF(Tabla1[[#This Row],[Fecha Finalización]] &gt;=TODAY(), DATEDIF(Tabla1[[#This Row],[Fecha de nac]],TODAY(),"y"), ROUNDDOWN((Tabla1[[#This Row],[Fecha Finalización]] -Tabla1[[#This Row],[Fecha de nac]])/365,0)))</f>
        <v/>
      </c>
      <c r="O867" s="167"/>
      <c r="P867" s="34"/>
      <c r="Q867" s="67"/>
      <c r="R867" s="67"/>
      <c r="S867" s="67"/>
      <c r="T867" s="67"/>
      <c r="U867" s="241" t="str">
        <f>IF(F867="","",Tabla1[[#This Row],[Fecha Inicio grupo]]+3*7-7)</f>
        <v/>
      </c>
      <c r="V867" s="242" t="str">
        <f>IF(F867="","",EDATE(Tabla1[[#This Row],[Fecha Inicio grupo]],3))</f>
        <v/>
      </c>
      <c r="W867" s="29"/>
      <c r="X867" s="29"/>
      <c r="Y867" s="76"/>
      <c r="Z867" s="76"/>
      <c r="AA867" s="76"/>
      <c r="AB867" s="76"/>
      <c r="AC867" s="76"/>
      <c r="AD867" s="76"/>
      <c r="AE867" s="76"/>
      <c r="AF867" s="76"/>
      <c r="AG867" s="76"/>
      <c r="AH867" s="76"/>
      <c r="AI867" s="76"/>
      <c r="AJ867" s="76"/>
      <c r="AK867" s="76"/>
      <c r="AL867" s="76"/>
      <c r="AM867" s="76"/>
      <c r="AN867" s="76"/>
      <c r="AO867" s="143"/>
      <c r="AP867" s="244" t="str">
        <f>IF(F867="","",IFERROR(VLOOKUP(SUBSTITUTE(SUBSTITUTE(Tabla1[[#This Row],[Uso Sistemas]],"T","P"),"N","F"),Parámetros!$M$2:$N$17,2,0),"Completar hasta 3ra sem. para evaluar a Probacionista"))</f>
        <v/>
      </c>
      <c r="AQ867" s="39"/>
      <c r="AR867" s="39"/>
      <c r="AS867" s="39"/>
      <c r="AT867" s="28"/>
      <c r="AU867" s="55"/>
      <c r="AV867" s="55"/>
      <c r="AW867" s="55"/>
      <c r="AX867" s="246" t="str">
        <f>IF(V867="","",EOMONTH(EDATE(Tabla1[[#This Row],[Fecha Finalización]],2),0))</f>
        <v/>
      </c>
      <c r="AY867" s="39"/>
      <c r="AZ867" s="247" t="str">
        <f>IF(V867="","",EOMONTH(EDATE(Tabla1[[#This Row],[Fecha Finalización]],3),0))</f>
        <v/>
      </c>
      <c r="BA867" s="39"/>
      <c r="BB867" s="39"/>
      <c r="BC867" s="233"/>
      <c r="BD867" s="231" t="str">
        <f>IF(F867="","",Tabla1[[#This Row],[sem 01]]&amp;Tabla1[[#This Row],[sem 02]]&amp;Tabla1[[#This Row],[sem 03]])</f>
        <v/>
      </c>
      <c r="BE867" s="232" t="str">
        <f>+IF(TRIM(F867)="","",$B$1&amp;"-"&amp;Tabla1[[#This Row],[Mes Inscrito]]&amp;"-"&amp;Tabla1[[#This Row],[Dia de clases Inscrito]]&amp;"-"&amp;Tabla1[[#This Row],[Horario Inscrito]]&amp;"-"&amp;Tabla1[[#This Row],[Fecha Inicio grupo]])</f>
        <v/>
      </c>
      <c r="BF867" s="249" t="str">
        <f>IF(F867="","",Tabla1[[#This Row],[Curso]])</f>
        <v/>
      </c>
      <c r="BG867" s="250" t="str">
        <f>+IF(TRIM(F867)="","",$B$1&amp;"-"&amp;TRIM(Tabla1[[#This Row],[Mes Inscrito]])&amp;"-"&amp;TRIM(Tabla1[[#This Row],[Dia de clases Inscrito]])&amp;"-"&amp;TRIM(Tabla1[[#This Row],[Horario Inscrito]])&amp;"-"&amp;TRIM(Tabla1[[#This Row],[Fecha Inicio grupo]])&amp;"-"&amp;TRIM(Tabla1[[#This Row],[Tipo Incrito]]))</f>
        <v/>
      </c>
      <c r="BH867" s="251" t="str">
        <f>IF(F867="","",OR(IFERROR(SEARCH("CG",Tabla1[[#This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7" s="305" t="str">
        <f>IF(F867&lt;&gt;"",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7" s="305" t="str">
        <f>IF(F867&lt;&gt;"",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7" s="305" t="str">
        <f>IF(Tabla1[[#This Row],[Fecha Inicio grupo]]="","",IFERROR(VLOOKUP(Tabla1[[#This Row],[Mes de Alta como miembro]],Parámetros!$AM$2:$AN$16,2,0),"01/01/1900"))</f>
        <v/>
      </c>
    </row>
    <row r="868" spans="1:63" ht="14.45" hidden="1">
      <c r="A868" s="68">
        <v>865</v>
      </c>
      <c r="B868" s="29"/>
      <c r="C868" s="34"/>
      <c r="D868" s="42"/>
      <c r="E868" s="64"/>
      <c r="F868" s="45"/>
      <c r="G868" s="45"/>
      <c r="H868" s="161"/>
      <c r="I868" s="42"/>
      <c r="J868" s="28"/>
      <c r="K868" s="69"/>
      <c r="L868" s="68"/>
      <c r="M868" s="46"/>
      <c r="N868" s="236" t="str">
        <f ca="1">IF(Tabla1[[#This Row],[Fecha de nac]]="","",IF(Tabla1[[#This Row],[Fecha Finalización]] &gt;=TODAY(), DATEDIF(Tabla1[[#This Row],[Fecha de nac]],TODAY(),"y"), ROUNDDOWN((Tabla1[[#This Row],[Fecha Finalización]] -Tabla1[[#This Row],[Fecha de nac]])/365,0)))</f>
        <v/>
      </c>
      <c r="O868" s="167"/>
      <c r="P868" s="34"/>
      <c r="Q868" s="67"/>
      <c r="R868" s="67"/>
      <c r="S868" s="67"/>
      <c r="T868" s="67"/>
      <c r="U868" s="241" t="str">
        <f>IF(F868="","",Tabla1[[#This Row],[Fecha Inicio grupo]]+3*7-7)</f>
        <v/>
      </c>
      <c r="V868" s="242" t="str">
        <f>IF(F868="","",EDATE(Tabla1[[#This Row],[Fecha Inicio grupo]],3))</f>
        <v/>
      </c>
      <c r="W868" s="29"/>
      <c r="X868" s="29"/>
      <c r="Y868" s="76"/>
      <c r="Z868" s="76"/>
      <c r="AA868" s="76"/>
      <c r="AB868" s="76"/>
      <c r="AC868" s="76"/>
      <c r="AD868" s="76"/>
      <c r="AE868" s="76"/>
      <c r="AF868" s="76"/>
      <c r="AG868" s="76"/>
      <c r="AH868" s="76"/>
      <c r="AI868" s="76"/>
      <c r="AJ868" s="76"/>
      <c r="AK868" s="76"/>
      <c r="AL868" s="76"/>
      <c r="AM868" s="76"/>
      <c r="AN868" s="76"/>
      <c r="AO868" s="143"/>
      <c r="AP868" s="244" t="str">
        <f>IF(F868="","",IFERROR(VLOOKUP(SUBSTITUTE(SUBSTITUTE(Tabla1[[#This Row],[Uso Sistemas]],"T","P"),"N","F"),Parámetros!$M$2:$N$17,2,0),"Completar hasta 3ra sem. para evaluar a Probacionista"))</f>
        <v/>
      </c>
      <c r="AQ868" s="39"/>
      <c r="AR868" s="39"/>
      <c r="AS868" s="39"/>
      <c r="AT868" s="28"/>
      <c r="AU868" s="55"/>
      <c r="AV868" s="55"/>
      <c r="AW868" s="55"/>
      <c r="AX868" s="246" t="str">
        <f>IF(V868="","",EOMONTH(EDATE(Tabla1[[#This Row],[Fecha Finalización]],2),0))</f>
        <v/>
      </c>
      <c r="AY868" s="39"/>
      <c r="AZ868" s="247" t="str">
        <f>IF(V868="","",EOMONTH(EDATE(Tabla1[[#This Row],[Fecha Finalización]],3),0))</f>
        <v/>
      </c>
      <c r="BA868" s="39"/>
      <c r="BB868" s="39"/>
      <c r="BC868" s="233"/>
      <c r="BD868" s="231" t="str">
        <f>IF(F868="","",Tabla1[[#This Row],[sem 01]]&amp;Tabla1[[#This Row],[sem 02]]&amp;Tabla1[[#This Row],[sem 03]])</f>
        <v/>
      </c>
      <c r="BE868" s="232" t="str">
        <f>+IF(TRIM(F868)="","",$B$1&amp;"-"&amp;Tabla1[[#This Row],[Mes Inscrito]]&amp;"-"&amp;Tabla1[[#This Row],[Dia de clases Inscrito]]&amp;"-"&amp;Tabla1[[#This Row],[Horario Inscrito]]&amp;"-"&amp;Tabla1[[#This Row],[Fecha Inicio grupo]])</f>
        <v/>
      </c>
      <c r="BF868" s="249" t="str">
        <f>IF(F868="","",Tabla1[[#This Row],[Curso]])</f>
        <v/>
      </c>
      <c r="BG868" s="250" t="str">
        <f>+IF(TRIM(F868)="","",$B$1&amp;"-"&amp;TRIM(Tabla1[[#This Row],[Mes Inscrito]])&amp;"-"&amp;TRIM(Tabla1[[#This Row],[Dia de clases Inscrito]])&amp;"-"&amp;TRIM(Tabla1[[#This Row],[Horario Inscrito]])&amp;"-"&amp;TRIM(Tabla1[[#This Row],[Fecha Inicio grupo]])&amp;"-"&amp;TRIM(Tabla1[[#This Row],[Tipo Incrito]]))</f>
        <v/>
      </c>
      <c r="BH868" s="251" t="str">
        <f>IF(F868="","",OR(IFERROR(SEARCH("CG",Tabla1[[#This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8" s="305" t="str">
        <f>IF(F868&lt;&gt;"",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8" s="305" t="str">
        <f>IF(F868&lt;&gt;"",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8" s="305" t="str">
        <f>IF(Tabla1[[#This Row],[Fecha Inicio grupo]]="","",IFERROR(VLOOKUP(Tabla1[[#This Row],[Mes de Alta como miembro]],Parámetros!$AM$2:$AN$16,2,0),"01/01/1900"))</f>
        <v/>
      </c>
    </row>
    <row r="869" spans="1:63" ht="14.45" hidden="1">
      <c r="A869" s="68">
        <v>866</v>
      </c>
      <c r="B869" s="29"/>
      <c r="C869" s="34"/>
      <c r="D869" s="42"/>
      <c r="E869" s="64"/>
      <c r="F869" s="45"/>
      <c r="G869" s="45"/>
      <c r="H869" s="161"/>
      <c r="I869" s="42"/>
      <c r="J869" s="28"/>
      <c r="K869" s="69"/>
      <c r="L869" s="68"/>
      <c r="M869" s="46"/>
      <c r="N869" s="236" t="str">
        <f ca="1">IF(Tabla1[[#This Row],[Fecha de nac]]="","",IF(Tabla1[[#This Row],[Fecha Finalización]] &gt;=TODAY(), DATEDIF(Tabla1[[#This Row],[Fecha de nac]],TODAY(),"y"), ROUNDDOWN((Tabla1[[#This Row],[Fecha Finalización]] -Tabla1[[#This Row],[Fecha de nac]])/365,0)))</f>
        <v/>
      </c>
      <c r="O869" s="167"/>
      <c r="P869" s="34"/>
      <c r="Q869" s="67"/>
      <c r="R869" s="67"/>
      <c r="S869" s="67"/>
      <c r="T869" s="67"/>
      <c r="U869" s="241" t="str">
        <f>IF(F869="","",Tabla1[[#This Row],[Fecha Inicio grupo]]+3*7-7)</f>
        <v/>
      </c>
      <c r="V869" s="242" t="str">
        <f>IF(F869="","",EDATE(Tabla1[[#This Row],[Fecha Inicio grupo]],3))</f>
        <v/>
      </c>
      <c r="W869" s="29"/>
      <c r="X869" s="29"/>
      <c r="Y869" s="76"/>
      <c r="Z869" s="76"/>
      <c r="AA869" s="76"/>
      <c r="AB869" s="76"/>
      <c r="AC869" s="76"/>
      <c r="AD869" s="76"/>
      <c r="AE869" s="76"/>
      <c r="AF869" s="76"/>
      <c r="AG869" s="76"/>
      <c r="AH869" s="76"/>
      <c r="AI869" s="76"/>
      <c r="AJ869" s="76"/>
      <c r="AK869" s="76"/>
      <c r="AL869" s="76"/>
      <c r="AM869" s="76"/>
      <c r="AN869" s="76"/>
      <c r="AO869" s="143"/>
      <c r="AP869" s="244" t="str">
        <f>IF(F869="","",IFERROR(VLOOKUP(SUBSTITUTE(SUBSTITUTE(Tabla1[[#This Row],[Uso Sistemas]],"T","P"),"N","F"),Parámetros!$M$2:$N$17,2,0),"Completar hasta 3ra sem. para evaluar a Probacionista"))</f>
        <v/>
      </c>
      <c r="AQ869" s="39"/>
      <c r="AR869" s="39"/>
      <c r="AS869" s="39"/>
      <c r="AT869" s="28"/>
      <c r="AU869" s="55"/>
      <c r="AV869" s="55"/>
      <c r="AW869" s="55"/>
      <c r="AX869" s="246" t="str">
        <f>IF(V869="","",EOMONTH(EDATE(Tabla1[[#This Row],[Fecha Finalización]],2),0))</f>
        <v/>
      </c>
      <c r="AY869" s="39"/>
      <c r="AZ869" s="247" t="str">
        <f>IF(V869="","",EOMONTH(EDATE(Tabla1[[#This Row],[Fecha Finalización]],3),0))</f>
        <v/>
      </c>
      <c r="BA869" s="39"/>
      <c r="BB869" s="39"/>
      <c r="BC869" s="233"/>
      <c r="BD869" s="231" t="str">
        <f>IF(F869="","",Tabla1[[#This Row],[sem 01]]&amp;Tabla1[[#This Row],[sem 02]]&amp;Tabla1[[#This Row],[sem 03]])</f>
        <v/>
      </c>
      <c r="BE869" s="232" t="str">
        <f>+IF(TRIM(F869)="","",$B$1&amp;"-"&amp;Tabla1[[#This Row],[Mes Inscrito]]&amp;"-"&amp;Tabla1[[#This Row],[Dia de clases Inscrito]]&amp;"-"&amp;Tabla1[[#This Row],[Horario Inscrito]]&amp;"-"&amp;Tabla1[[#This Row],[Fecha Inicio grupo]])</f>
        <v/>
      </c>
      <c r="BF869" s="249" t="str">
        <f>IF(F869="","",Tabla1[[#This Row],[Curso]])</f>
        <v/>
      </c>
      <c r="BG869" s="250" t="str">
        <f>+IF(TRIM(F869)="","",$B$1&amp;"-"&amp;TRIM(Tabla1[[#This Row],[Mes Inscrito]])&amp;"-"&amp;TRIM(Tabla1[[#This Row],[Dia de clases Inscrito]])&amp;"-"&amp;TRIM(Tabla1[[#This Row],[Horario Inscrito]])&amp;"-"&amp;TRIM(Tabla1[[#This Row],[Fecha Inicio grupo]])&amp;"-"&amp;TRIM(Tabla1[[#This Row],[Tipo Incrito]]))</f>
        <v/>
      </c>
      <c r="BH869" s="251" t="str">
        <f>IF(F869="","",OR(IFERROR(SEARCH("CG",Tabla1[[#This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9" s="305" t="str">
        <f>IF(F869&lt;&gt;"",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9" s="305" t="str">
        <f>IF(F869&lt;&gt;"",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9" s="305" t="str">
        <f>IF(Tabla1[[#This Row],[Fecha Inicio grupo]]="","",IFERROR(VLOOKUP(Tabla1[[#This Row],[Mes de Alta como miembro]],Parámetros!$AM$2:$AN$16,2,0),"01/01/1900"))</f>
        <v/>
      </c>
    </row>
    <row r="870" spans="1:63" ht="14.45" hidden="1">
      <c r="A870" s="68">
        <v>867</v>
      </c>
      <c r="B870" s="29"/>
      <c r="C870" s="34"/>
      <c r="D870" s="42"/>
      <c r="E870" s="64"/>
      <c r="F870" s="45"/>
      <c r="G870" s="45"/>
      <c r="H870" s="161"/>
      <c r="I870" s="42"/>
      <c r="J870" s="28"/>
      <c r="K870" s="69"/>
      <c r="L870" s="68"/>
      <c r="M870" s="46"/>
      <c r="N870" s="236" t="str">
        <f ca="1">IF(Tabla1[[#This Row],[Fecha de nac]]="","",IF(Tabla1[[#This Row],[Fecha Finalización]] &gt;=TODAY(), DATEDIF(Tabla1[[#This Row],[Fecha de nac]],TODAY(),"y"), ROUNDDOWN((Tabla1[[#This Row],[Fecha Finalización]] -Tabla1[[#This Row],[Fecha de nac]])/365,0)))</f>
        <v/>
      </c>
      <c r="O870" s="167"/>
      <c r="P870" s="34"/>
      <c r="Q870" s="67"/>
      <c r="R870" s="67"/>
      <c r="S870" s="67"/>
      <c r="T870" s="67"/>
      <c r="U870" s="241" t="str">
        <f>IF(F870="","",Tabla1[[#This Row],[Fecha Inicio grupo]]+3*7-7)</f>
        <v/>
      </c>
      <c r="V870" s="242" t="str">
        <f>IF(F870="","",EDATE(Tabla1[[#This Row],[Fecha Inicio grupo]],3))</f>
        <v/>
      </c>
      <c r="W870" s="29"/>
      <c r="X870" s="29"/>
      <c r="Y870" s="76"/>
      <c r="Z870" s="76"/>
      <c r="AA870" s="76"/>
      <c r="AB870" s="76"/>
      <c r="AC870" s="76"/>
      <c r="AD870" s="76"/>
      <c r="AE870" s="76"/>
      <c r="AF870" s="76"/>
      <c r="AG870" s="76"/>
      <c r="AH870" s="76"/>
      <c r="AI870" s="76"/>
      <c r="AJ870" s="76"/>
      <c r="AK870" s="76"/>
      <c r="AL870" s="76"/>
      <c r="AM870" s="76"/>
      <c r="AN870" s="76"/>
      <c r="AO870" s="143"/>
      <c r="AP870" s="244" t="str">
        <f>IF(F870="","",IFERROR(VLOOKUP(SUBSTITUTE(SUBSTITUTE(Tabla1[[#This Row],[Uso Sistemas]],"T","P"),"N","F"),Parámetros!$M$2:$N$17,2,0),"Completar hasta 3ra sem. para evaluar a Probacionista"))</f>
        <v/>
      </c>
      <c r="AQ870" s="39"/>
      <c r="AR870" s="39"/>
      <c r="AS870" s="39"/>
      <c r="AT870" s="28"/>
      <c r="AU870" s="55"/>
      <c r="AV870" s="55"/>
      <c r="AW870" s="55"/>
      <c r="AX870" s="246" t="str">
        <f>IF(V870="","",EOMONTH(EDATE(Tabla1[[#This Row],[Fecha Finalización]],2),0))</f>
        <v/>
      </c>
      <c r="AY870" s="39"/>
      <c r="AZ870" s="247" t="str">
        <f>IF(V870="","",EOMONTH(EDATE(Tabla1[[#This Row],[Fecha Finalización]],3),0))</f>
        <v/>
      </c>
      <c r="BA870" s="39"/>
      <c r="BB870" s="39"/>
      <c r="BC870" s="233"/>
      <c r="BD870" s="231" t="str">
        <f>IF(F870="","",Tabla1[[#This Row],[sem 01]]&amp;Tabla1[[#This Row],[sem 02]]&amp;Tabla1[[#This Row],[sem 03]])</f>
        <v/>
      </c>
      <c r="BE870" s="232" t="str">
        <f>+IF(TRIM(F870)="","",$B$1&amp;"-"&amp;Tabla1[[#This Row],[Mes Inscrito]]&amp;"-"&amp;Tabla1[[#This Row],[Dia de clases Inscrito]]&amp;"-"&amp;Tabla1[[#This Row],[Horario Inscrito]]&amp;"-"&amp;Tabla1[[#This Row],[Fecha Inicio grupo]])</f>
        <v/>
      </c>
      <c r="BF870" s="249" t="str">
        <f>IF(F870="","",Tabla1[[#This Row],[Curso]])</f>
        <v/>
      </c>
      <c r="BG870" s="250" t="str">
        <f>+IF(TRIM(F870)="","",$B$1&amp;"-"&amp;TRIM(Tabla1[[#This Row],[Mes Inscrito]])&amp;"-"&amp;TRIM(Tabla1[[#This Row],[Dia de clases Inscrito]])&amp;"-"&amp;TRIM(Tabla1[[#This Row],[Horario Inscrito]])&amp;"-"&amp;TRIM(Tabla1[[#This Row],[Fecha Inicio grupo]])&amp;"-"&amp;TRIM(Tabla1[[#This Row],[Tipo Incrito]]))</f>
        <v/>
      </c>
      <c r="BH870" s="251" t="str">
        <f>IF(F870="","",OR(IFERROR(SEARCH("CG",Tabla1[[#This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0" s="305" t="str">
        <f>IF(F870&lt;&gt;"",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0" s="305" t="str">
        <f>IF(F870&lt;&gt;"",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0" s="305" t="str">
        <f>IF(Tabla1[[#This Row],[Fecha Inicio grupo]]="","",IFERROR(VLOOKUP(Tabla1[[#This Row],[Mes de Alta como miembro]],Parámetros!$AM$2:$AN$16,2,0),"01/01/1900"))</f>
        <v/>
      </c>
    </row>
    <row r="871" spans="1:63" ht="14.45" hidden="1">
      <c r="A871" s="68">
        <v>868</v>
      </c>
      <c r="B871" s="29"/>
      <c r="C871" s="34"/>
      <c r="D871" s="42"/>
      <c r="E871" s="64"/>
      <c r="F871" s="45"/>
      <c r="G871" s="45"/>
      <c r="H871" s="161"/>
      <c r="I871" s="42"/>
      <c r="J871" s="28"/>
      <c r="K871" s="69"/>
      <c r="L871" s="68"/>
      <c r="M871" s="46"/>
      <c r="N871" s="236" t="str">
        <f ca="1">IF(Tabla1[[#This Row],[Fecha de nac]]="","",IF(Tabla1[[#This Row],[Fecha Finalización]] &gt;=TODAY(), DATEDIF(Tabla1[[#This Row],[Fecha de nac]],TODAY(),"y"), ROUNDDOWN((Tabla1[[#This Row],[Fecha Finalización]] -Tabla1[[#This Row],[Fecha de nac]])/365,0)))</f>
        <v/>
      </c>
      <c r="O871" s="167"/>
      <c r="P871" s="34"/>
      <c r="Q871" s="67"/>
      <c r="R871" s="67"/>
      <c r="S871" s="67"/>
      <c r="T871" s="67"/>
      <c r="U871" s="241" t="str">
        <f>IF(F871="","",Tabla1[[#This Row],[Fecha Inicio grupo]]+3*7-7)</f>
        <v/>
      </c>
      <c r="V871" s="242" t="str">
        <f>IF(F871="","",EDATE(Tabla1[[#This Row],[Fecha Inicio grupo]],3))</f>
        <v/>
      </c>
      <c r="W871" s="29"/>
      <c r="X871" s="29"/>
      <c r="Y871" s="76"/>
      <c r="Z871" s="76"/>
      <c r="AA871" s="76"/>
      <c r="AB871" s="76"/>
      <c r="AC871" s="76"/>
      <c r="AD871" s="76"/>
      <c r="AE871" s="76"/>
      <c r="AF871" s="76"/>
      <c r="AG871" s="76"/>
      <c r="AH871" s="76"/>
      <c r="AI871" s="76"/>
      <c r="AJ871" s="76"/>
      <c r="AK871" s="76"/>
      <c r="AL871" s="76"/>
      <c r="AM871" s="76"/>
      <c r="AN871" s="76"/>
      <c r="AO871" s="143"/>
      <c r="AP871" s="244" t="str">
        <f>IF(F871="","",IFERROR(VLOOKUP(SUBSTITUTE(SUBSTITUTE(Tabla1[[#This Row],[Uso Sistemas]],"T","P"),"N","F"),Parámetros!$M$2:$N$17,2,0),"Completar hasta 3ra sem. para evaluar a Probacionista"))</f>
        <v/>
      </c>
      <c r="AQ871" s="39"/>
      <c r="AR871" s="39"/>
      <c r="AS871" s="39"/>
      <c r="AT871" s="28"/>
      <c r="AU871" s="55"/>
      <c r="AV871" s="55"/>
      <c r="AW871" s="55"/>
      <c r="AX871" s="246" t="str">
        <f>IF(V871="","",EOMONTH(EDATE(Tabla1[[#This Row],[Fecha Finalización]],2),0))</f>
        <v/>
      </c>
      <c r="AY871" s="39"/>
      <c r="AZ871" s="247" t="str">
        <f>IF(V871="","",EOMONTH(EDATE(Tabla1[[#This Row],[Fecha Finalización]],3),0))</f>
        <v/>
      </c>
      <c r="BA871" s="39"/>
      <c r="BB871" s="39"/>
      <c r="BC871" s="233"/>
      <c r="BD871" s="231" t="str">
        <f>IF(F871="","",Tabla1[[#This Row],[sem 01]]&amp;Tabla1[[#This Row],[sem 02]]&amp;Tabla1[[#This Row],[sem 03]])</f>
        <v/>
      </c>
      <c r="BE871" s="232" t="str">
        <f>+IF(TRIM(F871)="","",$B$1&amp;"-"&amp;Tabla1[[#This Row],[Mes Inscrito]]&amp;"-"&amp;Tabla1[[#This Row],[Dia de clases Inscrito]]&amp;"-"&amp;Tabla1[[#This Row],[Horario Inscrito]]&amp;"-"&amp;Tabla1[[#This Row],[Fecha Inicio grupo]])</f>
        <v/>
      </c>
      <c r="BF871" s="249" t="str">
        <f>IF(F871="","",Tabla1[[#This Row],[Curso]])</f>
        <v/>
      </c>
      <c r="BG871" s="250" t="str">
        <f>+IF(TRIM(F871)="","",$B$1&amp;"-"&amp;TRIM(Tabla1[[#This Row],[Mes Inscrito]])&amp;"-"&amp;TRIM(Tabla1[[#This Row],[Dia de clases Inscrito]])&amp;"-"&amp;TRIM(Tabla1[[#This Row],[Horario Inscrito]])&amp;"-"&amp;TRIM(Tabla1[[#This Row],[Fecha Inicio grupo]])&amp;"-"&amp;TRIM(Tabla1[[#This Row],[Tipo Incrito]]))</f>
        <v/>
      </c>
      <c r="BH871" s="251" t="str">
        <f>IF(F871="","",OR(IFERROR(SEARCH("CG",Tabla1[[#This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1" s="305" t="str">
        <f>IF(F871&lt;&gt;"",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1" s="305" t="str">
        <f>IF(F871&lt;&gt;"",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1" s="305" t="str">
        <f>IF(Tabla1[[#This Row],[Fecha Inicio grupo]]="","",IFERROR(VLOOKUP(Tabla1[[#This Row],[Mes de Alta como miembro]],Parámetros!$AM$2:$AN$16,2,0),"01/01/1900"))</f>
        <v/>
      </c>
    </row>
    <row r="872" spans="1:63" ht="14.45" hidden="1">
      <c r="A872" s="68">
        <v>869</v>
      </c>
      <c r="B872" s="29"/>
      <c r="C872" s="34"/>
      <c r="D872" s="42"/>
      <c r="E872" s="64"/>
      <c r="F872" s="45"/>
      <c r="G872" s="45"/>
      <c r="H872" s="161"/>
      <c r="I872" s="42"/>
      <c r="J872" s="28"/>
      <c r="K872" s="69"/>
      <c r="L872" s="68"/>
      <c r="M872" s="46"/>
      <c r="N872" s="236" t="str">
        <f ca="1">IF(Tabla1[[#This Row],[Fecha de nac]]="","",IF(Tabla1[[#This Row],[Fecha Finalización]] &gt;=TODAY(), DATEDIF(Tabla1[[#This Row],[Fecha de nac]],TODAY(),"y"), ROUNDDOWN((Tabla1[[#This Row],[Fecha Finalización]] -Tabla1[[#This Row],[Fecha de nac]])/365,0)))</f>
        <v/>
      </c>
      <c r="O872" s="167"/>
      <c r="P872" s="34"/>
      <c r="Q872" s="67"/>
      <c r="R872" s="67"/>
      <c r="S872" s="67"/>
      <c r="T872" s="67"/>
      <c r="U872" s="241" t="str">
        <f>IF(F872="","",Tabla1[[#This Row],[Fecha Inicio grupo]]+3*7-7)</f>
        <v/>
      </c>
      <c r="V872" s="242" t="str">
        <f>IF(F872="","",EDATE(Tabla1[[#This Row],[Fecha Inicio grupo]],3))</f>
        <v/>
      </c>
      <c r="W872" s="29"/>
      <c r="X872" s="29"/>
      <c r="Y872" s="76"/>
      <c r="Z872" s="76"/>
      <c r="AA872" s="76"/>
      <c r="AB872" s="76"/>
      <c r="AC872" s="76"/>
      <c r="AD872" s="76"/>
      <c r="AE872" s="76"/>
      <c r="AF872" s="76"/>
      <c r="AG872" s="76"/>
      <c r="AH872" s="76"/>
      <c r="AI872" s="76"/>
      <c r="AJ872" s="76"/>
      <c r="AK872" s="76"/>
      <c r="AL872" s="76"/>
      <c r="AM872" s="76"/>
      <c r="AN872" s="76"/>
      <c r="AO872" s="143"/>
      <c r="AP872" s="244" t="str">
        <f>IF(F872="","",IFERROR(VLOOKUP(SUBSTITUTE(SUBSTITUTE(Tabla1[[#This Row],[Uso Sistemas]],"T","P"),"N","F"),Parámetros!$M$2:$N$17,2,0),"Completar hasta 3ra sem. para evaluar a Probacionista"))</f>
        <v/>
      </c>
      <c r="AQ872" s="39"/>
      <c r="AR872" s="39"/>
      <c r="AS872" s="39"/>
      <c r="AT872" s="28"/>
      <c r="AU872" s="55"/>
      <c r="AV872" s="55"/>
      <c r="AW872" s="55"/>
      <c r="AX872" s="246" t="str">
        <f>IF(V872="","",EOMONTH(EDATE(Tabla1[[#This Row],[Fecha Finalización]],2),0))</f>
        <v/>
      </c>
      <c r="AY872" s="39"/>
      <c r="AZ872" s="247" t="str">
        <f>IF(V872="","",EOMONTH(EDATE(Tabla1[[#This Row],[Fecha Finalización]],3),0))</f>
        <v/>
      </c>
      <c r="BA872" s="39"/>
      <c r="BB872" s="39"/>
      <c r="BC872" s="233"/>
      <c r="BD872" s="231" t="str">
        <f>IF(F872="","",Tabla1[[#This Row],[sem 01]]&amp;Tabla1[[#This Row],[sem 02]]&amp;Tabla1[[#This Row],[sem 03]])</f>
        <v/>
      </c>
      <c r="BE872" s="232" t="str">
        <f>+IF(TRIM(F872)="","",$B$1&amp;"-"&amp;Tabla1[[#This Row],[Mes Inscrito]]&amp;"-"&amp;Tabla1[[#This Row],[Dia de clases Inscrito]]&amp;"-"&amp;Tabla1[[#This Row],[Horario Inscrito]]&amp;"-"&amp;Tabla1[[#This Row],[Fecha Inicio grupo]])</f>
        <v/>
      </c>
      <c r="BF872" s="249" t="str">
        <f>IF(F872="","",Tabla1[[#This Row],[Curso]])</f>
        <v/>
      </c>
      <c r="BG872" s="250" t="str">
        <f>+IF(TRIM(F872)="","",$B$1&amp;"-"&amp;TRIM(Tabla1[[#This Row],[Mes Inscrito]])&amp;"-"&amp;TRIM(Tabla1[[#This Row],[Dia de clases Inscrito]])&amp;"-"&amp;TRIM(Tabla1[[#This Row],[Horario Inscrito]])&amp;"-"&amp;TRIM(Tabla1[[#This Row],[Fecha Inicio grupo]])&amp;"-"&amp;TRIM(Tabla1[[#This Row],[Tipo Incrito]]))</f>
        <v/>
      </c>
      <c r="BH872" s="251" t="str">
        <f>IF(F872="","",OR(IFERROR(SEARCH("CG",Tabla1[[#This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2" s="305" t="str">
        <f>IF(F872&lt;&gt;"",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2" s="305" t="str">
        <f>IF(F872&lt;&gt;"",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2" s="305" t="str">
        <f>IF(Tabla1[[#This Row],[Fecha Inicio grupo]]="","",IFERROR(VLOOKUP(Tabla1[[#This Row],[Mes de Alta como miembro]],Parámetros!$AM$2:$AN$16,2,0),"01/01/1900"))</f>
        <v/>
      </c>
    </row>
    <row r="873" spans="1:63" ht="14.45" hidden="1">
      <c r="A873" s="68">
        <v>870</v>
      </c>
      <c r="B873" s="29"/>
      <c r="C873" s="34"/>
      <c r="D873" s="42"/>
      <c r="E873" s="64"/>
      <c r="F873" s="45"/>
      <c r="G873" s="45"/>
      <c r="H873" s="161"/>
      <c r="I873" s="42"/>
      <c r="J873" s="28"/>
      <c r="K873" s="69"/>
      <c r="L873" s="68"/>
      <c r="M873" s="46"/>
      <c r="N873" s="236" t="str">
        <f ca="1">IF(Tabla1[[#This Row],[Fecha de nac]]="","",IF(Tabla1[[#This Row],[Fecha Finalización]] &gt;=TODAY(), DATEDIF(Tabla1[[#This Row],[Fecha de nac]],TODAY(),"y"), ROUNDDOWN((Tabla1[[#This Row],[Fecha Finalización]] -Tabla1[[#This Row],[Fecha de nac]])/365,0)))</f>
        <v/>
      </c>
      <c r="O873" s="167"/>
      <c r="P873" s="34"/>
      <c r="Q873" s="67"/>
      <c r="R873" s="67"/>
      <c r="S873" s="67"/>
      <c r="T873" s="67"/>
      <c r="U873" s="241" t="str">
        <f>IF(F873="","",Tabla1[[#This Row],[Fecha Inicio grupo]]+3*7-7)</f>
        <v/>
      </c>
      <c r="V873" s="242" t="str">
        <f>IF(F873="","",EDATE(Tabla1[[#This Row],[Fecha Inicio grupo]],3))</f>
        <v/>
      </c>
      <c r="W873" s="29"/>
      <c r="X873" s="29"/>
      <c r="Y873" s="76"/>
      <c r="Z873" s="76"/>
      <c r="AA873" s="76"/>
      <c r="AB873" s="76"/>
      <c r="AC873" s="76"/>
      <c r="AD873" s="76"/>
      <c r="AE873" s="76"/>
      <c r="AF873" s="76"/>
      <c r="AG873" s="76"/>
      <c r="AH873" s="76"/>
      <c r="AI873" s="76"/>
      <c r="AJ873" s="76"/>
      <c r="AK873" s="76"/>
      <c r="AL873" s="76"/>
      <c r="AM873" s="76"/>
      <c r="AN873" s="76"/>
      <c r="AO873" s="143"/>
      <c r="AP873" s="244" t="str">
        <f>IF(F873="","",IFERROR(VLOOKUP(SUBSTITUTE(SUBSTITUTE(Tabla1[[#This Row],[Uso Sistemas]],"T","P"),"N","F"),Parámetros!$M$2:$N$17,2,0),"Completar hasta 3ra sem. para evaluar a Probacionista"))</f>
        <v/>
      </c>
      <c r="AQ873" s="39"/>
      <c r="AR873" s="39"/>
      <c r="AS873" s="39"/>
      <c r="AT873" s="28"/>
      <c r="AU873" s="55"/>
      <c r="AV873" s="55"/>
      <c r="AW873" s="55"/>
      <c r="AX873" s="246" t="str">
        <f>IF(V873="","",EOMONTH(EDATE(Tabla1[[#This Row],[Fecha Finalización]],2),0))</f>
        <v/>
      </c>
      <c r="AY873" s="39"/>
      <c r="AZ873" s="247" t="str">
        <f>IF(V873="","",EOMONTH(EDATE(Tabla1[[#This Row],[Fecha Finalización]],3),0))</f>
        <v/>
      </c>
      <c r="BA873" s="39"/>
      <c r="BB873" s="39"/>
      <c r="BC873" s="233"/>
      <c r="BD873" s="231" t="str">
        <f>IF(F873="","",Tabla1[[#This Row],[sem 01]]&amp;Tabla1[[#This Row],[sem 02]]&amp;Tabla1[[#This Row],[sem 03]])</f>
        <v/>
      </c>
      <c r="BE873" s="232" t="str">
        <f>+IF(TRIM(F873)="","",$B$1&amp;"-"&amp;Tabla1[[#This Row],[Mes Inscrito]]&amp;"-"&amp;Tabla1[[#This Row],[Dia de clases Inscrito]]&amp;"-"&amp;Tabla1[[#This Row],[Horario Inscrito]]&amp;"-"&amp;Tabla1[[#This Row],[Fecha Inicio grupo]])</f>
        <v/>
      </c>
      <c r="BF873" s="249" t="str">
        <f>IF(F873="","",Tabla1[[#This Row],[Curso]])</f>
        <v/>
      </c>
      <c r="BG873" s="250" t="str">
        <f>+IF(TRIM(F873)="","",$B$1&amp;"-"&amp;TRIM(Tabla1[[#This Row],[Mes Inscrito]])&amp;"-"&amp;TRIM(Tabla1[[#This Row],[Dia de clases Inscrito]])&amp;"-"&amp;TRIM(Tabla1[[#This Row],[Horario Inscrito]])&amp;"-"&amp;TRIM(Tabla1[[#This Row],[Fecha Inicio grupo]])&amp;"-"&amp;TRIM(Tabla1[[#This Row],[Tipo Incrito]]))</f>
        <v/>
      </c>
      <c r="BH873" s="251" t="str">
        <f>IF(F873="","",OR(IFERROR(SEARCH("CG",Tabla1[[#This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3" s="305" t="str">
        <f>IF(F873&lt;&gt;"",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3" s="305" t="str">
        <f>IF(F873&lt;&gt;"",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3" s="305" t="str">
        <f>IF(Tabla1[[#This Row],[Fecha Inicio grupo]]="","",IFERROR(VLOOKUP(Tabla1[[#This Row],[Mes de Alta como miembro]],Parámetros!$AM$2:$AN$16,2,0),"01/01/1900"))</f>
        <v/>
      </c>
    </row>
    <row r="874" spans="1:63" ht="14.45" hidden="1">
      <c r="A874" s="68">
        <v>871</v>
      </c>
      <c r="B874" s="29"/>
      <c r="C874" s="34"/>
      <c r="D874" s="42"/>
      <c r="E874" s="64"/>
      <c r="F874" s="45"/>
      <c r="G874" s="45"/>
      <c r="H874" s="161"/>
      <c r="I874" s="42"/>
      <c r="J874" s="28"/>
      <c r="K874" s="69"/>
      <c r="L874" s="68"/>
      <c r="M874" s="46"/>
      <c r="N874" s="236" t="str">
        <f ca="1">IF(Tabla1[[#This Row],[Fecha de nac]]="","",IF(Tabla1[[#This Row],[Fecha Finalización]] &gt;=TODAY(), DATEDIF(Tabla1[[#This Row],[Fecha de nac]],TODAY(),"y"), ROUNDDOWN((Tabla1[[#This Row],[Fecha Finalización]] -Tabla1[[#This Row],[Fecha de nac]])/365,0)))</f>
        <v/>
      </c>
      <c r="O874" s="167"/>
      <c r="P874" s="34"/>
      <c r="Q874" s="67"/>
      <c r="R874" s="67"/>
      <c r="S874" s="67"/>
      <c r="T874" s="67"/>
      <c r="U874" s="241" t="str">
        <f>IF(F874="","",Tabla1[[#This Row],[Fecha Inicio grupo]]+3*7-7)</f>
        <v/>
      </c>
      <c r="V874" s="242" t="str">
        <f>IF(F874="","",EDATE(Tabla1[[#This Row],[Fecha Inicio grupo]],3))</f>
        <v/>
      </c>
      <c r="W874" s="29"/>
      <c r="X874" s="29"/>
      <c r="Y874" s="76"/>
      <c r="Z874" s="76"/>
      <c r="AA874" s="76"/>
      <c r="AB874" s="76"/>
      <c r="AC874" s="76"/>
      <c r="AD874" s="76"/>
      <c r="AE874" s="76"/>
      <c r="AF874" s="76"/>
      <c r="AG874" s="76"/>
      <c r="AH874" s="76"/>
      <c r="AI874" s="76"/>
      <c r="AJ874" s="76"/>
      <c r="AK874" s="76"/>
      <c r="AL874" s="76"/>
      <c r="AM874" s="76"/>
      <c r="AN874" s="76"/>
      <c r="AO874" s="143"/>
      <c r="AP874" s="244" t="str">
        <f>IF(F874="","",IFERROR(VLOOKUP(SUBSTITUTE(SUBSTITUTE(Tabla1[[#This Row],[Uso Sistemas]],"T","P"),"N","F"),Parámetros!$M$2:$N$17,2,0),"Completar hasta 3ra sem. para evaluar a Probacionista"))</f>
        <v/>
      </c>
      <c r="AQ874" s="39"/>
      <c r="AR874" s="39"/>
      <c r="AS874" s="39"/>
      <c r="AT874" s="28"/>
      <c r="AU874" s="55"/>
      <c r="AV874" s="55"/>
      <c r="AW874" s="55"/>
      <c r="AX874" s="246" t="str">
        <f>IF(V874="","",EOMONTH(EDATE(Tabla1[[#This Row],[Fecha Finalización]],2),0))</f>
        <v/>
      </c>
      <c r="AY874" s="39"/>
      <c r="AZ874" s="247" t="str">
        <f>IF(V874="","",EOMONTH(EDATE(Tabla1[[#This Row],[Fecha Finalización]],3),0))</f>
        <v/>
      </c>
      <c r="BA874" s="39"/>
      <c r="BB874" s="39"/>
      <c r="BC874" s="233"/>
      <c r="BD874" s="231" t="str">
        <f>IF(F874="","",Tabla1[[#This Row],[sem 01]]&amp;Tabla1[[#This Row],[sem 02]]&amp;Tabla1[[#This Row],[sem 03]])</f>
        <v/>
      </c>
      <c r="BE874" s="232" t="str">
        <f>+IF(TRIM(F874)="","",$B$1&amp;"-"&amp;Tabla1[[#This Row],[Mes Inscrito]]&amp;"-"&amp;Tabla1[[#This Row],[Dia de clases Inscrito]]&amp;"-"&amp;Tabla1[[#This Row],[Horario Inscrito]]&amp;"-"&amp;Tabla1[[#This Row],[Fecha Inicio grupo]])</f>
        <v/>
      </c>
      <c r="BF874" s="249" t="str">
        <f>IF(F874="","",Tabla1[[#This Row],[Curso]])</f>
        <v/>
      </c>
      <c r="BG874" s="250" t="str">
        <f>+IF(TRIM(F874)="","",$B$1&amp;"-"&amp;TRIM(Tabla1[[#This Row],[Mes Inscrito]])&amp;"-"&amp;TRIM(Tabla1[[#This Row],[Dia de clases Inscrito]])&amp;"-"&amp;TRIM(Tabla1[[#This Row],[Horario Inscrito]])&amp;"-"&amp;TRIM(Tabla1[[#This Row],[Fecha Inicio grupo]])&amp;"-"&amp;TRIM(Tabla1[[#This Row],[Tipo Incrito]]))</f>
        <v/>
      </c>
      <c r="BH874" s="251" t="str">
        <f>IF(F874="","",OR(IFERROR(SEARCH("CG",Tabla1[[#This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4" s="305" t="str">
        <f>IF(F874&lt;&gt;"",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4" s="305" t="str">
        <f>IF(F874&lt;&gt;"",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4" s="305" t="str">
        <f>IF(Tabla1[[#This Row],[Fecha Inicio grupo]]="","",IFERROR(VLOOKUP(Tabla1[[#This Row],[Mes de Alta como miembro]],Parámetros!$AM$2:$AN$16,2,0),"01/01/1900"))</f>
        <v/>
      </c>
    </row>
    <row r="875" spans="1:63" ht="14.45" hidden="1">
      <c r="A875" s="68">
        <v>872</v>
      </c>
      <c r="B875" s="29"/>
      <c r="C875" s="34"/>
      <c r="D875" s="42"/>
      <c r="E875" s="64"/>
      <c r="F875" s="45"/>
      <c r="G875" s="45"/>
      <c r="H875" s="161"/>
      <c r="I875" s="42"/>
      <c r="J875" s="28"/>
      <c r="K875" s="69"/>
      <c r="L875" s="68"/>
      <c r="M875" s="46"/>
      <c r="N875" s="236" t="str">
        <f ca="1">IF(Tabla1[[#This Row],[Fecha de nac]]="","",IF(Tabla1[[#This Row],[Fecha Finalización]] &gt;=TODAY(), DATEDIF(Tabla1[[#This Row],[Fecha de nac]],TODAY(),"y"), ROUNDDOWN((Tabla1[[#This Row],[Fecha Finalización]] -Tabla1[[#This Row],[Fecha de nac]])/365,0)))</f>
        <v/>
      </c>
      <c r="O875" s="167"/>
      <c r="P875" s="34"/>
      <c r="Q875" s="67"/>
      <c r="R875" s="67"/>
      <c r="S875" s="67"/>
      <c r="T875" s="67"/>
      <c r="U875" s="241" t="str">
        <f>IF(F875="","",Tabla1[[#This Row],[Fecha Inicio grupo]]+3*7-7)</f>
        <v/>
      </c>
      <c r="V875" s="242" t="str">
        <f>IF(F875="","",EDATE(Tabla1[[#This Row],[Fecha Inicio grupo]],3))</f>
        <v/>
      </c>
      <c r="W875" s="29"/>
      <c r="X875" s="29"/>
      <c r="Y875" s="76"/>
      <c r="Z875" s="76"/>
      <c r="AA875" s="76"/>
      <c r="AB875" s="76"/>
      <c r="AC875" s="76"/>
      <c r="AD875" s="76"/>
      <c r="AE875" s="76"/>
      <c r="AF875" s="76"/>
      <c r="AG875" s="76"/>
      <c r="AH875" s="76"/>
      <c r="AI875" s="76"/>
      <c r="AJ875" s="76"/>
      <c r="AK875" s="76"/>
      <c r="AL875" s="76"/>
      <c r="AM875" s="76"/>
      <c r="AN875" s="76"/>
      <c r="AO875" s="143"/>
      <c r="AP875" s="244" t="str">
        <f>IF(F875="","",IFERROR(VLOOKUP(SUBSTITUTE(SUBSTITUTE(Tabla1[[#This Row],[Uso Sistemas]],"T","P"),"N","F"),Parámetros!$M$2:$N$17,2,0),"Completar hasta 3ra sem. para evaluar a Probacionista"))</f>
        <v/>
      </c>
      <c r="AQ875" s="39"/>
      <c r="AR875" s="39"/>
      <c r="AS875" s="39"/>
      <c r="AT875" s="28"/>
      <c r="AU875" s="55"/>
      <c r="AV875" s="55"/>
      <c r="AW875" s="55"/>
      <c r="AX875" s="246" t="str">
        <f>IF(V875="","",EOMONTH(EDATE(Tabla1[[#This Row],[Fecha Finalización]],2),0))</f>
        <v/>
      </c>
      <c r="AY875" s="39"/>
      <c r="AZ875" s="247" t="str">
        <f>IF(V875="","",EOMONTH(EDATE(Tabla1[[#This Row],[Fecha Finalización]],3),0))</f>
        <v/>
      </c>
      <c r="BA875" s="39"/>
      <c r="BB875" s="39"/>
      <c r="BC875" s="233"/>
      <c r="BD875" s="231" t="str">
        <f>IF(F875="","",Tabla1[[#This Row],[sem 01]]&amp;Tabla1[[#This Row],[sem 02]]&amp;Tabla1[[#This Row],[sem 03]])</f>
        <v/>
      </c>
      <c r="BE875" s="232" t="str">
        <f>+IF(TRIM(F875)="","",$B$1&amp;"-"&amp;Tabla1[[#This Row],[Mes Inscrito]]&amp;"-"&amp;Tabla1[[#This Row],[Dia de clases Inscrito]]&amp;"-"&amp;Tabla1[[#This Row],[Horario Inscrito]]&amp;"-"&amp;Tabla1[[#This Row],[Fecha Inicio grupo]])</f>
        <v/>
      </c>
      <c r="BF875" s="249" t="str">
        <f>IF(F875="","",Tabla1[[#This Row],[Curso]])</f>
        <v/>
      </c>
      <c r="BG875" s="250" t="str">
        <f>+IF(TRIM(F875)="","",$B$1&amp;"-"&amp;TRIM(Tabla1[[#This Row],[Mes Inscrito]])&amp;"-"&amp;TRIM(Tabla1[[#This Row],[Dia de clases Inscrito]])&amp;"-"&amp;TRIM(Tabla1[[#This Row],[Horario Inscrito]])&amp;"-"&amp;TRIM(Tabla1[[#This Row],[Fecha Inicio grupo]])&amp;"-"&amp;TRIM(Tabla1[[#This Row],[Tipo Incrito]]))</f>
        <v/>
      </c>
      <c r="BH875" s="251" t="str">
        <f>IF(F875="","",OR(IFERROR(SEARCH("CG",Tabla1[[#This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5" s="305" t="str">
        <f>IF(F875&lt;&gt;"",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5" s="305" t="str">
        <f>IF(F875&lt;&gt;"",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5" s="305" t="str">
        <f>IF(Tabla1[[#This Row],[Fecha Inicio grupo]]="","",IFERROR(VLOOKUP(Tabla1[[#This Row],[Mes de Alta como miembro]],Parámetros!$AM$2:$AN$16,2,0),"01/01/1900"))</f>
        <v/>
      </c>
    </row>
    <row r="876" spans="1:63" ht="14.45" hidden="1">
      <c r="A876" s="68">
        <v>873</v>
      </c>
      <c r="B876" s="29"/>
      <c r="C876" s="34"/>
      <c r="D876" s="42"/>
      <c r="E876" s="64"/>
      <c r="F876" s="45"/>
      <c r="G876" s="45"/>
      <c r="H876" s="161"/>
      <c r="I876" s="42"/>
      <c r="J876" s="28"/>
      <c r="K876" s="69"/>
      <c r="L876" s="68"/>
      <c r="M876" s="46"/>
      <c r="N876" s="236" t="str">
        <f ca="1">IF(Tabla1[[#This Row],[Fecha de nac]]="","",IF(Tabla1[[#This Row],[Fecha Finalización]] &gt;=TODAY(), DATEDIF(Tabla1[[#This Row],[Fecha de nac]],TODAY(),"y"), ROUNDDOWN((Tabla1[[#This Row],[Fecha Finalización]] -Tabla1[[#This Row],[Fecha de nac]])/365,0)))</f>
        <v/>
      </c>
      <c r="O876" s="167"/>
      <c r="P876" s="34"/>
      <c r="Q876" s="67"/>
      <c r="R876" s="67"/>
      <c r="S876" s="67"/>
      <c r="T876" s="67"/>
      <c r="U876" s="241" t="str">
        <f>IF(F876="","",Tabla1[[#This Row],[Fecha Inicio grupo]]+3*7-7)</f>
        <v/>
      </c>
      <c r="V876" s="242" t="str">
        <f>IF(F876="","",EDATE(Tabla1[[#This Row],[Fecha Inicio grupo]],3))</f>
        <v/>
      </c>
      <c r="W876" s="29"/>
      <c r="X876" s="29"/>
      <c r="Y876" s="76"/>
      <c r="Z876" s="76"/>
      <c r="AA876" s="76"/>
      <c r="AB876" s="76"/>
      <c r="AC876" s="76"/>
      <c r="AD876" s="76"/>
      <c r="AE876" s="76"/>
      <c r="AF876" s="76"/>
      <c r="AG876" s="76"/>
      <c r="AH876" s="76"/>
      <c r="AI876" s="76"/>
      <c r="AJ876" s="76"/>
      <c r="AK876" s="76"/>
      <c r="AL876" s="76"/>
      <c r="AM876" s="76"/>
      <c r="AN876" s="76"/>
      <c r="AO876" s="143"/>
      <c r="AP876" s="244" t="str">
        <f>IF(F876="","",IFERROR(VLOOKUP(SUBSTITUTE(SUBSTITUTE(Tabla1[[#This Row],[Uso Sistemas]],"T","P"),"N","F"),Parámetros!$M$2:$N$17,2,0),"Completar hasta 3ra sem. para evaluar a Probacionista"))</f>
        <v/>
      </c>
      <c r="AQ876" s="39"/>
      <c r="AR876" s="39"/>
      <c r="AS876" s="39"/>
      <c r="AT876" s="28"/>
      <c r="AU876" s="55"/>
      <c r="AV876" s="55"/>
      <c r="AW876" s="55"/>
      <c r="AX876" s="246" t="str">
        <f>IF(V876="","",EOMONTH(EDATE(Tabla1[[#This Row],[Fecha Finalización]],2),0))</f>
        <v/>
      </c>
      <c r="AY876" s="39"/>
      <c r="AZ876" s="247" t="str">
        <f>IF(V876="","",EOMONTH(EDATE(Tabla1[[#This Row],[Fecha Finalización]],3),0))</f>
        <v/>
      </c>
      <c r="BA876" s="39"/>
      <c r="BB876" s="39"/>
      <c r="BC876" s="233"/>
      <c r="BD876" s="231" t="str">
        <f>IF(F876="","",Tabla1[[#This Row],[sem 01]]&amp;Tabla1[[#This Row],[sem 02]]&amp;Tabla1[[#This Row],[sem 03]])</f>
        <v/>
      </c>
      <c r="BE876" s="232" t="str">
        <f>+IF(TRIM(F876)="","",$B$1&amp;"-"&amp;Tabla1[[#This Row],[Mes Inscrito]]&amp;"-"&amp;Tabla1[[#This Row],[Dia de clases Inscrito]]&amp;"-"&amp;Tabla1[[#This Row],[Horario Inscrito]]&amp;"-"&amp;Tabla1[[#This Row],[Fecha Inicio grupo]])</f>
        <v/>
      </c>
      <c r="BF876" s="249" t="str">
        <f>IF(F876="","",Tabla1[[#This Row],[Curso]])</f>
        <v/>
      </c>
      <c r="BG876" s="250" t="str">
        <f>+IF(TRIM(F876)="","",$B$1&amp;"-"&amp;TRIM(Tabla1[[#This Row],[Mes Inscrito]])&amp;"-"&amp;TRIM(Tabla1[[#This Row],[Dia de clases Inscrito]])&amp;"-"&amp;TRIM(Tabla1[[#This Row],[Horario Inscrito]])&amp;"-"&amp;TRIM(Tabla1[[#This Row],[Fecha Inicio grupo]])&amp;"-"&amp;TRIM(Tabla1[[#This Row],[Tipo Incrito]]))</f>
        <v/>
      </c>
      <c r="BH876" s="251" t="str">
        <f>IF(F876="","",OR(IFERROR(SEARCH("CG",Tabla1[[#This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6" s="305" t="str">
        <f>IF(F876&lt;&gt;"",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6" s="305" t="str">
        <f>IF(F876&lt;&gt;"",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6" s="305" t="str">
        <f>IF(Tabla1[[#This Row],[Fecha Inicio grupo]]="","",IFERROR(VLOOKUP(Tabla1[[#This Row],[Mes de Alta como miembro]],Parámetros!$AM$2:$AN$16,2,0),"01/01/1900"))</f>
        <v/>
      </c>
    </row>
    <row r="877" spans="1:63" ht="14.45" hidden="1">
      <c r="A877" s="68">
        <v>874</v>
      </c>
      <c r="B877" s="29"/>
      <c r="C877" s="34"/>
      <c r="D877" s="42"/>
      <c r="E877" s="64"/>
      <c r="F877" s="45"/>
      <c r="G877" s="45"/>
      <c r="H877" s="161"/>
      <c r="I877" s="42"/>
      <c r="J877" s="28"/>
      <c r="K877" s="69"/>
      <c r="L877" s="68"/>
      <c r="M877" s="46"/>
      <c r="N877" s="236" t="str">
        <f ca="1">IF(Tabla1[[#This Row],[Fecha de nac]]="","",IF(Tabla1[[#This Row],[Fecha Finalización]] &gt;=TODAY(), DATEDIF(Tabla1[[#This Row],[Fecha de nac]],TODAY(),"y"), ROUNDDOWN((Tabla1[[#This Row],[Fecha Finalización]] -Tabla1[[#This Row],[Fecha de nac]])/365,0)))</f>
        <v/>
      </c>
      <c r="O877" s="167"/>
      <c r="P877" s="34"/>
      <c r="Q877" s="67"/>
      <c r="R877" s="67"/>
      <c r="S877" s="67"/>
      <c r="T877" s="67"/>
      <c r="U877" s="241" t="str">
        <f>IF(F877="","",Tabla1[[#This Row],[Fecha Inicio grupo]]+3*7-7)</f>
        <v/>
      </c>
      <c r="V877" s="242" t="str">
        <f>IF(F877="","",EDATE(Tabla1[[#This Row],[Fecha Inicio grupo]],3))</f>
        <v/>
      </c>
      <c r="W877" s="29"/>
      <c r="X877" s="29"/>
      <c r="Y877" s="76"/>
      <c r="Z877" s="76"/>
      <c r="AA877" s="76"/>
      <c r="AB877" s="76"/>
      <c r="AC877" s="76"/>
      <c r="AD877" s="76"/>
      <c r="AE877" s="76"/>
      <c r="AF877" s="76"/>
      <c r="AG877" s="76"/>
      <c r="AH877" s="76"/>
      <c r="AI877" s="76"/>
      <c r="AJ877" s="76"/>
      <c r="AK877" s="76"/>
      <c r="AL877" s="76"/>
      <c r="AM877" s="76"/>
      <c r="AN877" s="76"/>
      <c r="AO877" s="143"/>
      <c r="AP877" s="244" t="str">
        <f>IF(F877="","",IFERROR(VLOOKUP(SUBSTITUTE(SUBSTITUTE(Tabla1[[#This Row],[Uso Sistemas]],"T","P"),"N","F"),Parámetros!$M$2:$N$17,2,0),"Completar hasta 3ra sem. para evaluar a Probacionista"))</f>
        <v/>
      </c>
      <c r="AQ877" s="39"/>
      <c r="AR877" s="39"/>
      <c r="AS877" s="39"/>
      <c r="AT877" s="28"/>
      <c r="AU877" s="55"/>
      <c r="AV877" s="55"/>
      <c r="AW877" s="55"/>
      <c r="AX877" s="246" t="str">
        <f>IF(V877="","",EOMONTH(EDATE(Tabla1[[#This Row],[Fecha Finalización]],2),0))</f>
        <v/>
      </c>
      <c r="AY877" s="39"/>
      <c r="AZ877" s="247" t="str">
        <f>IF(V877="","",EOMONTH(EDATE(Tabla1[[#This Row],[Fecha Finalización]],3),0))</f>
        <v/>
      </c>
      <c r="BA877" s="39"/>
      <c r="BB877" s="39"/>
      <c r="BC877" s="233"/>
      <c r="BD877" s="231" t="str">
        <f>IF(F877="","",Tabla1[[#This Row],[sem 01]]&amp;Tabla1[[#This Row],[sem 02]]&amp;Tabla1[[#This Row],[sem 03]])</f>
        <v/>
      </c>
      <c r="BE877" s="232" t="str">
        <f>+IF(TRIM(F877)="","",$B$1&amp;"-"&amp;Tabla1[[#This Row],[Mes Inscrito]]&amp;"-"&amp;Tabla1[[#This Row],[Dia de clases Inscrito]]&amp;"-"&amp;Tabla1[[#This Row],[Horario Inscrito]]&amp;"-"&amp;Tabla1[[#This Row],[Fecha Inicio grupo]])</f>
        <v/>
      </c>
      <c r="BF877" s="249" t="str">
        <f>IF(F877="","",Tabla1[[#This Row],[Curso]])</f>
        <v/>
      </c>
      <c r="BG877" s="250" t="str">
        <f>+IF(TRIM(F877)="","",$B$1&amp;"-"&amp;TRIM(Tabla1[[#This Row],[Mes Inscrito]])&amp;"-"&amp;TRIM(Tabla1[[#This Row],[Dia de clases Inscrito]])&amp;"-"&amp;TRIM(Tabla1[[#This Row],[Horario Inscrito]])&amp;"-"&amp;TRIM(Tabla1[[#This Row],[Fecha Inicio grupo]])&amp;"-"&amp;TRIM(Tabla1[[#This Row],[Tipo Incrito]]))</f>
        <v/>
      </c>
      <c r="BH877" s="251" t="str">
        <f>IF(F877="","",OR(IFERROR(SEARCH("CG",Tabla1[[#This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7" s="305" t="str">
        <f>IF(F877&lt;&gt;"",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7" s="305" t="str">
        <f>IF(F877&lt;&gt;"",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7" s="305" t="str">
        <f>IF(Tabla1[[#This Row],[Fecha Inicio grupo]]="","",IFERROR(VLOOKUP(Tabla1[[#This Row],[Mes de Alta como miembro]],Parámetros!$AM$2:$AN$16,2,0),"01/01/1900"))</f>
        <v/>
      </c>
    </row>
    <row r="878" spans="1:63" ht="14.45" hidden="1">
      <c r="A878" s="68">
        <v>875</v>
      </c>
      <c r="B878" s="29"/>
      <c r="C878" s="34"/>
      <c r="D878" s="42"/>
      <c r="E878" s="64"/>
      <c r="F878" s="45"/>
      <c r="G878" s="45"/>
      <c r="H878" s="161"/>
      <c r="I878" s="42"/>
      <c r="J878" s="28"/>
      <c r="K878" s="69"/>
      <c r="L878" s="68"/>
      <c r="M878" s="46"/>
      <c r="N878" s="236" t="str">
        <f ca="1">IF(Tabla1[[#This Row],[Fecha de nac]]="","",IF(Tabla1[[#This Row],[Fecha Finalización]] &gt;=TODAY(), DATEDIF(Tabla1[[#This Row],[Fecha de nac]],TODAY(),"y"), ROUNDDOWN((Tabla1[[#This Row],[Fecha Finalización]] -Tabla1[[#This Row],[Fecha de nac]])/365,0)))</f>
        <v/>
      </c>
      <c r="O878" s="167"/>
      <c r="P878" s="34"/>
      <c r="Q878" s="67"/>
      <c r="R878" s="67"/>
      <c r="S878" s="67"/>
      <c r="T878" s="67"/>
      <c r="U878" s="241" t="str">
        <f>IF(F878="","",Tabla1[[#This Row],[Fecha Inicio grupo]]+3*7-7)</f>
        <v/>
      </c>
      <c r="V878" s="242" t="str">
        <f>IF(F878="","",EDATE(Tabla1[[#This Row],[Fecha Inicio grupo]],3))</f>
        <v/>
      </c>
      <c r="W878" s="29"/>
      <c r="X878" s="29"/>
      <c r="Y878" s="76"/>
      <c r="Z878" s="76"/>
      <c r="AA878" s="76"/>
      <c r="AB878" s="76"/>
      <c r="AC878" s="76"/>
      <c r="AD878" s="76"/>
      <c r="AE878" s="76"/>
      <c r="AF878" s="76"/>
      <c r="AG878" s="76"/>
      <c r="AH878" s="76"/>
      <c r="AI878" s="76"/>
      <c r="AJ878" s="76"/>
      <c r="AK878" s="76"/>
      <c r="AL878" s="76"/>
      <c r="AM878" s="76"/>
      <c r="AN878" s="76"/>
      <c r="AO878" s="143"/>
      <c r="AP878" s="244" t="str">
        <f>IF(F878="","",IFERROR(VLOOKUP(SUBSTITUTE(SUBSTITUTE(Tabla1[[#This Row],[Uso Sistemas]],"T","P"),"N","F"),Parámetros!$M$2:$N$17,2,0),"Completar hasta 3ra sem. para evaluar a Probacionista"))</f>
        <v/>
      </c>
      <c r="AQ878" s="39"/>
      <c r="AR878" s="39"/>
      <c r="AS878" s="39"/>
      <c r="AT878" s="28"/>
      <c r="AU878" s="55"/>
      <c r="AV878" s="55"/>
      <c r="AW878" s="55"/>
      <c r="AX878" s="246" t="str">
        <f>IF(V878="","",EOMONTH(EDATE(Tabla1[[#This Row],[Fecha Finalización]],2),0))</f>
        <v/>
      </c>
      <c r="AY878" s="39"/>
      <c r="AZ878" s="247" t="str">
        <f>IF(V878="","",EOMONTH(EDATE(Tabla1[[#This Row],[Fecha Finalización]],3),0))</f>
        <v/>
      </c>
      <c r="BA878" s="39"/>
      <c r="BB878" s="39"/>
      <c r="BC878" s="233"/>
      <c r="BD878" s="231" t="str">
        <f>IF(F878="","",Tabla1[[#This Row],[sem 01]]&amp;Tabla1[[#This Row],[sem 02]]&amp;Tabla1[[#This Row],[sem 03]])</f>
        <v/>
      </c>
      <c r="BE878" s="232" t="str">
        <f>+IF(TRIM(F878)="","",$B$1&amp;"-"&amp;Tabla1[[#This Row],[Mes Inscrito]]&amp;"-"&amp;Tabla1[[#This Row],[Dia de clases Inscrito]]&amp;"-"&amp;Tabla1[[#This Row],[Horario Inscrito]]&amp;"-"&amp;Tabla1[[#This Row],[Fecha Inicio grupo]])</f>
        <v/>
      </c>
      <c r="BF878" s="249" t="str">
        <f>IF(F878="","",Tabla1[[#This Row],[Curso]])</f>
        <v/>
      </c>
      <c r="BG878" s="250" t="str">
        <f>+IF(TRIM(F878)="","",$B$1&amp;"-"&amp;TRIM(Tabla1[[#This Row],[Mes Inscrito]])&amp;"-"&amp;TRIM(Tabla1[[#This Row],[Dia de clases Inscrito]])&amp;"-"&amp;TRIM(Tabla1[[#This Row],[Horario Inscrito]])&amp;"-"&amp;TRIM(Tabla1[[#This Row],[Fecha Inicio grupo]])&amp;"-"&amp;TRIM(Tabla1[[#This Row],[Tipo Incrito]]))</f>
        <v/>
      </c>
      <c r="BH878" s="251" t="str">
        <f>IF(F878="","",OR(IFERROR(SEARCH("CG",Tabla1[[#This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8" s="305" t="str">
        <f>IF(F878&lt;&gt;"",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8" s="305" t="str">
        <f>IF(F878&lt;&gt;"",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8" s="305" t="str">
        <f>IF(Tabla1[[#This Row],[Fecha Inicio grupo]]="","",IFERROR(VLOOKUP(Tabla1[[#This Row],[Mes de Alta como miembro]],Parámetros!$AM$2:$AN$16,2,0),"01/01/1900"))</f>
        <v/>
      </c>
    </row>
    <row r="879" spans="1:63" ht="14.45" hidden="1">
      <c r="A879" s="68">
        <v>876</v>
      </c>
      <c r="B879" s="29"/>
      <c r="C879" s="34"/>
      <c r="D879" s="42"/>
      <c r="E879" s="64"/>
      <c r="F879" s="45"/>
      <c r="G879" s="45"/>
      <c r="H879" s="161"/>
      <c r="I879" s="42"/>
      <c r="J879" s="28"/>
      <c r="K879" s="69"/>
      <c r="L879" s="68"/>
      <c r="M879" s="46"/>
      <c r="N879" s="236" t="str">
        <f ca="1">IF(Tabla1[[#This Row],[Fecha de nac]]="","",IF(Tabla1[[#This Row],[Fecha Finalización]] &gt;=TODAY(), DATEDIF(Tabla1[[#This Row],[Fecha de nac]],TODAY(),"y"), ROUNDDOWN((Tabla1[[#This Row],[Fecha Finalización]] -Tabla1[[#This Row],[Fecha de nac]])/365,0)))</f>
        <v/>
      </c>
      <c r="O879" s="167"/>
      <c r="P879" s="34"/>
      <c r="Q879" s="67"/>
      <c r="R879" s="67"/>
      <c r="S879" s="67"/>
      <c r="T879" s="67"/>
      <c r="U879" s="241" t="str">
        <f>IF(F879="","",Tabla1[[#This Row],[Fecha Inicio grupo]]+3*7-7)</f>
        <v/>
      </c>
      <c r="V879" s="242" t="str">
        <f>IF(F879="","",EDATE(Tabla1[[#This Row],[Fecha Inicio grupo]],3))</f>
        <v/>
      </c>
      <c r="W879" s="29"/>
      <c r="X879" s="29"/>
      <c r="Y879" s="76"/>
      <c r="Z879" s="76"/>
      <c r="AA879" s="76"/>
      <c r="AB879" s="76"/>
      <c r="AC879" s="76"/>
      <c r="AD879" s="76"/>
      <c r="AE879" s="76"/>
      <c r="AF879" s="76"/>
      <c r="AG879" s="76"/>
      <c r="AH879" s="76"/>
      <c r="AI879" s="76"/>
      <c r="AJ879" s="76"/>
      <c r="AK879" s="76"/>
      <c r="AL879" s="76"/>
      <c r="AM879" s="76"/>
      <c r="AN879" s="76"/>
      <c r="AO879" s="143"/>
      <c r="AP879" s="244" t="str">
        <f>IF(F879="","",IFERROR(VLOOKUP(SUBSTITUTE(SUBSTITUTE(Tabla1[[#This Row],[Uso Sistemas]],"T","P"),"N","F"),Parámetros!$M$2:$N$17,2,0),"Completar hasta 3ra sem. para evaluar a Probacionista"))</f>
        <v/>
      </c>
      <c r="AQ879" s="39"/>
      <c r="AR879" s="39"/>
      <c r="AS879" s="39"/>
      <c r="AT879" s="28"/>
      <c r="AU879" s="55"/>
      <c r="AV879" s="55"/>
      <c r="AW879" s="55"/>
      <c r="AX879" s="246" t="str">
        <f>IF(V879="","",EOMONTH(EDATE(Tabla1[[#This Row],[Fecha Finalización]],2),0))</f>
        <v/>
      </c>
      <c r="AY879" s="39"/>
      <c r="AZ879" s="247" t="str">
        <f>IF(V879="","",EOMONTH(EDATE(Tabla1[[#This Row],[Fecha Finalización]],3),0))</f>
        <v/>
      </c>
      <c r="BA879" s="39"/>
      <c r="BB879" s="39"/>
      <c r="BC879" s="233"/>
      <c r="BD879" s="231" t="str">
        <f>IF(F879="","",Tabla1[[#This Row],[sem 01]]&amp;Tabla1[[#This Row],[sem 02]]&amp;Tabla1[[#This Row],[sem 03]])</f>
        <v/>
      </c>
      <c r="BE879" s="232" t="str">
        <f>+IF(TRIM(F879)="","",$B$1&amp;"-"&amp;Tabla1[[#This Row],[Mes Inscrito]]&amp;"-"&amp;Tabla1[[#This Row],[Dia de clases Inscrito]]&amp;"-"&amp;Tabla1[[#This Row],[Horario Inscrito]]&amp;"-"&amp;Tabla1[[#This Row],[Fecha Inicio grupo]])</f>
        <v/>
      </c>
      <c r="BF879" s="249" t="str">
        <f>IF(F879="","",Tabla1[[#This Row],[Curso]])</f>
        <v/>
      </c>
      <c r="BG879" s="250" t="str">
        <f>+IF(TRIM(F879)="","",$B$1&amp;"-"&amp;TRIM(Tabla1[[#This Row],[Mes Inscrito]])&amp;"-"&amp;TRIM(Tabla1[[#This Row],[Dia de clases Inscrito]])&amp;"-"&amp;TRIM(Tabla1[[#This Row],[Horario Inscrito]])&amp;"-"&amp;TRIM(Tabla1[[#This Row],[Fecha Inicio grupo]])&amp;"-"&amp;TRIM(Tabla1[[#This Row],[Tipo Incrito]]))</f>
        <v/>
      </c>
      <c r="BH879" s="251" t="str">
        <f>IF(F879="","",OR(IFERROR(SEARCH("CG",Tabla1[[#This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9" s="305" t="str">
        <f>IF(F879&lt;&gt;"",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9" s="305" t="str">
        <f>IF(F879&lt;&gt;"",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9" s="305" t="str">
        <f>IF(Tabla1[[#This Row],[Fecha Inicio grupo]]="","",IFERROR(VLOOKUP(Tabla1[[#This Row],[Mes de Alta como miembro]],Parámetros!$AM$2:$AN$16,2,0),"01/01/1900"))</f>
        <v/>
      </c>
    </row>
    <row r="880" spans="1:63" ht="14.45" hidden="1">
      <c r="A880" s="68">
        <v>877</v>
      </c>
      <c r="B880" s="29"/>
      <c r="C880" s="34"/>
      <c r="D880" s="42"/>
      <c r="E880" s="64"/>
      <c r="F880" s="45"/>
      <c r="G880" s="45"/>
      <c r="H880" s="161"/>
      <c r="I880" s="42"/>
      <c r="J880" s="28"/>
      <c r="K880" s="69"/>
      <c r="L880" s="68"/>
      <c r="M880" s="46"/>
      <c r="N880" s="236" t="str">
        <f ca="1">IF(Tabla1[[#This Row],[Fecha de nac]]="","",IF(Tabla1[[#This Row],[Fecha Finalización]] &gt;=TODAY(), DATEDIF(Tabla1[[#This Row],[Fecha de nac]],TODAY(),"y"), ROUNDDOWN((Tabla1[[#This Row],[Fecha Finalización]] -Tabla1[[#This Row],[Fecha de nac]])/365,0)))</f>
        <v/>
      </c>
      <c r="O880" s="167"/>
      <c r="P880" s="34"/>
      <c r="Q880" s="67"/>
      <c r="R880" s="67"/>
      <c r="S880" s="67"/>
      <c r="T880" s="67"/>
      <c r="U880" s="241" t="str">
        <f>IF(F880="","",Tabla1[[#This Row],[Fecha Inicio grupo]]+3*7-7)</f>
        <v/>
      </c>
      <c r="V880" s="242" t="str">
        <f>IF(F880="","",EDATE(Tabla1[[#This Row],[Fecha Inicio grupo]],3))</f>
        <v/>
      </c>
      <c r="W880" s="29"/>
      <c r="X880" s="29"/>
      <c r="Y880" s="76"/>
      <c r="Z880" s="76"/>
      <c r="AA880" s="76"/>
      <c r="AB880" s="76"/>
      <c r="AC880" s="76"/>
      <c r="AD880" s="76"/>
      <c r="AE880" s="76"/>
      <c r="AF880" s="76"/>
      <c r="AG880" s="76"/>
      <c r="AH880" s="76"/>
      <c r="AI880" s="76"/>
      <c r="AJ880" s="76"/>
      <c r="AK880" s="76"/>
      <c r="AL880" s="76"/>
      <c r="AM880" s="76"/>
      <c r="AN880" s="76"/>
      <c r="AO880" s="143"/>
      <c r="AP880" s="244" t="str">
        <f>IF(F880="","",IFERROR(VLOOKUP(SUBSTITUTE(SUBSTITUTE(Tabla1[[#This Row],[Uso Sistemas]],"T","P"),"N","F"),Parámetros!$M$2:$N$17,2,0),"Completar hasta 3ra sem. para evaluar a Probacionista"))</f>
        <v/>
      </c>
      <c r="AQ880" s="39"/>
      <c r="AR880" s="39"/>
      <c r="AS880" s="39"/>
      <c r="AT880" s="28"/>
      <c r="AU880" s="55"/>
      <c r="AV880" s="55"/>
      <c r="AW880" s="55"/>
      <c r="AX880" s="246" t="str">
        <f>IF(V880="","",EOMONTH(EDATE(Tabla1[[#This Row],[Fecha Finalización]],2),0))</f>
        <v/>
      </c>
      <c r="AY880" s="39"/>
      <c r="AZ880" s="247" t="str">
        <f>IF(V880="","",EOMONTH(EDATE(Tabla1[[#This Row],[Fecha Finalización]],3),0))</f>
        <v/>
      </c>
      <c r="BA880" s="39"/>
      <c r="BB880" s="39"/>
      <c r="BC880" s="233"/>
      <c r="BD880" s="231" t="str">
        <f>IF(F880="","",Tabla1[[#This Row],[sem 01]]&amp;Tabla1[[#This Row],[sem 02]]&amp;Tabla1[[#This Row],[sem 03]])</f>
        <v/>
      </c>
      <c r="BE880" s="232" t="str">
        <f>+IF(TRIM(F880)="","",$B$1&amp;"-"&amp;Tabla1[[#This Row],[Mes Inscrito]]&amp;"-"&amp;Tabla1[[#This Row],[Dia de clases Inscrito]]&amp;"-"&amp;Tabla1[[#This Row],[Horario Inscrito]]&amp;"-"&amp;Tabla1[[#This Row],[Fecha Inicio grupo]])</f>
        <v/>
      </c>
      <c r="BF880" s="249" t="str">
        <f>IF(F880="","",Tabla1[[#This Row],[Curso]])</f>
        <v/>
      </c>
      <c r="BG880" s="250" t="str">
        <f>+IF(TRIM(F880)="","",$B$1&amp;"-"&amp;TRIM(Tabla1[[#This Row],[Mes Inscrito]])&amp;"-"&amp;TRIM(Tabla1[[#This Row],[Dia de clases Inscrito]])&amp;"-"&amp;TRIM(Tabla1[[#This Row],[Horario Inscrito]])&amp;"-"&amp;TRIM(Tabla1[[#This Row],[Fecha Inicio grupo]])&amp;"-"&amp;TRIM(Tabla1[[#This Row],[Tipo Incrito]]))</f>
        <v/>
      </c>
      <c r="BH880" s="251" t="str">
        <f>IF(F880="","",OR(IFERROR(SEARCH("CG",Tabla1[[#This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0" s="305" t="str">
        <f>IF(F880&lt;&gt;"",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0" s="305" t="str">
        <f>IF(F880&lt;&gt;"",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0" s="305" t="str">
        <f>IF(Tabla1[[#This Row],[Fecha Inicio grupo]]="","",IFERROR(VLOOKUP(Tabla1[[#This Row],[Mes de Alta como miembro]],Parámetros!$AM$2:$AN$16,2,0),"01/01/1900"))</f>
        <v/>
      </c>
    </row>
    <row r="881" spans="1:63" ht="14.45" hidden="1">
      <c r="A881" s="68">
        <v>878</v>
      </c>
      <c r="B881" s="29"/>
      <c r="C881" s="34"/>
      <c r="D881" s="42"/>
      <c r="E881" s="64"/>
      <c r="F881" s="45"/>
      <c r="G881" s="45"/>
      <c r="H881" s="161"/>
      <c r="I881" s="42"/>
      <c r="J881" s="28"/>
      <c r="K881" s="69"/>
      <c r="L881" s="68"/>
      <c r="M881" s="46"/>
      <c r="N881" s="236" t="str">
        <f ca="1">IF(Tabla1[[#This Row],[Fecha de nac]]="","",IF(Tabla1[[#This Row],[Fecha Finalización]] &gt;=TODAY(), DATEDIF(Tabla1[[#This Row],[Fecha de nac]],TODAY(),"y"), ROUNDDOWN((Tabla1[[#This Row],[Fecha Finalización]] -Tabla1[[#This Row],[Fecha de nac]])/365,0)))</f>
        <v/>
      </c>
      <c r="O881" s="167"/>
      <c r="P881" s="34"/>
      <c r="Q881" s="67"/>
      <c r="R881" s="67"/>
      <c r="S881" s="67"/>
      <c r="T881" s="67"/>
      <c r="U881" s="241" t="str">
        <f>IF(F881="","",Tabla1[[#This Row],[Fecha Inicio grupo]]+3*7-7)</f>
        <v/>
      </c>
      <c r="V881" s="242" t="str">
        <f>IF(F881="","",EDATE(Tabla1[[#This Row],[Fecha Inicio grupo]],3))</f>
        <v/>
      </c>
      <c r="W881" s="29"/>
      <c r="X881" s="29"/>
      <c r="Y881" s="76"/>
      <c r="Z881" s="76"/>
      <c r="AA881" s="76"/>
      <c r="AB881" s="76"/>
      <c r="AC881" s="76"/>
      <c r="AD881" s="76"/>
      <c r="AE881" s="76"/>
      <c r="AF881" s="76"/>
      <c r="AG881" s="76"/>
      <c r="AH881" s="76"/>
      <c r="AI881" s="76"/>
      <c r="AJ881" s="76"/>
      <c r="AK881" s="76"/>
      <c r="AL881" s="76"/>
      <c r="AM881" s="76"/>
      <c r="AN881" s="76"/>
      <c r="AO881" s="143"/>
      <c r="AP881" s="244" t="str">
        <f>IF(F881="","",IFERROR(VLOOKUP(SUBSTITUTE(SUBSTITUTE(Tabla1[[#This Row],[Uso Sistemas]],"T","P"),"N","F"),Parámetros!$M$2:$N$17,2,0),"Completar hasta 3ra sem. para evaluar a Probacionista"))</f>
        <v/>
      </c>
      <c r="AQ881" s="39"/>
      <c r="AR881" s="39"/>
      <c r="AS881" s="39"/>
      <c r="AT881" s="28"/>
      <c r="AU881" s="55"/>
      <c r="AV881" s="55"/>
      <c r="AW881" s="55"/>
      <c r="AX881" s="246" t="str">
        <f>IF(V881="","",EOMONTH(EDATE(Tabla1[[#This Row],[Fecha Finalización]],2),0))</f>
        <v/>
      </c>
      <c r="AY881" s="39"/>
      <c r="AZ881" s="247" t="str">
        <f>IF(V881="","",EOMONTH(EDATE(Tabla1[[#This Row],[Fecha Finalización]],3),0))</f>
        <v/>
      </c>
      <c r="BA881" s="39"/>
      <c r="BB881" s="39"/>
      <c r="BC881" s="233"/>
      <c r="BD881" s="231" t="str">
        <f>IF(F881="","",Tabla1[[#This Row],[sem 01]]&amp;Tabla1[[#This Row],[sem 02]]&amp;Tabla1[[#This Row],[sem 03]])</f>
        <v/>
      </c>
      <c r="BE881" s="232" t="str">
        <f>+IF(TRIM(F881)="","",$B$1&amp;"-"&amp;Tabla1[[#This Row],[Mes Inscrito]]&amp;"-"&amp;Tabla1[[#This Row],[Dia de clases Inscrito]]&amp;"-"&amp;Tabla1[[#This Row],[Horario Inscrito]]&amp;"-"&amp;Tabla1[[#This Row],[Fecha Inicio grupo]])</f>
        <v/>
      </c>
      <c r="BF881" s="249" t="str">
        <f>IF(F881="","",Tabla1[[#This Row],[Curso]])</f>
        <v/>
      </c>
      <c r="BG881" s="250" t="str">
        <f>+IF(TRIM(F881)="","",$B$1&amp;"-"&amp;TRIM(Tabla1[[#This Row],[Mes Inscrito]])&amp;"-"&amp;TRIM(Tabla1[[#This Row],[Dia de clases Inscrito]])&amp;"-"&amp;TRIM(Tabla1[[#This Row],[Horario Inscrito]])&amp;"-"&amp;TRIM(Tabla1[[#This Row],[Fecha Inicio grupo]])&amp;"-"&amp;TRIM(Tabla1[[#This Row],[Tipo Incrito]]))</f>
        <v/>
      </c>
      <c r="BH881" s="251" t="str">
        <f>IF(F881="","",OR(IFERROR(SEARCH("CG",Tabla1[[#This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1" s="305" t="str">
        <f>IF(F881&lt;&gt;"",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1" s="305" t="str">
        <f>IF(F881&lt;&gt;"",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1" s="305" t="str">
        <f>IF(Tabla1[[#This Row],[Fecha Inicio grupo]]="","",IFERROR(VLOOKUP(Tabla1[[#This Row],[Mes de Alta como miembro]],Parámetros!$AM$2:$AN$16,2,0),"01/01/1900"))</f>
        <v/>
      </c>
    </row>
    <row r="882" spans="1:63" ht="14.45" hidden="1">
      <c r="A882" s="68">
        <v>879</v>
      </c>
      <c r="B882" s="29"/>
      <c r="C882" s="34"/>
      <c r="D882" s="42"/>
      <c r="E882" s="64"/>
      <c r="F882" s="45"/>
      <c r="G882" s="45"/>
      <c r="H882" s="161"/>
      <c r="I882" s="42"/>
      <c r="J882" s="28"/>
      <c r="K882" s="69"/>
      <c r="L882" s="68"/>
      <c r="M882" s="46"/>
      <c r="N882" s="236" t="str">
        <f ca="1">IF(Tabla1[[#This Row],[Fecha de nac]]="","",IF(Tabla1[[#This Row],[Fecha Finalización]] &gt;=TODAY(), DATEDIF(Tabla1[[#This Row],[Fecha de nac]],TODAY(),"y"), ROUNDDOWN((Tabla1[[#This Row],[Fecha Finalización]] -Tabla1[[#This Row],[Fecha de nac]])/365,0)))</f>
        <v/>
      </c>
      <c r="O882" s="167"/>
      <c r="P882" s="34"/>
      <c r="Q882" s="67"/>
      <c r="R882" s="67"/>
      <c r="S882" s="67"/>
      <c r="T882" s="67"/>
      <c r="U882" s="241" t="str">
        <f>IF(F882="","",Tabla1[[#This Row],[Fecha Inicio grupo]]+3*7-7)</f>
        <v/>
      </c>
      <c r="V882" s="242" t="str">
        <f>IF(F882="","",EDATE(Tabla1[[#This Row],[Fecha Inicio grupo]],3))</f>
        <v/>
      </c>
      <c r="W882" s="29"/>
      <c r="X882" s="29"/>
      <c r="Y882" s="76"/>
      <c r="Z882" s="76"/>
      <c r="AA882" s="76"/>
      <c r="AB882" s="76"/>
      <c r="AC882" s="76"/>
      <c r="AD882" s="76"/>
      <c r="AE882" s="76"/>
      <c r="AF882" s="76"/>
      <c r="AG882" s="76"/>
      <c r="AH882" s="76"/>
      <c r="AI882" s="76"/>
      <c r="AJ882" s="76"/>
      <c r="AK882" s="76"/>
      <c r="AL882" s="76"/>
      <c r="AM882" s="76"/>
      <c r="AN882" s="76"/>
      <c r="AO882" s="143"/>
      <c r="AP882" s="244" t="str">
        <f>IF(F882="","",IFERROR(VLOOKUP(SUBSTITUTE(SUBSTITUTE(Tabla1[[#This Row],[Uso Sistemas]],"T","P"),"N","F"),Parámetros!$M$2:$N$17,2,0),"Completar hasta 3ra sem. para evaluar a Probacionista"))</f>
        <v/>
      </c>
      <c r="AQ882" s="39"/>
      <c r="AR882" s="39"/>
      <c r="AS882" s="39"/>
      <c r="AT882" s="28"/>
      <c r="AU882" s="55"/>
      <c r="AV882" s="55"/>
      <c r="AW882" s="55"/>
      <c r="AX882" s="246" t="str">
        <f>IF(V882="","",EOMONTH(EDATE(Tabla1[[#This Row],[Fecha Finalización]],2),0))</f>
        <v/>
      </c>
      <c r="AY882" s="39"/>
      <c r="AZ882" s="247" t="str">
        <f>IF(V882="","",EOMONTH(EDATE(Tabla1[[#This Row],[Fecha Finalización]],3),0))</f>
        <v/>
      </c>
      <c r="BA882" s="39"/>
      <c r="BB882" s="39"/>
      <c r="BC882" s="233"/>
      <c r="BD882" s="231" t="str">
        <f>IF(F882="","",Tabla1[[#This Row],[sem 01]]&amp;Tabla1[[#This Row],[sem 02]]&amp;Tabla1[[#This Row],[sem 03]])</f>
        <v/>
      </c>
      <c r="BE882" s="232" t="str">
        <f>+IF(TRIM(F882)="","",$B$1&amp;"-"&amp;Tabla1[[#This Row],[Mes Inscrito]]&amp;"-"&amp;Tabla1[[#This Row],[Dia de clases Inscrito]]&amp;"-"&amp;Tabla1[[#This Row],[Horario Inscrito]]&amp;"-"&amp;Tabla1[[#This Row],[Fecha Inicio grupo]])</f>
        <v/>
      </c>
      <c r="BF882" s="249" t="str">
        <f>IF(F882="","",Tabla1[[#This Row],[Curso]])</f>
        <v/>
      </c>
      <c r="BG882" s="250" t="str">
        <f>+IF(TRIM(F882)="","",$B$1&amp;"-"&amp;TRIM(Tabla1[[#This Row],[Mes Inscrito]])&amp;"-"&amp;TRIM(Tabla1[[#This Row],[Dia de clases Inscrito]])&amp;"-"&amp;TRIM(Tabla1[[#This Row],[Horario Inscrito]])&amp;"-"&amp;TRIM(Tabla1[[#This Row],[Fecha Inicio grupo]])&amp;"-"&amp;TRIM(Tabla1[[#This Row],[Tipo Incrito]]))</f>
        <v/>
      </c>
      <c r="BH882" s="251" t="str">
        <f>IF(F882="","",OR(IFERROR(SEARCH("CG",Tabla1[[#This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2" s="305" t="str">
        <f>IF(F882&lt;&gt;"",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2" s="305" t="str">
        <f>IF(F882&lt;&gt;"",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2" s="305" t="str">
        <f>IF(Tabla1[[#This Row],[Fecha Inicio grupo]]="","",IFERROR(VLOOKUP(Tabla1[[#This Row],[Mes de Alta como miembro]],Parámetros!$AM$2:$AN$16,2,0),"01/01/1900"))</f>
        <v/>
      </c>
    </row>
    <row r="883" spans="1:63" ht="14.45" hidden="1">
      <c r="A883" s="68">
        <v>880</v>
      </c>
      <c r="B883" s="29"/>
      <c r="C883" s="34"/>
      <c r="D883" s="42"/>
      <c r="E883" s="64"/>
      <c r="F883" s="45"/>
      <c r="G883" s="45"/>
      <c r="H883" s="161"/>
      <c r="I883" s="42"/>
      <c r="J883" s="28"/>
      <c r="K883" s="69"/>
      <c r="L883" s="68"/>
      <c r="M883" s="46"/>
      <c r="N883" s="236" t="str">
        <f ca="1">IF(Tabla1[[#This Row],[Fecha de nac]]="","",IF(Tabla1[[#This Row],[Fecha Finalización]] &gt;=TODAY(), DATEDIF(Tabla1[[#This Row],[Fecha de nac]],TODAY(),"y"), ROUNDDOWN((Tabla1[[#This Row],[Fecha Finalización]] -Tabla1[[#This Row],[Fecha de nac]])/365,0)))</f>
        <v/>
      </c>
      <c r="O883" s="167"/>
      <c r="P883" s="34"/>
      <c r="Q883" s="67"/>
      <c r="R883" s="67"/>
      <c r="S883" s="67"/>
      <c r="T883" s="67"/>
      <c r="U883" s="241" t="str">
        <f>IF(F883="","",Tabla1[[#This Row],[Fecha Inicio grupo]]+3*7-7)</f>
        <v/>
      </c>
      <c r="V883" s="242" t="str">
        <f>IF(F883="","",EDATE(Tabla1[[#This Row],[Fecha Inicio grupo]],3))</f>
        <v/>
      </c>
      <c r="W883" s="29"/>
      <c r="X883" s="29"/>
      <c r="Y883" s="76"/>
      <c r="Z883" s="76"/>
      <c r="AA883" s="76"/>
      <c r="AB883" s="76"/>
      <c r="AC883" s="76"/>
      <c r="AD883" s="76"/>
      <c r="AE883" s="76"/>
      <c r="AF883" s="76"/>
      <c r="AG883" s="76"/>
      <c r="AH883" s="76"/>
      <c r="AI883" s="76"/>
      <c r="AJ883" s="76"/>
      <c r="AK883" s="76"/>
      <c r="AL883" s="76"/>
      <c r="AM883" s="76"/>
      <c r="AN883" s="76"/>
      <c r="AO883" s="143"/>
      <c r="AP883" s="244" t="str">
        <f>IF(F883="","",IFERROR(VLOOKUP(SUBSTITUTE(SUBSTITUTE(Tabla1[[#This Row],[Uso Sistemas]],"T","P"),"N","F"),Parámetros!$M$2:$N$17,2,0),"Completar hasta 3ra sem. para evaluar a Probacionista"))</f>
        <v/>
      </c>
      <c r="AQ883" s="39"/>
      <c r="AR883" s="39"/>
      <c r="AS883" s="39"/>
      <c r="AT883" s="28"/>
      <c r="AU883" s="55"/>
      <c r="AV883" s="55"/>
      <c r="AW883" s="55"/>
      <c r="AX883" s="246" t="str">
        <f>IF(V883="","",EOMONTH(EDATE(Tabla1[[#This Row],[Fecha Finalización]],2),0))</f>
        <v/>
      </c>
      <c r="AY883" s="39"/>
      <c r="AZ883" s="247" t="str">
        <f>IF(V883="","",EOMONTH(EDATE(Tabla1[[#This Row],[Fecha Finalización]],3),0))</f>
        <v/>
      </c>
      <c r="BA883" s="39"/>
      <c r="BB883" s="39"/>
      <c r="BC883" s="233"/>
      <c r="BD883" s="231" t="str">
        <f>IF(F883="","",Tabla1[[#This Row],[sem 01]]&amp;Tabla1[[#This Row],[sem 02]]&amp;Tabla1[[#This Row],[sem 03]])</f>
        <v/>
      </c>
      <c r="BE883" s="232" t="str">
        <f>+IF(TRIM(F883)="","",$B$1&amp;"-"&amp;Tabla1[[#This Row],[Mes Inscrito]]&amp;"-"&amp;Tabla1[[#This Row],[Dia de clases Inscrito]]&amp;"-"&amp;Tabla1[[#This Row],[Horario Inscrito]]&amp;"-"&amp;Tabla1[[#This Row],[Fecha Inicio grupo]])</f>
        <v/>
      </c>
      <c r="BF883" s="249" t="str">
        <f>IF(F883="","",Tabla1[[#This Row],[Curso]])</f>
        <v/>
      </c>
      <c r="BG883" s="250" t="str">
        <f>+IF(TRIM(F883)="","",$B$1&amp;"-"&amp;TRIM(Tabla1[[#This Row],[Mes Inscrito]])&amp;"-"&amp;TRIM(Tabla1[[#This Row],[Dia de clases Inscrito]])&amp;"-"&amp;TRIM(Tabla1[[#This Row],[Horario Inscrito]])&amp;"-"&amp;TRIM(Tabla1[[#This Row],[Fecha Inicio grupo]])&amp;"-"&amp;TRIM(Tabla1[[#This Row],[Tipo Incrito]]))</f>
        <v/>
      </c>
      <c r="BH883" s="251" t="str">
        <f>IF(F883="","",OR(IFERROR(SEARCH("CG",Tabla1[[#This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3" s="305" t="str">
        <f>IF(F883&lt;&gt;"",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3" s="305" t="str">
        <f>IF(F883&lt;&gt;"",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3" s="305" t="str">
        <f>IF(Tabla1[[#This Row],[Fecha Inicio grupo]]="","",IFERROR(VLOOKUP(Tabla1[[#This Row],[Mes de Alta como miembro]],Parámetros!$AM$2:$AN$16,2,0),"01/01/1900"))</f>
        <v/>
      </c>
    </row>
    <row r="884" spans="1:63" ht="14.45" hidden="1">
      <c r="A884" s="68">
        <v>881</v>
      </c>
      <c r="B884" s="29"/>
      <c r="C884" s="34"/>
      <c r="D884" s="42"/>
      <c r="E884" s="64"/>
      <c r="F884" s="45"/>
      <c r="G884" s="45"/>
      <c r="H884" s="161"/>
      <c r="I884" s="42"/>
      <c r="J884" s="28"/>
      <c r="K884" s="69"/>
      <c r="L884" s="68"/>
      <c r="M884" s="46"/>
      <c r="N884" s="236" t="str">
        <f ca="1">IF(Tabla1[[#This Row],[Fecha de nac]]="","",IF(Tabla1[[#This Row],[Fecha Finalización]] &gt;=TODAY(), DATEDIF(Tabla1[[#This Row],[Fecha de nac]],TODAY(),"y"), ROUNDDOWN((Tabla1[[#This Row],[Fecha Finalización]] -Tabla1[[#This Row],[Fecha de nac]])/365,0)))</f>
        <v/>
      </c>
      <c r="O884" s="167"/>
      <c r="P884" s="34"/>
      <c r="Q884" s="67"/>
      <c r="R884" s="67"/>
      <c r="S884" s="67"/>
      <c r="T884" s="67"/>
      <c r="U884" s="241" t="str">
        <f>IF(F884="","",Tabla1[[#This Row],[Fecha Inicio grupo]]+3*7-7)</f>
        <v/>
      </c>
      <c r="V884" s="242" t="str">
        <f>IF(F884="","",EDATE(Tabla1[[#This Row],[Fecha Inicio grupo]],3))</f>
        <v/>
      </c>
      <c r="W884" s="29"/>
      <c r="X884" s="29"/>
      <c r="Y884" s="76"/>
      <c r="Z884" s="76"/>
      <c r="AA884" s="76"/>
      <c r="AB884" s="76"/>
      <c r="AC884" s="76"/>
      <c r="AD884" s="76"/>
      <c r="AE884" s="76"/>
      <c r="AF884" s="76"/>
      <c r="AG884" s="76"/>
      <c r="AH884" s="76"/>
      <c r="AI884" s="76"/>
      <c r="AJ884" s="76"/>
      <c r="AK884" s="76"/>
      <c r="AL884" s="76"/>
      <c r="AM884" s="76"/>
      <c r="AN884" s="76"/>
      <c r="AO884" s="143"/>
      <c r="AP884" s="244" t="str">
        <f>IF(F884="","",IFERROR(VLOOKUP(SUBSTITUTE(SUBSTITUTE(Tabla1[[#This Row],[Uso Sistemas]],"T","P"),"N","F"),Parámetros!$M$2:$N$17,2,0),"Completar hasta 3ra sem. para evaluar a Probacionista"))</f>
        <v/>
      </c>
      <c r="AQ884" s="39"/>
      <c r="AR884" s="39"/>
      <c r="AS884" s="39"/>
      <c r="AT884" s="28"/>
      <c r="AU884" s="55"/>
      <c r="AV884" s="55"/>
      <c r="AW884" s="55"/>
      <c r="AX884" s="246" t="str">
        <f>IF(V884="","",EOMONTH(EDATE(Tabla1[[#This Row],[Fecha Finalización]],2),0))</f>
        <v/>
      </c>
      <c r="AY884" s="39"/>
      <c r="AZ884" s="247" t="str">
        <f>IF(V884="","",EOMONTH(EDATE(Tabla1[[#This Row],[Fecha Finalización]],3),0))</f>
        <v/>
      </c>
      <c r="BA884" s="39"/>
      <c r="BB884" s="39"/>
      <c r="BC884" s="233"/>
      <c r="BD884" s="231" t="str">
        <f>IF(F884="","",Tabla1[[#This Row],[sem 01]]&amp;Tabla1[[#This Row],[sem 02]]&amp;Tabla1[[#This Row],[sem 03]])</f>
        <v/>
      </c>
      <c r="BE884" s="232" t="str">
        <f>+IF(TRIM(F884)="","",$B$1&amp;"-"&amp;Tabla1[[#This Row],[Mes Inscrito]]&amp;"-"&amp;Tabla1[[#This Row],[Dia de clases Inscrito]]&amp;"-"&amp;Tabla1[[#This Row],[Horario Inscrito]]&amp;"-"&amp;Tabla1[[#This Row],[Fecha Inicio grupo]])</f>
        <v/>
      </c>
      <c r="BF884" s="249" t="str">
        <f>IF(F884="","",Tabla1[[#This Row],[Curso]])</f>
        <v/>
      </c>
      <c r="BG884" s="250" t="str">
        <f>+IF(TRIM(F884)="","",$B$1&amp;"-"&amp;TRIM(Tabla1[[#This Row],[Mes Inscrito]])&amp;"-"&amp;TRIM(Tabla1[[#This Row],[Dia de clases Inscrito]])&amp;"-"&amp;TRIM(Tabla1[[#This Row],[Horario Inscrito]])&amp;"-"&amp;TRIM(Tabla1[[#This Row],[Fecha Inicio grupo]])&amp;"-"&amp;TRIM(Tabla1[[#This Row],[Tipo Incrito]]))</f>
        <v/>
      </c>
      <c r="BH884" s="251" t="str">
        <f>IF(F884="","",OR(IFERROR(SEARCH("CG",Tabla1[[#This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4" s="305" t="str">
        <f>IF(F884&lt;&gt;"",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4" s="305" t="str">
        <f>IF(F884&lt;&gt;"",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4" s="305" t="str">
        <f>IF(Tabla1[[#This Row],[Fecha Inicio grupo]]="","",IFERROR(VLOOKUP(Tabla1[[#This Row],[Mes de Alta como miembro]],Parámetros!$AM$2:$AN$16,2,0),"01/01/1900"))</f>
        <v/>
      </c>
    </row>
    <row r="885" spans="1:63" ht="14.45" hidden="1">
      <c r="A885" s="68">
        <v>882</v>
      </c>
      <c r="B885" s="29"/>
      <c r="C885" s="34"/>
      <c r="D885" s="42"/>
      <c r="E885" s="64"/>
      <c r="F885" s="45"/>
      <c r="G885" s="45"/>
      <c r="H885" s="161"/>
      <c r="I885" s="42"/>
      <c r="J885" s="28"/>
      <c r="K885" s="69"/>
      <c r="L885" s="68"/>
      <c r="M885" s="46"/>
      <c r="N885" s="236" t="str">
        <f ca="1">IF(Tabla1[[#This Row],[Fecha de nac]]="","",IF(Tabla1[[#This Row],[Fecha Finalización]] &gt;=TODAY(), DATEDIF(Tabla1[[#This Row],[Fecha de nac]],TODAY(),"y"), ROUNDDOWN((Tabla1[[#This Row],[Fecha Finalización]] -Tabla1[[#This Row],[Fecha de nac]])/365,0)))</f>
        <v/>
      </c>
      <c r="O885" s="167"/>
      <c r="P885" s="34"/>
      <c r="Q885" s="67"/>
      <c r="R885" s="67"/>
      <c r="S885" s="67"/>
      <c r="T885" s="67"/>
      <c r="U885" s="241" t="str">
        <f>IF(F885="","",Tabla1[[#This Row],[Fecha Inicio grupo]]+3*7-7)</f>
        <v/>
      </c>
      <c r="V885" s="242" t="str">
        <f>IF(F885="","",EDATE(Tabla1[[#This Row],[Fecha Inicio grupo]],3))</f>
        <v/>
      </c>
      <c r="W885" s="29"/>
      <c r="X885" s="29"/>
      <c r="Y885" s="76"/>
      <c r="Z885" s="76"/>
      <c r="AA885" s="76"/>
      <c r="AB885" s="76"/>
      <c r="AC885" s="76"/>
      <c r="AD885" s="76"/>
      <c r="AE885" s="76"/>
      <c r="AF885" s="76"/>
      <c r="AG885" s="76"/>
      <c r="AH885" s="76"/>
      <c r="AI885" s="76"/>
      <c r="AJ885" s="76"/>
      <c r="AK885" s="76"/>
      <c r="AL885" s="76"/>
      <c r="AM885" s="76"/>
      <c r="AN885" s="76"/>
      <c r="AO885" s="143"/>
      <c r="AP885" s="244" t="str">
        <f>IF(F885="","",IFERROR(VLOOKUP(SUBSTITUTE(SUBSTITUTE(Tabla1[[#This Row],[Uso Sistemas]],"T","P"),"N","F"),Parámetros!$M$2:$N$17,2,0),"Completar hasta 3ra sem. para evaluar a Probacionista"))</f>
        <v/>
      </c>
      <c r="AQ885" s="39"/>
      <c r="AR885" s="39"/>
      <c r="AS885" s="39"/>
      <c r="AT885" s="28"/>
      <c r="AU885" s="55"/>
      <c r="AV885" s="55"/>
      <c r="AW885" s="55"/>
      <c r="AX885" s="246" t="str">
        <f>IF(V885="","",EOMONTH(EDATE(Tabla1[[#This Row],[Fecha Finalización]],2),0))</f>
        <v/>
      </c>
      <c r="AY885" s="39"/>
      <c r="AZ885" s="247" t="str">
        <f>IF(V885="","",EOMONTH(EDATE(Tabla1[[#This Row],[Fecha Finalización]],3),0))</f>
        <v/>
      </c>
      <c r="BA885" s="39"/>
      <c r="BB885" s="39"/>
      <c r="BC885" s="233"/>
      <c r="BD885" s="231" t="str">
        <f>IF(F885="","",Tabla1[[#This Row],[sem 01]]&amp;Tabla1[[#This Row],[sem 02]]&amp;Tabla1[[#This Row],[sem 03]])</f>
        <v/>
      </c>
      <c r="BE885" s="232" t="str">
        <f>+IF(TRIM(F885)="","",$B$1&amp;"-"&amp;Tabla1[[#This Row],[Mes Inscrito]]&amp;"-"&amp;Tabla1[[#This Row],[Dia de clases Inscrito]]&amp;"-"&amp;Tabla1[[#This Row],[Horario Inscrito]]&amp;"-"&amp;Tabla1[[#This Row],[Fecha Inicio grupo]])</f>
        <v/>
      </c>
      <c r="BF885" s="249" t="str">
        <f>IF(F885="","",Tabla1[[#This Row],[Curso]])</f>
        <v/>
      </c>
      <c r="BG885" s="250" t="str">
        <f>+IF(TRIM(F885)="","",$B$1&amp;"-"&amp;TRIM(Tabla1[[#This Row],[Mes Inscrito]])&amp;"-"&amp;TRIM(Tabla1[[#This Row],[Dia de clases Inscrito]])&amp;"-"&amp;TRIM(Tabla1[[#This Row],[Horario Inscrito]])&amp;"-"&amp;TRIM(Tabla1[[#This Row],[Fecha Inicio grupo]])&amp;"-"&amp;TRIM(Tabla1[[#This Row],[Tipo Incrito]]))</f>
        <v/>
      </c>
      <c r="BH885" s="251" t="str">
        <f>IF(F885="","",OR(IFERROR(SEARCH("CG",Tabla1[[#This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5" s="305" t="str">
        <f>IF(F885&lt;&gt;"",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5" s="305" t="str">
        <f>IF(F885&lt;&gt;"",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5" s="305" t="str">
        <f>IF(Tabla1[[#This Row],[Fecha Inicio grupo]]="","",IFERROR(VLOOKUP(Tabla1[[#This Row],[Mes de Alta como miembro]],Parámetros!$AM$2:$AN$16,2,0),"01/01/1900"))</f>
        <v/>
      </c>
    </row>
    <row r="886" spans="1:63" ht="14.45" hidden="1">
      <c r="A886" s="68">
        <v>883</v>
      </c>
      <c r="B886" s="29"/>
      <c r="C886" s="34"/>
      <c r="D886" s="42"/>
      <c r="E886" s="64"/>
      <c r="F886" s="45"/>
      <c r="G886" s="45"/>
      <c r="H886" s="161"/>
      <c r="I886" s="42"/>
      <c r="J886" s="28"/>
      <c r="K886" s="69"/>
      <c r="L886" s="68"/>
      <c r="M886" s="46"/>
      <c r="N886" s="236" t="str">
        <f ca="1">IF(Tabla1[[#This Row],[Fecha de nac]]="","",IF(Tabla1[[#This Row],[Fecha Finalización]] &gt;=TODAY(), DATEDIF(Tabla1[[#This Row],[Fecha de nac]],TODAY(),"y"), ROUNDDOWN((Tabla1[[#This Row],[Fecha Finalización]] -Tabla1[[#This Row],[Fecha de nac]])/365,0)))</f>
        <v/>
      </c>
      <c r="O886" s="167"/>
      <c r="P886" s="34"/>
      <c r="Q886" s="67"/>
      <c r="R886" s="67"/>
      <c r="S886" s="67"/>
      <c r="T886" s="67"/>
      <c r="U886" s="241" t="str">
        <f>IF(F886="","",Tabla1[[#This Row],[Fecha Inicio grupo]]+3*7-7)</f>
        <v/>
      </c>
      <c r="V886" s="242" t="str">
        <f>IF(F886="","",EDATE(Tabla1[[#This Row],[Fecha Inicio grupo]],3))</f>
        <v/>
      </c>
      <c r="W886" s="29"/>
      <c r="X886" s="29"/>
      <c r="Y886" s="76"/>
      <c r="Z886" s="76"/>
      <c r="AA886" s="76"/>
      <c r="AB886" s="76"/>
      <c r="AC886" s="76"/>
      <c r="AD886" s="76"/>
      <c r="AE886" s="76"/>
      <c r="AF886" s="76"/>
      <c r="AG886" s="76"/>
      <c r="AH886" s="76"/>
      <c r="AI886" s="76"/>
      <c r="AJ886" s="76"/>
      <c r="AK886" s="76"/>
      <c r="AL886" s="76"/>
      <c r="AM886" s="76"/>
      <c r="AN886" s="76"/>
      <c r="AO886" s="143"/>
      <c r="AP886" s="244" t="str">
        <f>IF(F886="","",IFERROR(VLOOKUP(SUBSTITUTE(SUBSTITUTE(Tabla1[[#This Row],[Uso Sistemas]],"T","P"),"N","F"),Parámetros!$M$2:$N$17,2,0),"Completar hasta 3ra sem. para evaluar a Probacionista"))</f>
        <v/>
      </c>
      <c r="AQ886" s="39"/>
      <c r="AR886" s="39"/>
      <c r="AS886" s="39"/>
      <c r="AT886" s="28"/>
      <c r="AU886" s="55"/>
      <c r="AV886" s="55"/>
      <c r="AW886" s="55"/>
      <c r="AX886" s="246" t="str">
        <f>IF(V886="","",EOMONTH(EDATE(Tabla1[[#This Row],[Fecha Finalización]],2),0))</f>
        <v/>
      </c>
      <c r="AY886" s="39"/>
      <c r="AZ886" s="247" t="str">
        <f>IF(V886="","",EOMONTH(EDATE(Tabla1[[#This Row],[Fecha Finalización]],3),0))</f>
        <v/>
      </c>
      <c r="BA886" s="39"/>
      <c r="BB886" s="39"/>
      <c r="BC886" s="233"/>
      <c r="BD886" s="231" t="str">
        <f>IF(F886="","",Tabla1[[#This Row],[sem 01]]&amp;Tabla1[[#This Row],[sem 02]]&amp;Tabla1[[#This Row],[sem 03]])</f>
        <v/>
      </c>
      <c r="BE886" s="232" t="str">
        <f>+IF(TRIM(F886)="","",$B$1&amp;"-"&amp;Tabla1[[#This Row],[Mes Inscrito]]&amp;"-"&amp;Tabla1[[#This Row],[Dia de clases Inscrito]]&amp;"-"&amp;Tabla1[[#This Row],[Horario Inscrito]]&amp;"-"&amp;Tabla1[[#This Row],[Fecha Inicio grupo]])</f>
        <v/>
      </c>
      <c r="BF886" s="249" t="str">
        <f>IF(F886="","",Tabla1[[#This Row],[Curso]])</f>
        <v/>
      </c>
      <c r="BG886" s="250" t="str">
        <f>+IF(TRIM(F886)="","",$B$1&amp;"-"&amp;TRIM(Tabla1[[#This Row],[Mes Inscrito]])&amp;"-"&amp;TRIM(Tabla1[[#This Row],[Dia de clases Inscrito]])&amp;"-"&amp;TRIM(Tabla1[[#This Row],[Horario Inscrito]])&amp;"-"&amp;TRIM(Tabla1[[#This Row],[Fecha Inicio grupo]])&amp;"-"&amp;TRIM(Tabla1[[#This Row],[Tipo Incrito]]))</f>
        <v/>
      </c>
      <c r="BH886" s="251" t="str">
        <f>IF(F886="","",OR(IFERROR(SEARCH("CG",Tabla1[[#This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6" s="305" t="str">
        <f>IF(F886&lt;&gt;"",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6" s="305" t="str">
        <f>IF(F886&lt;&gt;"",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6" s="305" t="str">
        <f>IF(Tabla1[[#This Row],[Fecha Inicio grupo]]="","",IFERROR(VLOOKUP(Tabla1[[#This Row],[Mes de Alta como miembro]],Parámetros!$AM$2:$AN$16,2,0),"01/01/1900"))</f>
        <v/>
      </c>
    </row>
    <row r="887" spans="1:63" ht="14.45" hidden="1">
      <c r="A887" s="68">
        <v>884</v>
      </c>
      <c r="B887" s="29"/>
      <c r="C887" s="34"/>
      <c r="D887" s="42"/>
      <c r="E887" s="64"/>
      <c r="F887" s="45"/>
      <c r="G887" s="45"/>
      <c r="H887" s="161"/>
      <c r="I887" s="42"/>
      <c r="J887" s="28"/>
      <c r="K887" s="69"/>
      <c r="L887" s="68"/>
      <c r="M887" s="46"/>
      <c r="N887" s="236" t="str">
        <f ca="1">IF(Tabla1[[#This Row],[Fecha de nac]]="","",IF(Tabla1[[#This Row],[Fecha Finalización]] &gt;=TODAY(), DATEDIF(Tabla1[[#This Row],[Fecha de nac]],TODAY(),"y"), ROUNDDOWN((Tabla1[[#This Row],[Fecha Finalización]] -Tabla1[[#This Row],[Fecha de nac]])/365,0)))</f>
        <v/>
      </c>
      <c r="O887" s="167"/>
      <c r="P887" s="34"/>
      <c r="Q887" s="67"/>
      <c r="R887" s="67"/>
      <c r="S887" s="67"/>
      <c r="T887" s="67"/>
      <c r="U887" s="241" t="str">
        <f>IF(F887="","",Tabla1[[#This Row],[Fecha Inicio grupo]]+3*7-7)</f>
        <v/>
      </c>
      <c r="V887" s="242" t="str">
        <f>IF(F887="","",EDATE(Tabla1[[#This Row],[Fecha Inicio grupo]],3))</f>
        <v/>
      </c>
      <c r="W887" s="29"/>
      <c r="X887" s="29"/>
      <c r="Y887" s="76"/>
      <c r="Z887" s="76"/>
      <c r="AA887" s="76"/>
      <c r="AB887" s="76"/>
      <c r="AC887" s="76"/>
      <c r="AD887" s="76"/>
      <c r="AE887" s="76"/>
      <c r="AF887" s="76"/>
      <c r="AG887" s="76"/>
      <c r="AH887" s="76"/>
      <c r="AI887" s="76"/>
      <c r="AJ887" s="76"/>
      <c r="AK887" s="76"/>
      <c r="AL887" s="76"/>
      <c r="AM887" s="76"/>
      <c r="AN887" s="76"/>
      <c r="AO887" s="143"/>
      <c r="AP887" s="244" t="str">
        <f>IF(F887="","",IFERROR(VLOOKUP(SUBSTITUTE(SUBSTITUTE(Tabla1[[#This Row],[Uso Sistemas]],"T","P"),"N","F"),Parámetros!$M$2:$N$17,2,0),"Completar hasta 3ra sem. para evaluar a Probacionista"))</f>
        <v/>
      </c>
      <c r="AQ887" s="39"/>
      <c r="AR887" s="39"/>
      <c r="AS887" s="39"/>
      <c r="AT887" s="28"/>
      <c r="AU887" s="55"/>
      <c r="AV887" s="55"/>
      <c r="AW887" s="55"/>
      <c r="AX887" s="246" t="str">
        <f>IF(V887="","",EOMONTH(EDATE(Tabla1[[#This Row],[Fecha Finalización]],2),0))</f>
        <v/>
      </c>
      <c r="AY887" s="39"/>
      <c r="AZ887" s="247" t="str">
        <f>IF(V887="","",EOMONTH(EDATE(Tabla1[[#This Row],[Fecha Finalización]],3),0))</f>
        <v/>
      </c>
      <c r="BA887" s="39"/>
      <c r="BB887" s="39"/>
      <c r="BC887" s="233"/>
      <c r="BD887" s="231" t="str">
        <f>IF(F887="","",Tabla1[[#This Row],[sem 01]]&amp;Tabla1[[#This Row],[sem 02]]&amp;Tabla1[[#This Row],[sem 03]])</f>
        <v/>
      </c>
      <c r="BE887" s="232" t="str">
        <f>+IF(TRIM(F887)="","",$B$1&amp;"-"&amp;Tabla1[[#This Row],[Mes Inscrito]]&amp;"-"&amp;Tabla1[[#This Row],[Dia de clases Inscrito]]&amp;"-"&amp;Tabla1[[#This Row],[Horario Inscrito]]&amp;"-"&amp;Tabla1[[#This Row],[Fecha Inicio grupo]])</f>
        <v/>
      </c>
      <c r="BF887" s="249" t="str">
        <f>IF(F887="","",Tabla1[[#This Row],[Curso]])</f>
        <v/>
      </c>
      <c r="BG887" s="250" t="str">
        <f>+IF(TRIM(F887)="","",$B$1&amp;"-"&amp;TRIM(Tabla1[[#This Row],[Mes Inscrito]])&amp;"-"&amp;TRIM(Tabla1[[#This Row],[Dia de clases Inscrito]])&amp;"-"&amp;TRIM(Tabla1[[#This Row],[Horario Inscrito]])&amp;"-"&amp;TRIM(Tabla1[[#This Row],[Fecha Inicio grupo]])&amp;"-"&amp;TRIM(Tabla1[[#This Row],[Tipo Incrito]]))</f>
        <v/>
      </c>
      <c r="BH887" s="251" t="str">
        <f>IF(F887="","",OR(IFERROR(SEARCH("CG",Tabla1[[#This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7" s="305" t="str">
        <f>IF(F887&lt;&gt;"",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7" s="305" t="str">
        <f>IF(F887&lt;&gt;"",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7" s="305" t="str">
        <f>IF(Tabla1[[#This Row],[Fecha Inicio grupo]]="","",IFERROR(VLOOKUP(Tabla1[[#This Row],[Mes de Alta como miembro]],Parámetros!$AM$2:$AN$16,2,0),"01/01/1900"))</f>
        <v/>
      </c>
    </row>
    <row r="888" spans="1:63" ht="14.45" hidden="1">
      <c r="A888" s="68">
        <v>885</v>
      </c>
      <c r="B888" s="29"/>
      <c r="C888" s="34"/>
      <c r="D888" s="42"/>
      <c r="E888" s="64"/>
      <c r="F888" s="45"/>
      <c r="G888" s="45"/>
      <c r="H888" s="161"/>
      <c r="I888" s="42"/>
      <c r="J888" s="28"/>
      <c r="K888" s="69"/>
      <c r="L888" s="68"/>
      <c r="M888" s="46"/>
      <c r="N888" s="236" t="str">
        <f ca="1">IF(Tabla1[[#This Row],[Fecha de nac]]="","",IF(Tabla1[[#This Row],[Fecha Finalización]] &gt;=TODAY(), DATEDIF(Tabla1[[#This Row],[Fecha de nac]],TODAY(),"y"), ROUNDDOWN((Tabla1[[#This Row],[Fecha Finalización]] -Tabla1[[#This Row],[Fecha de nac]])/365,0)))</f>
        <v/>
      </c>
      <c r="O888" s="167"/>
      <c r="P888" s="34"/>
      <c r="Q888" s="67"/>
      <c r="R888" s="67"/>
      <c r="S888" s="67"/>
      <c r="T888" s="67"/>
      <c r="U888" s="241" t="str">
        <f>IF(F888="","",Tabla1[[#This Row],[Fecha Inicio grupo]]+3*7-7)</f>
        <v/>
      </c>
      <c r="V888" s="242" t="str">
        <f>IF(F888="","",EDATE(Tabla1[[#This Row],[Fecha Inicio grupo]],3))</f>
        <v/>
      </c>
      <c r="W888" s="29"/>
      <c r="X888" s="29"/>
      <c r="Y888" s="76"/>
      <c r="Z888" s="76"/>
      <c r="AA888" s="76"/>
      <c r="AB888" s="76"/>
      <c r="AC888" s="76"/>
      <c r="AD888" s="76"/>
      <c r="AE888" s="76"/>
      <c r="AF888" s="76"/>
      <c r="AG888" s="76"/>
      <c r="AH888" s="76"/>
      <c r="AI888" s="76"/>
      <c r="AJ888" s="76"/>
      <c r="AK888" s="76"/>
      <c r="AL888" s="76"/>
      <c r="AM888" s="76"/>
      <c r="AN888" s="76"/>
      <c r="AO888" s="143"/>
      <c r="AP888" s="244" t="str">
        <f>IF(F888="","",IFERROR(VLOOKUP(SUBSTITUTE(SUBSTITUTE(Tabla1[[#This Row],[Uso Sistemas]],"T","P"),"N","F"),Parámetros!$M$2:$N$17,2,0),"Completar hasta 3ra sem. para evaluar a Probacionista"))</f>
        <v/>
      </c>
      <c r="AQ888" s="39"/>
      <c r="AR888" s="39"/>
      <c r="AS888" s="39"/>
      <c r="AT888" s="28"/>
      <c r="AU888" s="55"/>
      <c r="AV888" s="55"/>
      <c r="AW888" s="55"/>
      <c r="AX888" s="246" t="str">
        <f>IF(V888="","",EOMONTH(EDATE(Tabla1[[#This Row],[Fecha Finalización]],2),0))</f>
        <v/>
      </c>
      <c r="AY888" s="39"/>
      <c r="AZ888" s="247" t="str">
        <f>IF(V888="","",EOMONTH(EDATE(Tabla1[[#This Row],[Fecha Finalización]],3),0))</f>
        <v/>
      </c>
      <c r="BA888" s="39"/>
      <c r="BB888" s="39"/>
      <c r="BC888" s="233"/>
      <c r="BD888" s="231" t="str">
        <f>IF(F888="","",Tabla1[[#This Row],[sem 01]]&amp;Tabla1[[#This Row],[sem 02]]&amp;Tabla1[[#This Row],[sem 03]])</f>
        <v/>
      </c>
      <c r="BE888" s="232" t="str">
        <f>+IF(TRIM(F888)="","",$B$1&amp;"-"&amp;Tabla1[[#This Row],[Mes Inscrito]]&amp;"-"&amp;Tabla1[[#This Row],[Dia de clases Inscrito]]&amp;"-"&amp;Tabla1[[#This Row],[Horario Inscrito]]&amp;"-"&amp;Tabla1[[#This Row],[Fecha Inicio grupo]])</f>
        <v/>
      </c>
      <c r="BF888" s="249" t="str">
        <f>IF(F888="","",Tabla1[[#This Row],[Curso]])</f>
        <v/>
      </c>
      <c r="BG888" s="250" t="str">
        <f>+IF(TRIM(F888)="","",$B$1&amp;"-"&amp;TRIM(Tabla1[[#This Row],[Mes Inscrito]])&amp;"-"&amp;TRIM(Tabla1[[#This Row],[Dia de clases Inscrito]])&amp;"-"&amp;TRIM(Tabla1[[#This Row],[Horario Inscrito]])&amp;"-"&amp;TRIM(Tabla1[[#This Row],[Fecha Inicio grupo]])&amp;"-"&amp;TRIM(Tabla1[[#This Row],[Tipo Incrito]]))</f>
        <v/>
      </c>
      <c r="BH888" s="251" t="str">
        <f>IF(F888="","",OR(IFERROR(SEARCH("CG",Tabla1[[#This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8" s="305" t="str">
        <f>IF(F888&lt;&gt;"",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8" s="305" t="str">
        <f>IF(F888&lt;&gt;"",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8" s="305" t="str">
        <f>IF(Tabla1[[#This Row],[Fecha Inicio grupo]]="","",IFERROR(VLOOKUP(Tabla1[[#This Row],[Mes de Alta como miembro]],Parámetros!$AM$2:$AN$16,2,0),"01/01/1900"))</f>
        <v/>
      </c>
    </row>
    <row r="889" spans="1:63" ht="14.45" hidden="1">
      <c r="A889" s="68">
        <v>886</v>
      </c>
      <c r="B889" s="29"/>
      <c r="C889" s="34"/>
      <c r="D889" s="42"/>
      <c r="E889" s="64"/>
      <c r="F889" s="45"/>
      <c r="G889" s="45"/>
      <c r="H889" s="161"/>
      <c r="I889" s="42"/>
      <c r="J889" s="28"/>
      <c r="K889" s="69"/>
      <c r="L889" s="68"/>
      <c r="M889" s="46"/>
      <c r="N889" s="236" t="str">
        <f ca="1">IF(Tabla1[[#This Row],[Fecha de nac]]="","",IF(Tabla1[[#This Row],[Fecha Finalización]] &gt;=TODAY(), DATEDIF(Tabla1[[#This Row],[Fecha de nac]],TODAY(),"y"), ROUNDDOWN((Tabla1[[#This Row],[Fecha Finalización]] -Tabla1[[#This Row],[Fecha de nac]])/365,0)))</f>
        <v/>
      </c>
      <c r="O889" s="167"/>
      <c r="P889" s="34"/>
      <c r="Q889" s="67"/>
      <c r="R889" s="67"/>
      <c r="S889" s="67"/>
      <c r="T889" s="67"/>
      <c r="U889" s="241" t="str">
        <f>IF(F889="","",Tabla1[[#This Row],[Fecha Inicio grupo]]+3*7-7)</f>
        <v/>
      </c>
      <c r="V889" s="242" t="str">
        <f>IF(F889="","",EDATE(Tabla1[[#This Row],[Fecha Inicio grupo]],3))</f>
        <v/>
      </c>
      <c r="W889" s="29"/>
      <c r="X889" s="29"/>
      <c r="Y889" s="76"/>
      <c r="Z889" s="76"/>
      <c r="AA889" s="76"/>
      <c r="AB889" s="76"/>
      <c r="AC889" s="76"/>
      <c r="AD889" s="76"/>
      <c r="AE889" s="76"/>
      <c r="AF889" s="76"/>
      <c r="AG889" s="76"/>
      <c r="AH889" s="76"/>
      <c r="AI889" s="76"/>
      <c r="AJ889" s="76"/>
      <c r="AK889" s="76"/>
      <c r="AL889" s="76"/>
      <c r="AM889" s="76"/>
      <c r="AN889" s="76"/>
      <c r="AO889" s="143"/>
      <c r="AP889" s="244" t="str">
        <f>IF(F889="","",IFERROR(VLOOKUP(SUBSTITUTE(SUBSTITUTE(Tabla1[[#This Row],[Uso Sistemas]],"T","P"),"N","F"),Parámetros!$M$2:$N$17,2,0),"Completar hasta 3ra sem. para evaluar a Probacionista"))</f>
        <v/>
      </c>
      <c r="AQ889" s="39"/>
      <c r="AR889" s="39"/>
      <c r="AS889" s="39"/>
      <c r="AT889" s="28"/>
      <c r="AU889" s="55"/>
      <c r="AV889" s="55"/>
      <c r="AW889" s="55"/>
      <c r="AX889" s="246" t="str">
        <f>IF(V889="","",EOMONTH(EDATE(Tabla1[[#This Row],[Fecha Finalización]],2),0))</f>
        <v/>
      </c>
      <c r="AY889" s="39"/>
      <c r="AZ889" s="247" t="str">
        <f>IF(V889="","",EOMONTH(EDATE(Tabla1[[#This Row],[Fecha Finalización]],3),0))</f>
        <v/>
      </c>
      <c r="BA889" s="39"/>
      <c r="BB889" s="39"/>
      <c r="BC889" s="233"/>
      <c r="BD889" s="231" t="str">
        <f>IF(F889="","",Tabla1[[#This Row],[sem 01]]&amp;Tabla1[[#This Row],[sem 02]]&amp;Tabla1[[#This Row],[sem 03]])</f>
        <v/>
      </c>
      <c r="BE889" s="232" t="str">
        <f>+IF(TRIM(F889)="","",$B$1&amp;"-"&amp;Tabla1[[#This Row],[Mes Inscrito]]&amp;"-"&amp;Tabla1[[#This Row],[Dia de clases Inscrito]]&amp;"-"&amp;Tabla1[[#This Row],[Horario Inscrito]]&amp;"-"&amp;Tabla1[[#This Row],[Fecha Inicio grupo]])</f>
        <v/>
      </c>
      <c r="BF889" s="249" t="str">
        <f>IF(F889="","",Tabla1[[#This Row],[Curso]])</f>
        <v/>
      </c>
      <c r="BG889" s="250" t="str">
        <f>+IF(TRIM(F889)="","",$B$1&amp;"-"&amp;TRIM(Tabla1[[#This Row],[Mes Inscrito]])&amp;"-"&amp;TRIM(Tabla1[[#This Row],[Dia de clases Inscrito]])&amp;"-"&amp;TRIM(Tabla1[[#This Row],[Horario Inscrito]])&amp;"-"&amp;TRIM(Tabla1[[#This Row],[Fecha Inicio grupo]])&amp;"-"&amp;TRIM(Tabla1[[#This Row],[Tipo Incrito]]))</f>
        <v/>
      </c>
      <c r="BH889" s="251" t="str">
        <f>IF(F889="","",OR(IFERROR(SEARCH("CG",Tabla1[[#This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9" s="305" t="str">
        <f>IF(F889&lt;&gt;"",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9" s="305" t="str">
        <f>IF(F889&lt;&gt;"",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9" s="305" t="str">
        <f>IF(Tabla1[[#This Row],[Fecha Inicio grupo]]="","",IFERROR(VLOOKUP(Tabla1[[#This Row],[Mes de Alta como miembro]],Parámetros!$AM$2:$AN$16,2,0),"01/01/1900"))</f>
        <v/>
      </c>
    </row>
    <row r="890" spans="1:63" ht="14.45" hidden="1">
      <c r="A890" s="68">
        <v>887</v>
      </c>
      <c r="B890" s="29"/>
      <c r="C890" s="34"/>
      <c r="D890" s="42"/>
      <c r="E890" s="64"/>
      <c r="F890" s="45"/>
      <c r="G890" s="45"/>
      <c r="H890" s="161"/>
      <c r="I890" s="42"/>
      <c r="J890" s="28"/>
      <c r="K890" s="69"/>
      <c r="L890" s="68"/>
      <c r="M890" s="46"/>
      <c r="N890" s="236" t="str">
        <f ca="1">IF(Tabla1[[#This Row],[Fecha de nac]]="","",IF(Tabla1[[#This Row],[Fecha Finalización]] &gt;=TODAY(), DATEDIF(Tabla1[[#This Row],[Fecha de nac]],TODAY(),"y"), ROUNDDOWN((Tabla1[[#This Row],[Fecha Finalización]] -Tabla1[[#This Row],[Fecha de nac]])/365,0)))</f>
        <v/>
      </c>
      <c r="O890" s="167"/>
      <c r="P890" s="34"/>
      <c r="Q890" s="67"/>
      <c r="R890" s="67"/>
      <c r="S890" s="67"/>
      <c r="T890" s="67"/>
      <c r="U890" s="241" t="str">
        <f>IF(F890="","",Tabla1[[#This Row],[Fecha Inicio grupo]]+3*7-7)</f>
        <v/>
      </c>
      <c r="V890" s="242" t="str">
        <f>IF(F890="","",EDATE(Tabla1[[#This Row],[Fecha Inicio grupo]],3))</f>
        <v/>
      </c>
      <c r="W890" s="29"/>
      <c r="X890" s="29"/>
      <c r="Y890" s="76"/>
      <c r="Z890" s="76"/>
      <c r="AA890" s="76"/>
      <c r="AB890" s="76"/>
      <c r="AC890" s="76"/>
      <c r="AD890" s="76"/>
      <c r="AE890" s="76"/>
      <c r="AF890" s="76"/>
      <c r="AG890" s="76"/>
      <c r="AH890" s="76"/>
      <c r="AI890" s="76"/>
      <c r="AJ890" s="76"/>
      <c r="AK890" s="76"/>
      <c r="AL890" s="76"/>
      <c r="AM890" s="76"/>
      <c r="AN890" s="76"/>
      <c r="AO890" s="143"/>
      <c r="AP890" s="244" t="str">
        <f>IF(F890="","",IFERROR(VLOOKUP(SUBSTITUTE(SUBSTITUTE(Tabla1[[#This Row],[Uso Sistemas]],"T","P"),"N","F"),Parámetros!$M$2:$N$17,2,0),"Completar hasta 3ra sem. para evaluar a Probacionista"))</f>
        <v/>
      </c>
      <c r="AQ890" s="39"/>
      <c r="AR890" s="39"/>
      <c r="AS890" s="39"/>
      <c r="AT890" s="28"/>
      <c r="AU890" s="55"/>
      <c r="AV890" s="55"/>
      <c r="AW890" s="55"/>
      <c r="AX890" s="246" t="str">
        <f>IF(V890="","",EOMONTH(EDATE(Tabla1[[#This Row],[Fecha Finalización]],2),0))</f>
        <v/>
      </c>
      <c r="AY890" s="39"/>
      <c r="AZ890" s="247" t="str">
        <f>IF(V890="","",EOMONTH(EDATE(Tabla1[[#This Row],[Fecha Finalización]],3),0))</f>
        <v/>
      </c>
      <c r="BA890" s="39"/>
      <c r="BB890" s="39"/>
      <c r="BC890" s="233"/>
      <c r="BD890" s="231" t="str">
        <f>IF(F890="","",Tabla1[[#This Row],[sem 01]]&amp;Tabla1[[#This Row],[sem 02]]&amp;Tabla1[[#This Row],[sem 03]])</f>
        <v/>
      </c>
      <c r="BE890" s="232" t="str">
        <f>+IF(TRIM(F890)="","",$B$1&amp;"-"&amp;Tabla1[[#This Row],[Mes Inscrito]]&amp;"-"&amp;Tabla1[[#This Row],[Dia de clases Inscrito]]&amp;"-"&amp;Tabla1[[#This Row],[Horario Inscrito]]&amp;"-"&amp;Tabla1[[#This Row],[Fecha Inicio grupo]])</f>
        <v/>
      </c>
      <c r="BF890" s="249" t="str">
        <f>IF(F890="","",Tabla1[[#This Row],[Curso]])</f>
        <v/>
      </c>
      <c r="BG890" s="250" t="str">
        <f>+IF(TRIM(F890)="","",$B$1&amp;"-"&amp;TRIM(Tabla1[[#This Row],[Mes Inscrito]])&amp;"-"&amp;TRIM(Tabla1[[#This Row],[Dia de clases Inscrito]])&amp;"-"&amp;TRIM(Tabla1[[#This Row],[Horario Inscrito]])&amp;"-"&amp;TRIM(Tabla1[[#This Row],[Fecha Inicio grupo]])&amp;"-"&amp;TRIM(Tabla1[[#This Row],[Tipo Incrito]]))</f>
        <v/>
      </c>
      <c r="BH890" s="251" t="str">
        <f>IF(F890="","",OR(IFERROR(SEARCH("CG",Tabla1[[#This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0" s="305" t="str">
        <f>IF(F890&lt;&gt;"",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0" s="305" t="str">
        <f>IF(F890&lt;&gt;"",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0" s="305" t="str">
        <f>IF(Tabla1[[#This Row],[Fecha Inicio grupo]]="","",IFERROR(VLOOKUP(Tabla1[[#This Row],[Mes de Alta como miembro]],Parámetros!$AM$2:$AN$16,2,0),"01/01/1900"))</f>
        <v/>
      </c>
    </row>
    <row r="891" spans="1:63" ht="14.45" hidden="1">
      <c r="A891" s="68">
        <v>888</v>
      </c>
      <c r="B891" s="29"/>
      <c r="C891" s="34"/>
      <c r="D891" s="42"/>
      <c r="E891" s="64"/>
      <c r="F891" s="45"/>
      <c r="G891" s="45"/>
      <c r="H891" s="161"/>
      <c r="I891" s="42"/>
      <c r="J891" s="28"/>
      <c r="K891" s="69"/>
      <c r="L891" s="68"/>
      <c r="M891" s="46"/>
      <c r="N891" s="236" t="str">
        <f ca="1">IF(Tabla1[[#This Row],[Fecha de nac]]="","",IF(Tabla1[[#This Row],[Fecha Finalización]] &gt;=TODAY(), DATEDIF(Tabla1[[#This Row],[Fecha de nac]],TODAY(),"y"), ROUNDDOWN((Tabla1[[#This Row],[Fecha Finalización]] -Tabla1[[#This Row],[Fecha de nac]])/365,0)))</f>
        <v/>
      </c>
      <c r="O891" s="167"/>
      <c r="P891" s="34"/>
      <c r="Q891" s="67"/>
      <c r="R891" s="67"/>
      <c r="S891" s="67"/>
      <c r="T891" s="67"/>
      <c r="U891" s="241" t="str">
        <f>IF(F891="","",Tabla1[[#This Row],[Fecha Inicio grupo]]+3*7-7)</f>
        <v/>
      </c>
      <c r="V891" s="242" t="str">
        <f>IF(F891="","",EDATE(Tabla1[[#This Row],[Fecha Inicio grupo]],3))</f>
        <v/>
      </c>
      <c r="W891" s="29"/>
      <c r="X891" s="29"/>
      <c r="Y891" s="76"/>
      <c r="Z891" s="76"/>
      <c r="AA891" s="76"/>
      <c r="AB891" s="76"/>
      <c r="AC891" s="76"/>
      <c r="AD891" s="76"/>
      <c r="AE891" s="76"/>
      <c r="AF891" s="76"/>
      <c r="AG891" s="76"/>
      <c r="AH891" s="76"/>
      <c r="AI891" s="76"/>
      <c r="AJ891" s="76"/>
      <c r="AK891" s="76"/>
      <c r="AL891" s="76"/>
      <c r="AM891" s="76"/>
      <c r="AN891" s="76"/>
      <c r="AO891" s="143"/>
      <c r="AP891" s="244" t="str">
        <f>IF(F891="","",IFERROR(VLOOKUP(SUBSTITUTE(SUBSTITUTE(Tabla1[[#This Row],[Uso Sistemas]],"T","P"),"N","F"),Parámetros!$M$2:$N$17,2,0),"Completar hasta 3ra sem. para evaluar a Probacionista"))</f>
        <v/>
      </c>
      <c r="AQ891" s="39"/>
      <c r="AR891" s="39"/>
      <c r="AS891" s="39"/>
      <c r="AT891" s="28"/>
      <c r="AU891" s="55"/>
      <c r="AV891" s="55"/>
      <c r="AW891" s="55"/>
      <c r="AX891" s="246" t="str">
        <f>IF(V891="","",EOMONTH(EDATE(Tabla1[[#This Row],[Fecha Finalización]],2),0))</f>
        <v/>
      </c>
      <c r="AY891" s="39"/>
      <c r="AZ891" s="247" t="str">
        <f>IF(V891="","",EOMONTH(EDATE(Tabla1[[#This Row],[Fecha Finalización]],3),0))</f>
        <v/>
      </c>
      <c r="BA891" s="39"/>
      <c r="BB891" s="39"/>
      <c r="BC891" s="233"/>
      <c r="BD891" s="231" t="str">
        <f>IF(F891="","",Tabla1[[#This Row],[sem 01]]&amp;Tabla1[[#This Row],[sem 02]]&amp;Tabla1[[#This Row],[sem 03]])</f>
        <v/>
      </c>
      <c r="BE891" s="232" t="str">
        <f>+IF(TRIM(F891)="","",$B$1&amp;"-"&amp;Tabla1[[#This Row],[Mes Inscrito]]&amp;"-"&amp;Tabla1[[#This Row],[Dia de clases Inscrito]]&amp;"-"&amp;Tabla1[[#This Row],[Horario Inscrito]]&amp;"-"&amp;Tabla1[[#This Row],[Fecha Inicio grupo]])</f>
        <v/>
      </c>
      <c r="BF891" s="249" t="str">
        <f>IF(F891="","",Tabla1[[#This Row],[Curso]])</f>
        <v/>
      </c>
      <c r="BG891" s="250" t="str">
        <f>+IF(TRIM(F891)="","",$B$1&amp;"-"&amp;TRIM(Tabla1[[#This Row],[Mes Inscrito]])&amp;"-"&amp;TRIM(Tabla1[[#This Row],[Dia de clases Inscrito]])&amp;"-"&amp;TRIM(Tabla1[[#This Row],[Horario Inscrito]])&amp;"-"&amp;TRIM(Tabla1[[#This Row],[Fecha Inicio grupo]])&amp;"-"&amp;TRIM(Tabla1[[#This Row],[Tipo Incrito]]))</f>
        <v/>
      </c>
      <c r="BH891" s="251" t="str">
        <f>IF(F891="","",OR(IFERROR(SEARCH("CG",Tabla1[[#This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1" s="305" t="str">
        <f>IF(F891&lt;&gt;"",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1" s="305" t="str">
        <f>IF(F891&lt;&gt;"",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1" s="305" t="str">
        <f>IF(Tabla1[[#This Row],[Fecha Inicio grupo]]="","",IFERROR(VLOOKUP(Tabla1[[#This Row],[Mes de Alta como miembro]],Parámetros!$AM$2:$AN$16,2,0),"01/01/1900"))</f>
        <v/>
      </c>
    </row>
    <row r="892" spans="1:63" ht="14.45" hidden="1">
      <c r="A892" s="68">
        <v>889</v>
      </c>
      <c r="B892" s="29"/>
      <c r="C892" s="34"/>
      <c r="D892" s="42"/>
      <c r="E892" s="64"/>
      <c r="F892" s="45"/>
      <c r="G892" s="45"/>
      <c r="H892" s="161"/>
      <c r="I892" s="42"/>
      <c r="J892" s="28"/>
      <c r="K892" s="69"/>
      <c r="L892" s="68"/>
      <c r="M892" s="46"/>
      <c r="N892" s="236" t="str">
        <f ca="1">IF(Tabla1[[#This Row],[Fecha de nac]]="","",IF(Tabla1[[#This Row],[Fecha Finalización]] &gt;=TODAY(), DATEDIF(Tabla1[[#This Row],[Fecha de nac]],TODAY(),"y"), ROUNDDOWN((Tabla1[[#This Row],[Fecha Finalización]] -Tabla1[[#This Row],[Fecha de nac]])/365,0)))</f>
        <v/>
      </c>
      <c r="O892" s="167"/>
      <c r="P892" s="34"/>
      <c r="Q892" s="67"/>
      <c r="R892" s="67"/>
      <c r="S892" s="67"/>
      <c r="T892" s="67"/>
      <c r="U892" s="241" t="str">
        <f>IF(F892="","",Tabla1[[#This Row],[Fecha Inicio grupo]]+3*7-7)</f>
        <v/>
      </c>
      <c r="V892" s="242" t="str">
        <f>IF(F892="","",EDATE(Tabla1[[#This Row],[Fecha Inicio grupo]],3))</f>
        <v/>
      </c>
      <c r="W892" s="29"/>
      <c r="X892" s="29"/>
      <c r="Y892" s="76"/>
      <c r="Z892" s="76"/>
      <c r="AA892" s="76"/>
      <c r="AB892" s="76"/>
      <c r="AC892" s="76"/>
      <c r="AD892" s="76"/>
      <c r="AE892" s="76"/>
      <c r="AF892" s="76"/>
      <c r="AG892" s="76"/>
      <c r="AH892" s="76"/>
      <c r="AI892" s="76"/>
      <c r="AJ892" s="76"/>
      <c r="AK892" s="76"/>
      <c r="AL892" s="76"/>
      <c r="AM892" s="76"/>
      <c r="AN892" s="76"/>
      <c r="AO892" s="143"/>
      <c r="AP892" s="244" t="str">
        <f>IF(F892="","",IFERROR(VLOOKUP(SUBSTITUTE(SUBSTITUTE(Tabla1[[#This Row],[Uso Sistemas]],"T","P"),"N","F"),Parámetros!$M$2:$N$17,2,0),"Completar hasta 3ra sem. para evaluar a Probacionista"))</f>
        <v/>
      </c>
      <c r="AQ892" s="39"/>
      <c r="AR892" s="39"/>
      <c r="AS892" s="39"/>
      <c r="AT892" s="28"/>
      <c r="AU892" s="55"/>
      <c r="AV892" s="55"/>
      <c r="AW892" s="55"/>
      <c r="AX892" s="246" t="str">
        <f>IF(V892="","",EOMONTH(EDATE(Tabla1[[#This Row],[Fecha Finalización]],2),0))</f>
        <v/>
      </c>
      <c r="AY892" s="39"/>
      <c r="AZ892" s="247" t="str">
        <f>IF(V892="","",EOMONTH(EDATE(Tabla1[[#This Row],[Fecha Finalización]],3),0))</f>
        <v/>
      </c>
      <c r="BA892" s="39"/>
      <c r="BB892" s="39"/>
      <c r="BC892" s="233"/>
      <c r="BD892" s="231" t="str">
        <f>IF(F892="","",Tabla1[[#This Row],[sem 01]]&amp;Tabla1[[#This Row],[sem 02]]&amp;Tabla1[[#This Row],[sem 03]])</f>
        <v/>
      </c>
      <c r="BE892" s="232" t="str">
        <f>+IF(TRIM(F892)="","",$B$1&amp;"-"&amp;Tabla1[[#This Row],[Mes Inscrito]]&amp;"-"&amp;Tabla1[[#This Row],[Dia de clases Inscrito]]&amp;"-"&amp;Tabla1[[#This Row],[Horario Inscrito]]&amp;"-"&amp;Tabla1[[#This Row],[Fecha Inicio grupo]])</f>
        <v/>
      </c>
      <c r="BF892" s="249" t="str">
        <f>IF(F892="","",Tabla1[[#This Row],[Curso]])</f>
        <v/>
      </c>
      <c r="BG892" s="250" t="str">
        <f>+IF(TRIM(F892)="","",$B$1&amp;"-"&amp;TRIM(Tabla1[[#This Row],[Mes Inscrito]])&amp;"-"&amp;TRIM(Tabla1[[#This Row],[Dia de clases Inscrito]])&amp;"-"&amp;TRIM(Tabla1[[#This Row],[Horario Inscrito]])&amp;"-"&amp;TRIM(Tabla1[[#This Row],[Fecha Inicio grupo]])&amp;"-"&amp;TRIM(Tabla1[[#This Row],[Tipo Incrito]]))</f>
        <v/>
      </c>
      <c r="BH892" s="251" t="str">
        <f>IF(F892="","",OR(IFERROR(SEARCH("CG",Tabla1[[#This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2" s="305" t="str">
        <f>IF(F892&lt;&gt;"",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2" s="305" t="str">
        <f>IF(F892&lt;&gt;"",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2" s="305" t="str">
        <f>IF(Tabla1[[#This Row],[Fecha Inicio grupo]]="","",IFERROR(VLOOKUP(Tabla1[[#This Row],[Mes de Alta como miembro]],Parámetros!$AM$2:$AN$16,2,0),"01/01/1900"))</f>
        <v/>
      </c>
    </row>
    <row r="893" spans="1:63" ht="14.45" hidden="1">
      <c r="A893" s="68">
        <v>890</v>
      </c>
      <c r="B893" s="29"/>
      <c r="C893" s="34"/>
      <c r="D893" s="42"/>
      <c r="E893" s="64"/>
      <c r="F893" s="45"/>
      <c r="G893" s="45"/>
      <c r="H893" s="161"/>
      <c r="I893" s="42"/>
      <c r="J893" s="28"/>
      <c r="K893" s="69"/>
      <c r="L893" s="68"/>
      <c r="M893" s="46"/>
      <c r="N893" s="236" t="str">
        <f ca="1">IF(Tabla1[[#This Row],[Fecha de nac]]="","",IF(Tabla1[[#This Row],[Fecha Finalización]] &gt;=TODAY(), DATEDIF(Tabla1[[#This Row],[Fecha de nac]],TODAY(),"y"), ROUNDDOWN((Tabla1[[#This Row],[Fecha Finalización]] -Tabla1[[#This Row],[Fecha de nac]])/365,0)))</f>
        <v/>
      </c>
      <c r="O893" s="167"/>
      <c r="P893" s="34"/>
      <c r="Q893" s="67"/>
      <c r="R893" s="67"/>
      <c r="S893" s="67"/>
      <c r="T893" s="67"/>
      <c r="U893" s="241" t="str">
        <f>IF(F893="","",Tabla1[[#This Row],[Fecha Inicio grupo]]+3*7-7)</f>
        <v/>
      </c>
      <c r="V893" s="242" t="str">
        <f>IF(F893="","",EDATE(Tabla1[[#This Row],[Fecha Inicio grupo]],3))</f>
        <v/>
      </c>
      <c r="W893" s="29"/>
      <c r="X893" s="29"/>
      <c r="Y893" s="76"/>
      <c r="Z893" s="76"/>
      <c r="AA893" s="76"/>
      <c r="AB893" s="76"/>
      <c r="AC893" s="76"/>
      <c r="AD893" s="76"/>
      <c r="AE893" s="76"/>
      <c r="AF893" s="76"/>
      <c r="AG893" s="76"/>
      <c r="AH893" s="76"/>
      <c r="AI893" s="76"/>
      <c r="AJ893" s="76"/>
      <c r="AK893" s="76"/>
      <c r="AL893" s="76"/>
      <c r="AM893" s="76"/>
      <c r="AN893" s="76"/>
      <c r="AO893" s="143"/>
      <c r="AP893" s="244" t="str">
        <f>IF(F893="","",IFERROR(VLOOKUP(SUBSTITUTE(SUBSTITUTE(Tabla1[[#This Row],[Uso Sistemas]],"T","P"),"N","F"),Parámetros!$M$2:$N$17,2,0),"Completar hasta 3ra sem. para evaluar a Probacionista"))</f>
        <v/>
      </c>
      <c r="AQ893" s="39"/>
      <c r="AR893" s="39"/>
      <c r="AS893" s="39"/>
      <c r="AT893" s="28"/>
      <c r="AU893" s="55"/>
      <c r="AV893" s="55"/>
      <c r="AW893" s="55"/>
      <c r="AX893" s="246" t="str">
        <f>IF(V893="","",EOMONTH(EDATE(Tabla1[[#This Row],[Fecha Finalización]],2),0))</f>
        <v/>
      </c>
      <c r="AY893" s="39"/>
      <c r="AZ893" s="247" t="str">
        <f>IF(V893="","",EOMONTH(EDATE(Tabla1[[#This Row],[Fecha Finalización]],3),0))</f>
        <v/>
      </c>
      <c r="BA893" s="39"/>
      <c r="BB893" s="39"/>
      <c r="BC893" s="233"/>
      <c r="BD893" s="231" t="str">
        <f>IF(F893="","",Tabla1[[#This Row],[sem 01]]&amp;Tabla1[[#This Row],[sem 02]]&amp;Tabla1[[#This Row],[sem 03]])</f>
        <v/>
      </c>
      <c r="BE893" s="232" t="str">
        <f>+IF(TRIM(F893)="","",$B$1&amp;"-"&amp;Tabla1[[#This Row],[Mes Inscrito]]&amp;"-"&amp;Tabla1[[#This Row],[Dia de clases Inscrito]]&amp;"-"&amp;Tabla1[[#This Row],[Horario Inscrito]]&amp;"-"&amp;Tabla1[[#This Row],[Fecha Inicio grupo]])</f>
        <v/>
      </c>
      <c r="BF893" s="249" t="str">
        <f>IF(F893="","",Tabla1[[#This Row],[Curso]])</f>
        <v/>
      </c>
      <c r="BG893" s="250" t="str">
        <f>+IF(TRIM(F893)="","",$B$1&amp;"-"&amp;TRIM(Tabla1[[#This Row],[Mes Inscrito]])&amp;"-"&amp;TRIM(Tabla1[[#This Row],[Dia de clases Inscrito]])&amp;"-"&amp;TRIM(Tabla1[[#This Row],[Horario Inscrito]])&amp;"-"&amp;TRIM(Tabla1[[#This Row],[Fecha Inicio grupo]])&amp;"-"&amp;TRIM(Tabla1[[#This Row],[Tipo Incrito]]))</f>
        <v/>
      </c>
      <c r="BH893" s="251" t="str">
        <f>IF(F893="","",OR(IFERROR(SEARCH("CG",Tabla1[[#This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3" s="305" t="str">
        <f>IF(F893&lt;&gt;"",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3" s="305" t="str">
        <f>IF(F893&lt;&gt;"",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3" s="305" t="str">
        <f>IF(Tabla1[[#This Row],[Fecha Inicio grupo]]="","",IFERROR(VLOOKUP(Tabla1[[#This Row],[Mes de Alta como miembro]],Parámetros!$AM$2:$AN$16,2,0),"01/01/1900"))</f>
        <v/>
      </c>
    </row>
    <row r="894" spans="1:63" ht="14.45" hidden="1">
      <c r="A894" s="68">
        <v>891</v>
      </c>
      <c r="B894" s="29"/>
      <c r="C894" s="34"/>
      <c r="D894" s="42"/>
      <c r="E894" s="64"/>
      <c r="F894" s="45"/>
      <c r="G894" s="45"/>
      <c r="H894" s="161"/>
      <c r="I894" s="42"/>
      <c r="J894" s="28"/>
      <c r="K894" s="69"/>
      <c r="L894" s="68"/>
      <c r="M894" s="46"/>
      <c r="N894" s="236" t="str">
        <f ca="1">IF(Tabla1[[#This Row],[Fecha de nac]]="","",IF(Tabla1[[#This Row],[Fecha Finalización]] &gt;=TODAY(), DATEDIF(Tabla1[[#This Row],[Fecha de nac]],TODAY(),"y"), ROUNDDOWN((Tabla1[[#This Row],[Fecha Finalización]] -Tabla1[[#This Row],[Fecha de nac]])/365,0)))</f>
        <v/>
      </c>
      <c r="O894" s="167"/>
      <c r="P894" s="34"/>
      <c r="Q894" s="67"/>
      <c r="R894" s="67"/>
      <c r="S894" s="67"/>
      <c r="T894" s="67"/>
      <c r="U894" s="241" t="str">
        <f>IF(F894="","",Tabla1[[#This Row],[Fecha Inicio grupo]]+3*7-7)</f>
        <v/>
      </c>
      <c r="V894" s="242" t="str">
        <f>IF(F894="","",EDATE(Tabla1[[#This Row],[Fecha Inicio grupo]],3))</f>
        <v/>
      </c>
      <c r="W894" s="29"/>
      <c r="X894" s="29"/>
      <c r="Y894" s="76"/>
      <c r="Z894" s="76"/>
      <c r="AA894" s="76"/>
      <c r="AB894" s="76"/>
      <c r="AC894" s="76"/>
      <c r="AD894" s="76"/>
      <c r="AE894" s="76"/>
      <c r="AF894" s="76"/>
      <c r="AG894" s="76"/>
      <c r="AH894" s="76"/>
      <c r="AI894" s="76"/>
      <c r="AJ894" s="76"/>
      <c r="AK894" s="76"/>
      <c r="AL894" s="76"/>
      <c r="AM894" s="76"/>
      <c r="AN894" s="76"/>
      <c r="AO894" s="143"/>
      <c r="AP894" s="244" t="str">
        <f>IF(F894="","",IFERROR(VLOOKUP(SUBSTITUTE(SUBSTITUTE(Tabla1[[#This Row],[Uso Sistemas]],"T","P"),"N","F"),Parámetros!$M$2:$N$17,2,0),"Completar hasta 3ra sem. para evaluar a Probacionista"))</f>
        <v/>
      </c>
      <c r="AQ894" s="39"/>
      <c r="AR894" s="39"/>
      <c r="AS894" s="39"/>
      <c r="AT894" s="28"/>
      <c r="AU894" s="55"/>
      <c r="AV894" s="55"/>
      <c r="AW894" s="55"/>
      <c r="AX894" s="246" t="str">
        <f>IF(V894="","",EOMONTH(EDATE(Tabla1[[#This Row],[Fecha Finalización]],2),0))</f>
        <v/>
      </c>
      <c r="AY894" s="39"/>
      <c r="AZ894" s="247" t="str">
        <f>IF(V894="","",EOMONTH(EDATE(Tabla1[[#This Row],[Fecha Finalización]],3),0))</f>
        <v/>
      </c>
      <c r="BA894" s="39"/>
      <c r="BB894" s="39"/>
      <c r="BC894" s="233"/>
      <c r="BD894" s="231" t="str">
        <f>IF(F894="","",Tabla1[[#This Row],[sem 01]]&amp;Tabla1[[#This Row],[sem 02]]&amp;Tabla1[[#This Row],[sem 03]])</f>
        <v/>
      </c>
      <c r="BE894" s="232" t="str">
        <f>+IF(TRIM(F894)="","",$B$1&amp;"-"&amp;Tabla1[[#This Row],[Mes Inscrito]]&amp;"-"&amp;Tabla1[[#This Row],[Dia de clases Inscrito]]&amp;"-"&amp;Tabla1[[#This Row],[Horario Inscrito]]&amp;"-"&amp;Tabla1[[#This Row],[Fecha Inicio grupo]])</f>
        <v/>
      </c>
      <c r="BF894" s="249" t="str">
        <f>IF(F894="","",Tabla1[[#This Row],[Curso]])</f>
        <v/>
      </c>
      <c r="BG894" s="250" t="str">
        <f>+IF(TRIM(F894)="","",$B$1&amp;"-"&amp;TRIM(Tabla1[[#This Row],[Mes Inscrito]])&amp;"-"&amp;TRIM(Tabla1[[#This Row],[Dia de clases Inscrito]])&amp;"-"&amp;TRIM(Tabla1[[#This Row],[Horario Inscrito]])&amp;"-"&amp;TRIM(Tabla1[[#This Row],[Fecha Inicio grupo]])&amp;"-"&amp;TRIM(Tabla1[[#This Row],[Tipo Incrito]]))</f>
        <v/>
      </c>
      <c r="BH894" s="251" t="str">
        <f>IF(F894="","",OR(IFERROR(SEARCH("CG",Tabla1[[#This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4" s="305" t="str">
        <f>IF(F894&lt;&gt;"",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4" s="305" t="str">
        <f>IF(F894&lt;&gt;"",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4" s="305" t="str">
        <f>IF(Tabla1[[#This Row],[Fecha Inicio grupo]]="","",IFERROR(VLOOKUP(Tabla1[[#This Row],[Mes de Alta como miembro]],Parámetros!$AM$2:$AN$16,2,0),"01/01/1900"))</f>
        <v/>
      </c>
    </row>
    <row r="895" spans="1:63" ht="14.45" hidden="1">
      <c r="A895" s="68">
        <v>892</v>
      </c>
      <c r="B895" s="29"/>
      <c r="C895" s="34"/>
      <c r="D895" s="42"/>
      <c r="E895" s="64"/>
      <c r="F895" s="45"/>
      <c r="G895" s="45"/>
      <c r="H895" s="161"/>
      <c r="I895" s="42"/>
      <c r="J895" s="28"/>
      <c r="K895" s="69"/>
      <c r="L895" s="68"/>
      <c r="M895" s="46"/>
      <c r="N895" s="236" t="str">
        <f ca="1">IF(Tabla1[[#This Row],[Fecha de nac]]="","",IF(Tabla1[[#This Row],[Fecha Finalización]] &gt;=TODAY(), DATEDIF(Tabla1[[#This Row],[Fecha de nac]],TODAY(),"y"), ROUNDDOWN((Tabla1[[#This Row],[Fecha Finalización]] -Tabla1[[#This Row],[Fecha de nac]])/365,0)))</f>
        <v/>
      </c>
      <c r="O895" s="167"/>
      <c r="P895" s="34"/>
      <c r="Q895" s="67"/>
      <c r="R895" s="67"/>
      <c r="S895" s="67"/>
      <c r="T895" s="67"/>
      <c r="U895" s="241" t="str">
        <f>IF(F895="","",Tabla1[[#This Row],[Fecha Inicio grupo]]+3*7-7)</f>
        <v/>
      </c>
      <c r="V895" s="242" t="str">
        <f>IF(F895="","",EDATE(Tabla1[[#This Row],[Fecha Inicio grupo]],3))</f>
        <v/>
      </c>
      <c r="W895" s="29"/>
      <c r="X895" s="29"/>
      <c r="Y895" s="76"/>
      <c r="Z895" s="76"/>
      <c r="AA895" s="76"/>
      <c r="AB895" s="76"/>
      <c r="AC895" s="76"/>
      <c r="AD895" s="76"/>
      <c r="AE895" s="76"/>
      <c r="AF895" s="76"/>
      <c r="AG895" s="76"/>
      <c r="AH895" s="76"/>
      <c r="AI895" s="76"/>
      <c r="AJ895" s="76"/>
      <c r="AK895" s="76"/>
      <c r="AL895" s="76"/>
      <c r="AM895" s="76"/>
      <c r="AN895" s="76"/>
      <c r="AO895" s="143"/>
      <c r="AP895" s="244" t="str">
        <f>IF(F895="","",IFERROR(VLOOKUP(SUBSTITUTE(SUBSTITUTE(Tabla1[[#This Row],[Uso Sistemas]],"T","P"),"N","F"),Parámetros!$M$2:$N$17,2,0),"Completar hasta 3ra sem. para evaluar a Probacionista"))</f>
        <v/>
      </c>
      <c r="AQ895" s="39"/>
      <c r="AR895" s="39"/>
      <c r="AS895" s="39"/>
      <c r="AT895" s="28"/>
      <c r="AU895" s="55"/>
      <c r="AV895" s="55"/>
      <c r="AW895" s="55"/>
      <c r="AX895" s="246" t="str">
        <f>IF(V895="","",EOMONTH(EDATE(Tabla1[[#This Row],[Fecha Finalización]],2),0))</f>
        <v/>
      </c>
      <c r="AY895" s="39"/>
      <c r="AZ895" s="247" t="str">
        <f>IF(V895="","",EOMONTH(EDATE(Tabla1[[#This Row],[Fecha Finalización]],3),0))</f>
        <v/>
      </c>
      <c r="BA895" s="39"/>
      <c r="BB895" s="39"/>
      <c r="BC895" s="233"/>
      <c r="BD895" s="231" t="str">
        <f>IF(F895="","",Tabla1[[#This Row],[sem 01]]&amp;Tabla1[[#This Row],[sem 02]]&amp;Tabla1[[#This Row],[sem 03]])</f>
        <v/>
      </c>
      <c r="BE895" s="232" t="str">
        <f>+IF(TRIM(F895)="","",$B$1&amp;"-"&amp;Tabla1[[#This Row],[Mes Inscrito]]&amp;"-"&amp;Tabla1[[#This Row],[Dia de clases Inscrito]]&amp;"-"&amp;Tabla1[[#This Row],[Horario Inscrito]]&amp;"-"&amp;Tabla1[[#This Row],[Fecha Inicio grupo]])</f>
        <v/>
      </c>
      <c r="BF895" s="249" t="str">
        <f>IF(F895="","",Tabla1[[#This Row],[Curso]])</f>
        <v/>
      </c>
      <c r="BG895" s="250" t="str">
        <f>+IF(TRIM(F895)="","",$B$1&amp;"-"&amp;TRIM(Tabla1[[#This Row],[Mes Inscrito]])&amp;"-"&amp;TRIM(Tabla1[[#This Row],[Dia de clases Inscrito]])&amp;"-"&amp;TRIM(Tabla1[[#This Row],[Horario Inscrito]])&amp;"-"&amp;TRIM(Tabla1[[#This Row],[Fecha Inicio grupo]])&amp;"-"&amp;TRIM(Tabla1[[#This Row],[Tipo Incrito]]))</f>
        <v/>
      </c>
      <c r="BH895" s="251" t="str">
        <f>IF(F895="","",OR(IFERROR(SEARCH("CG",Tabla1[[#This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5" s="305" t="str">
        <f>IF(F895&lt;&gt;"",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5" s="305" t="str">
        <f>IF(F895&lt;&gt;"",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5" s="305" t="str">
        <f>IF(Tabla1[[#This Row],[Fecha Inicio grupo]]="","",IFERROR(VLOOKUP(Tabla1[[#This Row],[Mes de Alta como miembro]],Parámetros!$AM$2:$AN$16,2,0),"01/01/1900"))</f>
        <v/>
      </c>
    </row>
    <row r="896" spans="1:63" ht="14.45" hidden="1">
      <c r="A896" s="68">
        <v>893</v>
      </c>
      <c r="B896" s="29"/>
      <c r="C896" s="34"/>
      <c r="D896" s="42"/>
      <c r="E896" s="64"/>
      <c r="F896" s="45"/>
      <c r="G896" s="45"/>
      <c r="H896" s="161"/>
      <c r="I896" s="42"/>
      <c r="J896" s="28"/>
      <c r="K896" s="69"/>
      <c r="L896" s="68"/>
      <c r="M896" s="46"/>
      <c r="N896" s="236" t="str">
        <f ca="1">IF(Tabla1[[#This Row],[Fecha de nac]]="","",IF(Tabla1[[#This Row],[Fecha Finalización]] &gt;=TODAY(), DATEDIF(Tabla1[[#This Row],[Fecha de nac]],TODAY(),"y"), ROUNDDOWN((Tabla1[[#This Row],[Fecha Finalización]] -Tabla1[[#This Row],[Fecha de nac]])/365,0)))</f>
        <v/>
      </c>
      <c r="O896" s="167"/>
      <c r="P896" s="34"/>
      <c r="Q896" s="67"/>
      <c r="R896" s="67"/>
      <c r="S896" s="67"/>
      <c r="T896" s="67"/>
      <c r="U896" s="241" t="str">
        <f>IF(F896="","",Tabla1[[#This Row],[Fecha Inicio grupo]]+3*7-7)</f>
        <v/>
      </c>
      <c r="V896" s="242" t="str">
        <f>IF(F896="","",EDATE(Tabla1[[#This Row],[Fecha Inicio grupo]],3))</f>
        <v/>
      </c>
      <c r="W896" s="29"/>
      <c r="X896" s="29"/>
      <c r="Y896" s="76"/>
      <c r="Z896" s="76"/>
      <c r="AA896" s="76"/>
      <c r="AB896" s="76"/>
      <c r="AC896" s="76"/>
      <c r="AD896" s="76"/>
      <c r="AE896" s="76"/>
      <c r="AF896" s="76"/>
      <c r="AG896" s="76"/>
      <c r="AH896" s="76"/>
      <c r="AI896" s="76"/>
      <c r="AJ896" s="76"/>
      <c r="AK896" s="76"/>
      <c r="AL896" s="76"/>
      <c r="AM896" s="76"/>
      <c r="AN896" s="76"/>
      <c r="AO896" s="143"/>
      <c r="AP896" s="244" t="str">
        <f>IF(F896="","",IFERROR(VLOOKUP(SUBSTITUTE(SUBSTITUTE(Tabla1[[#This Row],[Uso Sistemas]],"T","P"),"N","F"),Parámetros!$M$2:$N$17,2,0),"Completar hasta 3ra sem. para evaluar a Probacionista"))</f>
        <v/>
      </c>
      <c r="AQ896" s="39"/>
      <c r="AR896" s="39"/>
      <c r="AS896" s="39"/>
      <c r="AT896" s="28"/>
      <c r="AU896" s="55"/>
      <c r="AV896" s="55"/>
      <c r="AW896" s="55"/>
      <c r="AX896" s="246" t="str">
        <f>IF(V896="","",EOMONTH(EDATE(Tabla1[[#This Row],[Fecha Finalización]],2),0))</f>
        <v/>
      </c>
      <c r="AY896" s="39"/>
      <c r="AZ896" s="247" t="str">
        <f>IF(V896="","",EOMONTH(EDATE(Tabla1[[#This Row],[Fecha Finalización]],3),0))</f>
        <v/>
      </c>
      <c r="BA896" s="39"/>
      <c r="BB896" s="39"/>
      <c r="BC896" s="233"/>
      <c r="BD896" s="231" t="str">
        <f>IF(F896="","",Tabla1[[#This Row],[sem 01]]&amp;Tabla1[[#This Row],[sem 02]]&amp;Tabla1[[#This Row],[sem 03]])</f>
        <v/>
      </c>
      <c r="BE896" s="232" t="str">
        <f>+IF(TRIM(F896)="","",$B$1&amp;"-"&amp;Tabla1[[#This Row],[Mes Inscrito]]&amp;"-"&amp;Tabla1[[#This Row],[Dia de clases Inscrito]]&amp;"-"&amp;Tabla1[[#This Row],[Horario Inscrito]]&amp;"-"&amp;Tabla1[[#This Row],[Fecha Inicio grupo]])</f>
        <v/>
      </c>
      <c r="BF896" s="249" t="str">
        <f>IF(F896="","",Tabla1[[#This Row],[Curso]])</f>
        <v/>
      </c>
      <c r="BG896" s="250" t="str">
        <f>+IF(TRIM(F896)="","",$B$1&amp;"-"&amp;TRIM(Tabla1[[#This Row],[Mes Inscrito]])&amp;"-"&amp;TRIM(Tabla1[[#This Row],[Dia de clases Inscrito]])&amp;"-"&amp;TRIM(Tabla1[[#This Row],[Horario Inscrito]])&amp;"-"&amp;TRIM(Tabla1[[#This Row],[Fecha Inicio grupo]])&amp;"-"&amp;TRIM(Tabla1[[#This Row],[Tipo Incrito]]))</f>
        <v/>
      </c>
      <c r="BH896" s="251" t="str">
        <f>IF(F896="","",OR(IFERROR(SEARCH("CG",Tabla1[[#This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6" s="305" t="str">
        <f>IF(F896&lt;&gt;"",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6" s="305" t="str">
        <f>IF(F896&lt;&gt;"",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6" s="305" t="str">
        <f>IF(Tabla1[[#This Row],[Fecha Inicio grupo]]="","",IFERROR(VLOOKUP(Tabla1[[#This Row],[Mes de Alta como miembro]],Parámetros!$AM$2:$AN$16,2,0),"01/01/1900"))</f>
        <v/>
      </c>
    </row>
    <row r="897" spans="1:63" ht="14.45" hidden="1">
      <c r="A897" s="68">
        <v>894</v>
      </c>
      <c r="B897" s="29"/>
      <c r="C897" s="34"/>
      <c r="D897" s="42"/>
      <c r="E897" s="64"/>
      <c r="F897" s="45"/>
      <c r="G897" s="45"/>
      <c r="H897" s="161"/>
      <c r="I897" s="42"/>
      <c r="J897" s="28"/>
      <c r="K897" s="69"/>
      <c r="L897" s="68"/>
      <c r="M897" s="46"/>
      <c r="N897" s="236" t="str">
        <f ca="1">IF(Tabla1[[#This Row],[Fecha de nac]]="","",IF(Tabla1[[#This Row],[Fecha Finalización]] &gt;=TODAY(), DATEDIF(Tabla1[[#This Row],[Fecha de nac]],TODAY(),"y"), ROUNDDOWN((Tabla1[[#This Row],[Fecha Finalización]] -Tabla1[[#This Row],[Fecha de nac]])/365,0)))</f>
        <v/>
      </c>
      <c r="O897" s="167"/>
      <c r="P897" s="34"/>
      <c r="Q897" s="67"/>
      <c r="R897" s="67"/>
      <c r="S897" s="67"/>
      <c r="T897" s="67"/>
      <c r="U897" s="241" t="str">
        <f>IF(F897="","",Tabla1[[#This Row],[Fecha Inicio grupo]]+3*7-7)</f>
        <v/>
      </c>
      <c r="V897" s="242" t="str">
        <f>IF(F897="","",EDATE(Tabla1[[#This Row],[Fecha Inicio grupo]],3))</f>
        <v/>
      </c>
      <c r="W897" s="29"/>
      <c r="X897" s="29"/>
      <c r="Y897" s="76"/>
      <c r="Z897" s="76"/>
      <c r="AA897" s="76"/>
      <c r="AB897" s="76"/>
      <c r="AC897" s="76"/>
      <c r="AD897" s="76"/>
      <c r="AE897" s="76"/>
      <c r="AF897" s="76"/>
      <c r="AG897" s="76"/>
      <c r="AH897" s="76"/>
      <c r="AI897" s="76"/>
      <c r="AJ897" s="76"/>
      <c r="AK897" s="76"/>
      <c r="AL897" s="76"/>
      <c r="AM897" s="76"/>
      <c r="AN897" s="76"/>
      <c r="AO897" s="143"/>
      <c r="AP897" s="244" t="str">
        <f>IF(F897="","",IFERROR(VLOOKUP(SUBSTITUTE(SUBSTITUTE(Tabla1[[#This Row],[Uso Sistemas]],"T","P"),"N","F"),Parámetros!$M$2:$N$17,2,0),"Completar hasta 3ra sem. para evaluar a Probacionista"))</f>
        <v/>
      </c>
      <c r="AQ897" s="39"/>
      <c r="AR897" s="39"/>
      <c r="AS897" s="39"/>
      <c r="AT897" s="28"/>
      <c r="AU897" s="55"/>
      <c r="AV897" s="55"/>
      <c r="AW897" s="55"/>
      <c r="AX897" s="246" t="str">
        <f>IF(V897="","",EOMONTH(EDATE(Tabla1[[#This Row],[Fecha Finalización]],2),0))</f>
        <v/>
      </c>
      <c r="AY897" s="39"/>
      <c r="AZ897" s="247" t="str">
        <f>IF(V897="","",EOMONTH(EDATE(Tabla1[[#This Row],[Fecha Finalización]],3),0))</f>
        <v/>
      </c>
      <c r="BA897" s="39"/>
      <c r="BB897" s="39"/>
      <c r="BC897" s="233"/>
      <c r="BD897" s="231" t="str">
        <f>IF(F897="","",Tabla1[[#This Row],[sem 01]]&amp;Tabla1[[#This Row],[sem 02]]&amp;Tabla1[[#This Row],[sem 03]])</f>
        <v/>
      </c>
      <c r="BE897" s="232" t="str">
        <f>+IF(TRIM(F897)="","",$B$1&amp;"-"&amp;Tabla1[[#This Row],[Mes Inscrito]]&amp;"-"&amp;Tabla1[[#This Row],[Dia de clases Inscrito]]&amp;"-"&amp;Tabla1[[#This Row],[Horario Inscrito]]&amp;"-"&amp;Tabla1[[#This Row],[Fecha Inicio grupo]])</f>
        <v/>
      </c>
      <c r="BF897" s="249" t="str">
        <f>IF(F897="","",Tabla1[[#This Row],[Curso]])</f>
        <v/>
      </c>
      <c r="BG897" s="250" t="str">
        <f>+IF(TRIM(F897)="","",$B$1&amp;"-"&amp;TRIM(Tabla1[[#This Row],[Mes Inscrito]])&amp;"-"&amp;TRIM(Tabla1[[#This Row],[Dia de clases Inscrito]])&amp;"-"&amp;TRIM(Tabla1[[#This Row],[Horario Inscrito]])&amp;"-"&amp;TRIM(Tabla1[[#This Row],[Fecha Inicio grupo]])&amp;"-"&amp;TRIM(Tabla1[[#This Row],[Tipo Incrito]]))</f>
        <v/>
      </c>
      <c r="BH897" s="251" t="str">
        <f>IF(F897="","",OR(IFERROR(SEARCH("CG",Tabla1[[#This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7" s="305" t="str">
        <f>IF(F897&lt;&gt;"",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7" s="305" t="str">
        <f>IF(F897&lt;&gt;"",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7" s="305" t="str">
        <f>IF(Tabla1[[#This Row],[Fecha Inicio grupo]]="","",IFERROR(VLOOKUP(Tabla1[[#This Row],[Mes de Alta como miembro]],Parámetros!$AM$2:$AN$16,2,0),"01/01/1900"))</f>
        <v/>
      </c>
    </row>
    <row r="898" spans="1:63" ht="14.45" hidden="1">
      <c r="A898" s="68">
        <v>895</v>
      </c>
      <c r="B898" s="29"/>
      <c r="C898" s="34"/>
      <c r="D898" s="42"/>
      <c r="E898" s="64"/>
      <c r="F898" s="45"/>
      <c r="G898" s="45"/>
      <c r="H898" s="161"/>
      <c r="I898" s="42"/>
      <c r="J898" s="28"/>
      <c r="K898" s="69"/>
      <c r="L898" s="68"/>
      <c r="M898" s="46"/>
      <c r="N898" s="236" t="str">
        <f ca="1">IF(Tabla1[[#This Row],[Fecha de nac]]="","",IF(Tabla1[[#This Row],[Fecha Finalización]] &gt;=TODAY(), DATEDIF(Tabla1[[#This Row],[Fecha de nac]],TODAY(),"y"), ROUNDDOWN((Tabla1[[#This Row],[Fecha Finalización]] -Tabla1[[#This Row],[Fecha de nac]])/365,0)))</f>
        <v/>
      </c>
      <c r="O898" s="167"/>
      <c r="P898" s="34"/>
      <c r="Q898" s="67"/>
      <c r="R898" s="67"/>
      <c r="S898" s="67"/>
      <c r="T898" s="67"/>
      <c r="U898" s="241" t="str">
        <f>IF(F898="","",Tabla1[[#This Row],[Fecha Inicio grupo]]+3*7-7)</f>
        <v/>
      </c>
      <c r="V898" s="242" t="str">
        <f>IF(F898="","",EDATE(Tabla1[[#This Row],[Fecha Inicio grupo]],3))</f>
        <v/>
      </c>
      <c r="W898" s="29"/>
      <c r="X898" s="29"/>
      <c r="Y898" s="76"/>
      <c r="Z898" s="76"/>
      <c r="AA898" s="76"/>
      <c r="AB898" s="76"/>
      <c r="AC898" s="76"/>
      <c r="AD898" s="76"/>
      <c r="AE898" s="76"/>
      <c r="AF898" s="76"/>
      <c r="AG898" s="76"/>
      <c r="AH898" s="76"/>
      <c r="AI898" s="76"/>
      <c r="AJ898" s="76"/>
      <c r="AK898" s="76"/>
      <c r="AL898" s="76"/>
      <c r="AM898" s="76"/>
      <c r="AN898" s="76"/>
      <c r="AO898" s="143"/>
      <c r="AP898" s="244" t="str">
        <f>IF(F898="","",IFERROR(VLOOKUP(SUBSTITUTE(SUBSTITUTE(Tabla1[[#This Row],[Uso Sistemas]],"T","P"),"N","F"),Parámetros!$M$2:$N$17,2,0),"Completar hasta 3ra sem. para evaluar a Probacionista"))</f>
        <v/>
      </c>
      <c r="AQ898" s="39"/>
      <c r="AR898" s="39"/>
      <c r="AS898" s="39"/>
      <c r="AT898" s="28"/>
      <c r="AU898" s="55"/>
      <c r="AV898" s="55"/>
      <c r="AW898" s="55"/>
      <c r="AX898" s="246" t="str">
        <f>IF(V898="","",EOMONTH(EDATE(Tabla1[[#This Row],[Fecha Finalización]],2),0))</f>
        <v/>
      </c>
      <c r="AY898" s="39"/>
      <c r="AZ898" s="247" t="str">
        <f>IF(V898="","",EOMONTH(EDATE(Tabla1[[#This Row],[Fecha Finalización]],3),0))</f>
        <v/>
      </c>
      <c r="BA898" s="39"/>
      <c r="BB898" s="39"/>
      <c r="BC898" s="233"/>
      <c r="BD898" s="231" t="str">
        <f>IF(F898="","",Tabla1[[#This Row],[sem 01]]&amp;Tabla1[[#This Row],[sem 02]]&amp;Tabla1[[#This Row],[sem 03]])</f>
        <v/>
      </c>
      <c r="BE898" s="232" t="str">
        <f>+IF(TRIM(F898)="","",$B$1&amp;"-"&amp;Tabla1[[#This Row],[Mes Inscrito]]&amp;"-"&amp;Tabla1[[#This Row],[Dia de clases Inscrito]]&amp;"-"&amp;Tabla1[[#This Row],[Horario Inscrito]]&amp;"-"&amp;Tabla1[[#This Row],[Fecha Inicio grupo]])</f>
        <v/>
      </c>
      <c r="BF898" s="249" t="str">
        <f>IF(F898="","",Tabla1[[#This Row],[Curso]])</f>
        <v/>
      </c>
      <c r="BG898" s="250" t="str">
        <f>+IF(TRIM(F898)="","",$B$1&amp;"-"&amp;TRIM(Tabla1[[#This Row],[Mes Inscrito]])&amp;"-"&amp;TRIM(Tabla1[[#This Row],[Dia de clases Inscrito]])&amp;"-"&amp;TRIM(Tabla1[[#This Row],[Horario Inscrito]])&amp;"-"&amp;TRIM(Tabla1[[#This Row],[Fecha Inicio grupo]])&amp;"-"&amp;TRIM(Tabla1[[#This Row],[Tipo Incrito]]))</f>
        <v/>
      </c>
      <c r="BH898" s="251" t="str">
        <f>IF(F898="","",OR(IFERROR(SEARCH("CG",Tabla1[[#This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8" s="305" t="str">
        <f>IF(F898&lt;&gt;"",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8" s="305" t="str">
        <f>IF(F898&lt;&gt;"",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8" s="305" t="str">
        <f>IF(Tabla1[[#This Row],[Fecha Inicio grupo]]="","",IFERROR(VLOOKUP(Tabla1[[#This Row],[Mes de Alta como miembro]],Parámetros!$AM$2:$AN$16,2,0),"01/01/1900"))</f>
        <v/>
      </c>
    </row>
    <row r="899" spans="1:63" ht="14.45" hidden="1">
      <c r="A899" s="68">
        <v>896</v>
      </c>
      <c r="B899" s="29"/>
      <c r="C899" s="34"/>
      <c r="D899" s="42"/>
      <c r="E899" s="64"/>
      <c r="F899" s="45"/>
      <c r="G899" s="45"/>
      <c r="H899" s="161"/>
      <c r="I899" s="42"/>
      <c r="J899" s="28"/>
      <c r="K899" s="69"/>
      <c r="L899" s="68"/>
      <c r="M899" s="46"/>
      <c r="N899" s="236" t="str">
        <f ca="1">IF(Tabla1[[#This Row],[Fecha de nac]]="","",IF(Tabla1[[#This Row],[Fecha Finalización]] &gt;=TODAY(), DATEDIF(Tabla1[[#This Row],[Fecha de nac]],TODAY(),"y"), ROUNDDOWN((Tabla1[[#This Row],[Fecha Finalización]] -Tabla1[[#This Row],[Fecha de nac]])/365,0)))</f>
        <v/>
      </c>
      <c r="O899" s="167"/>
      <c r="P899" s="34"/>
      <c r="Q899" s="67"/>
      <c r="R899" s="67"/>
      <c r="S899" s="67"/>
      <c r="T899" s="67"/>
      <c r="U899" s="241" t="str">
        <f>IF(F899="","",Tabla1[[#This Row],[Fecha Inicio grupo]]+3*7-7)</f>
        <v/>
      </c>
      <c r="V899" s="242" t="str">
        <f>IF(F899="","",EDATE(Tabla1[[#This Row],[Fecha Inicio grupo]],3))</f>
        <v/>
      </c>
      <c r="W899" s="29"/>
      <c r="X899" s="29"/>
      <c r="Y899" s="76"/>
      <c r="Z899" s="76"/>
      <c r="AA899" s="76"/>
      <c r="AB899" s="76"/>
      <c r="AC899" s="76"/>
      <c r="AD899" s="76"/>
      <c r="AE899" s="76"/>
      <c r="AF899" s="76"/>
      <c r="AG899" s="76"/>
      <c r="AH899" s="76"/>
      <c r="AI899" s="76"/>
      <c r="AJ899" s="76"/>
      <c r="AK899" s="76"/>
      <c r="AL899" s="76"/>
      <c r="AM899" s="76"/>
      <c r="AN899" s="76"/>
      <c r="AO899" s="143"/>
      <c r="AP899" s="244" t="str">
        <f>IF(F899="","",IFERROR(VLOOKUP(SUBSTITUTE(SUBSTITUTE(Tabla1[[#This Row],[Uso Sistemas]],"T","P"),"N","F"),Parámetros!$M$2:$N$17,2,0),"Completar hasta 3ra sem. para evaluar a Probacionista"))</f>
        <v/>
      </c>
      <c r="AQ899" s="39"/>
      <c r="AR899" s="39"/>
      <c r="AS899" s="39"/>
      <c r="AT899" s="28"/>
      <c r="AU899" s="55"/>
      <c r="AV899" s="55"/>
      <c r="AW899" s="55"/>
      <c r="AX899" s="246" t="str">
        <f>IF(V899="","",EOMONTH(EDATE(Tabla1[[#This Row],[Fecha Finalización]],2),0))</f>
        <v/>
      </c>
      <c r="AY899" s="39"/>
      <c r="AZ899" s="247" t="str">
        <f>IF(V899="","",EOMONTH(EDATE(Tabla1[[#This Row],[Fecha Finalización]],3),0))</f>
        <v/>
      </c>
      <c r="BA899" s="39"/>
      <c r="BB899" s="39"/>
      <c r="BC899" s="233"/>
      <c r="BD899" s="231" t="str">
        <f>IF(F899="","",Tabla1[[#This Row],[sem 01]]&amp;Tabla1[[#This Row],[sem 02]]&amp;Tabla1[[#This Row],[sem 03]])</f>
        <v/>
      </c>
      <c r="BE899" s="232" t="str">
        <f>+IF(TRIM(F899)="","",$B$1&amp;"-"&amp;Tabla1[[#This Row],[Mes Inscrito]]&amp;"-"&amp;Tabla1[[#This Row],[Dia de clases Inscrito]]&amp;"-"&amp;Tabla1[[#This Row],[Horario Inscrito]]&amp;"-"&amp;Tabla1[[#This Row],[Fecha Inicio grupo]])</f>
        <v/>
      </c>
      <c r="BF899" s="249" t="str">
        <f>IF(F899="","",Tabla1[[#This Row],[Curso]])</f>
        <v/>
      </c>
      <c r="BG899" s="250" t="str">
        <f>+IF(TRIM(F899)="","",$B$1&amp;"-"&amp;TRIM(Tabla1[[#This Row],[Mes Inscrito]])&amp;"-"&amp;TRIM(Tabla1[[#This Row],[Dia de clases Inscrito]])&amp;"-"&amp;TRIM(Tabla1[[#This Row],[Horario Inscrito]])&amp;"-"&amp;TRIM(Tabla1[[#This Row],[Fecha Inicio grupo]])&amp;"-"&amp;TRIM(Tabla1[[#This Row],[Tipo Incrito]]))</f>
        <v/>
      </c>
      <c r="BH899" s="251" t="str">
        <f>IF(F899="","",OR(IFERROR(SEARCH("CG",Tabla1[[#This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9" s="305" t="str">
        <f>IF(F899&lt;&gt;"",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9" s="305" t="str">
        <f>IF(F899&lt;&gt;"",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9" s="305" t="str">
        <f>IF(Tabla1[[#This Row],[Fecha Inicio grupo]]="","",IFERROR(VLOOKUP(Tabla1[[#This Row],[Mes de Alta como miembro]],Parámetros!$AM$2:$AN$16,2,0),"01/01/1900"))</f>
        <v/>
      </c>
    </row>
    <row r="900" spans="1:63" ht="14.45" hidden="1">
      <c r="A900" s="68">
        <v>897</v>
      </c>
      <c r="B900" s="29"/>
      <c r="C900" s="34"/>
      <c r="D900" s="42"/>
      <c r="E900" s="64"/>
      <c r="F900" s="45"/>
      <c r="G900" s="45"/>
      <c r="H900" s="161"/>
      <c r="I900" s="42"/>
      <c r="J900" s="28"/>
      <c r="K900" s="69"/>
      <c r="L900" s="68"/>
      <c r="M900" s="46"/>
      <c r="N900" s="236" t="str">
        <f ca="1">IF(Tabla1[[#This Row],[Fecha de nac]]="","",IF(Tabla1[[#This Row],[Fecha Finalización]] &gt;=TODAY(), DATEDIF(Tabla1[[#This Row],[Fecha de nac]],TODAY(),"y"), ROUNDDOWN((Tabla1[[#This Row],[Fecha Finalización]] -Tabla1[[#This Row],[Fecha de nac]])/365,0)))</f>
        <v/>
      </c>
      <c r="O900" s="167"/>
      <c r="P900" s="34"/>
      <c r="Q900" s="67"/>
      <c r="R900" s="67"/>
      <c r="S900" s="67"/>
      <c r="T900" s="67"/>
      <c r="U900" s="241" t="str">
        <f>IF(F900="","",Tabla1[[#This Row],[Fecha Inicio grupo]]+3*7-7)</f>
        <v/>
      </c>
      <c r="V900" s="242" t="str">
        <f>IF(F900="","",EDATE(Tabla1[[#This Row],[Fecha Inicio grupo]],3))</f>
        <v/>
      </c>
      <c r="W900" s="29"/>
      <c r="X900" s="29"/>
      <c r="Y900" s="76"/>
      <c r="Z900" s="76"/>
      <c r="AA900" s="76"/>
      <c r="AB900" s="76"/>
      <c r="AC900" s="76"/>
      <c r="AD900" s="76"/>
      <c r="AE900" s="76"/>
      <c r="AF900" s="76"/>
      <c r="AG900" s="76"/>
      <c r="AH900" s="76"/>
      <c r="AI900" s="76"/>
      <c r="AJ900" s="76"/>
      <c r="AK900" s="76"/>
      <c r="AL900" s="76"/>
      <c r="AM900" s="76"/>
      <c r="AN900" s="76"/>
      <c r="AO900" s="143"/>
      <c r="AP900" s="244" t="str">
        <f>IF(F900="","",IFERROR(VLOOKUP(SUBSTITUTE(SUBSTITUTE(Tabla1[[#This Row],[Uso Sistemas]],"T","P"),"N","F"),Parámetros!$M$2:$N$17,2,0),"Completar hasta 3ra sem. para evaluar a Probacionista"))</f>
        <v/>
      </c>
      <c r="AQ900" s="39"/>
      <c r="AR900" s="39"/>
      <c r="AS900" s="39"/>
      <c r="AT900" s="28"/>
      <c r="AU900" s="55"/>
      <c r="AV900" s="55"/>
      <c r="AW900" s="55"/>
      <c r="AX900" s="246" t="str">
        <f>IF(V900="","",EOMONTH(EDATE(Tabla1[[#This Row],[Fecha Finalización]],2),0))</f>
        <v/>
      </c>
      <c r="AY900" s="39"/>
      <c r="AZ900" s="247" t="str">
        <f>IF(V900="","",EOMONTH(EDATE(Tabla1[[#This Row],[Fecha Finalización]],3),0))</f>
        <v/>
      </c>
      <c r="BA900" s="39"/>
      <c r="BB900" s="39"/>
      <c r="BC900" s="233"/>
      <c r="BD900" s="231" t="str">
        <f>IF(F900="","",Tabla1[[#This Row],[sem 01]]&amp;Tabla1[[#This Row],[sem 02]]&amp;Tabla1[[#This Row],[sem 03]])</f>
        <v/>
      </c>
      <c r="BE900" s="232" t="str">
        <f>+IF(TRIM(F900)="","",$B$1&amp;"-"&amp;Tabla1[[#This Row],[Mes Inscrito]]&amp;"-"&amp;Tabla1[[#This Row],[Dia de clases Inscrito]]&amp;"-"&amp;Tabla1[[#This Row],[Horario Inscrito]]&amp;"-"&amp;Tabla1[[#This Row],[Fecha Inicio grupo]])</f>
        <v/>
      </c>
      <c r="BF900" s="249" t="str">
        <f>IF(F900="","",Tabla1[[#This Row],[Curso]])</f>
        <v/>
      </c>
      <c r="BG900" s="250" t="str">
        <f>+IF(TRIM(F900)="","",$B$1&amp;"-"&amp;TRIM(Tabla1[[#This Row],[Mes Inscrito]])&amp;"-"&amp;TRIM(Tabla1[[#This Row],[Dia de clases Inscrito]])&amp;"-"&amp;TRIM(Tabla1[[#This Row],[Horario Inscrito]])&amp;"-"&amp;TRIM(Tabla1[[#This Row],[Fecha Inicio grupo]])&amp;"-"&amp;TRIM(Tabla1[[#This Row],[Tipo Incrito]]))</f>
        <v/>
      </c>
      <c r="BH900" s="251" t="str">
        <f>IF(F900="","",OR(IFERROR(SEARCH("CG",Tabla1[[#This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0" s="305" t="str">
        <f>IF(F900&lt;&gt;"",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0" s="305" t="str">
        <f>IF(F900&lt;&gt;"",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0" s="305" t="str">
        <f>IF(Tabla1[[#This Row],[Fecha Inicio grupo]]="","",IFERROR(VLOOKUP(Tabla1[[#This Row],[Mes de Alta como miembro]],Parámetros!$AM$2:$AN$16,2,0),"01/01/1900"))</f>
        <v/>
      </c>
    </row>
    <row r="901" spans="1:63" ht="14.45" hidden="1">
      <c r="A901" s="68">
        <v>898</v>
      </c>
      <c r="B901" s="29"/>
      <c r="C901" s="34"/>
      <c r="D901" s="42"/>
      <c r="E901" s="64"/>
      <c r="F901" s="45"/>
      <c r="G901" s="45"/>
      <c r="H901" s="161"/>
      <c r="I901" s="42"/>
      <c r="J901" s="28"/>
      <c r="K901" s="69"/>
      <c r="L901" s="68"/>
      <c r="M901" s="46"/>
      <c r="N901" s="236" t="str">
        <f ca="1">IF(Tabla1[[#This Row],[Fecha de nac]]="","",IF(Tabla1[[#This Row],[Fecha Finalización]] &gt;=TODAY(), DATEDIF(Tabla1[[#This Row],[Fecha de nac]],TODAY(),"y"), ROUNDDOWN((Tabla1[[#This Row],[Fecha Finalización]] -Tabla1[[#This Row],[Fecha de nac]])/365,0)))</f>
        <v/>
      </c>
      <c r="O901" s="167"/>
      <c r="P901" s="34"/>
      <c r="Q901" s="67"/>
      <c r="R901" s="67"/>
      <c r="S901" s="67"/>
      <c r="T901" s="67"/>
      <c r="U901" s="241" t="str">
        <f>IF(F901="","",Tabla1[[#This Row],[Fecha Inicio grupo]]+3*7-7)</f>
        <v/>
      </c>
      <c r="V901" s="242" t="str">
        <f>IF(F901="","",EDATE(Tabla1[[#This Row],[Fecha Inicio grupo]],3))</f>
        <v/>
      </c>
      <c r="W901" s="29"/>
      <c r="X901" s="29"/>
      <c r="Y901" s="76"/>
      <c r="Z901" s="76"/>
      <c r="AA901" s="76"/>
      <c r="AB901" s="76"/>
      <c r="AC901" s="76"/>
      <c r="AD901" s="76"/>
      <c r="AE901" s="76"/>
      <c r="AF901" s="76"/>
      <c r="AG901" s="76"/>
      <c r="AH901" s="76"/>
      <c r="AI901" s="76"/>
      <c r="AJ901" s="76"/>
      <c r="AK901" s="76"/>
      <c r="AL901" s="76"/>
      <c r="AM901" s="76"/>
      <c r="AN901" s="76"/>
      <c r="AO901" s="143"/>
      <c r="AP901" s="244" t="str">
        <f>IF(F901="","",IFERROR(VLOOKUP(SUBSTITUTE(SUBSTITUTE(Tabla1[[#This Row],[Uso Sistemas]],"T","P"),"N","F"),Parámetros!$M$2:$N$17,2,0),"Completar hasta 3ra sem. para evaluar a Probacionista"))</f>
        <v/>
      </c>
      <c r="AQ901" s="39"/>
      <c r="AR901" s="39"/>
      <c r="AS901" s="39"/>
      <c r="AT901" s="28"/>
      <c r="AU901" s="55"/>
      <c r="AV901" s="55"/>
      <c r="AW901" s="55"/>
      <c r="AX901" s="246" t="str">
        <f>IF(V901="","",EOMONTH(EDATE(Tabla1[[#This Row],[Fecha Finalización]],2),0))</f>
        <v/>
      </c>
      <c r="AY901" s="39"/>
      <c r="AZ901" s="247" t="str">
        <f>IF(V901="","",EOMONTH(EDATE(Tabla1[[#This Row],[Fecha Finalización]],3),0))</f>
        <v/>
      </c>
      <c r="BA901" s="39"/>
      <c r="BB901" s="39"/>
      <c r="BC901" s="233"/>
      <c r="BD901" s="231" t="str">
        <f>IF(F901="","",Tabla1[[#This Row],[sem 01]]&amp;Tabla1[[#This Row],[sem 02]]&amp;Tabla1[[#This Row],[sem 03]])</f>
        <v/>
      </c>
      <c r="BE901" s="232" t="str">
        <f>+IF(TRIM(F901)="","",$B$1&amp;"-"&amp;Tabla1[[#This Row],[Mes Inscrito]]&amp;"-"&amp;Tabla1[[#This Row],[Dia de clases Inscrito]]&amp;"-"&amp;Tabla1[[#This Row],[Horario Inscrito]]&amp;"-"&amp;Tabla1[[#This Row],[Fecha Inicio grupo]])</f>
        <v/>
      </c>
      <c r="BF901" s="249" t="str">
        <f>IF(F901="","",Tabla1[[#This Row],[Curso]])</f>
        <v/>
      </c>
      <c r="BG901" s="250" t="str">
        <f>+IF(TRIM(F901)="","",$B$1&amp;"-"&amp;TRIM(Tabla1[[#This Row],[Mes Inscrito]])&amp;"-"&amp;TRIM(Tabla1[[#This Row],[Dia de clases Inscrito]])&amp;"-"&amp;TRIM(Tabla1[[#This Row],[Horario Inscrito]])&amp;"-"&amp;TRIM(Tabla1[[#This Row],[Fecha Inicio grupo]])&amp;"-"&amp;TRIM(Tabla1[[#This Row],[Tipo Incrito]]))</f>
        <v/>
      </c>
      <c r="BH901" s="251" t="str">
        <f>IF(F901="","",OR(IFERROR(SEARCH("CG",Tabla1[[#This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1" s="305" t="str">
        <f>IF(F901&lt;&gt;"",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1" s="305" t="str">
        <f>IF(F901&lt;&gt;"",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1" s="305" t="str">
        <f>IF(Tabla1[[#This Row],[Fecha Inicio grupo]]="","",IFERROR(VLOOKUP(Tabla1[[#This Row],[Mes de Alta como miembro]],Parámetros!$AM$2:$AN$16,2,0),"01/01/1900"))</f>
        <v/>
      </c>
    </row>
    <row r="902" spans="1:63" ht="14.45" hidden="1">
      <c r="A902" s="68">
        <v>899</v>
      </c>
      <c r="B902" s="29"/>
      <c r="C902" s="34"/>
      <c r="D902" s="42"/>
      <c r="E902" s="64"/>
      <c r="F902" s="45"/>
      <c r="G902" s="45"/>
      <c r="H902" s="161"/>
      <c r="I902" s="42"/>
      <c r="J902" s="28"/>
      <c r="K902" s="69"/>
      <c r="L902" s="68"/>
      <c r="M902" s="46"/>
      <c r="N902" s="236" t="str">
        <f ca="1">IF(Tabla1[[#This Row],[Fecha de nac]]="","",IF(Tabla1[[#This Row],[Fecha Finalización]] &gt;=TODAY(), DATEDIF(Tabla1[[#This Row],[Fecha de nac]],TODAY(),"y"), ROUNDDOWN((Tabla1[[#This Row],[Fecha Finalización]] -Tabla1[[#This Row],[Fecha de nac]])/365,0)))</f>
        <v/>
      </c>
      <c r="O902" s="167"/>
      <c r="P902" s="34"/>
      <c r="Q902" s="67"/>
      <c r="R902" s="67"/>
      <c r="S902" s="67"/>
      <c r="T902" s="67"/>
      <c r="U902" s="241" t="str">
        <f>IF(F902="","",Tabla1[[#This Row],[Fecha Inicio grupo]]+3*7-7)</f>
        <v/>
      </c>
      <c r="V902" s="242" t="str">
        <f>IF(F902="","",EDATE(Tabla1[[#This Row],[Fecha Inicio grupo]],3))</f>
        <v/>
      </c>
      <c r="W902" s="29"/>
      <c r="X902" s="29"/>
      <c r="Y902" s="76"/>
      <c r="Z902" s="76"/>
      <c r="AA902" s="76"/>
      <c r="AB902" s="76"/>
      <c r="AC902" s="76"/>
      <c r="AD902" s="76"/>
      <c r="AE902" s="76"/>
      <c r="AF902" s="76"/>
      <c r="AG902" s="76"/>
      <c r="AH902" s="76"/>
      <c r="AI902" s="76"/>
      <c r="AJ902" s="76"/>
      <c r="AK902" s="76"/>
      <c r="AL902" s="76"/>
      <c r="AM902" s="76"/>
      <c r="AN902" s="76"/>
      <c r="AO902" s="143"/>
      <c r="AP902" s="244" t="str">
        <f>IF(F902="","",IFERROR(VLOOKUP(SUBSTITUTE(SUBSTITUTE(Tabla1[[#This Row],[Uso Sistemas]],"T","P"),"N","F"),Parámetros!$M$2:$N$17,2,0),"Completar hasta 3ra sem. para evaluar a Probacionista"))</f>
        <v/>
      </c>
      <c r="AQ902" s="39"/>
      <c r="AR902" s="39"/>
      <c r="AS902" s="39"/>
      <c r="AT902" s="28"/>
      <c r="AU902" s="55"/>
      <c r="AV902" s="55"/>
      <c r="AW902" s="55"/>
      <c r="AX902" s="246" t="str">
        <f>IF(V902="","",EOMONTH(EDATE(Tabla1[[#This Row],[Fecha Finalización]],2),0))</f>
        <v/>
      </c>
      <c r="AY902" s="39"/>
      <c r="AZ902" s="247" t="str">
        <f>IF(V902="","",EOMONTH(EDATE(Tabla1[[#This Row],[Fecha Finalización]],3),0))</f>
        <v/>
      </c>
      <c r="BA902" s="39"/>
      <c r="BB902" s="39"/>
      <c r="BC902" s="233"/>
      <c r="BD902" s="231" t="str">
        <f>IF(F902="","",Tabla1[[#This Row],[sem 01]]&amp;Tabla1[[#This Row],[sem 02]]&amp;Tabla1[[#This Row],[sem 03]])</f>
        <v/>
      </c>
      <c r="BE902" s="232" t="str">
        <f>+IF(TRIM(F902)="","",$B$1&amp;"-"&amp;Tabla1[[#This Row],[Mes Inscrito]]&amp;"-"&amp;Tabla1[[#This Row],[Dia de clases Inscrito]]&amp;"-"&amp;Tabla1[[#This Row],[Horario Inscrito]]&amp;"-"&amp;Tabla1[[#This Row],[Fecha Inicio grupo]])</f>
        <v/>
      </c>
      <c r="BF902" s="249" t="str">
        <f>IF(F902="","",Tabla1[[#This Row],[Curso]])</f>
        <v/>
      </c>
      <c r="BG902" s="250" t="str">
        <f>+IF(TRIM(F902)="","",$B$1&amp;"-"&amp;TRIM(Tabla1[[#This Row],[Mes Inscrito]])&amp;"-"&amp;TRIM(Tabla1[[#This Row],[Dia de clases Inscrito]])&amp;"-"&amp;TRIM(Tabla1[[#This Row],[Horario Inscrito]])&amp;"-"&amp;TRIM(Tabla1[[#This Row],[Fecha Inicio grupo]])&amp;"-"&amp;TRIM(Tabla1[[#This Row],[Tipo Incrito]]))</f>
        <v/>
      </c>
      <c r="BH902" s="251" t="str">
        <f>IF(F902="","",OR(IFERROR(SEARCH("CG",Tabla1[[#This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2" s="305" t="str">
        <f>IF(F902&lt;&gt;"",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2" s="305" t="str">
        <f>IF(F902&lt;&gt;"",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2" s="305" t="str">
        <f>IF(Tabla1[[#This Row],[Fecha Inicio grupo]]="","",IFERROR(VLOOKUP(Tabla1[[#This Row],[Mes de Alta como miembro]],Parámetros!$AM$2:$AN$16,2,0),"01/01/1900"))</f>
        <v/>
      </c>
    </row>
    <row r="903" spans="1:63" ht="14.45" hidden="1">
      <c r="A903" s="68">
        <v>900</v>
      </c>
      <c r="B903" s="29"/>
      <c r="C903" s="34"/>
      <c r="D903" s="42"/>
      <c r="E903" s="64"/>
      <c r="F903" s="45"/>
      <c r="G903" s="45"/>
      <c r="H903" s="161"/>
      <c r="I903" s="42"/>
      <c r="J903" s="28"/>
      <c r="K903" s="69"/>
      <c r="L903" s="68"/>
      <c r="M903" s="46"/>
      <c r="N903" s="236" t="str">
        <f ca="1">IF(Tabla1[[#This Row],[Fecha de nac]]="","",IF(Tabla1[[#This Row],[Fecha Finalización]] &gt;=TODAY(), DATEDIF(Tabla1[[#This Row],[Fecha de nac]],TODAY(),"y"), ROUNDDOWN((Tabla1[[#This Row],[Fecha Finalización]] -Tabla1[[#This Row],[Fecha de nac]])/365,0)))</f>
        <v/>
      </c>
      <c r="O903" s="167"/>
      <c r="P903" s="34"/>
      <c r="Q903" s="67"/>
      <c r="R903" s="67"/>
      <c r="S903" s="67"/>
      <c r="T903" s="67"/>
      <c r="U903" s="241" t="str">
        <f>IF(F903="","",Tabla1[[#This Row],[Fecha Inicio grupo]]+3*7-7)</f>
        <v/>
      </c>
      <c r="V903" s="242" t="str">
        <f>IF(F903="","",EDATE(Tabla1[[#This Row],[Fecha Inicio grupo]],3))</f>
        <v/>
      </c>
      <c r="W903" s="29"/>
      <c r="X903" s="29"/>
      <c r="Y903" s="76"/>
      <c r="Z903" s="76"/>
      <c r="AA903" s="76"/>
      <c r="AB903" s="76"/>
      <c r="AC903" s="76"/>
      <c r="AD903" s="76"/>
      <c r="AE903" s="76"/>
      <c r="AF903" s="76"/>
      <c r="AG903" s="76"/>
      <c r="AH903" s="76"/>
      <c r="AI903" s="76"/>
      <c r="AJ903" s="76"/>
      <c r="AK903" s="76"/>
      <c r="AL903" s="76"/>
      <c r="AM903" s="76"/>
      <c r="AN903" s="76"/>
      <c r="AO903" s="143"/>
      <c r="AP903" s="244" t="str">
        <f>IF(F903="","",IFERROR(VLOOKUP(SUBSTITUTE(SUBSTITUTE(Tabla1[[#This Row],[Uso Sistemas]],"T","P"),"N","F"),Parámetros!$M$2:$N$17,2,0),"Completar hasta 3ra sem. para evaluar a Probacionista"))</f>
        <v/>
      </c>
      <c r="AQ903" s="39"/>
      <c r="AR903" s="39"/>
      <c r="AS903" s="39"/>
      <c r="AT903" s="28"/>
      <c r="AU903" s="55"/>
      <c r="AV903" s="55"/>
      <c r="AW903" s="55"/>
      <c r="AX903" s="246" t="str">
        <f>IF(V903="","",EOMONTH(EDATE(Tabla1[[#This Row],[Fecha Finalización]],2),0))</f>
        <v/>
      </c>
      <c r="AY903" s="39"/>
      <c r="AZ903" s="247" t="str">
        <f>IF(V903="","",EOMONTH(EDATE(Tabla1[[#This Row],[Fecha Finalización]],3),0))</f>
        <v/>
      </c>
      <c r="BA903" s="39"/>
      <c r="BB903" s="39"/>
      <c r="BC903" s="233"/>
      <c r="BD903" s="231" t="str">
        <f>IF(F903="","",Tabla1[[#This Row],[sem 01]]&amp;Tabla1[[#This Row],[sem 02]]&amp;Tabla1[[#This Row],[sem 03]])</f>
        <v/>
      </c>
      <c r="BE903" s="232" t="str">
        <f>+IF(TRIM(F903)="","",$B$1&amp;"-"&amp;Tabla1[[#This Row],[Mes Inscrito]]&amp;"-"&amp;Tabla1[[#This Row],[Dia de clases Inscrito]]&amp;"-"&amp;Tabla1[[#This Row],[Horario Inscrito]]&amp;"-"&amp;Tabla1[[#This Row],[Fecha Inicio grupo]])</f>
        <v/>
      </c>
      <c r="BF903" s="249" t="str">
        <f>IF(F903="","",Tabla1[[#This Row],[Curso]])</f>
        <v/>
      </c>
      <c r="BG903" s="250" t="str">
        <f>+IF(TRIM(F903)="","",$B$1&amp;"-"&amp;TRIM(Tabla1[[#This Row],[Mes Inscrito]])&amp;"-"&amp;TRIM(Tabla1[[#This Row],[Dia de clases Inscrito]])&amp;"-"&amp;TRIM(Tabla1[[#This Row],[Horario Inscrito]])&amp;"-"&amp;TRIM(Tabla1[[#This Row],[Fecha Inicio grupo]])&amp;"-"&amp;TRIM(Tabla1[[#This Row],[Tipo Incrito]]))</f>
        <v/>
      </c>
      <c r="BH903" s="251" t="str">
        <f>IF(F903="","",OR(IFERROR(SEARCH("CG",Tabla1[[#This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3" s="305" t="str">
        <f>IF(F903&lt;&gt;"",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3" s="305" t="str">
        <f>IF(F903&lt;&gt;"",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3" s="305" t="str">
        <f>IF(Tabla1[[#This Row],[Fecha Inicio grupo]]="","",IFERROR(VLOOKUP(Tabla1[[#This Row],[Mes de Alta como miembro]],Parámetros!$AM$2:$AN$16,2,0),"01/01/1900"))</f>
        <v/>
      </c>
    </row>
    <row r="904" spans="1:63" ht="14.45" hidden="1">
      <c r="A904" s="68">
        <v>901</v>
      </c>
      <c r="B904" s="29"/>
      <c r="C904" s="34"/>
      <c r="D904" s="42"/>
      <c r="E904" s="64"/>
      <c r="F904" s="45"/>
      <c r="G904" s="45"/>
      <c r="H904" s="161"/>
      <c r="I904" s="42"/>
      <c r="J904" s="28"/>
      <c r="K904" s="69"/>
      <c r="L904" s="68"/>
      <c r="M904" s="46"/>
      <c r="N904" s="236" t="str">
        <f ca="1">IF(Tabla1[[#This Row],[Fecha de nac]]="","",IF(Tabla1[[#This Row],[Fecha Finalización]] &gt;=TODAY(), DATEDIF(Tabla1[[#This Row],[Fecha de nac]],TODAY(),"y"), ROUNDDOWN((Tabla1[[#This Row],[Fecha Finalización]] -Tabla1[[#This Row],[Fecha de nac]])/365,0)))</f>
        <v/>
      </c>
      <c r="O904" s="167"/>
      <c r="P904" s="34"/>
      <c r="Q904" s="67"/>
      <c r="R904" s="67"/>
      <c r="S904" s="67"/>
      <c r="T904" s="67"/>
      <c r="U904" s="241" t="str">
        <f>IF(F904="","",Tabla1[[#This Row],[Fecha Inicio grupo]]+3*7-7)</f>
        <v/>
      </c>
      <c r="V904" s="242" t="str">
        <f>IF(F904="","",EDATE(Tabla1[[#This Row],[Fecha Inicio grupo]],3))</f>
        <v/>
      </c>
      <c r="W904" s="29"/>
      <c r="X904" s="29"/>
      <c r="Y904" s="76"/>
      <c r="Z904" s="76"/>
      <c r="AA904" s="76"/>
      <c r="AB904" s="76"/>
      <c r="AC904" s="76"/>
      <c r="AD904" s="76"/>
      <c r="AE904" s="76"/>
      <c r="AF904" s="76"/>
      <c r="AG904" s="76"/>
      <c r="AH904" s="76"/>
      <c r="AI904" s="76"/>
      <c r="AJ904" s="76"/>
      <c r="AK904" s="76"/>
      <c r="AL904" s="76"/>
      <c r="AM904" s="76"/>
      <c r="AN904" s="76"/>
      <c r="AO904" s="143"/>
      <c r="AP904" s="244" t="str">
        <f>IF(F904="","",IFERROR(VLOOKUP(SUBSTITUTE(SUBSTITUTE(Tabla1[[#This Row],[Uso Sistemas]],"T","P"),"N","F"),Parámetros!$M$2:$N$17,2,0),"Completar hasta 3ra sem. para evaluar a Probacionista"))</f>
        <v/>
      </c>
      <c r="AQ904" s="39"/>
      <c r="AR904" s="39"/>
      <c r="AS904" s="39"/>
      <c r="AT904" s="28"/>
      <c r="AU904" s="55"/>
      <c r="AV904" s="55"/>
      <c r="AW904" s="55"/>
      <c r="AX904" s="246" t="str">
        <f>IF(V904="","",EOMONTH(EDATE(Tabla1[[#This Row],[Fecha Finalización]],2),0))</f>
        <v/>
      </c>
      <c r="AY904" s="39"/>
      <c r="AZ904" s="247" t="str">
        <f>IF(V904="","",EOMONTH(EDATE(Tabla1[[#This Row],[Fecha Finalización]],3),0))</f>
        <v/>
      </c>
      <c r="BA904" s="39"/>
      <c r="BB904" s="39"/>
      <c r="BC904" s="233"/>
      <c r="BD904" s="231" t="str">
        <f>IF(F904="","",Tabla1[[#This Row],[sem 01]]&amp;Tabla1[[#This Row],[sem 02]]&amp;Tabla1[[#This Row],[sem 03]])</f>
        <v/>
      </c>
      <c r="BE904" s="232" t="str">
        <f>+IF(TRIM(F904)="","",$B$1&amp;"-"&amp;Tabla1[[#This Row],[Mes Inscrito]]&amp;"-"&amp;Tabla1[[#This Row],[Dia de clases Inscrito]]&amp;"-"&amp;Tabla1[[#This Row],[Horario Inscrito]]&amp;"-"&amp;Tabla1[[#This Row],[Fecha Inicio grupo]])</f>
        <v/>
      </c>
      <c r="BF904" s="249" t="str">
        <f>IF(F904="","",Tabla1[[#This Row],[Curso]])</f>
        <v/>
      </c>
      <c r="BG904" s="250" t="str">
        <f>+IF(TRIM(F904)="","",$B$1&amp;"-"&amp;TRIM(Tabla1[[#This Row],[Mes Inscrito]])&amp;"-"&amp;TRIM(Tabla1[[#This Row],[Dia de clases Inscrito]])&amp;"-"&amp;TRIM(Tabla1[[#This Row],[Horario Inscrito]])&amp;"-"&amp;TRIM(Tabla1[[#This Row],[Fecha Inicio grupo]])&amp;"-"&amp;TRIM(Tabla1[[#This Row],[Tipo Incrito]]))</f>
        <v/>
      </c>
      <c r="BH904" s="251" t="str">
        <f>IF(F904="","",OR(IFERROR(SEARCH("CG",Tabla1[[#This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4" s="305" t="str">
        <f>IF(F904&lt;&gt;"",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4" s="305" t="str">
        <f>IF(F904&lt;&gt;"",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4" s="305" t="str">
        <f>IF(Tabla1[[#This Row],[Fecha Inicio grupo]]="","",IFERROR(VLOOKUP(Tabla1[[#This Row],[Mes de Alta como miembro]],Parámetros!$AM$2:$AN$16,2,0),"01/01/1900"))</f>
        <v/>
      </c>
    </row>
    <row r="905" spans="1:63" ht="14.45" hidden="1">
      <c r="A905" s="68">
        <v>902</v>
      </c>
      <c r="B905" s="29"/>
      <c r="C905" s="34"/>
      <c r="D905" s="42"/>
      <c r="E905" s="64"/>
      <c r="F905" s="45"/>
      <c r="G905" s="45"/>
      <c r="H905" s="161"/>
      <c r="I905" s="42"/>
      <c r="J905" s="28"/>
      <c r="K905" s="69"/>
      <c r="L905" s="68"/>
      <c r="M905" s="46"/>
      <c r="N905" s="236" t="str">
        <f ca="1">IF(Tabla1[[#This Row],[Fecha de nac]]="","",IF(Tabla1[[#This Row],[Fecha Finalización]] &gt;=TODAY(), DATEDIF(Tabla1[[#This Row],[Fecha de nac]],TODAY(),"y"), ROUNDDOWN((Tabla1[[#This Row],[Fecha Finalización]] -Tabla1[[#This Row],[Fecha de nac]])/365,0)))</f>
        <v/>
      </c>
      <c r="O905" s="167"/>
      <c r="P905" s="34"/>
      <c r="Q905" s="67"/>
      <c r="R905" s="67"/>
      <c r="S905" s="67"/>
      <c r="T905" s="67"/>
      <c r="U905" s="241" t="str">
        <f>IF(F905="","",Tabla1[[#This Row],[Fecha Inicio grupo]]+3*7-7)</f>
        <v/>
      </c>
      <c r="V905" s="242" t="str">
        <f>IF(F905="","",EDATE(Tabla1[[#This Row],[Fecha Inicio grupo]],3))</f>
        <v/>
      </c>
      <c r="W905" s="29"/>
      <c r="X905" s="29"/>
      <c r="Y905" s="76"/>
      <c r="Z905" s="76"/>
      <c r="AA905" s="76"/>
      <c r="AB905" s="76"/>
      <c r="AC905" s="76"/>
      <c r="AD905" s="76"/>
      <c r="AE905" s="76"/>
      <c r="AF905" s="76"/>
      <c r="AG905" s="76"/>
      <c r="AH905" s="76"/>
      <c r="AI905" s="76"/>
      <c r="AJ905" s="76"/>
      <c r="AK905" s="76"/>
      <c r="AL905" s="76"/>
      <c r="AM905" s="76"/>
      <c r="AN905" s="76"/>
      <c r="AO905" s="143"/>
      <c r="AP905" s="244" t="str">
        <f>IF(F905="","",IFERROR(VLOOKUP(SUBSTITUTE(SUBSTITUTE(Tabla1[[#This Row],[Uso Sistemas]],"T","P"),"N","F"),Parámetros!$M$2:$N$17,2,0),"Completar hasta 3ra sem. para evaluar a Probacionista"))</f>
        <v/>
      </c>
      <c r="AQ905" s="39"/>
      <c r="AR905" s="39"/>
      <c r="AS905" s="39"/>
      <c r="AT905" s="28"/>
      <c r="AU905" s="55"/>
      <c r="AV905" s="55"/>
      <c r="AW905" s="55"/>
      <c r="AX905" s="246" t="str">
        <f>IF(V905="","",EOMONTH(EDATE(Tabla1[[#This Row],[Fecha Finalización]],2),0))</f>
        <v/>
      </c>
      <c r="AY905" s="39"/>
      <c r="AZ905" s="247" t="str">
        <f>IF(V905="","",EOMONTH(EDATE(Tabla1[[#This Row],[Fecha Finalización]],3),0))</f>
        <v/>
      </c>
      <c r="BA905" s="39"/>
      <c r="BB905" s="39"/>
      <c r="BC905" s="233"/>
      <c r="BD905" s="231" t="str">
        <f>IF(F905="","",Tabla1[[#This Row],[sem 01]]&amp;Tabla1[[#This Row],[sem 02]]&amp;Tabla1[[#This Row],[sem 03]])</f>
        <v/>
      </c>
      <c r="BE905" s="232" t="str">
        <f>+IF(TRIM(F905)="","",$B$1&amp;"-"&amp;Tabla1[[#This Row],[Mes Inscrito]]&amp;"-"&amp;Tabla1[[#This Row],[Dia de clases Inscrito]]&amp;"-"&amp;Tabla1[[#This Row],[Horario Inscrito]]&amp;"-"&amp;Tabla1[[#This Row],[Fecha Inicio grupo]])</f>
        <v/>
      </c>
      <c r="BF905" s="249" t="str">
        <f>IF(F905="","",Tabla1[[#This Row],[Curso]])</f>
        <v/>
      </c>
      <c r="BG905" s="250" t="str">
        <f>+IF(TRIM(F905)="","",$B$1&amp;"-"&amp;TRIM(Tabla1[[#This Row],[Mes Inscrito]])&amp;"-"&amp;TRIM(Tabla1[[#This Row],[Dia de clases Inscrito]])&amp;"-"&amp;TRIM(Tabla1[[#This Row],[Horario Inscrito]])&amp;"-"&amp;TRIM(Tabla1[[#This Row],[Fecha Inicio grupo]])&amp;"-"&amp;TRIM(Tabla1[[#This Row],[Tipo Incrito]]))</f>
        <v/>
      </c>
      <c r="BH905" s="251" t="str">
        <f>IF(F905="","",OR(IFERROR(SEARCH("CG",Tabla1[[#This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5" s="305" t="str">
        <f>IF(F905&lt;&gt;"",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5" s="305" t="str">
        <f>IF(F905&lt;&gt;"",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5" s="305" t="str">
        <f>IF(Tabla1[[#This Row],[Fecha Inicio grupo]]="","",IFERROR(VLOOKUP(Tabla1[[#This Row],[Mes de Alta como miembro]],Parámetros!$AM$2:$AN$16,2,0),"01/01/1900"))</f>
        <v/>
      </c>
    </row>
    <row r="906" spans="1:63" ht="14.45" hidden="1">
      <c r="A906" s="68">
        <v>903</v>
      </c>
      <c r="B906" s="29"/>
      <c r="C906" s="34"/>
      <c r="D906" s="42"/>
      <c r="E906" s="64"/>
      <c r="F906" s="45"/>
      <c r="G906" s="45"/>
      <c r="H906" s="161"/>
      <c r="I906" s="42"/>
      <c r="J906" s="28"/>
      <c r="K906" s="69"/>
      <c r="L906" s="68"/>
      <c r="M906" s="46"/>
      <c r="N906" s="236" t="str">
        <f ca="1">IF(Tabla1[[#This Row],[Fecha de nac]]="","",IF(Tabla1[[#This Row],[Fecha Finalización]] &gt;=TODAY(), DATEDIF(Tabla1[[#This Row],[Fecha de nac]],TODAY(),"y"), ROUNDDOWN((Tabla1[[#This Row],[Fecha Finalización]] -Tabla1[[#This Row],[Fecha de nac]])/365,0)))</f>
        <v/>
      </c>
      <c r="O906" s="167"/>
      <c r="P906" s="34"/>
      <c r="Q906" s="67"/>
      <c r="R906" s="67"/>
      <c r="S906" s="67"/>
      <c r="T906" s="67"/>
      <c r="U906" s="241" t="str">
        <f>IF(F906="","",Tabla1[[#This Row],[Fecha Inicio grupo]]+3*7-7)</f>
        <v/>
      </c>
      <c r="V906" s="242" t="str">
        <f>IF(F906="","",EDATE(Tabla1[[#This Row],[Fecha Inicio grupo]],3))</f>
        <v/>
      </c>
      <c r="W906" s="29"/>
      <c r="X906" s="29"/>
      <c r="Y906" s="76"/>
      <c r="Z906" s="76"/>
      <c r="AA906" s="76"/>
      <c r="AB906" s="76"/>
      <c r="AC906" s="76"/>
      <c r="AD906" s="76"/>
      <c r="AE906" s="76"/>
      <c r="AF906" s="76"/>
      <c r="AG906" s="76"/>
      <c r="AH906" s="76"/>
      <c r="AI906" s="76"/>
      <c r="AJ906" s="76"/>
      <c r="AK906" s="76"/>
      <c r="AL906" s="76"/>
      <c r="AM906" s="76"/>
      <c r="AN906" s="76"/>
      <c r="AO906" s="143"/>
      <c r="AP906" s="244" t="str">
        <f>IF(F906="","",IFERROR(VLOOKUP(SUBSTITUTE(SUBSTITUTE(Tabla1[[#This Row],[Uso Sistemas]],"T","P"),"N","F"),Parámetros!$M$2:$N$17,2,0),"Completar hasta 3ra sem. para evaluar a Probacionista"))</f>
        <v/>
      </c>
      <c r="AQ906" s="39"/>
      <c r="AR906" s="39"/>
      <c r="AS906" s="39"/>
      <c r="AT906" s="28"/>
      <c r="AU906" s="55"/>
      <c r="AV906" s="55"/>
      <c r="AW906" s="55"/>
      <c r="AX906" s="246" t="str">
        <f>IF(V906="","",EOMONTH(EDATE(Tabla1[[#This Row],[Fecha Finalización]],2),0))</f>
        <v/>
      </c>
      <c r="AY906" s="39"/>
      <c r="AZ906" s="247" t="str">
        <f>IF(V906="","",EOMONTH(EDATE(Tabla1[[#This Row],[Fecha Finalización]],3),0))</f>
        <v/>
      </c>
      <c r="BA906" s="39"/>
      <c r="BB906" s="39"/>
      <c r="BC906" s="233"/>
      <c r="BD906" s="231" t="str">
        <f>IF(F906="","",Tabla1[[#This Row],[sem 01]]&amp;Tabla1[[#This Row],[sem 02]]&amp;Tabla1[[#This Row],[sem 03]])</f>
        <v/>
      </c>
      <c r="BE906" s="232" t="str">
        <f>+IF(TRIM(F906)="","",$B$1&amp;"-"&amp;Tabla1[[#This Row],[Mes Inscrito]]&amp;"-"&amp;Tabla1[[#This Row],[Dia de clases Inscrito]]&amp;"-"&amp;Tabla1[[#This Row],[Horario Inscrito]]&amp;"-"&amp;Tabla1[[#This Row],[Fecha Inicio grupo]])</f>
        <v/>
      </c>
      <c r="BF906" s="249" t="str">
        <f>IF(F906="","",Tabla1[[#This Row],[Curso]])</f>
        <v/>
      </c>
      <c r="BG906" s="250" t="str">
        <f>+IF(TRIM(F906)="","",$B$1&amp;"-"&amp;TRIM(Tabla1[[#This Row],[Mes Inscrito]])&amp;"-"&amp;TRIM(Tabla1[[#This Row],[Dia de clases Inscrito]])&amp;"-"&amp;TRIM(Tabla1[[#This Row],[Horario Inscrito]])&amp;"-"&amp;TRIM(Tabla1[[#This Row],[Fecha Inicio grupo]])&amp;"-"&amp;TRIM(Tabla1[[#This Row],[Tipo Incrito]]))</f>
        <v/>
      </c>
      <c r="BH906" s="251" t="str">
        <f>IF(F906="","",OR(IFERROR(SEARCH("CG",Tabla1[[#This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6" s="305" t="str">
        <f>IF(F906&lt;&gt;"",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6" s="305" t="str">
        <f>IF(F906&lt;&gt;"",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6" s="305" t="str">
        <f>IF(Tabla1[[#This Row],[Fecha Inicio grupo]]="","",IFERROR(VLOOKUP(Tabla1[[#This Row],[Mes de Alta como miembro]],Parámetros!$AM$2:$AN$16,2,0),"01/01/1900"))</f>
        <v/>
      </c>
    </row>
    <row r="907" spans="1:63" ht="14.45" hidden="1">
      <c r="A907" s="68">
        <v>904</v>
      </c>
      <c r="B907" s="29"/>
      <c r="C907" s="34"/>
      <c r="D907" s="42"/>
      <c r="E907" s="64"/>
      <c r="F907" s="45"/>
      <c r="G907" s="45"/>
      <c r="H907" s="161"/>
      <c r="I907" s="42"/>
      <c r="J907" s="28"/>
      <c r="K907" s="69"/>
      <c r="L907" s="68"/>
      <c r="M907" s="46"/>
      <c r="N907" s="236" t="str">
        <f ca="1">IF(Tabla1[[#This Row],[Fecha de nac]]="","",IF(Tabla1[[#This Row],[Fecha Finalización]] &gt;=TODAY(), DATEDIF(Tabla1[[#This Row],[Fecha de nac]],TODAY(),"y"), ROUNDDOWN((Tabla1[[#This Row],[Fecha Finalización]] -Tabla1[[#This Row],[Fecha de nac]])/365,0)))</f>
        <v/>
      </c>
      <c r="O907" s="167"/>
      <c r="P907" s="34"/>
      <c r="Q907" s="67"/>
      <c r="R907" s="67"/>
      <c r="S907" s="67"/>
      <c r="T907" s="67"/>
      <c r="U907" s="241" t="str">
        <f>IF(F907="","",Tabla1[[#This Row],[Fecha Inicio grupo]]+3*7-7)</f>
        <v/>
      </c>
      <c r="V907" s="242" t="str">
        <f>IF(F907="","",EDATE(Tabla1[[#This Row],[Fecha Inicio grupo]],3))</f>
        <v/>
      </c>
      <c r="W907" s="29"/>
      <c r="X907" s="29"/>
      <c r="Y907" s="76"/>
      <c r="Z907" s="76"/>
      <c r="AA907" s="76"/>
      <c r="AB907" s="76"/>
      <c r="AC907" s="76"/>
      <c r="AD907" s="76"/>
      <c r="AE907" s="76"/>
      <c r="AF907" s="76"/>
      <c r="AG907" s="76"/>
      <c r="AH907" s="76"/>
      <c r="AI907" s="76"/>
      <c r="AJ907" s="76"/>
      <c r="AK907" s="76"/>
      <c r="AL907" s="76"/>
      <c r="AM907" s="76"/>
      <c r="AN907" s="76"/>
      <c r="AO907" s="143"/>
      <c r="AP907" s="244" t="str">
        <f>IF(F907="","",IFERROR(VLOOKUP(SUBSTITUTE(SUBSTITUTE(Tabla1[[#This Row],[Uso Sistemas]],"T","P"),"N","F"),Parámetros!$M$2:$N$17,2,0),"Completar hasta 3ra sem. para evaluar a Probacionista"))</f>
        <v/>
      </c>
      <c r="AQ907" s="39"/>
      <c r="AR907" s="39"/>
      <c r="AS907" s="39"/>
      <c r="AT907" s="28"/>
      <c r="AU907" s="55"/>
      <c r="AV907" s="55"/>
      <c r="AW907" s="55"/>
      <c r="AX907" s="246" t="str">
        <f>IF(V907="","",EOMONTH(EDATE(Tabla1[[#This Row],[Fecha Finalización]],2),0))</f>
        <v/>
      </c>
      <c r="AY907" s="39"/>
      <c r="AZ907" s="247" t="str">
        <f>IF(V907="","",EOMONTH(EDATE(Tabla1[[#This Row],[Fecha Finalización]],3),0))</f>
        <v/>
      </c>
      <c r="BA907" s="39"/>
      <c r="BB907" s="39"/>
      <c r="BC907" s="233"/>
      <c r="BD907" s="231" t="str">
        <f>IF(F907="","",Tabla1[[#This Row],[sem 01]]&amp;Tabla1[[#This Row],[sem 02]]&amp;Tabla1[[#This Row],[sem 03]])</f>
        <v/>
      </c>
      <c r="BE907" s="232" t="str">
        <f>+IF(TRIM(F907)="","",$B$1&amp;"-"&amp;Tabla1[[#This Row],[Mes Inscrito]]&amp;"-"&amp;Tabla1[[#This Row],[Dia de clases Inscrito]]&amp;"-"&amp;Tabla1[[#This Row],[Horario Inscrito]]&amp;"-"&amp;Tabla1[[#This Row],[Fecha Inicio grupo]])</f>
        <v/>
      </c>
      <c r="BF907" s="249" t="str">
        <f>IF(F907="","",Tabla1[[#This Row],[Curso]])</f>
        <v/>
      </c>
      <c r="BG907" s="250" t="str">
        <f>+IF(TRIM(F907)="","",$B$1&amp;"-"&amp;TRIM(Tabla1[[#This Row],[Mes Inscrito]])&amp;"-"&amp;TRIM(Tabla1[[#This Row],[Dia de clases Inscrito]])&amp;"-"&amp;TRIM(Tabla1[[#This Row],[Horario Inscrito]])&amp;"-"&amp;TRIM(Tabla1[[#This Row],[Fecha Inicio grupo]])&amp;"-"&amp;TRIM(Tabla1[[#This Row],[Tipo Incrito]]))</f>
        <v/>
      </c>
      <c r="BH907" s="251" t="str">
        <f>IF(F907="","",OR(IFERROR(SEARCH("CG",Tabla1[[#This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7" s="305" t="str">
        <f>IF(F907&lt;&gt;"",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7" s="305" t="str">
        <f>IF(F907&lt;&gt;"",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7" s="305" t="str">
        <f>IF(Tabla1[[#This Row],[Fecha Inicio grupo]]="","",IFERROR(VLOOKUP(Tabla1[[#This Row],[Mes de Alta como miembro]],Parámetros!$AM$2:$AN$16,2,0),"01/01/1900"))</f>
        <v/>
      </c>
    </row>
    <row r="908" spans="1:63" ht="14.45" hidden="1">
      <c r="A908" s="68">
        <v>905</v>
      </c>
      <c r="B908" s="29"/>
      <c r="C908" s="34"/>
      <c r="D908" s="42"/>
      <c r="E908" s="64"/>
      <c r="F908" s="45"/>
      <c r="G908" s="45"/>
      <c r="H908" s="161"/>
      <c r="I908" s="42"/>
      <c r="J908" s="28"/>
      <c r="K908" s="69"/>
      <c r="L908" s="68"/>
      <c r="M908" s="46"/>
      <c r="N908" s="236" t="str">
        <f ca="1">IF(Tabla1[[#This Row],[Fecha de nac]]="","",IF(Tabla1[[#This Row],[Fecha Finalización]] &gt;=TODAY(), DATEDIF(Tabla1[[#This Row],[Fecha de nac]],TODAY(),"y"), ROUNDDOWN((Tabla1[[#This Row],[Fecha Finalización]] -Tabla1[[#This Row],[Fecha de nac]])/365,0)))</f>
        <v/>
      </c>
      <c r="O908" s="167"/>
      <c r="P908" s="34"/>
      <c r="Q908" s="67"/>
      <c r="R908" s="67"/>
      <c r="S908" s="67"/>
      <c r="T908" s="67"/>
      <c r="U908" s="241" t="str">
        <f>IF(F908="","",Tabla1[[#This Row],[Fecha Inicio grupo]]+3*7-7)</f>
        <v/>
      </c>
      <c r="V908" s="242" t="str">
        <f>IF(F908="","",EDATE(Tabla1[[#This Row],[Fecha Inicio grupo]],3))</f>
        <v/>
      </c>
      <c r="W908" s="29"/>
      <c r="X908" s="29"/>
      <c r="Y908" s="76"/>
      <c r="Z908" s="76"/>
      <c r="AA908" s="76"/>
      <c r="AB908" s="76"/>
      <c r="AC908" s="76"/>
      <c r="AD908" s="76"/>
      <c r="AE908" s="76"/>
      <c r="AF908" s="76"/>
      <c r="AG908" s="76"/>
      <c r="AH908" s="76"/>
      <c r="AI908" s="76"/>
      <c r="AJ908" s="76"/>
      <c r="AK908" s="76"/>
      <c r="AL908" s="76"/>
      <c r="AM908" s="76"/>
      <c r="AN908" s="76"/>
      <c r="AO908" s="143"/>
      <c r="AP908" s="244" t="str">
        <f>IF(F908="","",IFERROR(VLOOKUP(SUBSTITUTE(SUBSTITUTE(Tabla1[[#This Row],[Uso Sistemas]],"T","P"),"N","F"),Parámetros!$M$2:$N$17,2,0),"Completar hasta 3ra sem. para evaluar a Probacionista"))</f>
        <v/>
      </c>
      <c r="AQ908" s="39"/>
      <c r="AR908" s="39"/>
      <c r="AS908" s="39"/>
      <c r="AT908" s="28"/>
      <c r="AU908" s="55"/>
      <c r="AV908" s="55"/>
      <c r="AW908" s="55"/>
      <c r="AX908" s="246" t="str">
        <f>IF(V908="","",EOMONTH(EDATE(Tabla1[[#This Row],[Fecha Finalización]],2),0))</f>
        <v/>
      </c>
      <c r="AY908" s="39"/>
      <c r="AZ908" s="247" t="str">
        <f>IF(V908="","",EOMONTH(EDATE(Tabla1[[#This Row],[Fecha Finalización]],3),0))</f>
        <v/>
      </c>
      <c r="BA908" s="39"/>
      <c r="BB908" s="39"/>
      <c r="BC908" s="233"/>
      <c r="BD908" s="231" t="str">
        <f>IF(F908="","",Tabla1[[#This Row],[sem 01]]&amp;Tabla1[[#This Row],[sem 02]]&amp;Tabla1[[#This Row],[sem 03]])</f>
        <v/>
      </c>
      <c r="BE908" s="232" t="str">
        <f>+IF(TRIM(F908)="","",$B$1&amp;"-"&amp;Tabla1[[#This Row],[Mes Inscrito]]&amp;"-"&amp;Tabla1[[#This Row],[Dia de clases Inscrito]]&amp;"-"&amp;Tabla1[[#This Row],[Horario Inscrito]]&amp;"-"&amp;Tabla1[[#This Row],[Fecha Inicio grupo]])</f>
        <v/>
      </c>
      <c r="BF908" s="249" t="str">
        <f>IF(F908="","",Tabla1[[#This Row],[Curso]])</f>
        <v/>
      </c>
      <c r="BG908" s="250" t="str">
        <f>+IF(TRIM(F908)="","",$B$1&amp;"-"&amp;TRIM(Tabla1[[#This Row],[Mes Inscrito]])&amp;"-"&amp;TRIM(Tabla1[[#This Row],[Dia de clases Inscrito]])&amp;"-"&amp;TRIM(Tabla1[[#This Row],[Horario Inscrito]])&amp;"-"&amp;TRIM(Tabla1[[#This Row],[Fecha Inicio grupo]])&amp;"-"&amp;TRIM(Tabla1[[#This Row],[Tipo Incrito]]))</f>
        <v/>
      </c>
      <c r="BH908" s="251" t="str">
        <f>IF(F908="","",OR(IFERROR(SEARCH("CG",Tabla1[[#This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8" s="305" t="str">
        <f>IF(F908&lt;&gt;"",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8" s="305" t="str">
        <f>IF(F908&lt;&gt;"",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8" s="305" t="str">
        <f>IF(Tabla1[[#This Row],[Fecha Inicio grupo]]="","",IFERROR(VLOOKUP(Tabla1[[#This Row],[Mes de Alta como miembro]],Parámetros!$AM$2:$AN$16,2,0),"01/01/1900"))</f>
        <v/>
      </c>
    </row>
    <row r="909" spans="1:63" ht="14.45" hidden="1">
      <c r="A909" s="68">
        <v>906</v>
      </c>
      <c r="B909" s="29"/>
      <c r="C909" s="34"/>
      <c r="D909" s="42"/>
      <c r="E909" s="64"/>
      <c r="F909" s="45"/>
      <c r="G909" s="45"/>
      <c r="H909" s="161"/>
      <c r="I909" s="42"/>
      <c r="J909" s="28"/>
      <c r="K909" s="69"/>
      <c r="L909" s="68"/>
      <c r="M909" s="46"/>
      <c r="N909" s="236" t="str">
        <f ca="1">IF(Tabla1[[#This Row],[Fecha de nac]]="","",IF(Tabla1[[#This Row],[Fecha Finalización]] &gt;=TODAY(), DATEDIF(Tabla1[[#This Row],[Fecha de nac]],TODAY(),"y"), ROUNDDOWN((Tabla1[[#This Row],[Fecha Finalización]] -Tabla1[[#This Row],[Fecha de nac]])/365,0)))</f>
        <v/>
      </c>
      <c r="O909" s="167"/>
      <c r="P909" s="34"/>
      <c r="Q909" s="67"/>
      <c r="R909" s="67"/>
      <c r="S909" s="67"/>
      <c r="T909" s="67"/>
      <c r="U909" s="241" t="str">
        <f>IF(F909="","",Tabla1[[#This Row],[Fecha Inicio grupo]]+3*7-7)</f>
        <v/>
      </c>
      <c r="V909" s="242" t="str">
        <f>IF(F909="","",EDATE(Tabla1[[#This Row],[Fecha Inicio grupo]],3))</f>
        <v/>
      </c>
      <c r="W909" s="29"/>
      <c r="X909" s="29"/>
      <c r="Y909" s="76"/>
      <c r="Z909" s="76"/>
      <c r="AA909" s="76"/>
      <c r="AB909" s="76"/>
      <c r="AC909" s="76"/>
      <c r="AD909" s="76"/>
      <c r="AE909" s="76"/>
      <c r="AF909" s="76"/>
      <c r="AG909" s="76"/>
      <c r="AH909" s="76"/>
      <c r="AI909" s="76"/>
      <c r="AJ909" s="76"/>
      <c r="AK909" s="76"/>
      <c r="AL909" s="76"/>
      <c r="AM909" s="76"/>
      <c r="AN909" s="76"/>
      <c r="AO909" s="143"/>
      <c r="AP909" s="244" t="str">
        <f>IF(F909="","",IFERROR(VLOOKUP(SUBSTITUTE(SUBSTITUTE(Tabla1[[#This Row],[Uso Sistemas]],"T","P"),"N","F"),Parámetros!$M$2:$N$17,2,0),"Completar hasta 3ra sem. para evaluar a Probacionista"))</f>
        <v/>
      </c>
      <c r="AQ909" s="39"/>
      <c r="AR909" s="39"/>
      <c r="AS909" s="39"/>
      <c r="AT909" s="28"/>
      <c r="AU909" s="55"/>
      <c r="AV909" s="55"/>
      <c r="AW909" s="55"/>
      <c r="AX909" s="246" t="str">
        <f>IF(V909="","",EOMONTH(EDATE(Tabla1[[#This Row],[Fecha Finalización]],2),0))</f>
        <v/>
      </c>
      <c r="AY909" s="39"/>
      <c r="AZ909" s="247" t="str">
        <f>IF(V909="","",EOMONTH(EDATE(Tabla1[[#This Row],[Fecha Finalización]],3),0))</f>
        <v/>
      </c>
      <c r="BA909" s="39"/>
      <c r="BB909" s="39"/>
      <c r="BC909" s="233"/>
      <c r="BD909" s="231" t="str">
        <f>IF(F909="","",Tabla1[[#This Row],[sem 01]]&amp;Tabla1[[#This Row],[sem 02]]&amp;Tabla1[[#This Row],[sem 03]])</f>
        <v/>
      </c>
      <c r="BE909" s="232" t="str">
        <f>+IF(TRIM(F909)="","",$B$1&amp;"-"&amp;Tabla1[[#This Row],[Mes Inscrito]]&amp;"-"&amp;Tabla1[[#This Row],[Dia de clases Inscrito]]&amp;"-"&amp;Tabla1[[#This Row],[Horario Inscrito]]&amp;"-"&amp;Tabla1[[#This Row],[Fecha Inicio grupo]])</f>
        <v/>
      </c>
      <c r="BF909" s="249" t="str">
        <f>IF(F909="","",Tabla1[[#This Row],[Curso]])</f>
        <v/>
      </c>
      <c r="BG909" s="250" t="str">
        <f>+IF(TRIM(F909)="","",$B$1&amp;"-"&amp;TRIM(Tabla1[[#This Row],[Mes Inscrito]])&amp;"-"&amp;TRIM(Tabla1[[#This Row],[Dia de clases Inscrito]])&amp;"-"&amp;TRIM(Tabla1[[#This Row],[Horario Inscrito]])&amp;"-"&amp;TRIM(Tabla1[[#This Row],[Fecha Inicio grupo]])&amp;"-"&amp;TRIM(Tabla1[[#This Row],[Tipo Incrito]]))</f>
        <v/>
      </c>
      <c r="BH909" s="251" t="str">
        <f>IF(F909="","",OR(IFERROR(SEARCH("CG",Tabla1[[#This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9" s="305" t="str">
        <f>IF(F909&lt;&gt;"",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9" s="305" t="str">
        <f>IF(F909&lt;&gt;"",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9" s="305" t="str">
        <f>IF(Tabla1[[#This Row],[Fecha Inicio grupo]]="","",IFERROR(VLOOKUP(Tabla1[[#This Row],[Mes de Alta como miembro]],Parámetros!$AM$2:$AN$16,2,0),"01/01/1900"))</f>
        <v/>
      </c>
    </row>
    <row r="910" spans="1:63" ht="14.45" hidden="1">
      <c r="A910" s="68">
        <v>907</v>
      </c>
      <c r="B910" s="29"/>
      <c r="C910" s="34"/>
      <c r="D910" s="42"/>
      <c r="E910" s="64"/>
      <c r="F910" s="45"/>
      <c r="G910" s="45"/>
      <c r="H910" s="161"/>
      <c r="I910" s="42"/>
      <c r="J910" s="28"/>
      <c r="K910" s="69"/>
      <c r="L910" s="68"/>
      <c r="M910" s="46"/>
      <c r="N910" s="236" t="str">
        <f ca="1">IF(Tabla1[[#This Row],[Fecha de nac]]="","",IF(Tabla1[[#This Row],[Fecha Finalización]] &gt;=TODAY(), DATEDIF(Tabla1[[#This Row],[Fecha de nac]],TODAY(),"y"), ROUNDDOWN((Tabla1[[#This Row],[Fecha Finalización]] -Tabla1[[#This Row],[Fecha de nac]])/365,0)))</f>
        <v/>
      </c>
      <c r="O910" s="167"/>
      <c r="P910" s="34"/>
      <c r="Q910" s="67"/>
      <c r="R910" s="67"/>
      <c r="S910" s="67"/>
      <c r="T910" s="67"/>
      <c r="U910" s="241" t="str">
        <f>IF(F910="","",Tabla1[[#This Row],[Fecha Inicio grupo]]+3*7-7)</f>
        <v/>
      </c>
      <c r="V910" s="242" t="str">
        <f>IF(F910="","",EDATE(Tabla1[[#This Row],[Fecha Inicio grupo]],3))</f>
        <v/>
      </c>
      <c r="W910" s="29"/>
      <c r="X910" s="29"/>
      <c r="Y910" s="76"/>
      <c r="Z910" s="76"/>
      <c r="AA910" s="76"/>
      <c r="AB910" s="76"/>
      <c r="AC910" s="76"/>
      <c r="AD910" s="76"/>
      <c r="AE910" s="76"/>
      <c r="AF910" s="76"/>
      <c r="AG910" s="76"/>
      <c r="AH910" s="76"/>
      <c r="AI910" s="76"/>
      <c r="AJ910" s="76"/>
      <c r="AK910" s="76"/>
      <c r="AL910" s="76"/>
      <c r="AM910" s="76"/>
      <c r="AN910" s="76"/>
      <c r="AO910" s="143"/>
      <c r="AP910" s="244" t="str">
        <f>IF(F910="","",IFERROR(VLOOKUP(SUBSTITUTE(SUBSTITUTE(Tabla1[[#This Row],[Uso Sistemas]],"T","P"),"N","F"),Parámetros!$M$2:$N$17,2,0),"Completar hasta 3ra sem. para evaluar a Probacionista"))</f>
        <v/>
      </c>
      <c r="AQ910" s="39"/>
      <c r="AR910" s="39"/>
      <c r="AS910" s="39"/>
      <c r="AT910" s="28"/>
      <c r="AU910" s="55"/>
      <c r="AV910" s="55"/>
      <c r="AW910" s="55"/>
      <c r="AX910" s="246" t="str">
        <f>IF(V910="","",EOMONTH(EDATE(Tabla1[[#This Row],[Fecha Finalización]],2),0))</f>
        <v/>
      </c>
      <c r="AY910" s="39"/>
      <c r="AZ910" s="247" t="str">
        <f>IF(V910="","",EOMONTH(EDATE(Tabla1[[#This Row],[Fecha Finalización]],3),0))</f>
        <v/>
      </c>
      <c r="BA910" s="39"/>
      <c r="BB910" s="39"/>
      <c r="BC910" s="233"/>
      <c r="BD910" s="231" t="str">
        <f>IF(F910="","",Tabla1[[#This Row],[sem 01]]&amp;Tabla1[[#This Row],[sem 02]]&amp;Tabla1[[#This Row],[sem 03]])</f>
        <v/>
      </c>
      <c r="BE910" s="232" t="str">
        <f>+IF(TRIM(F910)="","",$B$1&amp;"-"&amp;Tabla1[[#This Row],[Mes Inscrito]]&amp;"-"&amp;Tabla1[[#This Row],[Dia de clases Inscrito]]&amp;"-"&amp;Tabla1[[#This Row],[Horario Inscrito]]&amp;"-"&amp;Tabla1[[#This Row],[Fecha Inicio grupo]])</f>
        <v/>
      </c>
      <c r="BF910" s="249" t="str">
        <f>IF(F910="","",Tabla1[[#This Row],[Curso]])</f>
        <v/>
      </c>
      <c r="BG910" s="250" t="str">
        <f>+IF(TRIM(F910)="","",$B$1&amp;"-"&amp;TRIM(Tabla1[[#This Row],[Mes Inscrito]])&amp;"-"&amp;TRIM(Tabla1[[#This Row],[Dia de clases Inscrito]])&amp;"-"&amp;TRIM(Tabla1[[#This Row],[Horario Inscrito]])&amp;"-"&amp;TRIM(Tabla1[[#This Row],[Fecha Inicio grupo]])&amp;"-"&amp;TRIM(Tabla1[[#This Row],[Tipo Incrito]]))</f>
        <v/>
      </c>
      <c r="BH910" s="251" t="str">
        <f>IF(F910="","",OR(IFERROR(SEARCH("CG",Tabla1[[#This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0" s="305" t="str">
        <f>IF(F910&lt;&gt;"",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0" s="305" t="str">
        <f>IF(F910&lt;&gt;"",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0" s="305" t="str">
        <f>IF(Tabla1[[#This Row],[Fecha Inicio grupo]]="","",IFERROR(VLOOKUP(Tabla1[[#This Row],[Mes de Alta como miembro]],Parámetros!$AM$2:$AN$16,2,0),"01/01/1900"))</f>
        <v/>
      </c>
    </row>
    <row r="911" spans="1:63" ht="14.45" hidden="1">
      <c r="A911" s="68">
        <v>908</v>
      </c>
      <c r="B911" s="29"/>
      <c r="C911" s="34"/>
      <c r="D911" s="42"/>
      <c r="E911" s="64"/>
      <c r="F911" s="45"/>
      <c r="G911" s="45"/>
      <c r="H911" s="161"/>
      <c r="I911" s="42"/>
      <c r="J911" s="28"/>
      <c r="K911" s="69"/>
      <c r="L911" s="68"/>
      <c r="M911" s="46"/>
      <c r="N911" s="236" t="str">
        <f ca="1">IF(Tabla1[[#This Row],[Fecha de nac]]="","",IF(Tabla1[[#This Row],[Fecha Finalización]] &gt;=TODAY(), DATEDIF(Tabla1[[#This Row],[Fecha de nac]],TODAY(),"y"), ROUNDDOWN((Tabla1[[#This Row],[Fecha Finalización]] -Tabla1[[#This Row],[Fecha de nac]])/365,0)))</f>
        <v/>
      </c>
      <c r="O911" s="167"/>
      <c r="P911" s="34"/>
      <c r="Q911" s="67"/>
      <c r="R911" s="67"/>
      <c r="S911" s="67"/>
      <c r="T911" s="67"/>
      <c r="U911" s="241" t="str">
        <f>IF(F911="","",Tabla1[[#This Row],[Fecha Inicio grupo]]+3*7-7)</f>
        <v/>
      </c>
      <c r="V911" s="242" t="str">
        <f>IF(F911="","",EDATE(Tabla1[[#This Row],[Fecha Inicio grupo]],3))</f>
        <v/>
      </c>
      <c r="W911" s="29"/>
      <c r="X911" s="29"/>
      <c r="Y911" s="76"/>
      <c r="Z911" s="76"/>
      <c r="AA911" s="76"/>
      <c r="AB911" s="76"/>
      <c r="AC911" s="76"/>
      <c r="AD911" s="76"/>
      <c r="AE911" s="76"/>
      <c r="AF911" s="76"/>
      <c r="AG911" s="76"/>
      <c r="AH911" s="76"/>
      <c r="AI911" s="76"/>
      <c r="AJ911" s="76"/>
      <c r="AK911" s="76"/>
      <c r="AL911" s="76"/>
      <c r="AM911" s="76"/>
      <c r="AN911" s="76"/>
      <c r="AO911" s="143"/>
      <c r="AP911" s="244" t="str">
        <f>IF(F911="","",IFERROR(VLOOKUP(SUBSTITUTE(SUBSTITUTE(Tabla1[[#This Row],[Uso Sistemas]],"T","P"),"N","F"),Parámetros!$M$2:$N$17,2,0),"Completar hasta 3ra sem. para evaluar a Probacionista"))</f>
        <v/>
      </c>
      <c r="AQ911" s="39"/>
      <c r="AR911" s="39"/>
      <c r="AS911" s="39"/>
      <c r="AT911" s="28"/>
      <c r="AU911" s="55"/>
      <c r="AV911" s="55"/>
      <c r="AW911" s="55"/>
      <c r="AX911" s="246" t="str">
        <f>IF(V911="","",EOMONTH(EDATE(Tabla1[[#This Row],[Fecha Finalización]],2),0))</f>
        <v/>
      </c>
      <c r="AY911" s="39"/>
      <c r="AZ911" s="247" t="str">
        <f>IF(V911="","",EOMONTH(EDATE(Tabla1[[#This Row],[Fecha Finalización]],3),0))</f>
        <v/>
      </c>
      <c r="BA911" s="39"/>
      <c r="BB911" s="39"/>
      <c r="BC911" s="233"/>
      <c r="BD911" s="231" t="str">
        <f>IF(F911="","",Tabla1[[#This Row],[sem 01]]&amp;Tabla1[[#This Row],[sem 02]]&amp;Tabla1[[#This Row],[sem 03]])</f>
        <v/>
      </c>
      <c r="BE911" s="232" t="str">
        <f>+IF(TRIM(F911)="","",$B$1&amp;"-"&amp;Tabla1[[#This Row],[Mes Inscrito]]&amp;"-"&amp;Tabla1[[#This Row],[Dia de clases Inscrito]]&amp;"-"&amp;Tabla1[[#This Row],[Horario Inscrito]]&amp;"-"&amp;Tabla1[[#This Row],[Fecha Inicio grupo]])</f>
        <v/>
      </c>
      <c r="BF911" s="249" t="str">
        <f>IF(F911="","",Tabla1[[#This Row],[Curso]])</f>
        <v/>
      </c>
      <c r="BG911" s="250" t="str">
        <f>+IF(TRIM(F911)="","",$B$1&amp;"-"&amp;TRIM(Tabla1[[#This Row],[Mes Inscrito]])&amp;"-"&amp;TRIM(Tabla1[[#This Row],[Dia de clases Inscrito]])&amp;"-"&amp;TRIM(Tabla1[[#This Row],[Horario Inscrito]])&amp;"-"&amp;TRIM(Tabla1[[#This Row],[Fecha Inicio grupo]])&amp;"-"&amp;TRIM(Tabla1[[#This Row],[Tipo Incrito]]))</f>
        <v/>
      </c>
      <c r="BH911" s="251" t="str">
        <f>IF(F911="","",OR(IFERROR(SEARCH("CG",Tabla1[[#This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1" s="305" t="str">
        <f>IF(F911&lt;&gt;"",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1" s="305" t="str">
        <f>IF(F911&lt;&gt;"",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1" s="305" t="str">
        <f>IF(Tabla1[[#This Row],[Fecha Inicio grupo]]="","",IFERROR(VLOOKUP(Tabla1[[#This Row],[Mes de Alta como miembro]],Parámetros!$AM$2:$AN$16,2,0),"01/01/1900"))</f>
        <v/>
      </c>
    </row>
    <row r="912" spans="1:63" ht="14.45" hidden="1">
      <c r="A912" s="68">
        <v>909</v>
      </c>
      <c r="B912" s="29"/>
      <c r="C912" s="34"/>
      <c r="D912" s="42"/>
      <c r="E912" s="64"/>
      <c r="F912" s="45"/>
      <c r="G912" s="45"/>
      <c r="H912" s="161"/>
      <c r="I912" s="42"/>
      <c r="J912" s="28"/>
      <c r="K912" s="69"/>
      <c r="L912" s="68"/>
      <c r="M912" s="46"/>
      <c r="N912" s="236" t="str">
        <f ca="1">IF(Tabla1[[#This Row],[Fecha de nac]]="","",IF(Tabla1[[#This Row],[Fecha Finalización]] &gt;=TODAY(), DATEDIF(Tabla1[[#This Row],[Fecha de nac]],TODAY(),"y"), ROUNDDOWN((Tabla1[[#This Row],[Fecha Finalización]] -Tabla1[[#This Row],[Fecha de nac]])/365,0)))</f>
        <v/>
      </c>
      <c r="O912" s="167"/>
      <c r="P912" s="34"/>
      <c r="Q912" s="67"/>
      <c r="R912" s="67"/>
      <c r="S912" s="67"/>
      <c r="T912" s="67"/>
      <c r="U912" s="241" t="str">
        <f>IF(F912="","",Tabla1[[#This Row],[Fecha Inicio grupo]]+3*7-7)</f>
        <v/>
      </c>
      <c r="V912" s="242" t="str">
        <f>IF(F912="","",EDATE(Tabla1[[#This Row],[Fecha Inicio grupo]],3))</f>
        <v/>
      </c>
      <c r="W912" s="29"/>
      <c r="X912" s="29"/>
      <c r="Y912" s="76"/>
      <c r="Z912" s="76"/>
      <c r="AA912" s="76"/>
      <c r="AB912" s="76"/>
      <c r="AC912" s="76"/>
      <c r="AD912" s="76"/>
      <c r="AE912" s="76"/>
      <c r="AF912" s="76"/>
      <c r="AG912" s="76"/>
      <c r="AH912" s="76"/>
      <c r="AI912" s="76"/>
      <c r="AJ912" s="76"/>
      <c r="AK912" s="76"/>
      <c r="AL912" s="76"/>
      <c r="AM912" s="76"/>
      <c r="AN912" s="76"/>
      <c r="AO912" s="143"/>
      <c r="AP912" s="244" t="str">
        <f>IF(F912="","",IFERROR(VLOOKUP(SUBSTITUTE(SUBSTITUTE(Tabla1[[#This Row],[Uso Sistemas]],"T","P"),"N","F"),Parámetros!$M$2:$N$17,2,0),"Completar hasta 3ra sem. para evaluar a Probacionista"))</f>
        <v/>
      </c>
      <c r="AQ912" s="39"/>
      <c r="AR912" s="39"/>
      <c r="AS912" s="39"/>
      <c r="AT912" s="28"/>
      <c r="AU912" s="55"/>
      <c r="AV912" s="55"/>
      <c r="AW912" s="55"/>
      <c r="AX912" s="246" t="str">
        <f>IF(V912="","",EOMONTH(EDATE(Tabla1[[#This Row],[Fecha Finalización]],2),0))</f>
        <v/>
      </c>
      <c r="AY912" s="39"/>
      <c r="AZ912" s="247" t="str">
        <f>IF(V912="","",EOMONTH(EDATE(Tabla1[[#This Row],[Fecha Finalización]],3),0))</f>
        <v/>
      </c>
      <c r="BA912" s="39"/>
      <c r="BB912" s="39"/>
      <c r="BC912" s="233"/>
      <c r="BD912" s="231" t="str">
        <f>IF(F912="","",Tabla1[[#This Row],[sem 01]]&amp;Tabla1[[#This Row],[sem 02]]&amp;Tabla1[[#This Row],[sem 03]])</f>
        <v/>
      </c>
      <c r="BE912" s="232" t="str">
        <f>+IF(TRIM(F912)="","",$B$1&amp;"-"&amp;Tabla1[[#This Row],[Mes Inscrito]]&amp;"-"&amp;Tabla1[[#This Row],[Dia de clases Inscrito]]&amp;"-"&amp;Tabla1[[#This Row],[Horario Inscrito]]&amp;"-"&amp;Tabla1[[#This Row],[Fecha Inicio grupo]])</f>
        <v/>
      </c>
      <c r="BF912" s="249" t="str">
        <f>IF(F912="","",Tabla1[[#This Row],[Curso]])</f>
        <v/>
      </c>
      <c r="BG912" s="250" t="str">
        <f>+IF(TRIM(F912)="","",$B$1&amp;"-"&amp;TRIM(Tabla1[[#This Row],[Mes Inscrito]])&amp;"-"&amp;TRIM(Tabla1[[#This Row],[Dia de clases Inscrito]])&amp;"-"&amp;TRIM(Tabla1[[#This Row],[Horario Inscrito]])&amp;"-"&amp;TRIM(Tabla1[[#This Row],[Fecha Inicio grupo]])&amp;"-"&amp;TRIM(Tabla1[[#This Row],[Tipo Incrito]]))</f>
        <v/>
      </c>
      <c r="BH912" s="251" t="str">
        <f>IF(F912="","",OR(IFERROR(SEARCH("CG",Tabla1[[#This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2" s="305" t="str">
        <f>IF(F912&lt;&gt;"",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2" s="305" t="str">
        <f>IF(F912&lt;&gt;"",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2" s="305" t="str">
        <f>IF(Tabla1[[#This Row],[Fecha Inicio grupo]]="","",IFERROR(VLOOKUP(Tabla1[[#This Row],[Mes de Alta como miembro]],Parámetros!$AM$2:$AN$16,2,0),"01/01/1900"))</f>
        <v/>
      </c>
    </row>
    <row r="913" spans="1:63" ht="14.45" hidden="1">
      <c r="A913" s="68">
        <v>910</v>
      </c>
      <c r="B913" s="29"/>
      <c r="C913" s="34"/>
      <c r="D913" s="42"/>
      <c r="E913" s="64"/>
      <c r="F913" s="45"/>
      <c r="G913" s="45"/>
      <c r="H913" s="161"/>
      <c r="I913" s="42"/>
      <c r="J913" s="28"/>
      <c r="K913" s="69"/>
      <c r="L913" s="68"/>
      <c r="M913" s="46"/>
      <c r="N913" s="236" t="str">
        <f ca="1">IF(Tabla1[[#This Row],[Fecha de nac]]="","",IF(Tabla1[[#This Row],[Fecha Finalización]] &gt;=TODAY(), DATEDIF(Tabla1[[#This Row],[Fecha de nac]],TODAY(),"y"), ROUNDDOWN((Tabla1[[#This Row],[Fecha Finalización]] -Tabla1[[#This Row],[Fecha de nac]])/365,0)))</f>
        <v/>
      </c>
      <c r="O913" s="167"/>
      <c r="P913" s="34"/>
      <c r="Q913" s="67"/>
      <c r="R913" s="67"/>
      <c r="S913" s="67"/>
      <c r="T913" s="67"/>
      <c r="U913" s="241" t="str">
        <f>IF(F913="","",Tabla1[[#This Row],[Fecha Inicio grupo]]+3*7-7)</f>
        <v/>
      </c>
      <c r="V913" s="242" t="str">
        <f>IF(F913="","",EDATE(Tabla1[[#This Row],[Fecha Inicio grupo]],3))</f>
        <v/>
      </c>
      <c r="W913" s="29"/>
      <c r="X913" s="29"/>
      <c r="Y913" s="76"/>
      <c r="Z913" s="76"/>
      <c r="AA913" s="76"/>
      <c r="AB913" s="76"/>
      <c r="AC913" s="76"/>
      <c r="AD913" s="76"/>
      <c r="AE913" s="76"/>
      <c r="AF913" s="76"/>
      <c r="AG913" s="76"/>
      <c r="AH913" s="76"/>
      <c r="AI913" s="76"/>
      <c r="AJ913" s="76"/>
      <c r="AK913" s="76"/>
      <c r="AL913" s="76"/>
      <c r="AM913" s="76"/>
      <c r="AN913" s="76"/>
      <c r="AO913" s="143"/>
      <c r="AP913" s="244" t="str">
        <f>IF(F913="","",IFERROR(VLOOKUP(SUBSTITUTE(SUBSTITUTE(Tabla1[[#This Row],[Uso Sistemas]],"T","P"),"N","F"),Parámetros!$M$2:$N$17,2,0),"Completar hasta 3ra sem. para evaluar a Probacionista"))</f>
        <v/>
      </c>
      <c r="AQ913" s="39"/>
      <c r="AR913" s="39"/>
      <c r="AS913" s="39"/>
      <c r="AT913" s="28"/>
      <c r="AU913" s="55"/>
      <c r="AV913" s="55"/>
      <c r="AW913" s="55"/>
      <c r="AX913" s="246" t="str">
        <f>IF(V913="","",EOMONTH(EDATE(Tabla1[[#This Row],[Fecha Finalización]],2),0))</f>
        <v/>
      </c>
      <c r="AY913" s="39"/>
      <c r="AZ913" s="247" t="str">
        <f>IF(V913="","",EOMONTH(EDATE(Tabla1[[#This Row],[Fecha Finalización]],3),0))</f>
        <v/>
      </c>
      <c r="BA913" s="39"/>
      <c r="BB913" s="39"/>
      <c r="BC913" s="233"/>
      <c r="BD913" s="231" t="str">
        <f>IF(F913="","",Tabla1[[#This Row],[sem 01]]&amp;Tabla1[[#This Row],[sem 02]]&amp;Tabla1[[#This Row],[sem 03]])</f>
        <v/>
      </c>
      <c r="BE913" s="232" t="str">
        <f>+IF(TRIM(F913)="","",$B$1&amp;"-"&amp;Tabla1[[#This Row],[Mes Inscrito]]&amp;"-"&amp;Tabla1[[#This Row],[Dia de clases Inscrito]]&amp;"-"&amp;Tabla1[[#This Row],[Horario Inscrito]]&amp;"-"&amp;Tabla1[[#This Row],[Fecha Inicio grupo]])</f>
        <v/>
      </c>
      <c r="BF913" s="249" t="str">
        <f>IF(F913="","",Tabla1[[#This Row],[Curso]])</f>
        <v/>
      </c>
      <c r="BG913" s="250" t="str">
        <f>+IF(TRIM(F913)="","",$B$1&amp;"-"&amp;TRIM(Tabla1[[#This Row],[Mes Inscrito]])&amp;"-"&amp;TRIM(Tabla1[[#This Row],[Dia de clases Inscrito]])&amp;"-"&amp;TRIM(Tabla1[[#This Row],[Horario Inscrito]])&amp;"-"&amp;TRIM(Tabla1[[#This Row],[Fecha Inicio grupo]])&amp;"-"&amp;TRIM(Tabla1[[#This Row],[Tipo Incrito]]))</f>
        <v/>
      </c>
      <c r="BH913" s="251" t="str">
        <f>IF(F913="","",OR(IFERROR(SEARCH("CG",Tabla1[[#This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3" s="305" t="str">
        <f>IF(F913&lt;&gt;"",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3" s="305" t="str">
        <f>IF(F913&lt;&gt;"",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3" s="305" t="str">
        <f>IF(Tabla1[[#This Row],[Fecha Inicio grupo]]="","",IFERROR(VLOOKUP(Tabla1[[#This Row],[Mes de Alta como miembro]],Parámetros!$AM$2:$AN$16,2,0),"01/01/1900"))</f>
        <v/>
      </c>
    </row>
    <row r="914" spans="1:63" ht="14.45" hidden="1">
      <c r="A914" s="68">
        <v>911</v>
      </c>
      <c r="B914" s="29"/>
      <c r="C914" s="34"/>
      <c r="D914" s="42"/>
      <c r="E914" s="64"/>
      <c r="F914" s="45"/>
      <c r="G914" s="45"/>
      <c r="H914" s="161"/>
      <c r="I914" s="42"/>
      <c r="J914" s="28"/>
      <c r="K914" s="69"/>
      <c r="L914" s="68"/>
      <c r="M914" s="46"/>
      <c r="N914" s="236" t="str">
        <f ca="1">IF(Tabla1[[#This Row],[Fecha de nac]]="","",IF(Tabla1[[#This Row],[Fecha Finalización]] &gt;=TODAY(), DATEDIF(Tabla1[[#This Row],[Fecha de nac]],TODAY(),"y"), ROUNDDOWN((Tabla1[[#This Row],[Fecha Finalización]] -Tabla1[[#This Row],[Fecha de nac]])/365,0)))</f>
        <v/>
      </c>
      <c r="O914" s="167"/>
      <c r="P914" s="34"/>
      <c r="Q914" s="67"/>
      <c r="R914" s="67"/>
      <c r="S914" s="67"/>
      <c r="T914" s="67"/>
      <c r="U914" s="241" t="str">
        <f>IF(F914="","",Tabla1[[#This Row],[Fecha Inicio grupo]]+3*7-7)</f>
        <v/>
      </c>
      <c r="V914" s="242" t="str">
        <f>IF(F914="","",EDATE(Tabla1[[#This Row],[Fecha Inicio grupo]],3))</f>
        <v/>
      </c>
      <c r="W914" s="29"/>
      <c r="X914" s="29"/>
      <c r="Y914" s="76"/>
      <c r="Z914" s="76"/>
      <c r="AA914" s="76"/>
      <c r="AB914" s="76"/>
      <c r="AC914" s="76"/>
      <c r="AD914" s="76"/>
      <c r="AE914" s="76"/>
      <c r="AF914" s="76"/>
      <c r="AG914" s="76"/>
      <c r="AH914" s="76"/>
      <c r="AI914" s="76"/>
      <c r="AJ914" s="76"/>
      <c r="AK914" s="76"/>
      <c r="AL914" s="76"/>
      <c r="AM914" s="76"/>
      <c r="AN914" s="76"/>
      <c r="AO914" s="143"/>
      <c r="AP914" s="244" t="str">
        <f>IF(F914="","",IFERROR(VLOOKUP(SUBSTITUTE(SUBSTITUTE(Tabla1[[#This Row],[Uso Sistemas]],"T","P"),"N","F"),Parámetros!$M$2:$N$17,2,0),"Completar hasta 3ra sem. para evaluar a Probacionista"))</f>
        <v/>
      </c>
      <c r="AQ914" s="39"/>
      <c r="AR914" s="39"/>
      <c r="AS914" s="39"/>
      <c r="AT914" s="28"/>
      <c r="AU914" s="55"/>
      <c r="AV914" s="55"/>
      <c r="AW914" s="55"/>
      <c r="AX914" s="246" t="str">
        <f>IF(V914="","",EOMONTH(EDATE(Tabla1[[#This Row],[Fecha Finalización]],2),0))</f>
        <v/>
      </c>
      <c r="AY914" s="39"/>
      <c r="AZ914" s="247" t="str">
        <f>IF(V914="","",EOMONTH(EDATE(Tabla1[[#This Row],[Fecha Finalización]],3),0))</f>
        <v/>
      </c>
      <c r="BA914" s="39"/>
      <c r="BB914" s="39"/>
      <c r="BC914" s="233"/>
      <c r="BD914" s="231" t="str">
        <f>IF(F914="","",Tabla1[[#This Row],[sem 01]]&amp;Tabla1[[#This Row],[sem 02]]&amp;Tabla1[[#This Row],[sem 03]])</f>
        <v/>
      </c>
      <c r="BE914" s="232" t="str">
        <f>+IF(TRIM(F914)="","",$B$1&amp;"-"&amp;Tabla1[[#This Row],[Mes Inscrito]]&amp;"-"&amp;Tabla1[[#This Row],[Dia de clases Inscrito]]&amp;"-"&amp;Tabla1[[#This Row],[Horario Inscrito]]&amp;"-"&amp;Tabla1[[#This Row],[Fecha Inicio grupo]])</f>
        <v/>
      </c>
      <c r="BF914" s="249" t="str">
        <f>IF(F914="","",Tabla1[[#This Row],[Curso]])</f>
        <v/>
      </c>
      <c r="BG914" s="250" t="str">
        <f>+IF(TRIM(F914)="","",$B$1&amp;"-"&amp;TRIM(Tabla1[[#This Row],[Mes Inscrito]])&amp;"-"&amp;TRIM(Tabla1[[#This Row],[Dia de clases Inscrito]])&amp;"-"&amp;TRIM(Tabla1[[#This Row],[Horario Inscrito]])&amp;"-"&amp;TRIM(Tabla1[[#This Row],[Fecha Inicio grupo]])&amp;"-"&amp;TRIM(Tabla1[[#This Row],[Tipo Incrito]]))</f>
        <v/>
      </c>
      <c r="BH914" s="251" t="str">
        <f>IF(F914="","",OR(IFERROR(SEARCH("CG",Tabla1[[#This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4" s="305" t="str">
        <f>IF(F914&lt;&gt;"",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4" s="305" t="str">
        <f>IF(F914&lt;&gt;"",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4" s="305" t="str">
        <f>IF(Tabla1[[#This Row],[Fecha Inicio grupo]]="","",IFERROR(VLOOKUP(Tabla1[[#This Row],[Mes de Alta como miembro]],Parámetros!$AM$2:$AN$16,2,0),"01/01/1900"))</f>
        <v/>
      </c>
    </row>
    <row r="915" spans="1:63" ht="14.45" hidden="1">
      <c r="A915" s="68">
        <v>912</v>
      </c>
      <c r="B915" s="29"/>
      <c r="C915" s="34"/>
      <c r="D915" s="42"/>
      <c r="E915" s="64"/>
      <c r="F915" s="45"/>
      <c r="G915" s="45"/>
      <c r="H915" s="161"/>
      <c r="I915" s="42"/>
      <c r="J915" s="28"/>
      <c r="K915" s="69"/>
      <c r="L915" s="68"/>
      <c r="M915" s="46"/>
      <c r="N915" s="236" t="str">
        <f ca="1">IF(Tabla1[[#This Row],[Fecha de nac]]="","",IF(Tabla1[[#This Row],[Fecha Finalización]] &gt;=TODAY(), DATEDIF(Tabla1[[#This Row],[Fecha de nac]],TODAY(),"y"), ROUNDDOWN((Tabla1[[#This Row],[Fecha Finalización]] -Tabla1[[#This Row],[Fecha de nac]])/365,0)))</f>
        <v/>
      </c>
      <c r="O915" s="167"/>
      <c r="P915" s="34"/>
      <c r="Q915" s="67"/>
      <c r="R915" s="67"/>
      <c r="S915" s="67"/>
      <c r="T915" s="67"/>
      <c r="U915" s="241" t="str">
        <f>IF(F915="","",Tabla1[[#This Row],[Fecha Inicio grupo]]+3*7-7)</f>
        <v/>
      </c>
      <c r="V915" s="242" t="str">
        <f>IF(F915="","",EDATE(Tabla1[[#This Row],[Fecha Inicio grupo]],3))</f>
        <v/>
      </c>
      <c r="W915" s="29"/>
      <c r="X915" s="29"/>
      <c r="Y915" s="76"/>
      <c r="Z915" s="76"/>
      <c r="AA915" s="76"/>
      <c r="AB915" s="76"/>
      <c r="AC915" s="76"/>
      <c r="AD915" s="76"/>
      <c r="AE915" s="76"/>
      <c r="AF915" s="76"/>
      <c r="AG915" s="76"/>
      <c r="AH915" s="76"/>
      <c r="AI915" s="76"/>
      <c r="AJ915" s="76"/>
      <c r="AK915" s="76"/>
      <c r="AL915" s="76"/>
      <c r="AM915" s="76"/>
      <c r="AN915" s="76"/>
      <c r="AO915" s="143"/>
      <c r="AP915" s="244" t="str">
        <f>IF(F915="","",IFERROR(VLOOKUP(SUBSTITUTE(SUBSTITUTE(Tabla1[[#This Row],[Uso Sistemas]],"T","P"),"N","F"),Parámetros!$M$2:$N$17,2,0),"Completar hasta 3ra sem. para evaluar a Probacionista"))</f>
        <v/>
      </c>
      <c r="AQ915" s="39"/>
      <c r="AR915" s="39"/>
      <c r="AS915" s="39"/>
      <c r="AT915" s="28"/>
      <c r="AU915" s="55"/>
      <c r="AV915" s="55"/>
      <c r="AW915" s="55"/>
      <c r="AX915" s="246" t="str">
        <f>IF(V915="","",EOMONTH(EDATE(Tabla1[[#This Row],[Fecha Finalización]],2),0))</f>
        <v/>
      </c>
      <c r="AY915" s="39"/>
      <c r="AZ915" s="247" t="str">
        <f>IF(V915="","",EOMONTH(EDATE(Tabla1[[#This Row],[Fecha Finalización]],3),0))</f>
        <v/>
      </c>
      <c r="BA915" s="39"/>
      <c r="BB915" s="39"/>
      <c r="BC915" s="233"/>
      <c r="BD915" s="231" t="str">
        <f>IF(F915="","",Tabla1[[#This Row],[sem 01]]&amp;Tabla1[[#This Row],[sem 02]]&amp;Tabla1[[#This Row],[sem 03]])</f>
        <v/>
      </c>
      <c r="BE915" s="232" t="str">
        <f>+IF(TRIM(F915)="","",$B$1&amp;"-"&amp;Tabla1[[#This Row],[Mes Inscrito]]&amp;"-"&amp;Tabla1[[#This Row],[Dia de clases Inscrito]]&amp;"-"&amp;Tabla1[[#This Row],[Horario Inscrito]]&amp;"-"&amp;Tabla1[[#This Row],[Fecha Inicio grupo]])</f>
        <v/>
      </c>
      <c r="BF915" s="249" t="str">
        <f>IF(F915="","",Tabla1[[#This Row],[Curso]])</f>
        <v/>
      </c>
      <c r="BG915" s="250" t="str">
        <f>+IF(TRIM(F915)="","",$B$1&amp;"-"&amp;TRIM(Tabla1[[#This Row],[Mes Inscrito]])&amp;"-"&amp;TRIM(Tabla1[[#This Row],[Dia de clases Inscrito]])&amp;"-"&amp;TRIM(Tabla1[[#This Row],[Horario Inscrito]])&amp;"-"&amp;TRIM(Tabla1[[#This Row],[Fecha Inicio grupo]])&amp;"-"&amp;TRIM(Tabla1[[#This Row],[Tipo Incrito]]))</f>
        <v/>
      </c>
      <c r="BH915" s="251" t="str">
        <f>IF(F915="","",OR(IFERROR(SEARCH("CG",Tabla1[[#This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5" s="305" t="str">
        <f>IF(F915&lt;&gt;"",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5" s="305" t="str">
        <f>IF(F915&lt;&gt;"",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5" s="305" t="str">
        <f>IF(Tabla1[[#This Row],[Fecha Inicio grupo]]="","",IFERROR(VLOOKUP(Tabla1[[#This Row],[Mes de Alta como miembro]],Parámetros!$AM$2:$AN$16,2,0),"01/01/1900"))</f>
        <v/>
      </c>
    </row>
    <row r="916" spans="1:63" ht="14.45" hidden="1">
      <c r="A916" s="68">
        <v>913</v>
      </c>
      <c r="B916" s="29"/>
      <c r="C916" s="34"/>
      <c r="D916" s="42"/>
      <c r="E916" s="64"/>
      <c r="F916" s="45"/>
      <c r="G916" s="45"/>
      <c r="H916" s="161"/>
      <c r="I916" s="42"/>
      <c r="J916" s="28"/>
      <c r="K916" s="69"/>
      <c r="L916" s="68"/>
      <c r="M916" s="46"/>
      <c r="N916" s="236" t="str">
        <f ca="1">IF(Tabla1[[#This Row],[Fecha de nac]]="","",IF(Tabla1[[#This Row],[Fecha Finalización]] &gt;=TODAY(), DATEDIF(Tabla1[[#This Row],[Fecha de nac]],TODAY(),"y"), ROUNDDOWN((Tabla1[[#This Row],[Fecha Finalización]] -Tabla1[[#This Row],[Fecha de nac]])/365,0)))</f>
        <v/>
      </c>
      <c r="O916" s="167"/>
      <c r="P916" s="34"/>
      <c r="Q916" s="67"/>
      <c r="R916" s="67"/>
      <c r="S916" s="67"/>
      <c r="T916" s="67"/>
      <c r="U916" s="241" t="str">
        <f>IF(F916="","",Tabla1[[#This Row],[Fecha Inicio grupo]]+3*7-7)</f>
        <v/>
      </c>
      <c r="V916" s="242" t="str">
        <f>IF(F916="","",EDATE(Tabla1[[#This Row],[Fecha Inicio grupo]],3))</f>
        <v/>
      </c>
      <c r="W916" s="29"/>
      <c r="X916" s="29"/>
      <c r="Y916" s="76"/>
      <c r="Z916" s="76"/>
      <c r="AA916" s="76"/>
      <c r="AB916" s="76"/>
      <c r="AC916" s="76"/>
      <c r="AD916" s="76"/>
      <c r="AE916" s="76"/>
      <c r="AF916" s="76"/>
      <c r="AG916" s="76"/>
      <c r="AH916" s="76"/>
      <c r="AI916" s="76"/>
      <c r="AJ916" s="76"/>
      <c r="AK916" s="76"/>
      <c r="AL916" s="76"/>
      <c r="AM916" s="76"/>
      <c r="AN916" s="76"/>
      <c r="AO916" s="143"/>
      <c r="AP916" s="244" t="str">
        <f>IF(F916="","",IFERROR(VLOOKUP(SUBSTITUTE(SUBSTITUTE(Tabla1[[#This Row],[Uso Sistemas]],"T","P"),"N","F"),Parámetros!$M$2:$N$17,2,0),"Completar hasta 3ra sem. para evaluar a Probacionista"))</f>
        <v/>
      </c>
      <c r="AQ916" s="39"/>
      <c r="AR916" s="39"/>
      <c r="AS916" s="39"/>
      <c r="AT916" s="28"/>
      <c r="AU916" s="55"/>
      <c r="AV916" s="55"/>
      <c r="AW916" s="55"/>
      <c r="AX916" s="246" t="str">
        <f>IF(V916="","",EOMONTH(EDATE(Tabla1[[#This Row],[Fecha Finalización]],2),0))</f>
        <v/>
      </c>
      <c r="AY916" s="39"/>
      <c r="AZ916" s="247" t="str">
        <f>IF(V916="","",EOMONTH(EDATE(Tabla1[[#This Row],[Fecha Finalización]],3),0))</f>
        <v/>
      </c>
      <c r="BA916" s="39"/>
      <c r="BB916" s="39"/>
      <c r="BC916" s="233"/>
      <c r="BD916" s="231" t="str">
        <f>IF(F916="","",Tabla1[[#This Row],[sem 01]]&amp;Tabla1[[#This Row],[sem 02]]&amp;Tabla1[[#This Row],[sem 03]])</f>
        <v/>
      </c>
      <c r="BE916" s="232" t="str">
        <f>+IF(TRIM(F916)="","",$B$1&amp;"-"&amp;Tabla1[[#This Row],[Mes Inscrito]]&amp;"-"&amp;Tabla1[[#This Row],[Dia de clases Inscrito]]&amp;"-"&amp;Tabla1[[#This Row],[Horario Inscrito]]&amp;"-"&amp;Tabla1[[#This Row],[Fecha Inicio grupo]])</f>
        <v/>
      </c>
      <c r="BF916" s="249" t="str">
        <f>IF(F916="","",Tabla1[[#This Row],[Curso]])</f>
        <v/>
      </c>
      <c r="BG916" s="250" t="str">
        <f>+IF(TRIM(F916)="","",$B$1&amp;"-"&amp;TRIM(Tabla1[[#This Row],[Mes Inscrito]])&amp;"-"&amp;TRIM(Tabla1[[#This Row],[Dia de clases Inscrito]])&amp;"-"&amp;TRIM(Tabla1[[#This Row],[Horario Inscrito]])&amp;"-"&amp;TRIM(Tabla1[[#This Row],[Fecha Inicio grupo]])&amp;"-"&amp;TRIM(Tabla1[[#This Row],[Tipo Incrito]]))</f>
        <v/>
      </c>
      <c r="BH916" s="251" t="str">
        <f>IF(F916="","",OR(IFERROR(SEARCH("CG",Tabla1[[#This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6" s="305" t="str">
        <f>IF(F916&lt;&gt;"",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6" s="305" t="str">
        <f>IF(F916&lt;&gt;"",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6" s="305" t="str">
        <f>IF(Tabla1[[#This Row],[Fecha Inicio grupo]]="","",IFERROR(VLOOKUP(Tabla1[[#This Row],[Mes de Alta como miembro]],Parámetros!$AM$2:$AN$16,2,0),"01/01/1900"))</f>
        <v/>
      </c>
    </row>
    <row r="917" spans="1:63" ht="14.45" hidden="1">
      <c r="A917" s="68">
        <v>914</v>
      </c>
      <c r="B917" s="29"/>
      <c r="C917" s="34"/>
      <c r="D917" s="42"/>
      <c r="E917" s="64"/>
      <c r="F917" s="45"/>
      <c r="G917" s="45"/>
      <c r="H917" s="161"/>
      <c r="I917" s="42"/>
      <c r="J917" s="28"/>
      <c r="K917" s="69"/>
      <c r="L917" s="68"/>
      <c r="M917" s="46"/>
      <c r="N917" s="236" t="str">
        <f ca="1">IF(Tabla1[[#This Row],[Fecha de nac]]="","",IF(Tabla1[[#This Row],[Fecha Finalización]] &gt;=TODAY(), DATEDIF(Tabla1[[#This Row],[Fecha de nac]],TODAY(),"y"), ROUNDDOWN((Tabla1[[#This Row],[Fecha Finalización]] -Tabla1[[#This Row],[Fecha de nac]])/365,0)))</f>
        <v/>
      </c>
      <c r="O917" s="167"/>
      <c r="P917" s="34"/>
      <c r="Q917" s="67"/>
      <c r="R917" s="67"/>
      <c r="S917" s="67"/>
      <c r="T917" s="67"/>
      <c r="U917" s="241" t="str">
        <f>IF(F917="","",Tabla1[[#This Row],[Fecha Inicio grupo]]+3*7-7)</f>
        <v/>
      </c>
      <c r="V917" s="242" t="str">
        <f>IF(F917="","",EDATE(Tabla1[[#This Row],[Fecha Inicio grupo]],3))</f>
        <v/>
      </c>
      <c r="W917" s="29"/>
      <c r="X917" s="29"/>
      <c r="Y917" s="76"/>
      <c r="Z917" s="76"/>
      <c r="AA917" s="76"/>
      <c r="AB917" s="76"/>
      <c r="AC917" s="76"/>
      <c r="AD917" s="76"/>
      <c r="AE917" s="76"/>
      <c r="AF917" s="76"/>
      <c r="AG917" s="76"/>
      <c r="AH917" s="76"/>
      <c r="AI917" s="76"/>
      <c r="AJ917" s="76"/>
      <c r="AK917" s="76"/>
      <c r="AL917" s="76"/>
      <c r="AM917" s="76"/>
      <c r="AN917" s="76"/>
      <c r="AO917" s="143"/>
      <c r="AP917" s="244" t="str">
        <f>IF(F917="","",IFERROR(VLOOKUP(SUBSTITUTE(SUBSTITUTE(Tabla1[[#This Row],[Uso Sistemas]],"T","P"),"N","F"),Parámetros!$M$2:$N$17,2,0),"Completar hasta 3ra sem. para evaluar a Probacionista"))</f>
        <v/>
      </c>
      <c r="AQ917" s="39"/>
      <c r="AR917" s="39"/>
      <c r="AS917" s="39"/>
      <c r="AT917" s="28"/>
      <c r="AU917" s="55"/>
      <c r="AV917" s="55"/>
      <c r="AW917" s="55"/>
      <c r="AX917" s="246" t="str">
        <f>IF(V917="","",EOMONTH(EDATE(Tabla1[[#This Row],[Fecha Finalización]],2),0))</f>
        <v/>
      </c>
      <c r="AY917" s="39"/>
      <c r="AZ917" s="247" t="str">
        <f>IF(V917="","",EOMONTH(EDATE(Tabla1[[#This Row],[Fecha Finalización]],3),0))</f>
        <v/>
      </c>
      <c r="BA917" s="39"/>
      <c r="BB917" s="39"/>
      <c r="BC917" s="233"/>
      <c r="BD917" s="231" t="str">
        <f>IF(F917="","",Tabla1[[#This Row],[sem 01]]&amp;Tabla1[[#This Row],[sem 02]]&amp;Tabla1[[#This Row],[sem 03]])</f>
        <v/>
      </c>
      <c r="BE917" s="232" t="str">
        <f>+IF(TRIM(F917)="","",$B$1&amp;"-"&amp;Tabla1[[#This Row],[Mes Inscrito]]&amp;"-"&amp;Tabla1[[#This Row],[Dia de clases Inscrito]]&amp;"-"&amp;Tabla1[[#This Row],[Horario Inscrito]]&amp;"-"&amp;Tabla1[[#This Row],[Fecha Inicio grupo]])</f>
        <v/>
      </c>
      <c r="BF917" s="249" t="str">
        <f>IF(F917="","",Tabla1[[#This Row],[Curso]])</f>
        <v/>
      </c>
      <c r="BG917" s="250" t="str">
        <f>+IF(TRIM(F917)="","",$B$1&amp;"-"&amp;TRIM(Tabla1[[#This Row],[Mes Inscrito]])&amp;"-"&amp;TRIM(Tabla1[[#This Row],[Dia de clases Inscrito]])&amp;"-"&amp;TRIM(Tabla1[[#This Row],[Horario Inscrito]])&amp;"-"&amp;TRIM(Tabla1[[#This Row],[Fecha Inicio grupo]])&amp;"-"&amp;TRIM(Tabla1[[#This Row],[Tipo Incrito]]))</f>
        <v/>
      </c>
      <c r="BH917" s="251" t="str">
        <f>IF(F917="","",OR(IFERROR(SEARCH("CG",Tabla1[[#This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7" s="305" t="str">
        <f>IF(F917&lt;&gt;"",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7" s="305" t="str">
        <f>IF(F917&lt;&gt;"",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7" s="305" t="str">
        <f>IF(Tabla1[[#This Row],[Fecha Inicio grupo]]="","",IFERROR(VLOOKUP(Tabla1[[#This Row],[Mes de Alta como miembro]],Parámetros!$AM$2:$AN$16,2,0),"01/01/1900"))</f>
        <v/>
      </c>
    </row>
    <row r="918" spans="1:63" ht="14.45" hidden="1">
      <c r="A918" s="68">
        <v>915</v>
      </c>
      <c r="B918" s="29"/>
      <c r="C918" s="34"/>
      <c r="D918" s="42"/>
      <c r="E918" s="64"/>
      <c r="F918" s="45"/>
      <c r="G918" s="45"/>
      <c r="H918" s="161"/>
      <c r="I918" s="42"/>
      <c r="J918" s="28"/>
      <c r="K918" s="69"/>
      <c r="L918" s="68"/>
      <c r="M918" s="46"/>
      <c r="N918" s="236" t="str">
        <f ca="1">IF(Tabla1[[#This Row],[Fecha de nac]]="","",IF(Tabla1[[#This Row],[Fecha Finalización]] &gt;=TODAY(), DATEDIF(Tabla1[[#This Row],[Fecha de nac]],TODAY(),"y"), ROUNDDOWN((Tabla1[[#This Row],[Fecha Finalización]] -Tabla1[[#This Row],[Fecha de nac]])/365,0)))</f>
        <v/>
      </c>
      <c r="O918" s="167"/>
      <c r="P918" s="34"/>
      <c r="Q918" s="67"/>
      <c r="R918" s="67"/>
      <c r="S918" s="67"/>
      <c r="T918" s="67"/>
      <c r="U918" s="241" t="str">
        <f>IF(F918="","",Tabla1[[#This Row],[Fecha Inicio grupo]]+3*7-7)</f>
        <v/>
      </c>
      <c r="V918" s="242" t="str">
        <f>IF(F918="","",EDATE(Tabla1[[#This Row],[Fecha Inicio grupo]],3))</f>
        <v/>
      </c>
      <c r="W918" s="29"/>
      <c r="X918" s="29"/>
      <c r="Y918" s="76"/>
      <c r="Z918" s="76"/>
      <c r="AA918" s="76"/>
      <c r="AB918" s="76"/>
      <c r="AC918" s="76"/>
      <c r="AD918" s="76"/>
      <c r="AE918" s="76"/>
      <c r="AF918" s="76"/>
      <c r="AG918" s="76"/>
      <c r="AH918" s="76"/>
      <c r="AI918" s="76"/>
      <c r="AJ918" s="76"/>
      <c r="AK918" s="76"/>
      <c r="AL918" s="76"/>
      <c r="AM918" s="76"/>
      <c r="AN918" s="76"/>
      <c r="AO918" s="143"/>
      <c r="AP918" s="244" t="str">
        <f>IF(F918="","",IFERROR(VLOOKUP(SUBSTITUTE(SUBSTITUTE(Tabla1[[#This Row],[Uso Sistemas]],"T","P"),"N","F"),Parámetros!$M$2:$N$17,2,0),"Completar hasta 3ra sem. para evaluar a Probacionista"))</f>
        <v/>
      </c>
      <c r="AQ918" s="39"/>
      <c r="AR918" s="39"/>
      <c r="AS918" s="39"/>
      <c r="AT918" s="28"/>
      <c r="AU918" s="55"/>
      <c r="AV918" s="55"/>
      <c r="AW918" s="55"/>
      <c r="AX918" s="246" t="str">
        <f>IF(V918="","",EOMONTH(EDATE(Tabla1[[#This Row],[Fecha Finalización]],2),0))</f>
        <v/>
      </c>
      <c r="AY918" s="39"/>
      <c r="AZ918" s="247" t="str">
        <f>IF(V918="","",EOMONTH(EDATE(Tabla1[[#This Row],[Fecha Finalización]],3),0))</f>
        <v/>
      </c>
      <c r="BA918" s="39"/>
      <c r="BB918" s="39"/>
      <c r="BC918" s="233"/>
      <c r="BD918" s="231" t="str">
        <f>IF(F918="","",Tabla1[[#This Row],[sem 01]]&amp;Tabla1[[#This Row],[sem 02]]&amp;Tabla1[[#This Row],[sem 03]])</f>
        <v/>
      </c>
      <c r="BE918" s="232" t="str">
        <f>+IF(TRIM(F918)="","",$B$1&amp;"-"&amp;Tabla1[[#This Row],[Mes Inscrito]]&amp;"-"&amp;Tabla1[[#This Row],[Dia de clases Inscrito]]&amp;"-"&amp;Tabla1[[#This Row],[Horario Inscrito]]&amp;"-"&amp;Tabla1[[#This Row],[Fecha Inicio grupo]])</f>
        <v/>
      </c>
      <c r="BF918" s="249" t="str">
        <f>IF(F918="","",Tabla1[[#This Row],[Curso]])</f>
        <v/>
      </c>
      <c r="BG918" s="250" t="str">
        <f>+IF(TRIM(F918)="","",$B$1&amp;"-"&amp;TRIM(Tabla1[[#This Row],[Mes Inscrito]])&amp;"-"&amp;TRIM(Tabla1[[#This Row],[Dia de clases Inscrito]])&amp;"-"&amp;TRIM(Tabla1[[#This Row],[Horario Inscrito]])&amp;"-"&amp;TRIM(Tabla1[[#This Row],[Fecha Inicio grupo]])&amp;"-"&amp;TRIM(Tabla1[[#This Row],[Tipo Incrito]]))</f>
        <v/>
      </c>
      <c r="BH918" s="251" t="str">
        <f>IF(F918="","",OR(IFERROR(SEARCH("CG",Tabla1[[#This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8" s="305" t="str">
        <f>IF(F918&lt;&gt;"",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8" s="305" t="str">
        <f>IF(F918&lt;&gt;"",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8" s="305" t="str">
        <f>IF(Tabla1[[#This Row],[Fecha Inicio grupo]]="","",IFERROR(VLOOKUP(Tabla1[[#This Row],[Mes de Alta como miembro]],Parámetros!$AM$2:$AN$16,2,0),"01/01/1900"))</f>
        <v/>
      </c>
    </row>
    <row r="919" spans="1:63" ht="14.45" hidden="1">
      <c r="A919" s="68">
        <v>916</v>
      </c>
      <c r="B919" s="29"/>
      <c r="C919" s="34"/>
      <c r="D919" s="42"/>
      <c r="E919" s="64"/>
      <c r="F919" s="45"/>
      <c r="G919" s="45"/>
      <c r="H919" s="161"/>
      <c r="I919" s="42"/>
      <c r="J919" s="28"/>
      <c r="K919" s="69"/>
      <c r="L919" s="68"/>
      <c r="M919" s="46"/>
      <c r="N919" s="236" t="str">
        <f ca="1">IF(Tabla1[[#This Row],[Fecha de nac]]="","",IF(Tabla1[[#This Row],[Fecha Finalización]] &gt;=TODAY(), DATEDIF(Tabla1[[#This Row],[Fecha de nac]],TODAY(),"y"), ROUNDDOWN((Tabla1[[#This Row],[Fecha Finalización]] -Tabla1[[#This Row],[Fecha de nac]])/365,0)))</f>
        <v/>
      </c>
      <c r="O919" s="167"/>
      <c r="P919" s="34"/>
      <c r="Q919" s="67"/>
      <c r="R919" s="67"/>
      <c r="S919" s="67"/>
      <c r="T919" s="67"/>
      <c r="U919" s="241" t="str">
        <f>IF(F919="","",Tabla1[[#This Row],[Fecha Inicio grupo]]+3*7-7)</f>
        <v/>
      </c>
      <c r="V919" s="242" t="str">
        <f>IF(F919="","",EDATE(Tabla1[[#This Row],[Fecha Inicio grupo]],3))</f>
        <v/>
      </c>
      <c r="W919" s="29"/>
      <c r="X919" s="29"/>
      <c r="Y919" s="76"/>
      <c r="Z919" s="76"/>
      <c r="AA919" s="76"/>
      <c r="AB919" s="76"/>
      <c r="AC919" s="76"/>
      <c r="AD919" s="76"/>
      <c r="AE919" s="76"/>
      <c r="AF919" s="76"/>
      <c r="AG919" s="76"/>
      <c r="AH919" s="76"/>
      <c r="AI919" s="76"/>
      <c r="AJ919" s="76"/>
      <c r="AK919" s="76"/>
      <c r="AL919" s="76"/>
      <c r="AM919" s="76"/>
      <c r="AN919" s="76"/>
      <c r="AO919" s="143"/>
      <c r="AP919" s="244" t="str">
        <f>IF(F919="","",IFERROR(VLOOKUP(SUBSTITUTE(SUBSTITUTE(Tabla1[[#This Row],[Uso Sistemas]],"T","P"),"N","F"),Parámetros!$M$2:$N$17,2,0),"Completar hasta 3ra sem. para evaluar a Probacionista"))</f>
        <v/>
      </c>
      <c r="AQ919" s="39"/>
      <c r="AR919" s="39"/>
      <c r="AS919" s="39"/>
      <c r="AT919" s="28"/>
      <c r="AU919" s="55"/>
      <c r="AV919" s="55"/>
      <c r="AW919" s="55"/>
      <c r="AX919" s="246" t="str">
        <f>IF(V919="","",EOMONTH(EDATE(Tabla1[[#This Row],[Fecha Finalización]],2),0))</f>
        <v/>
      </c>
      <c r="AY919" s="39"/>
      <c r="AZ919" s="247" t="str">
        <f>IF(V919="","",EOMONTH(EDATE(Tabla1[[#This Row],[Fecha Finalización]],3),0))</f>
        <v/>
      </c>
      <c r="BA919" s="39"/>
      <c r="BB919" s="39"/>
      <c r="BC919" s="233"/>
      <c r="BD919" s="231" t="str">
        <f>IF(F919="","",Tabla1[[#This Row],[sem 01]]&amp;Tabla1[[#This Row],[sem 02]]&amp;Tabla1[[#This Row],[sem 03]])</f>
        <v/>
      </c>
      <c r="BE919" s="232" t="str">
        <f>+IF(TRIM(F919)="","",$B$1&amp;"-"&amp;Tabla1[[#This Row],[Mes Inscrito]]&amp;"-"&amp;Tabla1[[#This Row],[Dia de clases Inscrito]]&amp;"-"&amp;Tabla1[[#This Row],[Horario Inscrito]]&amp;"-"&amp;Tabla1[[#This Row],[Fecha Inicio grupo]])</f>
        <v/>
      </c>
      <c r="BF919" s="249" t="str">
        <f>IF(F919="","",Tabla1[[#This Row],[Curso]])</f>
        <v/>
      </c>
      <c r="BG919" s="250" t="str">
        <f>+IF(TRIM(F919)="","",$B$1&amp;"-"&amp;TRIM(Tabla1[[#This Row],[Mes Inscrito]])&amp;"-"&amp;TRIM(Tabla1[[#This Row],[Dia de clases Inscrito]])&amp;"-"&amp;TRIM(Tabla1[[#This Row],[Horario Inscrito]])&amp;"-"&amp;TRIM(Tabla1[[#This Row],[Fecha Inicio grupo]])&amp;"-"&amp;TRIM(Tabla1[[#This Row],[Tipo Incrito]]))</f>
        <v/>
      </c>
      <c r="BH919" s="251" t="str">
        <f>IF(F919="","",OR(IFERROR(SEARCH("CG",Tabla1[[#This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9" s="305" t="str">
        <f>IF(F919&lt;&gt;"",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9" s="305" t="str">
        <f>IF(F919&lt;&gt;"",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9" s="305" t="str">
        <f>IF(Tabla1[[#This Row],[Fecha Inicio grupo]]="","",IFERROR(VLOOKUP(Tabla1[[#This Row],[Mes de Alta como miembro]],Parámetros!$AM$2:$AN$16,2,0),"01/01/1900"))</f>
        <v/>
      </c>
    </row>
    <row r="920" spans="1:63" ht="14.45" hidden="1">
      <c r="A920" s="68">
        <v>917</v>
      </c>
      <c r="B920" s="29"/>
      <c r="C920" s="34"/>
      <c r="D920" s="42"/>
      <c r="E920" s="64"/>
      <c r="F920" s="45"/>
      <c r="G920" s="45"/>
      <c r="H920" s="161"/>
      <c r="I920" s="42"/>
      <c r="J920" s="28"/>
      <c r="K920" s="69"/>
      <c r="L920" s="68"/>
      <c r="M920" s="46"/>
      <c r="N920" s="236" t="str">
        <f ca="1">IF(Tabla1[[#This Row],[Fecha de nac]]="","",IF(Tabla1[[#This Row],[Fecha Finalización]] &gt;=TODAY(), DATEDIF(Tabla1[[#This Row],[Fecha de nac]],TODAY(),"y"), ROUNDDOWN((Tabla1[[#This Row],[Fecha Finalización]] -Tabla1[[#This Row],[Fecha de nac]])/365,0)))</f>
        <v/>
      </c>
      <c r="O920" s="167"/>
      <c r="P920" s="34"/>
      <c r="Q920" s="67"/>
      <c r="R920" s="67"/>
      <c r="S920" s="67"/>
      <c r="T920" s="67"/>
      <c r="U920" s="241" t="str">
        <f>IF(F920="","",Tabla1[[#This Row],[Fecha Inicio grupo]]+3*7-7)</f>
        <v/>
      </c>
      <c r="V920" s="242" t="str">
        <f>IF(F920="","",EDATE(Tabla1[[#This Row],[Fecha Inicio grupo]],3))</f>
        <v/>
      </c>
      <c r="W920" s="29"/>
      <c r="X920" s="29"/>
      <c r="Y920" s="76"/>
      <c r="Z920" s="76"/>
      <c r="AA920" s="76"/>
      <c r="AB920" s="76"/>
      <c r="AC920" s="76"/>
      <c r="AD920" s="76"/>
      <c r="AE920" s="76"/>
      <c r="AF920" s="76"/>
      <c r="AG920" s="76"/>
      <c r="AH920" s="76"/>
      <c r="AI920" s="76"/>
      <c r="AJ920" s="76"/>
      <c r="AK920" s="76"/>
      <c r="AL920" s="76"/>
      <c r="AM920" s="76"/>
      <c r="AN920" s="76"/>
      <c r="AO920" s="143"/>
      <c r="AP920" s="244" t="str">
        <f>IF(F920="","",IFERROR(VLOOKUP(SUBSTITUTE(SUBSTITUTE(Tabla1[[#This Row],[Uso Sistemas]],"T","P"),"N","F"),Parámetros!$M$2:$N$17,2,0),"Completar hasta 3ra sem. para evaluar a Probacionista"))</f>
        <v/>
      </c>
      <c r="AQ920" s="39"/>
      <c r="AR920" s="39"/>
      <c r="AS920" s="39"/>
      <c r="AT920" s="28"/>
      <c r="AU920" s="55"/>
      <c r="AV920" s="55"/>
      <c r="AW920" s="55"/>
      <c r="AX920" s="246" t="str">
        <f>IF(V920="","",EOMONTH(EDATE(Tabla1[[#This Row],[Fecha Finalización]],2),0))</f>
        <v/>
      </c>
      <c r="AY920" s="39"/>
      <c r="AZ920" s="247" t="str">
        <f>IF(V920="","",EOMONTH(EDATE(Tabla1[[#This Row],[Fecha Finalización]],3),0))</f>
        <v/>
      </c>
      <c r="BA920" s="39"/>
      <c r="BB920" s="39"/>
      <c r="BC920" s="233"/>
      <c r="BD920" s="231" t="str">
        <f>IF(F920="","",Tabla1[[#This Row],[sem 01]]&amp;Tabla1[[#This Row],[sem 02]]&amp;Tabla1[[#This Row],[sem 03]])</f>
        <v/>
      </c>
      <c r="BE920" s="232" t="str">
        <f>+IF(TRIM(F920)="","",$B$1&amp;"-"&amp;Tabla1[[#This Row],[Mes Inscrito]]&amp;"-"&amp;Tabla1[[#This Row],[Dia de clases Inscrito]]&amp;"-"&amp;Tabla1[[#This Row],[Horario Inscrito]]&amp;"-"&amp;Tabla1[[#This Row],[Fecha Inicio grupo]])</f>
        <v/>
      </c>
      <c r="BF920" s="249" t="str">
        <f>IF(F920="","",Tabla1[[#This Row],[Curso]])</f>
        <v/>
      </c>
      <c r="BG920" s="250" t="str">
        <f>+IF(TRIM(F920)="","",$B$1&amp;"-"&amp;TRIM(Tabla1[[#This Row],[Mes Inscrito]])&amp;"-"&amp;TRIM(Tabla1[[#This Row],[Dia de clases Inscrito]])&amp;"-"&amp;TRIM(Tabla1[[#This Row],[Horario Inscrito]])&amp;"-"&amp;TRIM(Tabla1[[#This Row],[Fecha Inicio grupo]])&amp;"-"&amp;TRIM(Tabla1[[#This Row],[Tipo Incrito]]))</f>
        <v/>
      </c>
      <c r="BH920" s="251" t="str">
        <f>IF(F920="","",OR(IFERROR(SEARCH("CG",Tabla1[[#This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0" s="305" t="str">
        <f>IF(F920&lt;&gt;"",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0" s="305" t="str">
        <f>IF(F920&lt;&gt;"",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0" s="305" t="str">
        <f>IF(Tabla1[[#This Row],[Fecha Inicio grupo]]="","",IFERROR(VLOOKUP(Tabla1[[#This Row],[Mes de Alta como miembro]],Parámetros!$AM$2:$AN$16,2,0),"01/01/1900"))</f>
        <v/>
      </c>
    </row>
    <row r="921" spans="1:63" ht="14.45" hidden="1">
      <c r="A921" s="68">
        <v>918</v>
      </c>
      <c r="B921" s="29"/>
      <c r="C921" s="34"/>
      <c r="D921" s="42"/>
      <c r="E921" s="64"/>
      <c r="F921" s="45"/>
      <c r="G921" s="45"/>
      <c r="H921" s="161"/>
      <c r="I921" s="42"/>
      <c r="J921" s="28"/>
      <c r="K921" s="69"/>
      <c r="L921" s="68"/>
      <c r="M921" s="46"/>
      <c r="N921" s="236" t="str">
        <f ca="1">IF(Tabla1[[#This Row],[Fecha de nac]]="","",IF(Tabla1[[#This Row],[Fecha Finalización]] &gt;=TODAY(), DATEDIF(Tabla1[[#This Row],[Fecha de nac]],TODAY(),"y"), ROUNDDOWN((Tabla1[[#This Row],[Fecha Finalización]] -Tabla1[[#This Row],[Fecha de nac]])/365,0)))</f>
        <v/>
      </c>
      <c r="O921" s="167"/>
      <c r="P921" s="34"/>
      <c r="Q921" s="67"/>
      <c r="R921" s="67"/>
      <c r="S921" s="67"/>
      <c r="T921" s="67"/>
      <c r="U921" s="241" t="str">
        <f>IF(F921="","",Tabla1[[#This Row],[Fecha Inicio grupo]]+3*7-7)</f>
        <v/>
      </c>
      <c r="V921" s="242" t="str">
        <f>IF(F921="","",EDATE(Tabla1[[#This Row],[Fecha Inicio grupo]],3))</f>
        <v/>
      </c>
      <c r="W921" s="29"/>
      <c r="X921" s="29"/>
      <c r="Y921" s="76"/>
      <c r="Z921" s="76"/>
      <c r="AA921" s="76"/>
      <c r="AB921" s="76"/>
      <c r="AC921" s="76"/>
      <c r="AD921" s="76"/>
      <c r="AE921" s="76"/>
      <c r="AF921" s="76"/>
      <c r="AG921" s="76"/>
      <c r="AH921" s="76"/>
      <c r="AI921" s="76"/>
      <c r="AJ921" s="76"/>
      <c r="AK921" s="76"/>
      <c r="AL921" s="76"/>
      <c r="AM921" s="76"/>
      <c r="AN921" s="76"/>
      <c r="AO921" s="143"/>
      <c r="AP921" s="244" t="str">
        <f>IF(F921="","",IFERROR(VLOOKUP(SUBSTITUTE(SUBSTITUTE(Tabla1[[#This Row],[Uso Sistemas]],"T","P"),"N","F"),Parámetros!$M$2:$N$17,2,0),"Completar hasta 3ra sem. para evaluar a Probacionista"))</f>
        <v/>
      </c>
      <c r="AQ921" s="39"/>
      <c r="AR921" s="39"/>
      <c r="AS921" s="39"/>
      <c r="AT921" s="28"/>
      <c r="AU921" s="55"/>
      <c r="AV921" s="55"/>
      <c r="AW921" s="55"/>
      <c r="AX921" s="246" t="str">
        <f>IF(V921="","",EOMONTH(EDATE(Tabla1[[#This Row],[Fecha Finalización]],2),0))</f>
        <v/>
      </c>
      <c r="AY921" s="39"/>
      <c r="AZ921" s="247" t="str">
        <f>IF(V921="","",EOMONTH(EDATE(Tabla1[[#This Row],[Fecha Finalización]],3),0))</f>
        <v/>
      </c>
      <c r="BA921" s="39"/>
      <c r="BB921" s="39"/>
      <c r="BC921" s="233"/>
      <c r="BD921" s="231" t="str">
        <f>IF(F921="","",Tabla1[[#This Row],[sem 01]]&amp;Tabla1[[#This Row],[sem 02]]&amp;Tabla1[[#This Row],[sem 03]])</f>
        <v/>
      </c>
      <c r="BE921" s="232" t="str">
        <f>+IF(TRIM(F921)="","",$B$1&amp;"-"&amp;Tabla1[[#This Row],[Mes Inscrito]]&amp;"-"&amp;Tabla1[[#This Row],[Dia de clases Inscrito]]&amp;"-"&amp;Tabla1[[#This Row],[Horario Inscrito]]&amp;"-"&amp;Tabla1[[#This Row],[Fecha Inicio grupo]])</f>
        <v/>
      </c>
      <c r="BF921" s="249" t="str">
        <f>IF(F921="","",Tabla1[[#This Row],[Curso]])</f>
        <v/>
      </c>
      <c r="BG921" s="250" t="str">
        <f>+IF(TRIM(F921)="","",$B$1&amp;"-"&amp;TRIM(Tabla1[[#This Row],[Mes Inscrito]])&amp;"-"&amp;TRIM(Tabla1[[#This Row],[Dia de clases Inscrito]])&amp;"-"&amp;TRIM(Tabla1[[#This Row],[Horario Inscrito]])&amp;"-"&amp;TRIM(Tabla1[[#This Row],[Fecha Inicio grupo]])&amp;"-"&amp;TRIM(Tabla1[[#This Row],[Tipo Incrito]]))</f>
        <v/>
      </c>
      <c r="BH921" s="251" t="str">
        <f>IF(F921="","",OR(IFERROR(SEARCH("CG",Tabla1[[#This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1" s="305" t="str">
        <f>IF(F921&lt;&gt;"",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1" s="305" t="str">
        <f>IF(F921&lt;&gt;"",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1" s="305" t="str">
        <f>IF(Tabla1[[#This Row],[Fecha Inicio grupo]]="","",IFERROR(VLOOKUP(Tabla1[[#This Row],[Mes de Alta como miembro]],Parámetros!$AM$2:$AN$16,2,0),"01/01/1900"))</f>
        <v/>
      </c>
    </row>
    <row r="922" spans="1:63" ht="14.45" hidden="1">
      <c r="A922" s="68">
        <v>919</v>
      </c>
      <c r="B922" s="29"/>
      <c r="C922" s="34"/>
      <c r="D922" s="42"/>
      <c r="E922" s="64"/>
      <c r="F922" s="45"/>
      <c r="G922" s="45"/>
      <c r="H922" s="161"/>
      <c r="I922" s="42"/>
      <c r="J922" s="28"/>
      <c r="K922" s="69"/>
      <c r="L922" s="68"/>
      <c r="M922" s="46"/>
      <c r="N922" s="236" t="str">
        <f ca="1">IF(Tabla1[[#This Row],[Fecha de nac]]="","",IF(Tabla1[[#This Row],[Fecha Finalización]] &gt;=TODAY(), DATEDIF(Tabla1[[#This Row],[Fecha de nac]],TODAY(),"y"), ROUNDDOWN((Tabla1[[#This Row],[Fecha Finalización]] -Tabla1[[#This Row],[Fecha de nac]])/365,0)))</f>
        <v/>
      </c>
      <c r="O922" s="167"/>
      <c r="P922" s="34"/>
      <c r="Q922" s="67"/>
      <c r="R922" s="67"/>
      <c r="S922" s="67"/>
      <c r="T922" s="67"/>
      <c r="U922" s="241" t="str">
        <f>IF(F922="","",Tabla1[[#This Row],[Fecha Inicio grupo]]+3*7-7)</f>
        <v/>
      </c>
      <c r="V922" s="242" t="str">
        <f>IF(F922="","",EDATE(Tabla1[[#This Row],[Fecha Inicio grupo]],3))</f>
        <v/>
      </c>
      <c r="W922" s="29"/>
      <c r="X922" s="29"/>
      <c r="Y922" s="76"/>
      <c r="Z922" s="76"/>
      <c r="AA922" s="76"/>
      <c r="AB922" s="76"/>
      <c r="AC922" s="76"/>
      <c r="AD922" s="76"/>
      <c r="AE922" s="76"/>
      <c r="AF922" s="76"/>
      <c r="AG922" s="76"/>
      <c r="AH922" s="76"/>
      <c r="AI922" s="76"/>
      <c r="AJ922" s="76"/>
      <c r="AK922" s="76"/>
      <c r="AL922" s="76"/>
      <c r="AM922" s="76"/>
      <c r="AN922" s="76"/>
      <c r="AO922" s="143"/>
      <c r="AP922" s="244" t="str">
        <f>IF(F922="","",IFERROR(VLOOKUP(SUBSTITUTE(SUBSTITUTE(Tabla1[[#This Row],[Uso Sistemas]],"T","P"),"N","F"),Parámetros!$M$2:$N$17,2,0),"Completar hasta 3ra sem. para evaluar a Probacionista"))</f>
        <v/>
      </c>
      <c r="AQ922" s="39"/>
      <c r="AR922" s="39"/>
      <c r="AS922" s="39"/>
      <c r="AT922" s="28"/>
      <c r="AU922" s="55"/>
      <c r="AV922" s="55"/>
      <c r="AW922" s="55"/>
      <c r="AX922" s="246" t="str">
        <f>IF(V922="","",EOMONTH(EDATE(Tabla1[[#This Row],[Fecha Finalización]],2),0))</f>
        <v/>
      </c>
      <c r="AY922" s="39"/>
      <c r="AZ922" s="247" t="str">
        <f>IF(V922="","",EOMONTH(EDATE(Tabla1[[#This Row],[Fecha Finalización]],3),0))</f>
        <v/>
      </c>
      <c r="BA922" s="39"/>
      <c r="BB922" s="39"/>
      <c r="BC922" s="233"/>
      <c r="BD922" s="231" t="str">
        <f>IF(F922="","",Tabla1[[#This Row],[sem 01]]&amp;Tabla1[[#This Row],[sem 02]]&amp;Tabla1[[#This Row],[sem 03]])</f>
        <v/>
      </c>
      <c r="BE922" s="232" t="str">
        <f>+IF(TRIM(F922)="","",$B$1&amp;"-"&amp;Tabla1[[#This Row],[Mes Inscrito]]&amp;"-"&amp;Tabla1[[#This Row],[Dia de clases Inscrito]]&amp;"-"&amp;Tabla1[[#This Row],[Horario Inscrito]]&amp;"-"&amp;Tabla1[[#This Row],[Fecha Inicio grupo]])</f>
        <v/>
      </c>
      <c r="BF922" s="249" t="str">
        <f>IF(F922="","",Tabla1[[#This Row],[Curso]])</f>
        <v/>
      </c>
      <c r="BG922" s="250" t="str">
        <f>+IF(TRIM(F922)="","",$B$1&amp;"-"&amp;TRIM(Tabla1[[#This Row],[Mes Inscrito]])&amp;"-"&amp;TRIM(Tabla1[[#This Row],[Dia de clases Inscrito]])&amp;"-"&amp;TRIM(Tabla1[[#This Row],[Horario Inscrito]])&amp;"-"&amp;TRIM(Tabla1[[#This Row],[Fecha Inicio grupo]])&amp;"-"&amp;TRIM(Tabla1[[#This Row],[Tipo Incrito]]))</f>
        <v/>
      </c>
      <c r="BH922" s="251" t="str">
        <f>IF(F922="","",OR(IFERROR(SEARCH("CG",Tabla1[[#This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2" s="305" t="str">
        <f>IF(F922&lt;&gt;"",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2" s="305" t="str">
        <f>IF(F922&lt;&gt;"",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2" s="305" t="str">
        <f>IF(Tabla1[[#This Row],[Fecha Inicio grupo]]="","",IFERROR(VLOOKUP(Tabla1[[#This Row],[Mes de Alta como miembro]],Parámetros!$AM$2:$AN$16,2,0),"01/01/1900"))</f>
        <v/>
      </c>
    </row>
    <row r="923" spans="1:63" ht="14.45" hidden="1">
      <c r="A923" s="68">
        <v>920</v>
      </c>
      <c r="B923" s="29"/>
      <c r="C923" s="34"/>
      <c r="D923" s="42"/>
      <c r="E923" s="64"/>
      <c r="F923" s="45"/>
      <c r="G923" s="45"/>
      <c r="H923" s="161"/>
      <c r="I923" s="42"/>
      <c r="J923" s="28"/>
      <c r="K923" s="69"/>
      <c r="L923" s="68"/>
      <c r="M923" s="46"/>
      <c r="N923" s="236" t="str">
        <f ca="1">IF(Tabla1[[#This Row],[Fecha de nac]]="","",IF(Tabla1[[#This Row],[Fecha Finalización]] &gt;=TODAY(), DATEDIF(Tabla1[[#This Row],[Fecha de nac]],TODAY(),"y"), ROUNDDOWN((Tabla1[[#This Row],[Fecha Finalización]] -Tabla1[[#This Row],[Fecha de nac]])/365,0)))</f>
        <v/>
      </c>
      <c r="O923" s="167"/>
      <c r="P923" s="34"/>
      <c r="Q923" s="67"/>
      <c r="R923" s="67"/>
      <c r="S923" s="67"/>
      <c r="T923" s="67"/>
      <c r="U923" s="241" t="str">
        <f>IF(F923="","",Tabla1[[#This Row],[Fecha Inicio grupo]]+3*7-7)</f>
        <v/>
      </c>
      <c r="V923" s="242" t="str">
        <f>IF(F923="","",EDATE(Tabla1[[#This Row],[Fecha Inicio grupo]],3))</f>
        <v/>
      </c>
      <c r="W923" s="29"/>
      <c r="X923" s="29"/>
      <c r="Y923" s="76"/>
      <c r="Z923" s="76"/>
      <c r="AA923" s="76"/>
      <c r="AB923" s="76"/>
      <c r="AC923" s="76"/>
      <c r="AD923" s="76"/>
      <c r="AE923" s="76"/>
      <c r="AF923" s="76"/>
      <c r="AG923" s="76"/>
      <c r="AH923" s="76"/>
      <c r="AI923" s="76"/>
      <c r="AJ923" s="76"/>
      <c r="AK923" s="76"/>
      <c r="AL923" s="76"/>
      <c r="AM923" s="76"/>
      <c r="AN923" s="76"/>
      <c r="AO923" s="143"/>
      <c r="AP923" s="244" t="str">
        <f>IF(F923="","",IFERROR(VLOOKUP(SUBSTITUTE(SUBSTITUTE(Tabla1[[#This Row],[Uso Sistemas]],"T","P"),"N","F"),Parámetros!$M$2:$N$17,2,0),"Completar hasta 3ra sem. para evaluar a Probacionista"))</f>
        <v/>
      </c>
      <c r="AQ923" s="39"/>
      <c r="AR923" s="39"/>
      <c r="AS923" s="39"/>
      <c r="AT923" s="28"/>
      <c r="AU923" s="55"/>
      <c r="AV923" s="55"/>
      <c r="AW923" s="55"/>
      <c r="AX923" s="246" t="str">
        <f>IF(V923="","",EOMONTH(EDATE(Tabla1[[#This Row],[Fecha Finalización]],2),0))</f>
        <v/>
      </c>
      <c r="AY923" s="39"/>
      <c r="AZ923" s="247" t="str">
        <f>IF(V923="","",EOMONTH(EDATE(Tabla1[[#This Row],[Fecha Finalización]],3),0))</f>
        <v/>
      </c>
      <c r="BA923" s="39"/>
      <c r="BB923" s="39"/>
      <c r="BC923" s="233"/>
      <c r="BD923" s="231" t="str">
        <f>IF(F923="","",Tabla1[[#This Row],[sem 01]]&amp;Tabla1[[#This Row],[sem 02]]&amp;Tabla1[[#This Row],[sem 03]])</f>
        <v/>
      </c>
      <c r="BE923" s="232" t="str">
        <f>+IF(TRIM(F923)="","",$B$1&amp;"-"&amp;Tabla1[[#This Row],[Mes Inscrito]]&amp;"-"&amp;Tabla1[[#This Row],[Dia de clases Inscrito]]&amp;"-"&amp;Tabla1[[#This Row],[Horario Inscrito]]&amp;"-"&amp;Tabla1[[#This Row],[Fecha Inicio grupo]])</f>
        <v/>
      </c>
      <c r="BF923" s="249" t="str">
        <f>IF(F923="","",Tabla1[[#This Row],[Curso]])</f>
        <v/>
      </c>
      <c r="BG923" s="250" t="str">
        <f>+IF(TRIM(F923)="","",$B$1&amp;"-"&amp;TRIM(Tabla1[[#This Row],[Mes Inscrito]])&amp;"-"&amp;TRIM(Tabla1[[#This Row],[Dia de clases Inscrito]])&amp;"-"&amp;TRIM(Tabla1[[#This Row],[Horario Inscrito]])&amp;"-"&amp;TRIM(Tabla1[[#This Row],[Fecha Inicio grupo]])&amp;"-"&amp;TRIM(Tabla1[[#This Row],[Tipo Incrito]]))</f>
        <v/>
      </c>
      <c r="BH923" s="251" t="str">
        <f>IF(F923="","",OR(IFERROR(SEARCH("CG",Tabla1[[#This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3" s="305" t="str">
        <f>IF(F923&lt;&gt;"",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3" s="305" t="str">
        <f>IF(F923&lt;&gt;"",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3" s="305" t="str">
        <f>IF(Tabla1[[#This Row],[Fecha Inicio grupo]]="","",IFERROR(VLOOKUP(Tabla1[[#This Row],[Mes de Alta como miembro]],Parámetros!$AM$2:$AN$16,2,0),"01/01/1900"))</f>
        <v/>
      </c>
    </row>
    <row r="924" spans="1:63" ht="14.45" hidden="1">
      <c r="A924" s="68">
        <v>921</v>
      </c>
      <c r="B924" s="29"/>
      <c r="C924" s="34"/>
      <c r="D924" s="42"/>
      <c r="E924" s="64"/>
      <c r="F924" s="45"/>
      <c r="G924" s="45"/>
      <c r="H924" s="161"/>
      <c r="I924" s="42"/>
      <c r="J924" s="28"/>
      <c r="K924" s="69"/>
      <c r="L924" s="68"/>
      <c r="M924" s="46"/>
      <c r="N924" s="236" t="str">
        <f ca="1">IF(Tabla1[[#This Row],[Fecha de nac]]="","",IF(Tabla1[[#This Row],[Fecha Finalización]] &gt;=TODAY(), DATEDIF(Tabla1[[#This Row],[Fecha de nac]],TODAY(),"y"), ROUNDDOWN((Tabla1[[#This Row],[Fecha Finalización]] -Tabla1[[#This Row],[Fecha de nac]])/365,0)))</f>
        <v/>
      </c>
      <c r="O924" s="167"/>
      <c r="P924" s="34"/>
      <c r="Q924" s="67"/>
      <c r="R924" s="67"/>
      <c r="S924" s="67"/>
      <c r="T924" s="67"/>
      <c r="U924" s="241" t="str">
        <f>IF(F924="","",Tabla1[[#This Row],[Fecha Inicio grupo]]+3*7-7)</f>
        <v/>
      </c>
      <c r="V924" s="242" t="str">
        <f>IF(F924="","",EDATE(Tabla1[[#This Row],[Fecha Inicio grupo]],3))</f>
        <v/>
      </c>
      <c r="W924" s="29"/>
      <c r="X924" s="29"/>
      <c r="Y924" s="76"/>
      <c r="Z924" s="76"/>
      <c r="AA924" s="76"/>
      <c r="AB924" s="76"/>
      <c r="AC924" s="76"/>
      <c r="AD924" s="76"/>
      <c r="AE924" s="76"/>
      <c r="AF924" s="76"/>
      <c r="AG924" s="76"/>
      <c r="AH924" s="76"/>
      <c r="AI924" s="76"/>
      <c r="AJ924" s="76"/>
      <c r="AK924" s="76"/>
      <c r="AL924" s="76"/>
      <c r="AM924" s="76"/>
      <c r="AN924" s="76"/>
      <c r="AO924" s="143"/>
      <c r="AP924" s="244" t="str">
        <f>IF(F924="","",IFERROR(VLOOKUP(SUBSTITUTE(SUBSTITUTE(Tabla1[[#This Row],[Uso Sistemas]],"T","P"),"N","F"),Parámetros!$M$2:$N$17,2,0),"Completar hasta 3ra sem. para evaluar a Probacionista"))</f>
        <v/>
      </c>
      <c r="AQ924" s="39"/>
      <c r="AR924" s="39"/>
      <c r="AS924" s="39"/>
      <c r="AT924" s="28"/>
      <c r="AU924" s="55"/>
      <c r="AV924" s="55"/>
      <c r="AW924" s="55"/>
      <c r="AX924" s="246" t="str">
        <f>IF(V924="","",EOMONTH(EDATE(Tabla1[[#This Row],[Fecha Finalización]],2),0))</f>
        <v/>
      </c>
      <c r="AY924" s="39"/>
      <c r="AZ924" s="247" t="str">
        <f>IF(V924="","",EOMONTH(EDATE(Tabla1[[#This Row],[Fecha Finalización]],3),0))</f>
        <v/>
      </c>
      <c r="BA924" s="39"/>
      <c r="BB924" s="39"/>
      <c r="BC924" s="233"/>
      <c r="BD924" s="231" t="str">
        <f>IF(F924="","",Tabla1[[#This Row],[sem 01]]&amp;Tabla1[[#This Row],[sem 02]]&amp;Tabla1[[#This Row],[sem 03]])</f>
        <v/>
      </c>
      <c r="BE924" s="232" t="str">
        <f>+IF(TRIM(F924)="","",$B$1&amp;"-"&amp;Tabla1[[#This Row],[Mes Inscrito]]&amp;"-"&amp;Tabla1[[#This Row],[Dia de clases Inscrito]]&amp;"-"&amp;Tabla1[[#This Row],[Horario Inscrito]]&amp;"-"&amp;Tabla1[[#This Row],[Fecha Inicio grupo]])</f>
        <v/>
      </c>
      <c r="BF924" s="249" t="str">
        <f>IF(F924="","",Tabla1[[#This Row],[Curso]])</f>
        <v/>
      </c>
      <c r="BG924" s="250" t="str">
        <f>+IF(TRIM(F924)="","",$B$1&amp;"-"&amp;TRIM(Tabla1[[#This Row],[Mes Inscrito]])&amp;"-"&amp;TRIM(Tabla1[[#This Row],[Dia de clases Inscrito]])&amp;"-"&amp;TRIM(Tabla1[[#This Row],[Horario Inscrito]])&amp;"-"&amp;TRIM(Tabla1[[#This Row],[Fecha Inicio grupo]])&amp;"-"&amp;TRIM(Tabla1[[#This Row],[Tipo Incrito]]))</f>
        <v/>
      </c>
      <c r="BH924" s="251" t="str">
        <f>IF(F924="","",OR(IFERROR(SEARCH("CG",Tabla1[[#This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4" s="305" t="str">
        <f>IF(F924&lt;&gt;"",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4" s="305" t="str">
        <f>IF(F924&lt;&gt;"",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4" s="305" t="str">
        <f>IF(Tabla1[[#This Row],[Fecha Inicio grupo]]="","",IFERROR(VLOOKUP(Tabla1[[#This Row],[Mes de Alta como miembro]],Parámetros!$AM$2:$AN$16,2,0),"01/01/1900"))</f>
        <v/>
      </c>
    </row>
    <row r="925" spans="1:63" ht="14.45" hidden="1">
      <c r="A925" s="68">
        <v>922</v>
      </c>
      <c r="B925" s="29"/>
      <c r="C925" s="34"/>
      <c r="D925" s="42"/>
      <c r="E925" s="64"/>
      <c r="F925" s="45"/>
      <c r="G925" s="45"/>
      <c r="H925" s="161"/>
      <c r="I925" s="42"/>
      <c r="J925" s="28"/>
      <c r="K925" s="69"/>
      <c r="L925" s="68"/>
      <c r="M925" s="46"/>
      <c r="N925" s="236" t="str">
        <f ca="1">IF(Tabla1[[#This Row],[Fecha de nac]]="","",IF(Tabla1[[#This Row],[Fecha Finalización]] &gt;=TODAY(), DATEDIF(Tabla1[[#This Row],[Fecha de nac]],TODAY(),"y"), ROUNDDOWN((Tabla1[[#This Row],[Fecha Finalización]] -Tabla1[[#This Row],[Fecha de nac]])/365,0)))</f>
        <v/>
      </c>
      <c r="O925" s="167"/>
      <c r="P925" s="34"/>
      <c r="Q925" s="67"/>
      <c r="R925" s="67"/>
      <c r="S925" s="67"/>
      <c r="T925" s="67"/>
      <c r="U925" s="241" t="str">
        <f>IF(F925="","",Tabla1[[#This Row],[Fecha Inicio grupo]]+3*7-7)</f>
        <v/>
      </c>
      <c r="V925" s="242" t="str">
        <f>IF(F925="","",EDATE(Tabla1[[#This Row],[Fecha Inicio grupo]],3))</f>
        <v/>
      </c>
      <c r="W925" s="29"/>
      <c r="X925" s="29"/>
      <c r="Y925" s="76"/>
      <c r="Z925" s="76"/>
      <c r="AA925" s="76"/>
      <c r="AB925" s="76"/>
      <c r="AC925" s="76"/>
      <c r="AD925" s="76"/>
      <c r="AE925" s="76"/>
      <c r="AF925" s="76"/>
      <c r="AG925" s="76"/>
      <c r="AH925" s="76"/>
      <c r="AI925" s="76"/>
      <c r="AJ925" s="76"/>
      <c r="AK925" s="76"/>
      <c r="AL925" s="76"/>
      <c r="AM925" s="76"/>
      <c r="AN925" s="76"/>
      <c r="AO925" s="143"/>
      <c r="AP925" s="244" t="str">
        <f>IF(F925="","",IFERROR(VLOOKUP(SUBSTITUTE(SUBSTITUTE(Tabla1[[#This Row],[Uso Sistemas]],"T","P"),"N","F"),Parámetros!$M$2:$N$17,2,0),"Completar hasta 3ra sem. para evaluar a Probacionista"))</f>
        <v/>
      </c>
      <c r="AQ925" s="39"/>
      <c r="AR925" s="39"/>
      <c r="AS925" s="39"/>
      <c r="AT925" s="28"/>
      <c r="AU925" s="55"/>
      <c r="AV925" s="55"/>
      <c r="AW925" s="55"/>
      <c r="AX925" s="246" t="str">
        <f>IF(V925="","",EOMONTH(EDATE(Tabla1[[#This Row],[Fecha Finalización]],2),0))</f>
        <v/>
      </c>
      <c r="AY925" s="39"/>
      <c r="AZ925" s="247" t="str">
        <f>IF(V925="","",EOMONTH(EDATE(Tabla1[[#This Row],[Fecha Finalización]],3),0))</f>
        <v/>
      </c>
      <c r="BA925" s="39"/>
      <c r="BB925" s="39"/>
      <c r="BC925" s="233"/>
      <c r="BD925" s="231" t="str">
        <f>IF(F925="","",Tabla1[[#This Row],[sem 01]]&amp;Tabla1[[#This Row],[sem 02]]&amp;Tabla1[[#This Row],[sem 03]])</f>
        <v/>
      </c>
      <c r="BE925" s="232" t="str">
        <f>+IF(TRIM(F925)="","",$B$1&amp;"-"&amp;Tabla1[[#This Row],[Mes Inscrito]]&amp;"-"&amp;Tabla1[[#This Row],[Dia de clases Inscrito]]&amp;"-"&amp;Tabla1[[#This Row],[Horario Inscrito]]&amp;"-"&amp;Tabla1[[#This Row],[Fecha Inicio grupo]])</f>
        <v/>
      </c>
      <c r="BF925" s="249" t="str">
        <f>IF(F925="","",Tabla1[[#This Row],[Curso]])</f>
        <v/>
      </c>
      <c r="BG925" s="250" t="str">
        <f>+IF(TRIM(F925)="","",$B$1&amp;"-"&amp;TRIM(Tabla1[[#This Row],[Mes Inscrito]])&amp;"-"&amp;TRIM(Tabla1[[#This Row],[Dia de clases Inscrito]])&amp;"-"&amp;TRIM(Tabla1[[#This Row],[Horario Inscrito]])&amp;"-"&amp;TRIM(Tabla1[[#This Row],[Fecha Inicio grupo]])&amp;"-"&amp;TRIM(Tabla1[[#This Row],[Tipo Incrito]]))</f>
        <v/>
      </c>
      <c r="BH925" s="251" t="str">
        <f>IF(F925="","",OR(IFERROR(SEARCH("CG",Tabla1[[#This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5" s="305" t="str">
        <f>IF(F925&lt;&gt;"",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5" s="305" t="str">
        <f>IF(F925&lt;&gt;"",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5" s="305" t="str">
        <f>IF(Tabla1[[#This Row],[Fecha Inicio grupo]]="","",IFERROR(VLOOKUP(Tabla1[[#This Row],[Mes de Alta como miembro]],Parámetros!$AM$2:$AN$16,2,0),"01/01/1900"))</f>
        <v/>
      </c>
    </row>
    <row r="926" spans="1:63" ht="14.45" hidden="1">
      <c r="A926" s="68">
        <v>923</v>
      </c>
      <c r="B926" s="29"/>
      <c r="C926" s="34"/>
      <c r="D926" s="42"/>
      <c r="E926" s="64"/>
      <c r="F926" s="45"/>
      <c r="G926" s="45"/>
      <c r="H926" s="161"/>
      <c r="I926" s="42"/>
      <c r="J926" s="28"/>
      <c r="K926" s="69"/>
      <c r="L926" s="68"/>
      <c r="M926" s="46"/>
      <c r="N926" s="236" t="str">
        <f ca="1">IF(Tabla1[[#This Row],[Fecha de nac]]="","",IF(Tabla1[[#This Row],[Fecha Finalización]] &gt;=TODAY(), DATEDIF(Tabla1[[#This Row],[Fecha de nac]],TODAY(),"y"), ROUNDDOWN((Tabla1[[#This Row],[Fecha Finalización]] -Tabla1[[#This Row],[Fecha de nac]])/365,0)))</f>
        <v/>
      </c>
      <c r="O926" s="167"/>
      <c r="P926" s="34"/>
      <c r="Q926" s="67"/>
      <c r="R926" s="67"/>
      <c r="S926" s="67"/>
      <c r="T926" s="67"/>
      <c r="U926" s="241" t="str">
        <f>IF(F926="","",Tabla1[[#This Row],[Fecha Inicio grupo]]+3*7-7)</f>
        <v/>
      </c>
      <c r="V926" s="242" t="str">
        <f>IF(F926="","",EDATE(Tabla1[[#This Row],[Fecha Inicio grupo]],3))</f>
        <v/>
      </c>
      <c r="W926" s="29"/>
      <c r="X926" s="29"/>
      <c r="Y926" s="76"/>
      <c r="Z926" s="76"/>
      <c r="AA926" s="76"/>
      <c r="AB926" s="76"/>
      <c r="AC926" s="76"/>
      <c r="AD926" s="76"/>
      <c r="AE926" s="76"/>
      <c r="AF926" s="76"/>
      <c r="AG926" s="76"/>
      <c r="AH926" s="76"/>
      <c r="AI926" s="76"/>
      <c r="AJ926" s="76"/>
      <c r="AK926" s="76"/>
      <c r="AL926" s="76"/>
      <c r="AM926" s="76"/>
      <c r="AN926" s="76"/>
      <c r="AO926" s="143"/>
      <c r="AP926" s="244" t="str">
        <f>IF(F926="","",IFERROR(VLOOKUP(SUBSTITUTE(SUBSTITUTE(Tabla1[[#This Row],[Uso Sistemas]],"T","P"),"N","F"),Parámetros!$M$2:$N$17,2,0),"Completar hasta 3ra sem. para evaluar a Probacionista"))</f>
        <v/>
      </c>
      <c r="AQ926" s="39"/>
      <c r="AR926" s="39"/>
      <c r="AS926" s="39"/>
      <c r="AT926" s="28"/>
      <c r="AU926" s="55"/>
      <c r="AV926" s="55"/>
      <c r="AW926" s="55"/>
      <c r="AX926" s="246" t="str">
        <f>IF(V926="","",EOMONTH(EDATE(Tabla1[[#This Row],[Fecha Finalización]],2),0))</f>
        <v/>
      </c>
      <c r="AY926" s="39"/>
      <c r="AZ926" s="247" t="str">
        <f>IF(V926="","",EOMONTH(EDATE(Tabla1[[#This Row],[Fecha Finalización]],3),0))</f>
        <v/>
      </c>
      <c r="BA926" s="39"/>
      <c r="BB926" s="39"/>
      <c r="BC926" s="233"/>
      <c r="BD926" s="231" t="str">
        <f>IF(F926="","",Tabla1[[#This Row],[sem 01]]&amp;Tabla1[[#This Row],[sem 02]]&amp;Tabla1[[#This Row],[sem 03]])</f>
        <v/>
      </c>
      <c r="BE926" s="232" t="str">
        <f>+IF(TRIM(F926)="","",$B$1&amp;"-"&amp;Tabla1[[#This Row],[Mes Inscrito]]&amp;"-"&amp;Tabla1[[#This Row],[Dia de clases Inscrito]]&amp;"-"&amp;Tabla1[[#This Row],[Horario Inscrito]]&amp;"-"&amp;Tabla1[[#This Row],[Fecha Inicio grupo]])</f>
        <v/>
      </c>
      <c r="BF926" s="249" t="str">
        <f>IF(F926="","",Tabla1[[#This Row],[Curso]])</f>
        <v/>
      </c>
      <c r="BG926" s="250" t="str">
        <f>+IF(TRIM(F926)="","",$B$1&amp;"-"&amp;TRIM(Tabla1[[#This Row],[Mes Inscrito]])&amp;"-"&amp;TRIM(Tabla1[[#This Row],[Dia de clases Inscrito]])&amp;"-"&amp;TRIM(Tabla1[[#This Row],[Horario Inscrito]])&amp;"-"&amp;TRIM(Tabla1[[#This Row],[Fecha Inicio grupo]])&amp;"-"&amp;TRIM(Tabla1[[#This Row],[Tipo Incrito]]))</f>
        <v/>
      </c>
      <c r="BH926" s="251" t="str">
        <f>IF(F926="","",OR(IFERROR(SEARCH("CG",Tabla1[[#This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6" s="305" t="str">
        <f>IF(F926&lt;&gt;"",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6" s="305" t="str">
        <f>IF(F926&lt;&gt;"",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6" s="305" t="str">
        <f>IF(Tabla1[[#This Row],[Fecha Inicio grupo]]="","",IFERROR(VLOOKUP(Tabla1[[#This Row],[Mes de Alta como miembro]],Parámetros!$AM$2:$AN$16,2,0),"01/01/1900"))</f>
        <v/>
      </c>
    </row>
    <row r="927" spans="1:63" ht="14.45" hidden="1">
      <c r="A927" s="68">
        <v>924</v>
      </c>
      <c r="B927" s="29"/>
      <c r="C927" s="34"/>
      <c r="D927" s="42"/>
      <c r="E927" s="64"/>
      <c r="F927" s="45"/>
      <c r="G927" s="45"/>
      <c r="H927" s="161"/>
      <c r="I927" s="42"/>
      <c r="J927" s="28"/>
      <c r="K927" s="69"/>
      <c r="L927" s="68"/>
      <c r="M927" s="46"/>
      <c r="N927" s="236" t="str">
        <f ca="1">IF(Tabla1[[#This Row],[Fecha de nac]]="","",IF(Tabla1[[#This Row],[Fecha Finalización]] &gt;=TODAY(), DATEDIF(Tabla1[[#This Row],[Fecha de nac]],TODAY(),"y"), ROUNDDOWN((Tabla1[[#This Row],[Fecha Finalización]] -Tabla1[[#This Row],[Fecha de nac]])/365,0)))</f>
        <v/>
      </c>
      <c r="O927" s="167"/>
      <c r="P927" s="34"/>
      <c r="Q927" s="67"/>
      <c r="R927" s="67"/>
      <c r="S927" s="67"/>
      <c r="T927" s="67"/>
      <c r="U927" s="241" t="str">
        <f>IF(F927="","",Tabla1[[#This Row],[Fecha Inicio grupo]]+3*7-7)</f>
        <v/>
      </c>
      <c r="V927" s="242" t="str">
        <f>IF(F927="","",EDATE(Tabla1[[#This Row],[Fecha Inicio grupo]],3))</f>
        <v/>
      </c>
      <c r="W927" s="29"/>
      <c r="X927" s="29"/>
      <c r="Y927" s="76"/>
      <c r="Z927" s="76"/>
      <c r="AA927" s="76"/>
      <c r="AB927" s="76"/>
      <c r="AC927" s="76"/>
      <c r="AD927" s="76"/>
      <c r="AE927" s="76"/>
      <c r="AF927" s="76"/>
      <c r="AG927" s="76"/>
      <c r="AH927" s="76"/>
      <c r="AI927" s="76"/>
      <c r="AJ927" s="76"/>
      <c r="AK927" s="76"/>
      <c r="AL927" s="76"/>
      <c r="AM927" s="76"/>
      <c r="AN927" s="76"/>
      <c r="AO927" s="143"/>
      <c r="AP927" s="244" t="str">
        <f>IF(F927="","",IFERROR(VLOOKUP(SUBSTITUTE(SUBSTITUTE(Tabla1[[#This Row],[Uso Sistemas]],"T","P"),"N","F"),Parámetros!$M$2:$N$17,2,0),"Completar hasta 3ra sem. para evaluar a Probacionista"))</f>
        <v/>
      </c>
      <c r="AQ927" s="39"/>
      <c r="AR927" s="39"/>
      <c r="AS927" s="39"/>
      <c r="AT927" s="28"/>
      <c r="AU927" s="55"/>
      <c r="AV927" s="55"/>
      <c r="AW927" s="55"/>
      <c r="AX927" s="246" t="str">
        <f>IF(V927="","",EOMONTH(EDATE(Tabla1[[#This Row],[Fecha Finalización]],2),0))</f>
        <v/>
      </c>
      <c r="AY927" s="39"/>
      <c r="AZ927" s="247" t="str">
        <f>IF(V927="","",EOMONTH(EDATE(Tabla1[[#This Row],[Fecha Finalización]],3),0))</f>
        <v/>
      </c>
      <c r="BA927" s="39"/>
      <c r="BB927" s="39"/>
      <c r="BC927" s="233"/>
      <c r="BD927" s="231" t="str">
        <f>IF(F927="","",Tabla1[[#This Row],[sem 01]]&amp;Tabla1[[#This Row],[sem 02]]&amp;Tabla1[[#This Row],[sem 03]])</f>
        <v/>
      </c>
      <c r="BE927" s="232" t="str">
        <f>+IF(TRIM(F927)="","",$B$1&amp;"-"&amp;Tabla1[[#This Row],[Mes Inscrito]]&amp;"-"&amp;Tabla1[[#This Row],[Dia de clases Inscrito]]&amp;"-"&amp;Tabla1[[#This Row],[Horario Inscrito]]&amp;"-"&amp;Tabla1[[#This Row],[Fecha Inicio grupo]])</f>
        <v/>
      </c>
      <c r="BF927" s="249" t="str">
        <f>IF(F927="","",Tabla1[[#This Row],[Curso]])</f>
        <v/>
      </c>
      <c r="BG927" s="250" t="str">
        <f>+IF(TRIM(F927)="","",$B$1&amp;"-"&amp;TRIM(Tabla1[[#This Row],[Mes Inscrito]])&amp;"-"&amp;TRIM(Tabla1[[#This Row],[Dia de clases Inscrito]])&amp;"-"&amp;TRIM(Tabla1[[#This Row],[Horario Inscrito]])&amp;"-"&amp;TRIM(Tabla1[[#This Row],[Fecha Inicio grupo]])&amp;"-"&amp;TRIM(Tabla1[[#This Row],[Tipo Incrito]]))</f>
        <v/>
      </c>
      <c r="BH927" s="251" t="str">
        <f>IF(F927="","",OR(IFERROR(SEARCH("CG",Tabla1[[#This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7" s="305" t="str">
        <f>IF(F927&lt;&gt;"",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7" s="305" t="str">
        <f>IF(F927&lt;&gt;"",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7" s="305" t="str">
        <f>IF(Tabla1[[#This Row],[Fecha Inicio grupo]]="","",IFERROR(VLOOKUP(Tabla1[[#This Row],[Mes de Alta como miembro]],Parámetros!$AM$2:$AN$16,2,0),"01/01/1900"))</f>
        <v/>
      </c>
    </row>
    <row r="928" spans="1:63" ht="14.45" hidden="1">
      <c r="A928" s="68">
        <v>925</v>
      </c>
      <c r="B928" s="29"/>
      <c r="C928" s="34"/>
      <c r="D928" s="42"/>
      <c r="E928" s="64"/>
      <c r="F928" s="45"/>
      <c r="G928" s="45"/>
      <c r="H928" s="161"/>
      <c r="I928" s="42"/>
      <c r="J928" s="28"/>
      <c r="K928" s="69"/>
      <c r="L928" s="68"/>
      <c r="M928" s="46"/>
      <c r="N928" s="236" t="str">
        <f ca="1">IF(Tabla1[[#This Row],[Fecha de nac]]="","",IF(Tabla1[[#This Row],[Fecha Finalización]] &gt;=TODAY(), DATEDIF(Tabla1[[#This Row],[Fecha de nac]],TODAY(),"y"), ROUNDDOWN((Tabla1[[#This Row],[Fecha Finalización]] -Tabla1[[#This Row],[Fecha de nac]])/365,0)))</f>
        <v/>
      </c>
      <c r="O928" s="167"/>
      <c r="P928" s="34"/>
      <c r="Q928" s="67"/>
      <c r="R928" s="67"/>
      <c r="S928" s="67"/>
      <c r="T928" s="67"/>
      <c r="U928" s="241" t="str">
        <f>IF(F928="","",Tabla1[[#This Row],[Fecha Inicio grupo]]+3*7-7)</f>
        <v/>
      </c>
      <c r="V928" s="242" t="str">
        <f>IF(F928="","",EDATE(Tabla1[[#This Row],[Fecha Inicio grupo]],3))</f>
        <v/>
      </c>
      <c r="W928" s="29"/>
      <c r="X928" s="29"/>
      <c r="Y928" s="76"/>
      <c r="Z928" s="76"/>
      <c r="AA928" s="76"/>
      <c r="AB928" s="76"/>
      <c r="AC928" s="76"/>
      <c r="AD928" s="76"/>
      <c r="AE928" s="76"/>
      <c r="AF928" s="76"/>
      <c r="AG928" s="76"/>
      <c r="AH928" s="76"/>
      <c r="AI928" s="76"/>
      <c r="AJ928" s="76"/>
      <c r="AK928" s="76"/>
      <c r="AL928" s="76"/>
      <c r="AM928" s="76"/>
      <c r="AN928" s="76"/>
      <c r="AO928" s="143"/>
      <c r="AP928" s="244" t="str">
        <f>IF(F928="","",IFERROR(VLOOKUP(SUBSTITUTE(SUBSTITUTE(Tabla1[[#This Row],[Uso Sistemas]],"T","P"),"N","F"),Parámetros!$M$2:$N$17,2,0),"Completar hasta 3ra sem. para evaluar a Probacionista"))</f>
        <v/>
      </c>
      <c r="AQ928" s="39"/>
      <c r="AR928" s="39"/>
      <c r="AS928" s="39"/>
      <c r="AT928" s="28"/>
      <c r="AU928" s="55"/>
      <c r="AV928" s="55"/>
      <c r="AW928" s="55"/>
      <c r="AX928" s="246" t="str">
        <f>IF(V928="","",EOMONTH(EDATE(Tabla1[[#This Row],[Fecha Finalización]],2),0))</f>
        <v/>
      </c>
      <c r="AY928" s="39"/>
      <c r="AZ928" s="247" t="str">
        <f>IF(V928="","",EOMONTH(EDATE(Tabla1[[#This Row],[Fecha Finalización]],3),0))</f>
        <v/>
      </c>
      <c r="BA928" s="39"/>
      <c r="BB928" s="39"/>
      <c r="BC928" s="233"/>
      <c r="BD928" s="231" t="str">
        <f>IF(F928="","",Tabla1[[#This Row],[sem 01]]&amp;Tabla1[[#This Row],[sem 02]]&amp;Tabla1[[#This Row],[sem 03]])</f>
        <v/>
      </c>
      <c r="BE928" s="232" t="str">
        <f>+IF(TRIM(F928)="","",$B$1&amp;"-"&amp;Tabla1[[#This Row],[Mes Inscrito]]&amp;"-"&amp;Tabla1[[#This Row],[Dia de clases Inscrito]]&amp;"-"&amp;Tabla1[[#This Row],[Horario Inscrito]]&amp;"-"&amp;Tabla1[[#This Row],[Fecha Inicio grupo]])</f>
        <v/>
      </c>
      <c r="BF928" s="249" t="str">
        <f>IF(F928="","",Tabla1[[#This Row],[Curso]])</f>
        <v/>
      </c>
      <c r="BG928" s="250" t="str">
        <f>+IF(TRIM(F928)="","",$B$1&amp;"-"&amp;TRIM(Tabla1[[#This Row],[Mes Inscrito]])&amp;"-"&amp;TRIM(Tabla1[[#This Row],[Dia de clases Inscrito]])&amp;"-"&amp;TRIM(Tabla1[[#This Row],[Horario Inscrito]])&amp;"-"&amp;TRIM(Tabla1[[#This Row],[Fecha Inicio grupo]])&amp;"-"&amp;TRIM(Tabla1[[#This Row],[Tipo Incrito]]))</f>
        <v/>
      </c>
      <c r="BH928" s="251" t="str">
        <f>IF(F928="","",OR(IFERROR(SEARCH("CG",Tabla1[[#This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8" s="305" t="str">
        <f>IF(F928&lt;&gt;"",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8" s="305" t="str">
        <f>IF(F928&lt;&gt;"",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8" s="305" t="str">
        <f>IF(Tabla1[[#This Row],[Fecha Inicio grupo]]="","",IFERROR(VLOOKUP(Tabla1[[#This Row],[Mes de Alta como miembro]],Parámetros!$AM$2:$AN$16,2,0),"01/01/1900"))</f>
        <v/>
      </c>
    </row>
    <row r="929" spans="1:63" ht="14.45" hidden="1">
      <c r="A929" s="68">
        <v>926</v>
      </c>
      <c r="B929" s="29"/>
      <c r="C929" s="34"/>
      <c r="D929" s="42"/>
      <c r="E929" s="64"/>
      <c r="F929" s="45"/>
      <c r="G929" s="45"/>
      <c r="H929" s="161"/>
      <c r="I929" s="42"/>
      <c r="J929" s="28"/>
      <c r="K929" s="69"/>
      <c r="L929" s="68"/>
      <c r="M929" s="46"/>
      <c r="N929" s="236" t="str">
        <f ca="1">IF(Tabla1[[#This Row],[Fecha de nac]]="","",IF(Tabla1[[#This Row],[Fecha Finalización]] &gt;=TODAY(), DATEDIF(Tabla1[[#This Row],[Fecha de nac]],TODAY(),"y"), ROUNDDOWN((Tabla1[[#This Row],[Fecha Finalización]] -Tabla1[[#This Row],[Fecha de nac]])/365,0)))</f>
        <v/>
      </c>
      <c r="O929" s="167"/>
      <c r="P929" s="34"/>
      <c r="Q929" s="67"/>
      <c r="R929" s="67"/>
      <c r="S929" s="67"/>
      <c r="T929" s="67"/>
      <c r="U929" s="241" t="str">
        <f>IF(F929="","",Tabla1[[#This Row],[Fecha Inicio grupo]]+3*7-7)</f>
        <v/>
      </c>
      <c r="V929" s="242" t="str">
        <f>IF(F929="","",EDATE(Tabla1[[#This Row],[Fecha Inicio grupo]],3))</f>
        <v/>
      </c>
      <c r="W929" s="29"/>
      <c r="X929" s="29"/>
      <c r="Y929" s="76"/>
      <c r="Z929" s="76"/>
      <c r="AA929" s="76"/>
      <c r="AB929" s="76"/>
      <c r="AC929" s="76"/>
      <c r="AD929" s="76"/>
      <c r="AE929" s="76"/>
      <c r="AF929" s="76"/>
      <c r="AG929" s="76"/>
      <c r="AH929" s="76"/>
      <c r="AI929" s="76"/>
      <c r="AJ929" s="76"/>
      <c r="AK929" s="76"/>
      <c r="AL929" s="76"/>
      <c r="AM929" s="76"/>
      <c r="AN929" s="76"/>
      <c r="AO929" s="143"/>
      <c r="AP929" s="244" t="str">
        <f>IF(F929="","",IFERROR(VLOOKUP(SUBSTITUTE(SUBSTITUTE(Tabla1[[#This Row],[Uso Sistemas]],"T","P"),"N","F"),Parámetros!$M$2:$N$17,2,0),"Completar hasta 3ra sem. para evaluar a Probacionista"))</f>
        <v/>
      </c>
      <c r="AQ929" s="39"/>
      <c r="AR929" s="39"/>
      <c r="AS929" s="39"/>
      <c r="AT929" s="28"/>
      <c r="AU929" s="55"/>
      <c r="AV929" s="55"/>
      <c r="AW929" s="55"/>
      <c r="AX929" s="246" t="str">
        <f>IF(V929="","",EOMONTH(EDATE(Tabla1[[#This Row],[Fecha Finalización]],2),0))</f>
        <v/>
      </c>
      <c r="AY929" s="39"/>
      <c r="AZ929" s="247" t="str">
        <f>IF(V929="","",EOMONTH(EDATE(Tabla1[[#This Row],[Fecha Finalización]],3),0))</f>
        <v/>
      </c>
      <c r="BA929" s="39"/>
      <c r="BB929" s="39"/>
      <c r="BC929" s="233"/>
      <c r="BD929" s="231" t="str">
        <f>IF(F929="","",Tabla1[[#This Row],[sem 01]]&amp;Tabla1[[#This Row],[sem 02]]&amp;Tabla1[[#This Row],[sem 03]])</f>
        <v/>
      </c>
      <c r="BE929" s="232" t="str">
        <f>+IF(TRIM(F929)="","",$B$1&amp;"-"&amp;Tabla1[[#This Row],[Mes Inscrito]]&amp;"-"&amp;Tabla1[[#This Row],[Dia de clases Inscrito]]&amp;"-"&amp;Tabla1[[#This Row],[Horario Inscrito]]&amp;"-"&amp;Tabla1[[#This Row],[Fecha Inicio grupo]])</f>
        <v/>
      </c>
      <c r="BF929" s="249" t="str">
        <f>IF(F929="","",Tabla1[[#This Row],[Curso]])</f>
        <v/>
      </c>
      <c r="BG929" s="250" t="str">
        <f>+IF(TRIM(F929)="","",$B$1&amp;"-"&amp;TRIM(Tabla1[[#This Row],[Mes Inscrito]])&amp;"-"&amp;TRIM(Tabla1[[#This Row],[Dia de clases Inscrito]])&amp;"-"&amp;TRIM(Tabla1[[#This Row],[Horario Inscrito]])&amp;"-"&amp;TRIM(Tabla1[[#This Row],[Fecha Inicio grupo]])&amp;"-"&amp;TRIM(Tabla1[[#This Row],[Tipo Incrito]]))</f>
        <v/>
      </c>
      <c r="BH929" s="251" t="str">
        <f>IF(F929="","",OR(IFERROR(SEARCH("CG",Tabla1[[#This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9" s="305" t="str">
        <f>IF(F929&lt;&gt;"",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9" s="305" t="str">
        <f>IF(F929&lt;&gt;"",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9" s="305" t="str">
        <f>IF(Tabla1[[#This Row],[Fecha Inicio grupo]]="","",IFERROR(VLOOKUP(Tabla1[[#This Row],[Mes de Alta como miembro]],Parámetros!$AM$2:$AN$16,2,0),"01/01/1900"))</f>
        <v/>
      </c>
    </row>
    <row r="930" spans="1:63" ht="14.45" hidden="1">
      <c r="A930" s="68">
        <v>927</v>
      </c>
      <c r="B930" s="29"/>
      <c r="C930" s="34"/>
      <c r="D930" s="42"/>
      <c r="E930" s="64"/>
      <c r="F930" s="45"/>
      <c r="G930" s="45"/>
      <c r="H930" s="161"/>
      <c r="I930" s="42"/>
      <c r="J930" s="28"/>
      <c r="K930" s="69"/>
      <c r="L930" s="68"/>
      <c r="M930" s="46"/>
      <c r="N930" s="236" t="str">
        <f ca="1">IF(Tabla1[[#This Row],[Fecha de nac]]="","",IF(Tabla1[[#This Row],[Fecha Finalización]] &gt;=TODAY(), DATEDIF(Tabla1[[#This Row],[Fecha de nac]],TODAY(),"y"), ROUNDDOWN((Tabla1[[#This Row],[Fecha Finalización]] -Tabla1[[#This Row],[Fecha de nac]])/365,0)))</f>
        <v/>
      </c>
      <c r="O930" s="167"/>
      <c r="P930" s="34"/>
      <c r="Q930" s="67"/>
      <c r="R930" s="67"/>
      <c r="S930" s="67"/>
      <c r="T930" s="67"/>
      <c r="U930" s="241" t="str">
        <f>IF(F930="","",Tabla1[[#This Row],[Fecha Inicio grupo]]+3*7-7)</f>
        <v/>
      </c>
      <c r="V930" s="242" t="str">
        <f>IF(F930="","",EDATE(Tabla1[[#This Row],[Fecha Inicio grupo]],3))</f>
        <v/>
      </c>
      <c r="W930" s="29"/>
      <c r="X930" s="29"/>
      <c r="Y930" s="76"/>
      <c r="Z930" s="76"/>
      <c r="AA930" s="76"/>
      <c r="AB930" s="76"/>
      <c r="AC930" s="76"/>
      <c r="AD930" s="76"/>
      <c r="AE930" s="76"/>
      <c r="AF930" s="76"/>
      <c r="AG930" s="76"/>
      <c r="AH930" s="76"/>
      <c r="AI930" s="76"/>
      <c r="AJ930" s="76"/>
      <c r="AK930" s="76"/>
      <c r="AL930" s="76"/>
      <c r="AM930" s="76"/>
      <c r="AN930" s="76"/>
      <c r="AO930" s="143"/>
      <c r="AP930" s="244" t="str">
        <f>IF(F930="","",IFERROR(VLOOKUP(SUBSTITUTE(SUBSTITUTE(Tabla1[[#This Row],[Uso Sistemas]],"T","P"),"N","F"),Parámetros!$M$2:$N$17,2,0),"Completar hasta 3ra sem. para evaluar a Probacionista"))</f>
        <v/>
      </c>
      <c r="AQ930" s="39"/>
      <c r="AR930" s="39"/>
      <c r="AS930" s="39"/>
      <c r="AT930" s="28"/>
      <c r="AU930" s="55"/>
      <c r="AV930" s="55"/>
      <c r="AW930" s="55"/>
      <c r="AX930" s="246" t="str">
        <f>IF(V930="","",EOMONTH(EDATE(Tabla1[[#This Row],[Fecha Finalización]],2),0))</f>
        <v/>
      </c>
      <c r="AY930" s="39"/>
      <c r="AZ930" s="247" t="str">
        <f>IF(V930="","",EOMONTH(EDATE(Tabla1[[#This Row],[Fecha Finalización]],3),0))</f>
        <v/>
      </c>
      <c r="BA930" s="39"/>
      <c r="BB930" s="39"/>
      <c r="BC930" s="233"/>
      <c r="BD930" s="231" t="str">
        <f>IF(F930="","",Tabla1[[#This Row],[sem 01]]&amp;Tabla1[[#This Row],[sem 02]]&amp;Tabla1[[#This Row],[sem 03]])</f>
        <v/>
      </c>
      <c r="BE930" s="232" t="str">
        <f>+IF(TRIM(F930)="","",$B$1&amp;"-"&amp;Tabla1[[#This Row],[Mes Inscrito]]&amp;"-"&amp;Tabla1[[#This Row],[Dia de clases Inscrito]]&amp;"-"&amp;Tabla1[[#This Row],[Horario Inscrito]]&amp;"-"&amp;Tabla1[[#This Row],[Fecha Inicio grupo]])</f>
        <v/>
      </c>
      <c r="BF930" s="249" t="str">
        <f>IF(F930="","",Tabla1[[#This Row],[Curso]])</f>
        <v/>
      </c>
      <c r="BG930" s="250" t="str">
        <f>+IF(TRIM(F930)="","",$B$1&amp;"-"&amp;TRIM(Tabla1[[#This Row],[Mes Inscrito]])&amp;"-"&amp;TRIM(Tabla1[[#This Row],[Dia de clases Inscrito]])&amp;"-"&amp;TRIM(Tabla1[[#This Row],[Horario Inscrito]])&amp;"-"&amp;TRIM(Tabla1[[#This Row],[Fecha Inicio grupo]])&amp;"-"&amp;TRIM(Tabla1[[#This Row],[Tipo Incrito]]))</f>
        <v/>
      </c>
      <c r="BH930" s="251" t="str">
        <f>IF(F930="","",OR(IFERROR(SEARCH("CG",Tabla1[[#This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0" s="305" t="str">
        <f>IF(F930&lt;&gt;"",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0" s="305" t="str">
        <f>IF(F930&lt;&gt;"",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0" s="305" t="str">
        <f>IF(Tabla1[[#This Row],[Fecha Inicio grupo]]="","",IFERROR(VLOOKUP(Tabla1[[#This Row],[Mes de Alta como miembro]],Parámetros!$AM$2:$AN$16,2,0),"01/01/1900"))</f>
        <v/>
      </c>
    </row>
    <row r="931" spans="1:63" ht="14.45" hidden="1">
      <c r="A931" s="68">
        <v>928</v>
      </c>
      <c r="B931" s="29"/>
      <c r="C931" s="34"/>
      <c r="D931" s="42"/>
      <c r="E931" s="64"/>
      <c r="F931" s="45"/>
      <c r="G931" s="45"/>
      <c r="H931" s="161"/>
      <c r="I931" s="42"/>
      <c r="J931" s="28"/>
      <c r="K931" s="69"/>
      <c r="L931" s="68"/>
      <c r="M931" s="46"/>
      <c r="N931" s="236" t="str">
        <f ca="1">IF(Tabla1[[#This Row],[Fecha de nac]]="","",IF(Tabla1[[#This Row],[Fecha Finalización]] &gt;=TODAY(), DATEDIF(Tabla1[[#This Row],[Fecha de nac]],TODAY(),"y"), ROUNDDOWN((Tabla1[[#This Row],[Fecha Finalización]] -Tabla1[[#This Row],[Fecha de nac]])/365,0)))</f>
        <v/>
      </c>
      <c r="O931" s="167"/>
      <c r="P931" s="34"/>
      <c r="Q931" s="67"/>
      <c r="R931" s="67"/>
      <c r="S931" s="67"/>
      <c r="T931" s="67"/>
      <c r="U931" s="241" t="str">
        <f>IF(F931="","",Tabla1[[#This Row],[Fecha Inicio grupo]]+3*7-7)</f>
        <v/>
      </c>
      <c r="V931" s="242" t="str">
        <f>IF(F931="","",EDATE(Tabla1[[#This Row],[Fecha Inicio grupo]],3))</f>
        <v/>
      </c>
      <c r="W931" s="29"/>
      <c r="X931" s="29"/>
      <c r="Y931" s="76"/>
      <c r="Z931" s="76"/>
      <c r="AA931" s="76"/>
      <c r="AB931" s="76"/>
      <c r="AC931" s="76"/>
      <c r="AD931" s="76"/>
      <c r="AE931" s="76"/>
      <c r="AF931" s="76"/>
      <c r="AG931" s="76"/>
      <c r="AH931" s="76"/>
      <c r="AI931" s="76"/>
      <c r="AJ931" s="76"/>
      <c r="AK931" s="76"/>
      <c r="AL931" s="76"/>
      <c r="AM931" s="76"/>
      <c r="AN931" s="76"/>
      <c r="AO931" s="143"/>
      <c r="AP931" s="244" t="str">
        <f>IF(F931="","",IFERROR(VLOOKUP(SUBSTITUTE(SUBSTITUTE(Tabla1[[#This Row],[Uso Sistemas]],"T","P"),"N","F"),Parámetros!$M$2:$N$17,2,0),"Completar hasta 3ra sem. para evaluar a Probacionista"))</f>
        <v/>
      </c>
      <c r="AQ931" s="39"/>
      <c r="AR931" s="39"/>
      <c r="AS931" s="39"/>
      <c r="AT931" s="28"/>
      <c r="AU931" s="55"/>
      <c r="AV931" s="55"/>
      <c r="AW931" s="55"/>
      <c r="AX931" s="246" t="str">
        <f>IF(V931="","",EOMONTH(EDATE(Tabla1[[#This Row],[Fecha Finalización]],2),0))</f>
        <v/>
      </c>
      <c r="AY931" s="39"/>
      <c r="AZ931" s="247" t="str">
        <f>IF(V931="","",EOMONTH(EDATE(Tabla1[[#This Row],[Fecha Finalización]],3),0))</f>
        <v/>
      </c>
      <c r="BA931" s="39"/>
      <c r="BB931" s="39"/>
      <c r="BC931" s="233"/>
      <c r="BD931" s="231" t="str">
        <f>IF(F931="","",Tabla1[[#This Row],[sem 01]]&amp;Tabla1[[#This Row],[sem 02]]&amp;Tabla1[[#This Row],[sem 03]])</f>
        <v/>
      </c>
      <c r="BE931" s="232" t="str">
        <f>+IF(TRIM(F931)="","",$B$1&amp;"-"&amp;Tabla1[[#This Row],[Mes Inscrito]]&amp;"-"&amp;Tabla1[[#This Row],[Dia de clases Inscrito]]&amp;"-"&amp;Tabla1[[#This Row],[Horario Inscrito]]&amp;"-"&amp;Tabla1[[#This Row],[Fecha Inicio grupo]])</f>
        <v/>
      </c>
      <c r="BF931" s="249" t="str">
        <f>IF(F931="","",Tabla1[[#This Row],[Curso]])</f>
        <v/>
      </c>
      <c r="BG931" s="250" t="str">
        <f>+IF(TRIM(F931)="","",$B$1&amp;"-"&amp;TRIM(Tabla1[[#This Row],[Mes Inscrito]])&amp;"-"&amp;TRIM(Tabla1[[#This Row],[Dia de clases Inscrito]])&amp;"-"&amp;TRIM(Tabla1[[#This Row],[Horario Inscrito]])&amp;"-"&amp;TRIM(Tabla1[[#This Row],[Fecha Inicio grupo]])&amp;"-"&amp;TRIM(Tabla1[[#This Row],[Tipo Incrito]]))</f>
        <v/>
      </c>
      <c r="BH931" s="251" t="str">
        <f>IF(F931="","",OR(IFERROR(SEARCH("CG",Tabla1[[#This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1" s="305" t="str">
        <f>IF(F931&lt;&gt;"",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1" s="305" t="str">
        <f>IF(F931&lt;&gt;"",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1" s="305" t="str">
        <f>IF(Tabla1[[#This Row],[Fecha Inicio grupo]]="","",IFERROR(VLOOKUP(Tabla1[[#This Row],[Mes de Alta como miembro]],Parámetros!$AM$2:$AN$16,2,0),"01/01/1900"))</f>
        <v/>
      </c>
    </row>
    <row r="932" spans="1:63" ht="14.45" hidden="1">
      <c r="A932" s="68">
        <v>929</v>
      </c>
      <c r="B932" s="29"/>
      <c r="C932" s="34"/>
      <c r="D932" s="42"/>
      <c r="E932" s="64"/>
      <c r="F932" s="45"/>
      <c r="G932" s="45"/>
      <c r="H932" s="161"/>
      <c r="I932" s="42"/>
      <c r="J932" s="28"/>
      <c r="K932" s="69"/>
      <c r="L932" s="68"/>
      <c r="M932" s="46"/>
      <c r="N932" s="236" t="str">
        <f ca="1">IF(Tabla1[[#This Row],[Fecha de nac]]="","",IF(Tabla1[[#This Row],[Fecha Finalización]] &gt;=TODAY(), DATEDIF(Tabla1[[#This Row],[Fecha de nac]],TODAY(),"y"), ROUNDDOWN((Tabla1[[#This Row],[Fecha Finalización]] -Tabla1[[#This Row],[Fecha de nac]])/365,0)))</f>
        <v/>
      </c>
      <c r="O932" s="167"/>
      <c r="P932" s="34"/>
      <c r="Q932" s="67"/>
      <c r="R932" s="67"/>
      <c r="S932" s="67"/>
      <c r="T932" s="67"/>
      <c r="U932" s="241" t="str">
        <f>IF(F932="","",Tabla1[[#This Row],[Fecha Inicio grupo]]+3*7-7)</f>
        <v/>
      </c>
      <c r="V932" s="242" t="str">
        <f>IF(F932="","",EDATE(Tabla1[[#This Row],[Fecha Inicio grupo]],3))</f>
        <v/>
      </c>
      <c r="W932" s="29"/>
      <c r="X932" s="29"/>
      <c r="Y932" s="76"/>
      <c r="Z932" s="76"/>
      <c r="AA932" s="76"/>
      <c r="AB932" s="76"/>
      <c r="AC932" s="76"/>
      <c r="AD932" s="76"/>
      <c r="AE932" s="76"/>
      <c r="AF932" s="76"/>
      <c r="AG932" s="76"/>
      <c r="AH932" s="76"/>
      <c r="AI932" s="76"/>
      <c r="AJ932" s="76"/>
      <c r="AK932" s="76"/>
      <c r="AL932" s="76"/>
      <c r="AM932" s="76"/>
      <c r="AN932" s="76"/>
      <c r="AO932" s="143"/>
      <c r="AP932" s="244" t="str">
        <f>IF(F932="","",IFERROR(VLOOKUP(SUBSTITUTE(SUBSTITUTE(Tabla1[[#This Row],[Uso Sistemas]],"T","P"),"N","F"),Parámetros!$M$2:$N$17,2,0),"Completar hasta 3ra sem. para evaluar a Probacionista"))</f>
        <v/>
      </c>
      <c r="AQ932" s="39"/>
      <c r="AR932" s="39"/>
      <c r="AS932" s="39"/>
      <c r="AT932" s="28"/>
      <c r="AU932" s="55"/>
      <c r="AV932" s="55"/>
      <c r="AW932" s="55"/>
      <c r="AX932" s="246" t="str">
        <f>IF(V932="","",EOMONTH(EDATE(Tabla1[[#This Row],[Fecha Finalización]],2),0))</f>
        <v/>
      </c>
      <c r="AY932" s="39"/>
      <c r="AZ932" s="247" t="str">
        <f>IF(V932="","",EOMONTH(EDATE(Tabla1[[#This Row],[Fecha Finalización]],3),0))</f>
        <v/>
      </c>
      <c r="BA932" s="39"/>
      <c r="BB932" s="39"/>
      <c r="BC932" s="233"/>
      <c r="BD932" s="231" t="str">
        <f>IF(F932="","",Tabla1[[#This Row],[sem 01]]&amp;Tabla1[[#This Row],[sem 02]]&amp;Tabla1[[#This Row],[sem 03]])</f>
        <v/>
      </c>
      <c r="BE932" s="232" t="str">
        <f>+IF(TRIM(F932)="","",$B$1&amp;"-"&amp;Tabla1[[#This Row],[Mes Inscrito]]&amp;"-"&amp;Tabla1[[#This Row],[Dia de clases Inscrito]]&amp;"-"&amp;Tabla1[[#This Row],[Horario Inscrito]]&amp;"-"&amp;Tabla1[[#This Row],[Fecha Inicio grupo]])</f>
        <v/>
      </c>
      <c r="BF932" s="249" t="str">
        <f>IF(F932="","",Tabla1[[#This Row],[Curso]])</f>
        <v/>
      </c>
      <c r="BG932" s="250" t="str">
        <f>+IF(TRIM(F932)="","",$B$1&amp;"-"&amp;TRIM(Tabla1[[#This Row],[Mes Inscrito]])&amp;"-"&amp;TRIM(Tabla1[[#This Row],[Dia de clases Inscrito]])&amp;"-"&amp;TRIM(Tabla1[[#This Row],[Horario Inscrito]])&amp;"-"&amp;TRIM(Tabla1[[#This Row],[Fecha Inicio grupo]])&amp;"-"&amp;TRIM(Tabla1[[#This Row],[Tipo Incrito]]))</f>
        <v/>
      </c>
      <c r="BH932" s="251" t="str">
        <f>IF(F932="","",OR(IFERROR(SEARCH("CG",Tabla1[[#This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2" s="305" t="str">
        <f>IF(F932&lt;&gt;"",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2" s="305" t="str">
        <f>IF(F932&lt;&gt;"",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2" s="305" t="str">
        <f>IF(Tabla1[[#This Row],[Fecha Inicio grupo]]="","",IFERROR(VLOOKUP(Tabla1[[#This Row],[Mes de Alta como miembro]],Parámetros!$AM$2:$AN$16,2,0),"01/01/1900"))</f>
        <v/>
      </c>
    </row>
    <row r="933" spans="1:63" ht="14.45" hidden="1">
      <c r="A933" s="68">
        <v>930</v>
      </c>
      <c r="B933" s="29"/>
      <c r="C933" s="34"/>
      <c r="D933" s="42"/>
      <c r="E933" s="64"/>
      <c r="F933" s="45"/>
      <c r="G933" s="45"/>
      <c r="H933" s="161"/>
      <c r="I933" s="42"/>
      <c r="J933" s="28"/>
      <c r="K933" s="69"/>
      <c r="L933" s="68"/>
      <c r="M933" s="46"/>
      <c r="N933" s="236" t="str">
        <f ca="1">IF(Tabla1[[#This Row],[Fecha de nac]]="","",IF(Tabla1[[#This Row],[Fecha Finalización]] &gt;=TODAY(), DATEDIF(Tabla1[[#This Row],[Fecha de nac]],TODAY(),"y"), ROUNDDOWN((Tabla1[[#This Row],[Fecha Finalización]] -Tabla1[[#This Row],[Fecha de nac]])/365,0)))</f>
        <v/>
      </c>
      <c r="O933" s="167"/>
      <c r="P933" s="34"/>
      <c r="Q933" s="67"/>
      <c r="R933" s="67"/>
      <c r="S933" s="67"/>
      <c r="T933" s="67"/>
      <c r="U933" s="241" t="str">
        <f>IF(F933="","",Tabla1[[#This Row],[Fecha Inicio grupo]]+3*7-7)</f>
        <v/>
      </c>
      <c r="V933" s="242" t="str">
        <f>IF(F933="","",EDATE(Tabla1[[#This Row],[Fecha Inicio grupo]],3))</f>
        <v/>
      </c>
      <c r="W933" s="29"/>
      <c r="X933" s="29"/>
      <c r="Y933" s="76"/>
      <c r="Z933" s="76"/>
      <c r="AA933" s="76"/>
      <c r="AB933" s="76"/>
      <c r="AC933" s="76"/>
      <c r="AD933" s="76"/>
      <c r="AE933" s="76"/>
      <c r="AF933" s="76"/>
      <c r="AG933" s="76"/>
      <c r="AH933" s="76"/>
      <c r="AI933" s="76"/>
      <c r="AJ933" s="76"/>
      <c r="AK933" s="76"/>
      <c r="AL933" s="76"/>
      <c r="AM933" s="76"/>
      <c r="AN933" s="76"/>
      <c r="AO933" s="143"/>
      <c r="AP933" s="244" t="str">
        <f>IF(F933="","",IFERROR(VLOOKUP(SUBSTITUTE(SUBSTITUTE(Tabla1[[#This Row],[Uso Sistemas]],"T","P"),"N","F"),Parámetros!$M$2:$N$17,2,0),"Completar hasta 3ra sem. para evaluar a Probacionista"))</f>
        <v/>
      </c>
      <c r="AQ933" s="39"/>
      <c r="AR933" s="39"/>
      <c r="AS933" s="39"/>
      <c r="AT933" s="28"/>
      <c r="AU933" s="55"/>
      <c r="AV933" s="55"/>
      <c r="AW933" s="55"/>
      <c r="AX933" s="246" t="str">
        <f>IF(V933="","",EOMONTH(EDATE(Tabla1[[#This Row],[Fecha Finalización]],2),0))</f>
        <v/>
      </c>
      <c r="AY933" s="39"/>
      <c r="AZ933" s="247" t="str">
        <f>IF(V933="","",EOMONTH(EDATE(Tabla1[[#This Row],[Fecha Finalización]],3),0))</f>
        <v/>
      </c>
      <c r="BA933" s="39"/>
      <c r="BB933" s="39"/>
      <c r="BC933" s="233"/>
      <c r="BD933" s="231" t="str">
        <f>IF(F933="","",Tabla1[[#This Row],[sem 01]]&amp;Tabla1[[#This Row],[sem 02]]&amp;Tabla1[[#This Row],[sem 03]])</f>
        <v/>
      </c>
      <c r="BE933" s="232" t="str">
        <f>+IF(TRIM(F933)="","",$B$1&amp;"-"&amp;Tabla1[[#This Row],[Mes Inscrito]]&amp;"-"&amp;Tabla1[[#This Row],[Dia de clases Inscrito]]&amp;"-"&amp;Tabla1[[#This Row],[Horario Inscrito]]&amp;"-"&amp;Tabla1[[#This Row],[Fecha Inicio grupo]])</f>
        <v/>
      </c>
      <c r="BF933" s="249" t="str">
        <f>IF(F933="","",Tabla1[[#This Row],[Curso]])</f>
        <v/>
      </c>
      <c r="BG933" s="250" t="str">
        <f>+IF(TRIM(F933)="","",$B$1&amp;"-"&amp;TRIM(Tabla1[[#This Row],[Mes Inscrito]])&amp;"-"&amp;TRIM(Tabla1[[#This Row],[Dia de clases Inscrito]])&amp;"-"&amp;TRIM(Tabla1[[#This Row],[Horario Inscrito]])&amp;"-"&amp;TRIM(Tabla1[[#This Row],[Fecha Inicio grupo]])&amp;"-"&amp;TRIM(Tabla1[[#This Row],[Tipo Incrito]]))</f>
        <v/>
      </c>
      <c r="BH933" s="251" t="str">
        <f>IF(F933="","",OR(IFERROR(SEARCH("CG",Tabla1[[#This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3" s="305" t="str">
        <f>IF(F933&lt;&gt;"",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3" s="305" t="str">
        <f>IF(F933&lt;&gt;"",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3" s="305" t="str">
        <f>IF(Tabla1[[#This Row],[Fecha Inicio grupo]]="","",IFERROR(VLOOKUP(Tabla1[[#This Row],[Mes de Alta como miembro]],Parámetros!$AM$2:$AN$16,2,0),"01/01/1900"))</f>
        <v/>
      </c>
    </row>
    <row r="934" spans="1:63" ht="14.45" hidden="1">
      <c r="A934" s="68">
        <v>931</v>
      </c>
      <c r="B934" s="29"/>
      <c r="C934" s="34"/>
      <c r="D934" s="42"/>
      <c r="E934" s="64"/>
      <c r="F934" s="45"/>
      <c r="G934" s="45"/>
      <c r="H934" s="161"/>
      <c r="I934" s="42"/>
      <c r="J934" s="28"/>
      <c r="K934" s="69"/>
      <c r="L934" s="68"/>
      <c r="M934" s="46"/>
      <c r="N934" s="236" t="str">
        <f ca="1">IF(Tabla1[[#This Row],[Fecha de nac]]="","",IF(Tabla1[[#This Row],[Fecha Finalización]] &gt;=TODAY(), DATEDIF(Tabla1[[#This Row],[Fecha de nac]],TODAY(),"y"), ROUNDDOWN((Tabla1[[#This Row],[Fecha Finalización]] -Tabla1[[#This Row],[Fecha de nac]])/365,0)))</f>
        <v/>
      </c>
      <c r="O934" s="167"/>
      <c r="P934" s="34"/>
      <c r="Q934" s="67"/>
      <c r="R934" s="67"/>
      <c r="S934" s="67"/>
      <c r="T934" s="67"/>
      <c r="U934" s="241" t="str">
        <f>IF(F934="","",Tabla1[[#This Row],[Fecha Inicio grupo]]+3*7-7)</f>
        <v/>
      </c>
      <c r="V934" s="242" t="str">
        <f>IF(F934="","",EDATE(Tabla1[[#This Row],[Fecha Inicio grupo]],3))</f>
        <v/>
      </c>
      <c r="W934" s="29"/>
      <c r="X934" s="29"/>
      <c r="Y934" s="76"/>
      <c r="Z934" s="76"/>
      <c r="AA934" s="76"/>
      <c r="AB934" s="76"/>
      <c r="AC934" s="76"/>
      <c r="AD934" s="76"/>
      <c r="AE934" s="76"/>
      <c r="AF934" s="76"/>
      <c r="AG934" s="76"/>
      <c r="AH934" s="76"/>
      <c r="AI934" s="76"/>
      <c r="AJ934" s="76"/>
      <c r="AK934" s="76"/>
      <c r="AL934" s="76"/>
      <c r="AM934" s="76"/>
      <c r="AN934" s="76"/>
      <c r="AO934" s="143"/>
      <c r="AP934" s="244" t="str">
        <f>IF(F934="","",IFERROR(VLOOKUP(SUBSTITUTE(SUBSTITUTE(Tabla1[[#This Row],[Uso Sistemas]],"T","P"),"N","F"),Parámetros!$M$2:$N$17,2,0),"Completar hasta 3ra sem. para evaluar a Probacionista"))</f>
        <v/>
      </c>
      <c r="AQ934" s="39"/>
      <c r="AR934" s="39"/>
      <c r="AS934" s="39"/>
      <c r="AT934" s="28"/>
      <c r="AU934" s="55"/>
      <c r="AV934" s="55"/>
      <c r="AW934" s="55"/>
      <c r="AX934" s="246" t="str">
        <f>IF(V934="","",EOMONTH(EDATE(Tabla1[[#This Row],[Fecha Finalización]],2),0))</f>
        <v/>
      </c>
      <c r="AY934" s="39"/>
      <c r="AZ934" s="247" t="str">
        <f>IF(V934="","",EOMONTH(EDATE(Tabla1[[#This Row],[Fecha Finalización]],3),0))</f>
        <v/>
      </c>
      <c r="BA934" s="39"/>
      <c r="BB934" s="39"/>
      <c r="BC934" s="233"/>
      <c r="BD934" s="231" t="str">
        <f>IF(F934="","",Tabla1[[#This Row],[sem 01]]&amp;Tabla1[[#This Row],[sem 02]]&amp;Tabla1[[#This Row],[sem 03]])</f>
        <v/>
      </c>
      <c r="BE934" s="232" t="str">
        <f>+IF(TRIM(F934)="","",$B$1&amp;"-"&amp;Tabla1[[#This Row],[Mes Inscrito]]&amp;"-"&amp;Tabla1[[#This Row],[Dia de clases Inscrito]]&amp;"-"&amp;Tabla1[[#This Row],[Horario Inscrito]]&amp;"-"&amp;Tabla1[[#This Row],[Fecha Inicio grupo]])</f>
        <v/>
      </c>
      <c r="BF934" s="249" t="str">
        <f>IF(F934="","",Tabla1[[#This Row],[Curso]])</f>
        <v/>
      </c>
      <c r="BG934" s="250" t="str">
        <f>+IF(TRIM(F934)="","",$B$1&amp;"-"&amp;TRIM(Tabla1[[#This Row],[Mes Inscrito]])&amp;"-"&amp;TRIM(Tabla1[[#This Row],[Dia de clases Inscrito]])&amp;"-"&amp;TRIM(Tabla1[[#This Row],[Horario Inscrito]])&amp;"-"&amp;TRIM(Tabla1[[#This Row],[Fecha Inicio grupo]])&amp;"-"&amp;TRIM(Tabla1[[#This Row],[Tipo Incrito]]))</f>
        <v/>
      </c>
      <c r="BH934" s="251" t="str">
        <f>IF(F934="","",OR(IFERROR(SEARCH("CG",Tabla1[[#This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4" s="305" t="str">
        <f>IF(F934&lt;&gt;"",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4" s="305" t="str">
        <f>IF(F934&lt;&gt;"",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4" s="305" t="str">
        <f>IF(Tabla1[[#This Row],[Fecha Inicio grupo]]="","",IFERROR(VLOOKUP(Tabla1[[#This Row],[Mes de Alta como miembro]],Parámetros!$AM$2:$AN$16,2,0),"01/01/1900"))</f>
        <v/>
      </c>
    </row>
    <row r="935" spans="1:63" ht="14.45" hidden="1">
      <c r="A935" s="68">
        <v>932</v>
      </c>
      <c r="B935" s="29"/>
      <c r="C935" s="34"/>
      <c r="D935" s="42"/>
      <c r="E935" s="64"/>
      <c r="F935" s="45"/>
      <c r="G935" s="45"/>
      <c r="H935" s="161"/>
      <c r="I935" s="42"/>
      <c r="J935" s="28"/>
      <c r="K935" s="69"/>
      <c r="L935" s="68"/>
      <c r="M935" s="46"/>
      <c r="N935" s="236" t="str">
        <f ca="1">IF(Tabla1[[#This Row],[Fecha de nac]]="","",IF(Tabla1[[#This Row],[Fecha Finalización]] &gt;=TODAY(), DATEDIF(Tabla1[[#This Row],[Fecha de nac]],TODAY(),"y"), ROUNDDOWN((Tabla1[[#This Row],[Fecha Finalización]] -Tabla1[[#This Row],[Fecha de nac]])/365,0)))</f>
        <v/>
      </c>
      <c r="O935" s="167"/>
      <c r="P935" s="34"/>
      <c r="Q935" s="67"/>
      <c r="R935" s="67"/>
      <c r="S935" s="67"/>
      <c r="T935" s="67"/>
      <c r="U935" s="241" t="str">
        <f>IF(F935="","",Tabla1[[#This Row],[Fecha Inicio grupo]]+3*7-7)</f>
        <v/>
      </c>
      <c r="V935" s="242" t="str">
        <f>IF(F935="","",EDATE(Tabla1[[#This Row],[Fecha Inicio grupo]],3))</f>
        <v/>
      </c>
      <c r="W935" s="29"/>
      <c r="X935" s="29"/>
      <c r="Y935" s="76"/>
      <c r="Z935" s="76"/>
      <c r="AA935" s="76"/>
      <c r="AB935" s="76"/>
      <c r="AC935" s="76"/>
      <c r="AD935" s="76"/>
      <c r="AE935" s="76"/>
      <c r="AF935" s="76"/>
      <c r="AG935" s="76"/>
      <c r="AH935" s="76"/>
      <c r="AI935" s="76"/>
      <c r="AJ935" s="76"/>
      <c r="AK935" s="76"/>
      <c r="AL935" s="76"/>
      <c r="AM935" s="76"/>
      <c r="AN935" s="76"/>
      <c r="AO935" s="143"/>
      <c r="AP935" s="244" t="str">
        <f>IF(F935="","",IFERROR(VLOOKUP(SUBSTITUTE(SUBSTITUTE(Tabla1[[#This Row],[Uso Sistemas]],"T","P"),"N","F"),Parámetros!$M$2:$N$17,2,0),"Completar hasta 3ra sem. para evaluar a Probacionista"))</f>
        <v/>
      </c>
      <c r="AQ935" s="39"/>
      <c r="AR935" s="39"/>
      <c r="AS935" s="39"/>
      <c r="AT935" s="28"/>
      <c r="AU935" s="55"/>
      <c r="AV935" s="55"/>
      <c r="AW935" s="55"/>
      <c r="AX935" s="246" t="str">
        <f>IF(V935="","",EOMONTH(EDATE(Tabla1[[#This Row],[Fecha Finalización]],2),0))</f>
        <v/>
      </c>
      <c r="AY935" s="39"/>
      <c r="AZ935" s="247" t="str">
        <f>IF(V935="","",EOMONTH(EDATE(Tabla1[[#This Row],[Fecha Finalización]],3),0))</f>
        <v/>
      </c>
      <c r="BA935" s="39"/>
      <c r="BB935" s="39"/>
      <c r="BC935" s="233"/>
      <c r="BD935" s="231" t="str">
        <f>IF(F935="","",Tabla1[[#This Row],[sem 01]]&amp;Tabla1[[#This Row],[sem 02]]&amp;Tabla1[[#This Row],[sem 03]])</f>
        <v/>
      </c>
      <c r="BE935" s="232" t="str">
        <f>+IF(TRIM(F935)="","",$B$1&amp;"-"&amp;Tabla1[[#This Row],[Mes Inscrito]]&amp;"-"&amp;Tabla1[[#This Row],[Dia de clases Inscrito]]&amp;"-"&amp;Tabla1[[#This Row],[Horario Inscrito]]&amp;"-"&amp;Tabla1[[#This Row],[Fecha Inicio grupo]])</f>
        <v/>
      </c>
      <c r="BF935" s="249" t="str">
        <f>IF(F935="","",Tabla1[[#This Row],[Curso]])</f>
        <v/>
      </c>
      <c r="BG935" s="250" t="str">
        <f>+IF(TRIM(F935)="","",$B$1&amp;"-"&amp;TRIM(Tabla1[[#This Row],[Mes Inscrito]])&amp;"-"&amp;TRIM(Tabla1[[#This Row],[Dia de clases Inscrito]])&amp;"-"&amp;TRIM(Tabla1[[#This Row],[Horario Inscrito]])&amp;"-"&amp;TRIM(Tabla1[[#This Row],[Fecha Inicio grupo]])&amp;"-"&amp;TRIM(Tabla1[[#This Row],[Tipo Incrito]]))</f>
        <v/>
      </c>
      <c r="BH935" s="251" t="str">
        <f>IF(F935="","",OR(IFERROR(SEARCH("CG",Tabla1[[#This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5" s="305" t="str">
        <f>IF(F935&lt;&gt;"",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5" s="305" t="str">
        <f>IF(F935&lt;&gt;"",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5" s="305" t="str">
        <f>IF(Tabla1[[#This Row],[Fecha Inicio grupo]]="","",IFERROR(VLOOKUP(Tabla1[[#This Row],[Mes de Alta como miembro]],Parámetros!$AM$2:$AN$16,2,0),"01/01/1900"))</f>
        <v/>
      </c>
    </row>
    <row r="936" spans="1:63" ht="14.45" hidden="1">
      <c r="A936" s="68">
        <v>933</v>
      </c>
      <c r="B936" s="29"/>
      <c r="C936" s="34"/>
      <c r="D936" s="42"/>
      <c r="E936" s="64"/>
      <c r="F936" s="45"/>
      <c r="G936" s="45"/>
      <c r="H936" s="161"/>
      <c r="I936" s="42"/>
      <c r="J936" s="28"/>
      <c r="K936" s="69"/>
      <c r="L936" s="68"/>
      <c r="M936" s="46"/>
      <c r="N936" s="236" t="str">
        <f ca="1">IF(Tabla1[[#This Row],[Fecha de nac]]="","",IF(Tabla1[[#This Row],[Fecha Finalización]] &gt;=TODAY(), DATEDIF(Tabla1[[#This Row],[Fecha de nac]],TODAY(),"y"), ROUNDDOWN((Tabla1[[#This Row],[Fecha Finalización]] -Tabla1[[#This Row],[Fecha de nac]])/365,0)))</f>
        <v/>
      </c>
      <c r="O936" s="167"/>
      <c r="P936" s="34"/>
      <c r="Q936" s="67"/>
      <c r="R936" s="67"/>
      <c r="S936" s="67"/>
      <c r="T936" s="67"/>
      <c r="U936" s="241" t="str">
        <f>IF(F936="","",Tabla1[[#This Row],[Fecha Inicio grupo]]+3*7-7)</f>
        <v/>
      </c>
      <c r="V936" s="242" t="str">
        <f>IF(F936="","",EDATE(Tabla1[[#This Row],[Fecha Inicio grupo]],3))</f>
        <v/>
      </c>
      <c r="W936" s="29"/>
      <c r="X936" s="29"/>
      <c r="Y936" s="76"/>
      <c r="Z936" s="76"/>
      <c r="AA936" s="76"/>
      <c r="AB936" s="76"/>
      <c r="AC936" s="76"/>
      <c r="AD936" s="76"/>
      <c r="AE936" s="76"/>
      <c r="AF936" s="76"/>
      <c r="AG936" s="76"/>
      <c r="AH936" s="76"/>
      <c r="AI936" s="76"/>
      <c r="AJ936" s="76"/>
      <c r="AK936" s="76"/>
      <c r="AL936" s="76"/>
      <c r="AM936" s="76"/>
      <c r="AN936" s="76"/>
      <c r="AO936" s="143"/>
      <c r="AP936" s="244" t="str">
        <f>IF(F936="","",IFERROR(VLOOKUP(SUBSTITUTE(SUBSTITUTE(Tabla1[[#This Row],[Uso Sistemas]],"T","P"),"N","F"),Parámetros!$M$2:$N$17,2,0),"Completar hasta 3ra sem. para evaluar a Probacionista"))</f>
        <v/>
      </c>
      <c r="AQ936" s="39"/>
      <c r="AR936" s="39"/>
      <c r="AS936" s="39"/>
      <c r="AT936" s="28"/>
      <c r="AU936" s="55"/>
      <c r="AV936" s="55"/>
      <c r="AW936" s="55"/>
      <c r="AX936" s="246" t="str">
        <f>IF(V936="","",EOMONTH(EDATE(Tabla1[[#This Row],[Fecha Finalización]],2),0))</f>
        <v/>
      </c>
      <c r="AY936" s="39"/>
      <c r="AZ936" s="247" t="str">
        <f>IF(V936="","",EOMONTH(EDATE(Tabla1[[#This Row],[Fecha Finalización]],3),0))</f>
        <v/>
      </c>
      <c r="BA936" s="39"/>
      <c r="BB936" s="39"/>
      <c r="BC936" s="233"/>
      <c r="BD936" s="231" t="str">
        <f>IF(F936="","",Tabla1[[#This Row],[sem 01]]&amp;Tabla1[[#This Row],[sem 02]]&amp;Tabla1[[#This Row],[sem 03]])</f>
        <v/>
      </c>
      <c r="BE936" s="232" t="str">
        <f>+IF(TRIM(F936)="","",$B$1&amp;"-"&amp;Tabla1[[#This Row],[Mes Inscrito]]&amp;"-"&amp;Tabla1[[#This Row],[Dia de clases Inscrito]]&amp;"-"&amp;Tabla1[[#This Row],[Horario Inscrito]]&amp;"-"&amp;Tabla1[[#This Row],[Fecha Inicio grupo]])</f>
        <v/>
      </c>
      <c r="BF936" s="249" t="str">
        <f>IF(F936="","",Tabla1[[#This Row],[Curso]])</f>
        <v/>
      </c>
      <c r="BG936" s="250" t="str">
        <f>+IF(TRIM(F936)="","",$B$1&amp;"-"&amp;TRIM(Tabla1[[#This Row],[Mes Inscrito]])&amp;"-"&amp;TRIM(Tabla1[[#This Row],[Dia de clases Inscrito]])&amp;"-"&amp;TRIM(Tabla1[[#This Row],[Horario Inscrito]])&amp;"-"&amp;TRIM(Tabla1[[#This Row],[Fecha Inicio grupo]])&amp;"-"&amp;TRIM(Tabla1[[#This Row],[Tipo Incrito]]))</f>
        <v/>
      </c>
      <c r="BH936" s="251" t="str">
        <f>IF(F936="","",OR(IFERROR(SEARCH("CG",Tabla1[[#This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6" s="305" t="str">
        <f>IF(F936&lt;&gt;"",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6" s="305" t="str">
        <f>IF(F936&lt;&gt;"",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6" s="305" t="str">
        <f>IF(Tabla1[[#This Row],[Fecha Inicio grupo]]="","",IFERROR(VLOOKUP(Tabla1[[#This Row],[Mes de Alta como miembro]],Parámetros!$AM$2:$AN$16,2,0),"01/01/1900"))</f>
        <v/>
      </c>
    </row>
    <row r="937" spans="1:63" ht="14.45" hidden="1">
      <c r="A937" s="68">
        <v>934</v>
      </c>
      <c r="B937" s="29"/>
      <c r="C937" s="34"/>
      <c r="D937" s="42"/>
      <c r="E937" s="64"/>
      <c r="F937" s="45"/>
      <c r="G937" s="45"/>
      <c r="H937" s="161"/>
      <c r="I937" s="42"/>
      <c r="J937" s="28"/>
      <c r="K937" s="69"/>
      <c r="L937" s="68"/>
      <c r="M937" s="46"/>
      <c r="N937" s="236" t="str">
        <f ca="1">IF(Tabla1[[#This Row],[Fecha de nac]]="","",IF(Tabla1[[#This Row],[Fecha Finalización]] &gt;=TODAY(), DATEDIF(Tabla1[[#This Row],[Fecha de nac]],TODAY(),"y"), ROUNDDOWN((Tabla1[[#This Row],[Fecha Finalización]] -Tabla1[[#This Row],[Fecha de nac]])/365,0)))</f>
        <v/>
      </c>
      <c r="O937" s="167"/>
      <c r="P937" s="34"/>
      <c r="Q937" s="67"/>
      <c r="R937" s="67"/>
      <c r="S937" s="67"/>
      <c r="T937" s="67"/>
      <c r="U937" s="241" t="str">
        <f>IF(F937="","",Tabla1[[#This Row],[Fecha Inicio grupo]]+3*7-7)</f>
        <v/>
      </c>
      <c r="V937" s="242" t="str">
        <f>IF(F937="","",EDATE(Tabla1[[#This Row],[Fecha Inicio grupo]],3))</f>
        <v/>
      </c>
      <c r="W937" s="29"/>
      <c r="X937" s="29"/>
      <c r="Y937" s="76"/>
      <c r="Z937" s="76"/>
      <c r="AA937" s="76"/>
      <c r="AB937" s="76"/>
      <c r="AC937" s="76"/>
      <c r="AD937" s="76"/>
      <c r="AE937" s="76"/>
      <c r="AF937" s="76"/>
      <c r="AG937" s="76"/>
      <c r="AH937" s="76"/>
      <c r="AI937" s="76"/>
      <c r="AJ937" s="76"/>
      <c r="AK937" s="76"/>
      <c r="AL937" s="76"/>
      <c r="AM937" s="76"/>
      <c r="AN937" s="76"/>
      <c r="AO937" s="143"/>
      <c r="AP937" s="244" t="str">
        <f>IF(F937="","",IFERROR(VLOOKUP(SUBSTITUTE(SUBSTITUTE(Tabla1[[#This Row],[Uso Sistemas]],"T","P"),"N","F"),Parámetros!$M$2:$N$17,2,0),"Completar hasta 3ra sem. para evaluar a Probacionista"))</f>
        <v/>
      </c>
      <c r="AQ937" s="39"/>
      <c r="AR937" s="39"/>
      <c r="AS937" s="39"/>
      <c r="AT937" s="28"/>
      <c r="AU937" s="55"/>
      <c r="AV937" s="55"/>
      <c r="AW937" s="55"/>
      <c r="AX937" s="246" t="str">
        <f>IF(V937="","",EOMONTH(EDATE(Tabla1[[#This Row],[Fecha Finalización]],2),0))</f>
        <v/>
      </c>
      <c r="AY937" s="39"/>
      <c r="AZ937" s="247" t="str">
        <f>IF(V937="","",EOMONTH(EDATE(Tabla1[[#This Row],[Fecha Finalización]],3),0))</f>
        <v/>
      </c>
      <c r="BA937" s="39"/>
      <c r="BB937" s="39"/>
      <c r="BC937" s="233"/>
      <c r="BD937" s="231" t="str">
        <f>IF(F937="","",Tabla1[[#This Row],[sem 01]]&amp;Tabla1[[#This Row],[sem 02]]&amp;Tabla1[[#This Row],[sem 03]])</f>
        <v/>
      </c>
      <c r="BE937" s="232" t="str">
        <f>+IF(TRIM(F937)="","",$B$1&amp;"-"&amp;Tabla1[[#This Row],[Mes Inscrito]]&amp;"-"&amp;Tabla1[[#This Row],[Dia de clases Inscrito]]&amp;"-"&amp;Tabla1[[#This Row],[Horario Inscrito]]&amp;"-"&amp;Tabla1[[#This Row],[Fecha Inicio grupo]])</f>
        <v/>
      </c>
      <c r="BF937" s="249" t="str">
        <f>IF(F937="","",Tabla1[[#This Row],[Curso]])</f>
        <v/>
      </c>
      <c r="BG937" s="250" t="str">
        <f>+IF(TRIM(F937)="","",$B$1&amp;"-"&amp;TRIM(Tabla1[[#This Row],[Mes Inscrito]])&amp;"-"&amp;TRIM(Tabla1[[#This Row],[Dia de clases Inscrito]])&amp;"-"&amp;TRIM(Tabla1[[#This Row],[Horario Inscrito]])&amp;"-"&amp;TRIM(Tabla1[[#This Row],[Fecha Inicio grupo]])&amp;"-"&amp;TRIM(Tabla1[[#This Row],[Tipo Incrito]]))</f>
        <v/>
      </c>
      <c r="BH937" s="251" t="str">
        <f>IF(F937="","",OR(IFERROR(SEARCH("CG",Tabla1[[#This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7" s="305" t="str">
        <f>IF(F937&lt;&gt;"",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7" s="305" t="str">
        <f>IF(F937&lt;&gt;"",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7" s="305" t="str">
        <f>IF(Tabla1[[#This Row],[Fecha Inicio grupo]]="","",IFERROR(VLOOKUP(Tabla1[[#This Row],[Mes de Alta como miembro]],Parámetros!$AM$2:$AN$16,2,0),"01/01/1900"))</f>
        <v/>
      </c>
    </row>
    <row r="938" spans="1:63" ht="14.45" hidden="1">
      <c r="A938" s="68">
        <v>935</v>
      </c>
      <c r="B938" s="29"/>
      <c r="C938" s="34"/>
      <c r="D938" s="42"/>
      <c r="E938" s="64"/>
      <c r="F938" s="45"/>
      <c r="G938" s="45"/>
      <c r="H938" s="161"/>
      <c r="I938" s="42"/>
      <c r="J938" s="28"/>
      <c r="K938" s="69"/>
      <c r="L938" s="68"/>
      <c r="M938" s="46"/>
      <c r="N938" s="236" t="str">
        <f ca="1">IF(Tabla1[[#This Row],[Fecha de nac]]="","",IF(Tabla1[[#This Row],[Fecha Finalización]] &gt;=TODAY(), DATEDIF(Tabla1[[#This Row],[Fecha de nac]],TODAY(),"y"), ROUNDDOWN((Tabla1[[#This Row],[Fecha Finalización]] -Tabla1[[#This Row],[Fecha de nac]])/365,0)))</f>
        <v/>
      </c>
      <c r="O938" s="167"/>
      <c r="P938" s="34"/>
      <c r="Q938" s="67"/>
      <c r="R938" s="67"/>
      <c r="S938" s="67"/>
      <c r="T938" s="67"/>
      <c r="U938" s="241" t="str">
        <f>IF(F938="","",Tabla1[[#This Row],[Fecha Inicio grupo]]+3*7-7)</f>
        <v/>
      </c>
      <c r="V938" s="242" t="str">
        <f>IF(F938="","",EDATE(Tabla1[[#This Row],[Fecha Inicio grupo]],3))</f>
        <v/>
      </c>
      <c r="W938" s="29"/>
      <c r="X938" s="29"/>
      <c r="Y938" s="76"/>
      <c r="Z938" s="76"/>
      <c r="AA938" s="76"/>
      <c r="AB938" s="76"/>
      <c r="AC938" s="76"/>
      <c r="AD938" s="76"/>
      <c r="AE938" s="76"/>
      <c r="AF938" s="76"/>
      <c r="AG938" s="76"/>
      <c r="AH938" s="76"/>
      <c r="AI938" s="76"/>
      <c r="AJ938" s="76"/>
      <c r="AK938" s="76"/>
      <c r="AL938" s="76"/>
      <c r="AM938" s="76"/>
      <c r="AN938" s="76"/>
      <c r="AO938" s="143"/>
      <c r="AP938" s="244" t="str">
        <f>IF(F938="","",IFERROR(VLOOKUP(SUBSTITUTE(SUBSTITUTE(Tabla1[[#This Row],[Uso Sistemas]],"T","P"),"N","F"),Parámetros!$M$2:$N$17,2,0),"Completar hasta 3ra sem. para evaluar a Probacionista"))</f>
        <v/>
      </c>
      <c r="AQ938" s="39"/>
      <c r="AR938" s="39"/>
      <c r="AS938" s="39"/>
      <c r="AT938" s="28"/>
      <c r="AU938" s="55"/>
      <c r="AV938" s="55"/>
      <c r="AW938" s="55"/>
      <c r="AX938" s="246" t="str">
        <f>IF(V938="","",EOMONTH(EDATE(Tabla1[[#This Row],[Fecha Finalización]],2),0))</f>
        <v/>
      </c>
      <c r="AY938" s="39"/>
      <c r="AZ938" s="247" t="str">
        <f>IF(V938="","",EOMONTH(EDATE(Tabla1[[#This Row],[Fecha Finalización]],3),0))</f>
        <v/>
      </c>
      <c r="BA938" s="39"/>
      <c r="BB938" s="39"/>
      <c r="BC938" s="233"/>
      <c r="BD938" s="231" t="str">
        <f>IF(F938="","",Tabla1[[#This Row],[sem 01]]&amp;Tabla1[[#This Row],[sem 02]]&amp;Tabla1[[#This Row],[sem 03]])</f>
        <v/>
      </c>
      <c r="BE938" s="232" t="str">
        <f>+IF(TRIM(F938)="","",$B$1&amp;"-"&amp;Tabla1[[#This Row],[Mes Inscrito]]&amp;"-"&amp;Tabla1[[#This Row],[Dia de clases Inscrito]]&amp;"-"&amp;Tabla1[[#This Row],[Horario Inscrito]]&amp;"-"&amp;Tabla1[[#This Row],[Fecha Inicio grupo]])</f>
        <v/>
      </c>
      <c r="BF938" s="249" t="str">
        <f>IF(F938="","",Tabla1[[#This Row],[Curso]])</f>
        <v/>
      </c>
      <c r="BG938" s="250" t="str">
        <f>+IF(TRIM(F938)="","",$B$1&amp;"-"&amp;TRIM(Tabla1[[#This Row],[Mes Inscrito]])&amp;"-"&amp;TRIM(Tabla1[[#This Row],[Dia de clases Inscrito]])&amp;"-"&amp;TRIM(Tabla1[[#This Row],[Horario Inscrito]])&amp;"-"&amp;TRIM(Tabla1[[#This Row],[Fecha Inicio grupo]])&amp;"-"&amp;TRIM(Tabla1[[#This Row],[Tipo Incrito]]))</f>
        <v/>
      </c>
      <c r="BH938" s="251" t="str">
        <f>IF(F938="","",OR(IFERROR(SEARCH("CG",Tabla1[[#This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8" s="305" t="str">
        <f>IF(F938&lt;&gt;"",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8" s="305" t="str">
        <f>IF(F938&lt;&gt;"",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8" s="305" t="str">
        <f>IF(Tabla1[[#This Row],[Fecha Inicio grupo]]="","",IFERROR(VLOOKUP(Tabla1[[#This Row],[Mes de Alta como miembro]],Parámetros!$AM$2:$AN$16,2,0),"01/01/1900"))</f>
        <v/>
      </c>
    </row>
    <row r="939" spans="1:63" ht="14.45" hidden="1">
      <c r="A939" s="68">
        <v>936</v>
      </c>
      <c r="B939" s="29"/>
      <c r="C939" s="34"/>
      <c r="D939" s="42"/>
      <c r="E939" s="64"/>
      <c r="F939" s="45"/>
      <c r="G939" s="45"/>
      <c r="H939" s="161"/>
      <c r="I939" s="42"/>
      <c r="J939" s="28"/>
      <c r="K939" s="69"/>
      <c r="L939" s="68"/>
      <c r="M939" s="46"/>
      <c r="N939" s="236" t="str">
        <f ca="1">IF(Tabla1[[#This Row],[Fecha de nac]]="","",IF(Tabla1[[#This Row],[Fecha Finalización]] &gt;=TODAY(), DATEDIF(Tabla1[[#This Row],[Fecha de nac]],TODAY(),"y"), ROUNDDOWN((Tabla1[[#This Row],[Fecha Finalización]] -Tabla1[[#This Row],[Fecha de nac]])/365,0)))</f>
        <v/>
      </c>
      <c r="O939" s="167"/>
      <c r="P939" s="34"/>
      <c r="Q939" s="67"/>
      <c r="R939" s="67"/>
      <c r="S939" s="67"/>
      <c r="T939" s="67"/>
      <c r="U939" s="241" t="str">
        <f>IF(F939="","",Tabla1[[#This Row],[Fecha Inicio grupo]]+3*7-7)</f>
        <v/>
      </c>
      <c r="V939" s="242" t="str">
        <f>IF(F939="","",EDATE(Tabla1[[#This Row],[Fecha Inicio grupo]],3))</f>
        <v/>
      </c>
      <c r="W939" s="29"/>
      <c r="X939" s="29"/>
      <c r="Y939" s="76"/>
      <c r="Z939" s="76"/>
      <c r="AA939" s="76"/>
      <c r="AB939" s="76"/>
      <c r="AC939" s="76"/>
      <c r="AD939" s="76"/>
      <c r="AE939" s="76"/>
      <c r="AF939" s="76"/>
      <c r="AG939" s="76"/>
      <c r="AH939" s="76"/>
      <c r="AI939" s="76"/>
      <c r="AJ939" s="76"/>
      <c r="AK939" s="76"/>
      <c r="AL939" s="76"/>
      <c r="AM939" s="76"/>
      <c r="AN939" s="76"/>
      <c r="AO939" s="143"/>
      <c r="AP939" s="244" t="str">
        <f>IF(F939="","",IFERROR(VLOOKUP(SUBSTITUTE(SUBSTITUTE(Tabla1[[#This Row],[Uso Sistemas]],"T","P"),"N","F"),Parámetros!$M$2:$N$17,2,0),"Completar hasta 3ra sem. para evaluar a Probacionista"))</f>
        <v/>
      </c>
      <c r="AQ939" s="39"/>
      <c r="AR939" s="39"/>
      <c r="AS939" s="39"/>
      <c r="AT939" s="28"/>
      <c r="AU939" s="55"/>
      <c r="AV939" s="55"/>
      <c r="AW939" s="55"/>
      <c r="AX939" s="246" t="str">
        <f>IF(V939="","",EOMONTH(EDATE(Tabla1[[#This Row],[Fecha Finalización]],2),0))</f>
        <v/>
      </c>
      <c r="AY939" s="39"/>
      <c r="AZ939" s="247" t="str">
        <f>IF(V939="","",EOMONTH(EDATE(Tabla1[[#This Row],[Fecha Finalización]],3),0))</f>
        <v/>
      </c>
      <c r="BA939" s="39"/>
      <c r="BB939" s="39"/>
      <c r="BC939" s="233"/>
      <c r="BD939" s="231" t="str">
        <f>IF(F939="","",Tabla1[[#This Row],[sem 01]]&amp;Tabla1[[#This Row],[sem 02]]&amp;Tabla1[[#This Row],[sem 03]])</f>
        <v/>
      </c>
      <c r="BE939" s="232" t="str">
        <f>+IF(TRIM(F939)="","",$B$1&amp;"-"&amp;Tabla1[[#This Row],[Mes Inscrito]]&amp;"-"&amp;Tabla1[[#This Row],[Dia de clases Inscrito]]&amp;"-"&amp;Tabla1[[#This Row],[Horario Inscrito]]&amp;"-"&amp;Tabla1[[#This Row],[Fecha Inicio grupo]])</f>
        <v/>
      </c>
      <c r="BF939" s="249" t="str">
        <f>IF(F939="","",Tabla1[[#This Row],[Curso]])</f>
        <v/>
      </c>
      <c r="BG939" s="250" t="str">
        <f>+IF(TRIM(F939)="","",$B$1&amp;"-"&amp;TRIM(Tabla1[[#This Row],[Mes Inscrito]])&amp;"-"&amp;TRIM(Tabla1[[#This Row],[Dia de clases Inscrito]])&amp;"-"&amp;TRIM(Tabla1[[#This Row],[Horario Inscrito]])&amp;"-"&amp;TRIM(Tabla1[[#This Row],[Fecha Inicio grupo]])&amp;"-"&amp;TRIM(Tabla1[[#This Row],[Tipo Incrito]]))</f>
        <v/>
      </c>
      <c r="BH939" s="251" t="str">
        <f>IF(F939="","",OR(IFERROR(SEARCH("CG",Tabla1[[#This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9" s="305" t="str">
        <f>IF(F939&lt;&gt;"",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9" s="305" t="str">
        <f>IF(F939&lt;&gt;"",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9" s="305" t="str">
        <f>IF(Tabla1[[#This Row],[Fecha Inicio grupo]]="","",IFERROR(VLOOKUP(Tabla1[[#This Row],[Mes de Alta como miembro]],Parámetros!$AM$2:$AN$16,2,0),"01/01/1900"))</f>
        <v/>
      </c>
    </row>
    <row r="940" spans="1:63" ht="14.45" hidden="1">
      <c r="A940" s="68">
        <v>937</v>
      </c>
      <c r="B940" s="29"/>
      <c r="C940" s="34"/>
      <c r="D940" s="42"/>
      <c r="E940" s="64"/>
      <c r="F940" s="45"/>
      <c r="G940" s="45"/>
      <c r="H940" s="161"/>
      <c r="I940" s="42"/>
      <c r="J940" s="28"/>
      <c r="K940" s="69"/>
      <c r="L940" s="68"/>
      <c r="M940" s="46"/>
      <c r="N940" s="236" t="str">
        <f ca="1">IF(Tabla1[[#This Row],[Fecha de nac]]="","",IF(Tabla1[[#This Row],[Fecha Finalización]] &gt;=TODAY(), DATEDIF(Tabla1[[#This Row],[Fecha de nac]],TODAY(),"y"), ROUNDDOWN((Tabla1[[#This Row],[Fecha Finalización]] -Tabla1[[#This Row],[Fecha de nac]])/365,0)))</f>
        <v/>
      </c>
      <c r="O940" s="167"/>
      <c r="P940" s="34"/>
      <c r="Q940" s="67"/>
      <c r="R940" s="67"/>
      <c r="S940" s="67"/>
      <c r="T940" s="67"/>
      <c r="U940" s="241" t="str">
        <f>IF(F940="","",Tabla1[[#This Row],[Fecha Inicio grupo]]+3*7-7)</f>
        <v/>
      </c>
      <c r="V940" s="242" t="str">
        <f>IF(F940="","",EDATE(Tabla1[[#This Row],[Fecha Inicio grupo]],3))</f>
        <v/>
      </c>
      <c r="W940" s="29"/>
      <c r="X940" s="29"/>
      <c r="Y940" s="76"/>
      <c r="Z940" s="76"/>
      <c r="AA940" s="76"/>
      <c r="AB940" s="76"/>
      <c r="AC940" s="76"/>
      <c r="AD940" s="76"/>
      <c r="AE940" s="76"/>
      <c r="AF940" s="76"/>
      <c r="AG940" s="76"/>
      <c r="AH940" s="76"/>
      <c r="AI940" s="76"/>
      <c r="AJ940" s="76"/>
      <c r="AK940" s="76"/>
      <c r="AL940" s="76"/>
      <c r="AM940" s="76"/>
      <c r="AN940" s="76"/>
      <c r="AO940" s="143"/>
      <c r="AP940" s="244" t="str">
        <f>IF(F940="","",IFERROR(VLOOKUP(SUBSTITUTE(SUBSTITUTE(Tabla1[[#This Row],[Uso Sistemas]],"T","P"),"N","F"),Parámetros!$M$2:$N$17,2,0),"Completar hasta 3ra sem. para evaluar a Probacionista"))</f>
        <v/>
      </c>
      <c r="AQ940" s="39"/>
      <c r="AR940" s="39"/>
      <c r="AS940" s="39"/>
      <c r="AT940" s="28"/>
      <c r="AU940" s="55"/>
      <c r="AV940" s="55"/>
      <c r="AW940" s="55"/>
      <c r="AX940" s="246" t="str">
        <f>IF(V940="","",EOMONTH(EDATE(Tabla1[[#This Row],[Fecha Finalización]],2),0))</f>
        <v/>
      </c>
      <c r="AY940" s="39"/>
      <c r="AZ940" s="247" t="str">
        <f>IF(V940="","",EOMONTH(EDATE(Tabla1[[#This Row],[Fecha Finalización]],3),0))</f>
        <v/>
      </c>
      <c r="BA940" s="39"/>
      <c r="BB940" s="39"/>
      <c r="BC940" s="233"/>
      <c r="BD940" s="231" t="str">
        <f>IF(F940="","",Tabla1[[#This Row],[sem 01]]&amp;Tabla1[[#This Row],[sem 02]]&amp;Tabla1[[#This Row],[sem 03]])</f>
        <v/>
      </c>
      <c r="BE940" s="232" t="str">
        <f>+IF(TRIM(F940)="","",$B$1&amp;"-"&amp;Tabla1[[#This Row],[Mes Inscrito]]&amp;"-"&amp;Tabla1[[#This Row],[Dia de clases Inscrito]]&amp;"-"&amp;Tabla1[[#This Row],[Horario Inscrito]]&amp;"-"&amp;Tabla1[[#This Row],[Fecha Inicio grupo]])</f>
        <v/>
      </c>
      <c r="BF940" s="249" t="str">
        <f>IF(F940="","",Tabla1[[#This Row],[Curso]])</f>
        <v/>
      </c>
      <c r="BG940" s="250" t="str">
        <f>+IF(TRIM(F940)="","",$B$1&amp;"-"&amp;TRIM(Tabla1[[#This Row],[Mes Inscrito]])&amp;"-"&amp;TRIM(Tabla1[[#This Row],[Dia de clases Inscrito]])&amp;"-"&amp;TRIM(Tabla1[[#This Row],[Horario Inscrito]])&amp;"-"&amp;TRIM(Tabla1[[#This Row],[Fecha Inicio grupo]])&amp;"-"&amp;TRIM(Tabla1[[#This Row],[Tipo Incrito]]))</f>
        <v/>
      </c>
      <c r="BH940" s="251" t="str">
        <f>IF(F940="","",OR(IFERROR(SEARCH("CG",Tabla1[[#This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0" s="305" t="str">
        <f>IF(F940&lt;&gt;"",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0" s="305" t="str">
        <f>IF(F940&lt;&gt;"",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0" s="305" t="str">
        <f>IF(Tabla1[[#This Row],[Fecha Inicio grupo]]="","",IFERROR(VLOOKUP(Tabla1[[#This Row],[Mes de Alta como miembro]],Parámetros!$AM$2:$AN$16,2,0),"01/01/1900"))</f>
        <v/>
      </c>
    </row>
    <row r="941" spans="1:63" ht="14.45" hidden="1">
      <c r="A941" s="68">
        <v>938</v>
      </c>
      <c r="B941" s="29"/>
      <c r="C941" s="34"/>
      <c r="D941" s="42"/>
      <c r="E941" s="64"/>
      <c r="F941" s="45"/>
      <c r="G941" s="45"/>
      <c r="H941" s="161"/>
      <c r="I941" s="42"/>
      <c r="J941" s="28"/>
      <c r="K941" s="69"/>
      <c r="L941" s="68"/>
      <c r="M941" s="46"/>
      <c r="N941" s="236" t="str">
        <f ca="1">IF(Tabla1[[#This Row],[Fecha de nac]]="","",IF(Tabla1[[#This Row],[Fecha Finalización]] &gt;=TODAY(), DATEDIF(Tabla1[[#This Row],[Fecha de nac]],TODAY(),"y"), ROUNDDOWN((Tabla1[[#This Row],[Fecha Finalización]] -Tabla1[[#This Row],[Fecha de nac]])/365,0)))</f>
        <v/>
      </c>
      <c r="O941" s="167"/>
      <c r="P941" s="34"/>
      <c r="Q941" s="67"/>
      <c r="R941" s="67"/>
      <c r="S941" s="67"/>
      <c r="T941" s="67"/>
      <c r="U941" s="241" t="str">
        <f>IF(F941="","",Tabla1[[#This Row],[Fecha Inicio grupo]]+3*7-7)</f>
        <v/>
      </c>
      <c r="V941" s="242" t="str">
        <f>IF(F941="","",EDATE(Tabla1[[#This Row],[Fecha Inicio grupo]],3))</f>
        <v/>
      </c>
      <c r="W941" s="29"/>
      <c r="X941" s="29"/>
      <c r="Y941" s="76"/>
      <c r="Z941" s="76"/>
      <c r="AA941" s="76"/>
      <c r="AB941" s="76"/>
      <c r="AC941" s="76"/>
      <c r="AD941" s="76"/>
      <c r="AE941" s="76"/>
      <c r="AF941" s="76"/>
      <c r="AG941" s="76"/>
      <c r="AH941" s="76"/>
      <c r="AI941" s="76"/>
      <c r="AJ941" s="76"/>
      <c r="AK941" s="76"/>
      <c r="AL941" s="76"/>
      <c r="AM941" s="76"/>
      <c r="AN941" s="76"/>
      <c r="AO941" s="143"/>
      <c r="AP941" s="244" t="str">
        <f>IF(F941="","",IFERROR(VLOOKUP(SUBSTITUTE(SUBSTITUTE(Tabla1[[#This Row],[Uso Sistemas]],"T","P"),"N","F"),Parámetros!$M$2:$N$17,2,0),"Completar hasta 3ra sem. para evaluar a Probacionista"))</f>
        <v/>
      </c>
      <c r="AQ941" s="39"/>
      <c r="AR941" s="39"/>
      <c r="AS941" s="39"/>
      <c r="AT941" s="28"/>
      <c r="AU941" s="55"/>
      <c r="AV941" s="55"/>
      <c r="AW941" s="55"/>
      <c r="AX941" s="246" t="str">
        <f>IF(V941="","",EOMONTH(EDATE(Tabla1[[#This Row],[Fecha Finalización]],2),0))</f>
        <v/>
      </c>
      <c r="AY941" s="39"/>
      <c r="AZ941" s="247" t="str">
        <f>IF(V941="","",EOMONTH(EDATE(Tabla1[[#This Row],[Fecha Finalización]],3),0))</f>
        <v/>
      </c>
      <c r="BA941" s="39"/>
      <c r="BB941" s="39"/>
      <c r="BC941" s="233"/>
      <c r="BD941" s="231" t="str">
        <f>IF(F941="","",Tabla1[[#This Row],[sem 01]]&amp;Tabla1[[#This Row],[sem 02]]&amp;Tabla1[[#This Row],[sem 03]])</f>
        <v/>
      </c>
      <c r="BE941" s="232" t="str">
        <f>+IF(TRIM(F941)="","",$B$1&amp;"-"&amp;Tabla1[[#This Row],[Mes Inscrito]]&amp;"-"&amp;Tabla1[[#This Row],[Dia de clases Inscrito]]&amp;"-"&amp;Tabla1[[#This Row],[Horario Inscrito]]&amp;"-"&amp;Tabla1[[#This Row],[Fecha Inicio grupo]])</f>
        <v/>
      </c>
      <c r="BF941" s="249" t="str">
        <f>IF(F941="","",Tabla1[[#This Row],[Curso]])</f>
        <v/>
      </c>
      <c r="BG941" s="250" t="str">
        <f>+IF(TRIM(F941)="","",$B$1&amp;"-"&amp;TRIM(Tabla1[[#This Row],[Mes Inscrito]])&amp;"-"&amp;TRIM(Tabla1[[#This Row],[Dia de clases Inscrito]])&amp;"-"&amp;TRIM(Tabla1[[#This Row],[Horario Inscrito]])&amp;"-"&amp;TRIM(Tabla1[[#This Row],[Fecha Inicio grupo]])&amp;"-"&amp;TRIM(Tabla1[[#This Row],[Tipo Incrito]]))</f>
        <v/>
      </c>
      <c r="BH941" s="251" t="str">
        <f>IF(F941="","",OR(IFERROR(SEARCH("CG",Tabla1[[#This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1" s="305" t="str">
        <f>IF(F941&lt;&gt;"",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1" s="305" t="str">
        <f>IF(F941&lt;&gt;"",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1" s="305" t="str">
        <f>IF(Tabla1[[#This Row],[Fecha Inicio grupo]]="","",IFERROR(VLOOKUP(Tabla1[[#This Row],[Mes de Alta como miembro]],Parámetros!$AM$2:$AN$16,2,0),"01/01/1900"))</f>
        <v/>
      </c>
    </row>
    <row r="942" spans="1:63" ht="14.45" hidden="1">
      <c r="A942" s="68">
        <v>939</v>
      </c>
      <c r="B942" s="29"/>
      <c r="C942" s="34"/>
      <c r="D942" s="42"/>
      <c r="E942" s="64"/>
      <c r="F942" s="45"/>
      <c r="G942" s="45"/>
      <c r="H942" s="161"/>
      <c r="I942" s="42"/>
      <c r="J942" s="28"/>
      <c r="K942" s="69"/>
      <c r="L942" s="68"/>
      <c r="M942" s="46"/>
      <c r="N942" s="236" t="str">
        <f ca="1">IF(Tabla1[[#This Row],[Fecha de nac]]="","",IF(Tabla1[[#This Row],[Fecha Finalización]] &gt;=TODAY(), DATEDIF(Tabla1[[#This Row],[Fecha de nac]],TODAY(),"y"), ROUNDDOWN((Tabla1[[#This Row],[Fecha Finalización]] -Tabla1[[#This Row],[Fecha de nac]])/365,0)))</f>
        <v/>
      </c>
      <c r="O942" s="167"/>
      <c r="P942" s="34"/>
      <c r="Q942" s="67"/>
      <c r="R942" s="67"/>
      <c r="S942" s="67"/>
      <c r="T942" s="67"/>
      <c r="U942" s="241" t="str">
        <f>IF(F942="","",Tabla1[[#This Row],[Fecha Inicio grupo]]+3*7-7)</f>
        <v/>
      </c>
      <c r="V942" s="242" t="str">
        <f>IF(F942="","",EDATE(Tabla1[[#This Row],[Fecha Inicio grupo]],3))</f>
        <v/>
      </c>
      <c r="W942" s="29"/>
      <c r="X942" s="29"/>
      <c r="Y942" s="76"/>
      <c r="Z942" s="76"/>
      <c r="AA942" s="76"/>
      <c r="AB942" s="76"/>
      <c r="AC942" s="76"/>
      <c r="AD942" s="76"/>
      <c r="AE942" s="76"/>
      <c r="AF942" s="76"/>
      <c r="AG942" s="76"/>
      <c r="AH942" s="76"/>
      <c r="AI942" s="76"/>
      <c r="AJ942" s="76"/>
      <c r="AK942" s="76"/>
      <c r="AL942" s="76"/>
      <c r="AM942" s="76"/>
      <c r="AN942" s="76"/>
      <c r="AO942" s="143"/>
      <c r="AP942" s="244" t="str">
        <f>IF(F942="","",IFERROR(VLOOKUP(SUBSTITUTE(SUBSTITUTE(Tabla1[[#This Row],[Uso Sistemas]],"T","P"),"N","F"),Parámetros!$M$2:$N$17,2,0),"Completar hasta 3ra sem. para evaluar a Probacionista"))</f>
        <v/>
      </c>
      <c r="AQ942" s="39"/>
      <c r="AR942" s="39"/>
      <c r="AS942" s="39"/>
      <c r="AT942" s="28"/>
      <c r="AU942" s="55"/>
      <c r="AV942" s="55"/>
      <c r="AW942" s="55"/>
      <c r="AX942" s="246" t="str">
        <f>IF(V942="","",EOMONTH(EDATE(Tabla1[[#This Row],[Fecha Finalización]],2),0))</f>
        <v/>
      </c>
      <c r="AY942" s="39"/>
      <c r="AZ942" s="247" t="str">
        <f>IF(V942="","",EOMONTH(EDATE(Tabla1[[#This Row],[Fecha Finalización]],3),0))</f>
        <v/>
      </c>
      <c r="BA942" s="39"/>
      <c r="BB942" s="39"/>
      <c r="BC942" s="233"/>
      <c r="BD942" s="231" t="str">
        <f>IF(F942="","",Tabla1[[#This Row],[sem 01]]&amp;Tabla1[[#This Row],[sem 02]]&amp;Tabla1[[#This Row],[sem 03]])</f>
        <v/>
      </c>
      <c r="BE942" s="232" t="str">
        <f>+IF(TRIM(F942)="","",$B$1&amp;"-"&amp;Tabla1[[#This Row],[Mes Inscrito]]&amp;"-"&amp;Tabla1[[#This Row],[Dia de clases Inscrito]]&amp;"-"&amp;Tabla1[[#This Row],[Horario Inscrito]]&amp;"-"&amp;Tabla1[[#This Row],[Fecha Inicio grupo]])</f>
        <v/>
      </c>
      <c r="BF942" s="249" t="str">
        <f>IF(F942="","",Tabla1[[#This Row],[Curso]])</f>
        <v/>
      </c>
      <c r="BG942" s="250" t="str">
        <f>+IF(TRIM(F942)="","",$B$1&amp;"-"&amp;TRIM(Tabla1[[#This Row],[Mes Inscrito]])&amp;"-"&amp;TRIM(Tabla1[[#This Row],[Dia de clases Inscrito]])&amp;"-"&amp;TRIM(Tabla1[[#This Row],[Horario Inscrito]])&amp;"-"&amp;TRIM(Tabla1[[#This Row],[Fecha Inicio grupo]])&amp;"-"&amp;TRIM(Tabla1[[#This Row],[Tipo Incrito]]))</f>
        <v/>
      </c>
      <c r="BH942" s="251" t="str">
        <f>IF(F942="","",OR(IFERROR(SEARCH("CG",Tabla1[[#This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2" s="305" t="str">
        <f>IF(F942&lt;&gt;"",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2" s="305" t="str">
        <f>IF(F942&lt;&gt;"",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2" s="305" t="str">
        <f>IF(Tabla1[[#This Row],[Fecha Inicio grupo]]="","",IFERROR(VLOOKUP(Tabla1[[#This Row],[Mes de Alta como miembro]],Parámetros!$AM$2:$AN$16,2,0),"01/01/1900"))</f>
        <v/>
      </c>
    </row>
    <row r="943" spans="1:63" ht="14.45" hidden="1">
      <c r="A943" s="68">
        <v>940</v>
      </c>
      <c r="B943" s="29"/>
      <c r="C943" s="34"/>
      <c r="D943" s="42"/>
      <c r="E943" s="64"/>
      <c r="F943" s="45"/>
      <c r="G943" s="45"/>
      <c r="H943" s="161"/>
      <c r="I943" s="42"/>
      <c r="J943" s="28"/>
      <c r="K943" s="69"/>
      <c r="L943" s="68"/>
      <c r="M943" s="46"/>
      <c r="N943" s="236" t="str">
        <f ca="1">IF(Tabla1[[#This Row],[Fecha de nac]]="","",IF(Tabla1[[#This Row],[Fecha Finalización]] &gt;=TODAY(), DATEDIF(Tabla1[[#This Row],[Fecha de nac]],TODAY(),"y"), ROUNDDOWN((Tabla1[[#This Row],[Fecha Finalización]] -Tabla1[[#This Row],[Fecha de nac]])/365,0)))</f>
        <v/>
      </c>
      <c r="O943" s="167"/>
      <c r="P943" s="34"/>
      <c r="Q943" s="67"/>
      <c r="R943" s="67"/>
      <c r="S943" s="67"/>
      <c r="T943" s="67"/>
      <c r="U943" s="241" t="str">
        <f>IF(F943="","",Tabla1[[#This Row],[Fecha Inicio grupo]]+3*7-7)</f>
        <v/>
      </c>
      <c r="V943" s="242" t="str">
        <f>IF(F943="","",EDATE(Tabla1[[#This Row],[Fecha Inicio grupo]],3))</f>
        <v/>
      </c>
      <c r="W943" s="29"/>
      <c r="X943" s="29"/>
      <c r="Y943" s="76"/>
      <c r="Z943" s="76"/>
      <c r="AA943" s="76"/>
      <c r="AB943" s="76"/>
      <c r="AC943" s="76"/>
      <c r="AD943" s="76"/>
      <c r="AE943" s="76"/>
      <c r="AF943" s="76"/>
      <c r="AG943" s="76"/>
      <c r="AH943" s="76"/>
      <c r="AI943" s="76"/>
      <c r="AJ943" s="76"/>
      <c r="AK943" s="76"/>
      <c r="AL943" s="76"/>
      <c r="AM943" s="76"/>
      <c r="AN943" s="76"/>
      <c r="AO943" s="143"/>
      <c r="AP943" s="244" t="str">
        <f>IF(F943="","",IFERROR(VLOOKUP(SUBSTITUTE(SUBSTITUTE(Tabla1[[#This Row],[Uso Sistemas]],"T","P"),"N","F"),Parámetros!$M$2:$N$17,2,0),"Completar hasta 3ra sem. para evaluar a Probacionista"))</f>
        <v/>
      </c>
      <c r="AQ943" s="39"/>
      <c r="AR943" s="39"/>
      <c r="AS943" s="39"/>
      <c r="AT943" s="28"/>
      <c r="AU943" s="55"/>
      <c r="AV943" s="55"/>
      <c r="AW943" s="55"/>
      <c r="AX943" s="246" t="str">
        <f>IF(V943="","",EOMONTH(EDATE(Tabla1[[#This Row],[Fecha Finalización]],2),0))</f>
        <v/>
      </c>
      <c r="AY943" s="39"/>
      <c r="AZ943" s="247" t="str">
        <f>IF(V943="","",EOMONTH(EDATE(Tabla1[[#This Row],[Fecha Finalización]],3),0))</f>
        <v/>
      </c>
      <c r="BA943" s="39"/>
      <c r="BB943" s="39"/>
      <c r="BC943" s="233"/>
      <c r="BD943" s="231" t="str">
        <f>IF(F943="","",Tabla1[[#This Row],[sem 01]]&amp;Tabla1[[#This Row],[sem 02]]&amp;Tabla1[[#This Row],[sem 03]])</f>
        <v/>
      </c>
      <c r="BE943" s="232" t="str">
        <f>+IF(TRIM(F943)="","",$B$1&amp;"-"&amp;Tabla1[[#This Row],[Mes Inscrito]]&amp;"-"&amp;Tabla1[[#This Row],[Dia de clases Inscrito]]&amp;"-"&amp;Tabla1[[#This Row],[Horario Inscrito]]&amp;"-"&amp;Tabla1[[#This Row],[Fecha Inicio grupo]])</f>
        <v/>
      </c>
      <c r="BF943" s="249" t="str">
        <f>IF(F943="","",Tabla1[[#This Row],[Curso]])</f>
        <v/>
      </c>
      <c r="BG943" s="250" t="str">
        <f>+IF(TRIM(F943)="","",$B$1&amp;"-"&amp;TRIM(Tabla1[[#This Row],[Mes Inscrito]])&amp;"-"&amp;TRIM(Tabla1[[#This Row],[Dia de clases Inscrito]])&amp;"-"&amp;TRIM(Tabla1[[#This Row],[Horario Inscrito]])&amp;"-"&amp;TRIM(Tabla1[[#This Row],[Fecha Inicio grupo]])&amp;"-"&amp;TRIM(Tabla1[[#This Row],[Tipo Incrito]]))</f>
        <v/>
      </c>
      <c r="BH943" s="251" t="str">
        <f>IF(F943="","",OR(IFERROR(SEARCH("CG",Tabla1[[#This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3" s="305" t="str">
        <f>IF(F943&lt;&gt;"",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3" s="305" t="str">
        <f>IF(F943&lt;&gt;"",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3" s="305" t="str">
        <f>IF(Tabla1[[#This Row],[Fecha Inicio grupo]]="","",IFERROR(VLOOKUP(Tabla1[[#This Row],[Mes de Alta como miembro]],Parámetros!$AM$2:$AN$16,2,0),"01/01/1900"))</f>
        <v/>
      </c>
    </row>
    <row r="944" spans="1:63" ht="14.45" hidden="1">
      <c r="A944" s="68">
        <v>941</v>
      </c>
      <c r="B944" s="29"/>
      <c r="C944" s="34"/>
      <c r="D944" s="42"/>
      <c r="E944" s="64"/>
      <c r="F944" s="45"/>
      <c r="G944" s="45"/>
      <c r="H944" s="161"/>
      <c r="I944" s="42"/>
      <c r="J944" s="28"/>
      <c r="K944" s="69"/>
      <c r="L944" s="68"/>
      <c r="M944" s="46"/>
      <c r="N944" s="236" t="str">
        <f ca="1">IF(Tabla1[[#This Row],[Fecha de nac]]="","",IF(Tabla1[[#This Row],[Fecha Finalización]] &gt;=TODAY(), DATEDIF(Tabla1[[#This Row],[Fecha de nac]],TODAY(),"y"), ROUNDDOWN((Tabla1[[#This Row],[Fecha Finalización]] -Tabla1[[#This Row],[Fecha de nac]])/365,0)))</f>
        <v/>
      </c>
      <c r="O944" s="167"/>
      <c r="P944" s="34"/>
      <c r="Q944" s="67"/>
      <c r="R944" s="67"/>
      <c r="S944" s="67"/>
      <c r="T944" s="67"/>
      <c r="U944" s="241" t="str">
        <f>IF(F944="","",Tabla1[[#This Row],[Fecha Inicio grupo]]+3*7-7)</f>
        <v/>
      </c>
      <c r="V944" s="242" t="str">
        <f>IF(F944="","",EDATE(Tabla1[[#This Row],[Fecha Inicio grupo]],3))</f>
        <v/>
      </c>
      <c r="W944" s="29"/>
      <c r="X944" s="29"/>
      <c r="Y944" s="76"/>
      <c r="Z944" s="76"/>
      <c r="AA944" s="76"/>
      <c r="AB944" s="76"/>
      <c r="AC944" s="76"/>
      <c r="AD944" s="76"/>
      <c r="AE944" s="76"/>
      <c r="AF944" s="76"/>
      <c r="AG944" s="76"/>
      <c r="AH944" s="76"/>
      <c r="AI944" s="76"/>
      <c r="AJ944" s="76"/>
      <c r="AK944" s="76"/>
      <c r="AL944" s="76"/>
      <c r="AM944" s="76"/>
      <c r="AN944" s="76"/>
      <c r="AO944" s="143"/>
      <c r="AP944" s="244" t="str">
        <f>IF(F944="","",IFERROR(VLOOKUP(SUBSTITUTE(SUBSTITUTE(Tabla1[[#This Row],[Uso Sistemas]],"T","P"),"N","F"),Parámetros!$M$2:$N$17,2,0),"Completar hasta 3ra sem. para evaluar a Probacionista"))</f>
        <v/>
      </c>
      <c r="AQ944" s="39"/>
      <c r="AR944" s="39"/>
      <c r="AS944" s="39"/>
      <c r="AT944" s="28"/>
      <c r="AU944" s="55"/>
      <c r="AV944" s="55"/>
      <c r="AW944" s="55"/>
      <c r="AX944" s="246" t="str">
        <f>IF(V944="","",EOMONTH(EDATE(Tabla1[[#This Row],[Fecha Finalización]],2),0))</f>
        <v/>
      </c>
      <c r="AY944" s="39"/>
      <c r="AZ944" s="247" t="str">
        <f>IF(V944="","",EOMONTH(EDATE(Tabla1[[#This Row],[Fecha Finalización]],3),0))</f>
        <v/>
      </c>
      <c r="BA944" s="39"/>
      <c r="BB944" s="39"/>
      <c r="BC944" s="233"/>
      <c r="BD944" s="231" t="str">
        <f>IF(F944="","",Tabla1[[#This Row],[sem 01]]&amp;Tabla1[[#This Row],[sem 02]]&amp;Tabla1[[#This Row],[sem 03]])</f>
        <v/>
      </c>
      <c r="BE944" s="232" t="str">
        <f>+IF(TRIM(F944)="","",$B$1&amp;"-"&amp;Tabla1[[#This Row],[Mes Inscrito]]&amp;"-"&amp;Tabla1[[#This Row],[Dia de clases Inscrito]]&amp;"-"&amp;Tabla1[[#This Row],[Horario Inscrito]]&amp;"-"&amp;Tabla1[[#This Row],[Fecha Inicio grupo]])</f>
        <v/>
      </c>
      <c r="BF944" s="249" t="str">
        <f>IF(F944="","",Tabla1[[#This Row],[Curso]])</f>
        <v/>
      </c>
      <c r="BG944" s="250" t="str">
        <f>+IF(TRIM(F944)="","",$B$1&amp;"-"&amp;TRIM(Tabla1[[#This Row],[Mes Inscrito]])&amp;"-"&amp;TRIM(Tabla1[[#This Row],[Dia de clases Inscrito]])&amp;"-"&amp;TRIM(Tabla1[[#This Row],[Horario Inscrito]])&amp;"-"&amp;TRIM(Tabla1[[#This Row],[Fecha Inicio grupo]])&amp;"-"&amp;TRIM(Tabla1[[#This Row],[Tipo Incrito]]))</f>
        <v/>
      </c>
      <c r="BH944" s="251" t="str">
        <f>IF(F944="","",OR(IFERROR(SEARCH("CG",Tabla1[[#This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4" s="305" t="str">
        <f>IF(F944&lt;&gt;"",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4" s="305" t="str">
        <f>IF(F944&lt;&gt;"",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4" s="305" t="str">
        <f>IF(Tabla1[[#This Row],[Fecha Inicio grupo]]="","",IFERROR(VLOOKUP(Tabla1[[#This Row],[Mes de Alta como miembro]],Parámetros!$AM$2:$AN$16,2,0),"01/01/1900"))</f>
        <v/>
      </c>
    </row>
    <row r="945" spans="1:63" ht="14.45" hidden="1">
      <c r="A945" s="68">
        <v>942</v>
      </c>
      <c r="B945" s="29"/>
      <c r="C945" s="34"/>
      <c r="D945" s="42"/>
      <c r="E945" s="64"/>
      <c r="F945" s="45"/>
      <c r="G945" s="45"/>
      <c r="H945" s="161"/>
      <c r="I945" s="42"/>
      <c r="J945" s="28"/>
      <c r="K945" s="69"/>
      <c r="L945" s="68"/>
      <c r="M945" s="46"/>
      <c r="N945" s="236" t="str">
        <f ca="1">IF(Tabla1[[#This Row],[Fecha de nac]]="","",IF(Tabla1[[#This Row],[Fecha Finalización]] &gt;=TODAY(), DATEDIF(Tabla1[[#This Row],[Fecha de nac]],TODAY(),"y"), ROUNDDOWN((Tabla1[[#This Row],[Fecha Finalización]] -Tabla1[[#This Row],[Fecha de nac]])/365,0)))</f>
        <v/>
      </c>
      <c r="O945" s="167"/>
      <c r="P945" s="34"/>
      <c r="Q945" s="67"/>
      <c r="R945" s="67"/>
      <c r="S945" s="67"/>
      <c r="T945" s="67"/>
      <c r="U945" s="241" t="str">
        <f>IF(F945="","",Tabla1[[#This Row],[Fecha Inicio grupo]]+3*7-7)</f>
        <v/>
      </c>
      <c r="V945" s="242" t="str">
        <f>IF(F945="","",EDATE(Tabla1[[#This Row],[Fecha Inicio grupo]],3))</f>
        <v/>
      </c>
      <c r="W945" s="29"/>
      <c r="X945" s="29"/>
      <c r="Y945" s="76"/>
      <c r="Z945" s="76"/>
      <c r="AA945" s="76"/>
      <c r="AB945" s="76"/>
      <c r="AC945" s="76"/>
      <c r="AD945" s="76"/>
      <c r="AE945" s="76"/>
      <c r="AF945" s="76"/>
      <c r="AG945" s="76"/>
      <c r="AH945" s="76"/>
      <c r="AI945" s="76"/>
      <c r="AJ945" s="76"/>
      <c r="AK945" s="76"/>
      <c r="AL945" s="76"/>
      <c r="AM945" s="76"/>
      <c r="AN945" s="76"/>
      <c r="AO945" s="143"/>
      <c r="AP945" s="244" t="str">
        <f>IF(F945="","",IFERROR(VLOOKUP(SUBSTITUTE(SUBSTITUTE(Tabla1[[#This Row],[Uso Sistemas]],"T","P"),"N","F"),Parámetros!$M$2:$N$17,2,0),"Completar hasta 3ra sem. para evaluar a Probacionista"))</f>
        <v/>
      </c>
      <c r="AQ945" s="39"/>
      <c r="AR945" s="39"/>
      <c r="AS945" s="39"/>
      <c r="AT945" s="28"/>
      <c r="AU945" s="55"/>
      <c r="AV945" s="55"/>
      <c r="AW945" s="55"/>
      <c r="AX945" s="246" t="str">
        <f>IF(V945="","",EOMONTH(EDATE(Tabla1[[#This Row],[Fecha Finalización]],2),0))</f>
        <v/>
      </c>
      <c r="AY945" s="39"/>
      <c r="AZ945" s="247" t="str">
        <f>IF(V945="","",EOMONTH(EDATE(Tabla1[[#This Row],[Fecha Finalización]],3),0))</f>
        <v/>
      </c>
      <c r="BA945" s="39"/>
      <c r="BB945" s="39"/>
      <c r="BC945" s="233"/>
      <c r="BD945" s="231" t="str">
        <f>IF(F945="","",Tabla1[[#This Row],[sem 01]]&amp;Tabla1[[#This Row],[sem 02]]&amp;Tabla1[[#This Row],[sem 03]])</f>
        <v/>
      </c>
      <c r="BE945" s="232" t="str">
        <f>+IF(TRIM(F945)="","",$B$1&amp;"-"&amp;Tabla1[[#This Row],[Mes Inscrito]]&amp;"-"&amp;Tabla1[[#This Row],[Dia de clases Inscrito]]&amp;"-"&amp;Tabla1[[#This Row],[Horario Inscrito]]&amp;"-"&amp;Tabla1[[#This Row],[Fecha Inicio grupo]])</f>
        <v/>
      </c>
      <c r="BF945" s="249" t="str">
        <f>IF(F945="","",Tabla1[[#This Row],[Curso]])</f>
        <v/>
      </c>
      <c r="BG945" s="250" t="str">
        <f>+IF(TRIM(F945)="","",$B$1&amp;"-"&amp;TRIM(Tabla1[[#This Row],[Mes Inscrito]])&amp;"-"&amp;TRIM(Tabla1[[#This Row],[Dia de clases Inscrito]])&amp;"-"&amp;TRIM(Tabla1[[#This Row],[Horario Inscrito]])&amp;"-"&amp;TRIM(Tabla1[[#This Row],[Fecha Inicio grupo]])&amp;"-"&amp;TRIM(Tabla1[[#This Row],[Tipo Incrito]]))</f>
        <v/>
      </c>
      <c r="BH945" s="251" t="str">
        <f>IF(F945="","",OR(IFERROR(SEARCH("CG",Tabla1[[#This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5" s="305" t="str">
        <f>IF(F945&lt;&gt;"",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5" s="305" t="str">
        <f>IF(F945&lt;&gt;"",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5" s="305" t="str">
        <f>IF(Tabla1[[#This Row],[Fecha Inicio grupo]]="","",IFERROR(VLOOKUP(Tabla1[[#This Row],[Mes de Alta como miembro]],Parámetros!$AM$2:$AN$16,2,0),"01/01/1900"))</f>
        <v/>
      </c>
    </row>
    <row r="946" spans="1:63" ht="14.45" hidden="1">
      <c r="A946" s="68">
        <v>943</v>
      </c>
      <c r="B946" s="29"/>
      <c r="C946" s="34"/>
      <c r="D946" s="42"/>
      <c r="E946" s="64"/>
      <c r="F946" s="45"/>
      <c r="G946" s="45"/>
      <c r="H946" s="161"/>
      <c r="I946" s="42"/>
      <c r="J946" s="28"/>
      <c r="K946" s="69"/>
      <c r="L946" s="68"/>
      <c r="M946" s="46"/>
      <c r="N946" s="236" t="str">
        <f ca="1">IF(Tabla1[[#This Row],[Fecha de nac]]="","",IF(Tabla1[[#This Row],[Fecha Finalización]] &gt;=TODAY(), DATEDIF(Tabla1[[#This Row],[Fecha de nac]],TODAY(),"y"), ROUNDDOWN((Tabla1[[#This Row],[Fecha Finalización]] -Tabla1[[#This Row],[Fecha de nac]])/365,0)))</f>
        <v/>
      </c>
      <c r="O946" s="167"/>
      <c r="P946" s="34"/>
      <c r="Q946" s="67"/>
      <c r="R946" s="67"/>
      <c r="S946" s="67"/>
      <c r="T946" s="67"/>
      <c r="U946" s="241" t="str">
        <f>IF(F946="","",Tabla1[[#This Row],[Fecha Inicio grupo]]+3*7-7)</f>
        <v/>
      </c>
      <c r="V946" s="242" t="str">
        <f>IF(F946="","",EDATE(Tabla1[[#This Row],[Fecha Inicio grupo]],3))</f>
        <v/>
      </c>
      <c r="W946" s="29"/>
      <c r="X946" s="29"/>
      <c r="Y946" s="76"/>
      <c r="Z946" s="76"/>
      <c r="AA946" s="76"/>
      <c r="AB946" s="76"/>
      <c r="AC946" s="76"/>
      <c r="AD946" s="76"/>
      <c r="AE946" s="76"/>
      <c r="AF946" s="76"/>
      <c r="AG946" s="76"/>
      <c r="AH946" s="76"/>
      <c r="AI946" s="76"/>
      <c r="AJ946" s="76"/>
      <c r="AK946" s="76"/>
      <c r="AL946" s="76"/>
      <c r="AM946" s="76"/>
      <c r="AN946" s="76"/>
      <c r="AO946" s="143"/>
      <c r="AP946" s="244" t="str">
        <f>IF(F946="","",IFERROR(VLOOKUP(SUBSTITUTE(SUBSTITUTE(Tabla1[[#This Row],[Uso Sistemas]],"T","P"),"N","F"),Parámetros!$M$2:$N$17,2,0),"Completar hasta 3ra sem. para evaluar a Probacionista"))</f>
        <v/>
      </c>
      <c r="AQ946" s="39"/>
      <c r="AR946" s="39"/>
      <c r="AS946" s="39"/>
      <c r="AT946" s="28"/>
      <c r="AU946" s="55"/>
      <c r="AV946" s="55"/>
      <c r="AW946" s="55"/>
      <c r="AX946" s="246" t="str">
        <f>IF(V946="","",EOMONTH(EDATE(Tabla1[[#This Row],[Fecha Finalización]],2),0))</f>
        <v/>
      </c>
      <c r="AY946" s="39"/>
      <c r="AZ946" s="247" t="str">
        <f>IF(V946="","",EOMONTH(EDATE(Tabla1[[#This Row],[Fecha Finalización]],3),0))</f>
        <v/>
      </c>
      <c r="BA946" s="39"/>
      <c r="BB946" s="39"/>
      <c r="BC946" s="233"/>
      <c r="BD946" s="231" t="str">
        <f>IF(F946="","",Tabla1[[#This Row],[sem 01]]&amp;Tabla1[[#This Row],[sem 02]]&amp;Tabla1[[#This Row],[sem 03]])</f>
        <v/>
      </c>
      <c r="BE946" s="232" t="str">
        <f>+IF(TRIM(F946)="","",$B$1&amp;"-"&amp;Tabla1[[#This Row],[Mes Inscrito]]&amp;"-"&amp;Tabla1[[#This Row],[Dia de clases Inscrito]]&amp;"-"&amp;Tabla1[[#This Row],[Horario Inscrito]]&amp;"-"&amp;Tabla1[[#This Row],[Fecha Inicio grupo]])</f>
        <v/>
      </c>
      <c r="BF946" s="249" t="str">
        <f>IF(F946="","",Tabla1[[#This Row],[Curso]])</f>
        <v/>
      </c>
      <c r="BG946" s="250" t="str">
        <f>+IF(TRIM(F946)="","",$B$1&amp;"-"&amp;TRIM(Tabla1[[#This Row],[Mes Inscrito]])&amp;"-"&amp;TRIM(Tabla1[[#This Row],[Dia de clases Inscrito]])&amp;"-"&amp;TRIM(Tabla1[[#This Row],[Horario Inscrito]])&amp;"-"&amp;TRIM(Tabla1[[#This Row],[Fecha Inicio grupo]])&amp;"-"&amp;TRIM(Tabla1[[#This Row],[Tipo Incrito]]))</f>
        <v/>
      </c>
      <c r="BH946" s="251" t="str">
        <f>IF(F946="","",OR(IFERROR(SEARCH("CG",Tabla1[[#This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6" s="305" t="str">
        <f>IF(F946&lt;&gt;"",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6" s="305" t="str">
        <f>IF(F946&lt;&gt;"",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6" s="305" t="str">
        <f>IF(Tabla1[[#This Row],[Fecha Inicio grupo]]="","",IFERROR(VLOOKUP(Tabla1[[#This Row],[Mes de Alta como miembro]],Parámetros!$AM$2:$AN$16,2,0),"01/01/1900"))</f>
        <v/>
      </c>
    </row>
    <row r="947" spans="1:63" ht="14.45" hidden="1">
      <c r="A947" s="68">
        <v>944</v>
      </c>
      <c r="B947" s="29"/>
      <c r="C947" s="34"/>
      <c r="D947" s="42"/>
      <c r="E947" s="64"/>
      <c r="F947" s="45"/>
      <c r="G947" s="45"/>
      <c r="H947" s="161"/>
      <c r="I947" s="42"/>
      <c r="J947" s="28"/>
      <c r="K947" s="69"/>
      <c r="L947" s="68"/>
      <c r="M947" s="46"/>
      <c r="N947" s="236" t="str">
        <f ca="1">IF(Tabla1[[#This Row],[Fecha de nac]]="","",IF(Tabla1[[#This Row],[Fecha Finalización]] &gt;=TODAY(), DATEDIF(Tabla1[[#This Row],[Fecha de nac]],TODAY(),"y"), ROUNDDOWN((Tabla1[[#This Row],[Fecha Finalización]] -Tabla1[[#This Row],[Fecha de nac]])/365,0)))</f>
        <v/>
      </c>
      <c r="O947" s="167"/>
      <c r="P947" s="34"/>
      <c r="Q947" s="67"/>
      <c r="R947" s="67"/>
      <c r="S947" s="67"/>
      <c r="T947" s="67"/>
      <c r="U947" s="241" t="str">
        <f>IF(F947="","",Tabla1[[#This Row],[Fecha Inicio grupo]]+3*7-7)</f>
        <v/>
      </c>
      <c r="V947" s="242" t="str">
        <f>IF(F947="","",EDATE(Tabla1[[#This Row],[Fecha Inicio grupo]],3))</f>
        <v/>
      </c>
      <c r="W947" s="29"/>
      <c r="X947" s="29"/>
      <c r="Y947" s="76"/>
      <c r="Z947" s="76"/>
      <c r="AA947" s="76"/>
      <c r="AB947" s="76"/>
      <c r="AC947" s="76"/>
      <c r="AD947" s="76"/>
      <c r="AE947" s="76"/>
      <c r="AF947" s="76"/>
      <c r="AG947" s="76"/>
      <c r="AH947" s="76"/>
      <c r="AI947" s="76"/>
      <c r="AJ947" s="76"/>
      <c r="AK947" s="76"/>
      <c r="AL947" s="76"/>
      <c r="AM947" s="76"/>
      <c r="AN947" s="76"/>
      <c r="AO947" s="143"/>
      <c r="AP947" s="244" t="str">
        <f>IF(F947="","",IFERROR(VLOOKUP(SUBSTITUTE(SUBSTITUTE(Tabla1[[#This Row],[Uso Sistemas]],"T","P"),"N","F"),Parámetros!$M$2:$N$17,2,0),"Completar hasta 3ra sem. para evaluar a Probacionista"))</f>
        <v/>
      </c>
      <c r="AQ947" s="39"/>
      <c r="AR947" s="39"/>
      <c r="AS947" s="39"/>
      <c r="AT947" s="28"/>
      <c r="AU947" s="55"/>
      <c r="AV947" s="55"/>
      <c r="AW947" s="55"/>
      <c r="AX947" s="246" t="str">
        <f>IF(V947="","",EOMONTH(EDATE(Tabla1[[#This Row],[Fecha Finalización]],2),0))</f>
        <v/>
      </c>
      <c r="AY947" s="39"/>
      <c r="AZ947" s="247" t="str">
        <f>IF(V947="","",EOMONTH(EDATE(Tabla1[[#This Row],[Fecha Finalización]],3),0))</f>
        <v/>
      </c>
      <c r="BA947" s="39"/>
      <c r="BB947" s="39"/>
      <c r="BC947" s="233"/>
      <c r="BD947" s="231" t="str">
        <f>IF(F947="","",Tabla1[[#This Row],[sem 01]]&amp;Tabla1[[#This Row],[sem 02]]&amp;Tabla1[[#This Row],[sem 03]])</f>
        <v/>
      </c>
      <c r="BE947" s="232" t="str">
        <f>+IF(TRIM(F947)="","",$B$1&amp;"-"&amp;Tabla1[[#This Row],[Mes Inscrito]]&amp;"-"&amp;Tabla1[[#This Row],[Dia de clases Inscrito]]&amp;"-"&amp;Tabla1[[#This Row],[Horario Inscrito]]&amp;"-"&amp;Tabla1[[#This Row],[Fecha Inicio grupo]])</f>
        <v/>
      </c>
      <c r="BF947" s="249" t="str">
        <f>IF(F947="","",Tabla1[[#This Row],[Curso]])</f>
        <v/>
      </c>
      <c r="BG947" s="250" t="str">
        <f>+IF(TRIM(F947)="","",$B$1&amp;"-"&amp;TRIM(Tabla1[[#This Row],[Mes Inscrito]])&amp;"-"&amp;TRIM(Tabla1[[#This Row],[Dia de clases Inscrito]])&amp;"-"&amp;TRIM(Tabla1[[#This Row],[Horario Inscrito]])&amp;"-"&amp;TRIM(Tabla1[[#This Row],[Fecha Inicio grupo]])&amp;"-"&amp;TRIM(Tabla1[[#This Row],[Tipo Incrito]]))</f>
        <v/>
      </c>
      <c r="BH947" s="251" t="str">
        <f>IF(F947="","",OR(IFERROR(SEARCH("CG",Tabla1[[#This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7" s="305" t="str">
        <f>IF(F947&lt;&gt;"",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7" s="305" t="str">
        <f>IF(F947&lt;&gt;"",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7" s="305" t="str">
        <f>IF(Tabla1[[#This Row],[Fecha Inicio grupo]]="","",IFERROR(VLOOKUP(Tabla1[[#This Row],[Mes de Alta como miembro]],Parámetros!$AM$2:$AN$16,2,0),"01/01/1900"))</f>
        <v/>
      </c>
    </row>
    <row r="948" spans="1:63" ht="14.45" hidden="1">
      <c r="A948" s="68">
        <v>945</v>
      </c>
      <c r="B948" s="29"/>
      <c r="C948" s="34"/>
      <c r="D948" s="42"/>
      <c r="E948" s="64"/>
      <c r="F948" s="45"/>
      <c r="G948" s="45"/>
      <c r="H948" s="161"/>
      <c r="I948" s="42"/>
      <c r="J948" s="28"/>
      <c r="K948" s="69"/>
      <c r="L948" s="68"/>
      <c r="M948" s="46"/>
      <c r="N948" s="236" t="str">
        <f ca="1">IF(Tabla1[[#This Row],[Fecha de nac]]="","",IF(Tabla1[[#This Row],[Fecha Finalización]] &gt;=TODAY(), DATEDIF(Tabla1[[#This Row],[Fecha de nac]],TODAY(),"y"), ROUNDDOWN((Tabla1[[#This Row],[Fecha Finalización]] -Tabla1[[#This Row],[Fecha de nac]])/365,0)))</f>
        <v/>
      </c>
      <c r="O948" s="167"/>
      <c r="P948" s="34"/>
      <c r="Q948" s="67"/>
      <c r="R948" s="67"/>
      <c r="S948" s="67"/>
      <c r="T948" s="67"/>
      <c r="U948" s="241" t="str">
        <f>IF(F948="","",Tabla1[[#This Row],[Fecha Inicio grupo]]+3*7-7)</f>
        <v/>
      </c>
      <c r="V948" s="242" t="str">
        <f>IF(F948="","",EDATE(Tabla1[[#This Row],[Fecha Inicio grupo]],3))</f>
        <v/>
      </c>
      <c r="W948" s="29"/>
      <c r="X948" s="29"/>
      <c r="Y948" s="76"/>
      <c r="Z948" s="76"/>
      <c r="AA948" s="76"/>
      <c r="AB948" s="76"/>
      <c r="AC948" s="76"/>
      <c r="AD948" s="76"/>
      <c r="AE948" s="76"/>
      <c r="AF948" s="76"/>
      <c r="AG948" s="76"/>
      <c r="AH948" s="76"/>
      <c r="AI948" s="76"/>
      <c r="AJ948" s="76"/>
      <c r="AK948" s="76"/>
      <c r="AL948" s="76"/>
      <c r="AM948" s="76"/>
      <c r="AN948" s="76"/>
      <c r="AO948" s="143"/>
      <c r="AP948" s="244" t="str">
        <f>IF(F948="","",IFERROR(VLOOKUP(SUBSTITUTE(SUBSTITUTE(Tabla1[[#This Row],[Uso Sistemas]],"T","P"),"N","F"),Parámetros!$M$2:$N$17,2,0),"Completar hasta 3ra sem. para evaluar a Probacionista"))</f>
        <v/>
      </c>
      <c r="AQ948" s="39"/>
      <c r="AR948" s="39"/>
      <c r="AS948" s="39"/>
      <c r="AT948" s="28"/>
      <c r="AU948" s="55"/>
      <c r="AV948" s="55"/>
      <c r="AW948" s="55"/>
      <c r="AX948" s="246" t="str">
        <f>IF(V948="","",EOMONTH(EDATE(Tabla1[[#This Row],[Fecha Finalización]],2),0))</f>
        <v/>
      </c>
      <c r="AY948" s="39"/>
      <c r="AZ948" s="247" t="str">
        <f>IF(V948="","",EOMONTH(EDATE(Tabla1[[#This Row],[Fecha Finalización]],3),0))</f>
        <v/>
      </c>
      <c r="BA948" s="39"/>
      <c r="BB948" s="39"/>
      <c r="BC948" s="233"/>
      <c r="BD948" s="231" t="str">
        <f>IF(F948="","",Tabla1[[#This Row],[sem 01]]&amp;Tabla1[[#This Row],[sem 02]]&amp;Tabla1[[#This Row],[sem 03]])</f>
        <v/>
      </c>
      <c r="BE948" s="232" t="str">
        <f>+IF(TRIM(F948)="","",$B$1&amp;"-"&amp;Tabla1[[#This Row],[Mes Inscrito]]&amp;"-"&amp;Tabla1[[#This Row],[Dia de clases Inscrito]]&amp;"-"&amp;Tabla1[[#This Row],[Horario Inscrito]]&amp;"-"&amp;Tabla1[[#This Row],[Fecha Inicio grupo]])</f>
        <v/>
      </c>
      <c r="BF948" s="249" t="str">
        <f>IF(F948="","",Tabla1[[#This Row],[Curso]])</f>
        <v/>
      </c>
      <c r="BG948" s="250" t="str">
        <f>+IF(TRIM(F948)="","",$B$1&amp;"-"&amp;TRIM(Tabla1[[#This Row],[Mes Inscrito]])&amp;"-"&amp;TRIM(Tabla1[[#This Row],[Dia de clases Inscrito]])&amp;"-"&amp;TRIM(Tabla1[[#This Row],[Horario Inscrito]])&amp;"-"&amp;TRIM(Tabla1[[#This Row],[Fecha Inicio grupo]])&amp;"-"&amp;TRIM(Tabla1[[#This Row],[Tipo Incrito]]))</f>
        <v/>
      </c>
      <c r="BH948" s="251" t="str">
        <f>IF(F948="","",OR(IFERROR(SEARCH("CG",Tabla1[[#This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8" s="305" t="str">
        <f>IF(F948&lt;&gt;"",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8" s="305" t="str">
        <f>IF(F948&lt;&gt;"",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8" s="305" t="str">
        <f>IF(Tabla1[[#This Row],[Fecha Inicio grupo]]="","",IFERROR(VLOOKUP(Tabla1[[#This Row],[Mes de Alta como miembro]],Parámetros!$AM$2:$AN$16,2,0),"01/01/1900"))</f>
        <v/>
      </c>
    </row>
    <row r="949" spans="1:63" ht="14.45" hidden="1">
      <c r="A949" s="68">
        <v>946</v>
      </c>
      <c r="B949" s="29"/>
      <c r="C949" s="34"/>
      <c r="D949" s="42"/>
      <c r="E949" s="64"/>
      <c r="F949" s="45"/>
      <c r="G949" s="45"/>
      <c r="H949" s="161"/>
      <c r="I949" s="42"/>
      <c r="J949" s="28"/>
      <c r="K949" s="69"/>
      <c r="L949" s="68"/>
      <c r="M949" s="46"/>
      <c r="N949" s="236" t="str">
        <f ca="1">IF(Tabla1[[#This Row],[Fecha de nac]]="","",IF(Tabla1[[#This Row],[Fecha Finalización]] &gt;=TODAY(), DATEDIF(Tabla1[[#This Row],[Fecha de nac]],TODAY(),"y"), ROUNDDOWN((Tabla1[[#This Row],[Fecha Finalización]] -Tabla1[[#This Row],[Fecha de nac]])/365,0)))</f>
        <v/>
      </c>
      <c r="O949" s="167"/>
      <c r="P949" s="34"/>
      <c r="Q949" s="67"/>
      <c r="R949" s="67"/>
      <c r="S949" s="67"/>
      <c r="T949" s="67"/>
      <c r="U949" s="241" t="str">
        <f>IF(F949="","",Tabla1[[#This Row],[Fecha Inicio grupo]]+3*7-7)</f>
        <v/>
      </c>
      <c r="V949" s="242" t="str">
        <f>IF(F949="","",EDATE(Tabla1[[#This Row],[Fecha Inicio grupo]],3))</f>
        <v/>
      </c>
      <c r="W949" s="29"/>
      <c r="X949" s="29"/>
      <c r="Y949" s="76"/>
      <c r="Z949" s="76"/>
      <c r="AA949" s="76"/>
      <c r="AB949" s="76"/>
      <c r="AC949" s="76"/>
      <c r="AD949" s="76"/>
      <c r="AE949" s="76"/>
      <c r="AF949" s="76"/>
      <c r="AG949" s="76"/>
      <c r="AH949" s="76"/>
      <c r="AI949" s="76"/>
      <c r="AJ949" s="76"/>
      <c r="AK949" s="76"/>
      <c r="AL949" s="76"/>
      <c r="AM949" s="76"/>
      <c r="AN949" s="76"/>
      <c r="AO949" s="143"/>
      <c r="AP949" s="244" t="str">
        <f>IF(F949="","",IFERROR(VLOOKUP(SUBSTITUTE(SUBSTITUTE(Tabla1[[#This Row],[Uso Sistemas]],"T","P"),"N","F"),Parámetros!$M$2:$N$17,2,0),"Completar hasta 3ra sem. para evaluar a Probacionista"))</f>
        <v/>
      </c>
      <c r="AQ949" s="39"/>
      <c r="AR949" s="39"/>
      <c r="AS949" s="39"/>
      <c r="AT949" s="28"/>
      <c r="AU949" s="55"/>
      <c r="AV949" s="55"/>
      <c r="AW949" s="55"/>
      <c r="AX949" s="246" t="str">
        <f>IF(V949="","",EOMONTH(EDATE(Tabla1[[#This Row],[Fecha Finalización]],2),0))</f>
        <v/>
      </c>
      <c r="AY949" s="39"/>
      <c r="AZ949" s="247" t="str">
        <f>IF(V949="","",EOMONTH(EDATE(Tabla1[[#This Row],[Fecha Finalización]],3),0))</f>
        <v/>
      </c>
      <c r="BA949" s="39"/>
      <c r="BB949" s="39"/>
      <c r="BC949" s="233"/>
      <c r="BD949" s="231" t="str">
        <f>IF(F949="","",Tabla1[[#This Row],[sem 01]]&amp;Tabla1[[#This Row],[sem 02]]&amp;Tabla1[[#This Row],[sem 03]])</f>
        <v/>
      </c>
      <c r="BE949" s="232" t="str">
        <f>+IF(TRIM(F949)="","",$B$1&amp;"-"&amp;Tabla1[[#This Row],[Mes Inscrito]]&amp;"-"&amp;Tabla1[[#This Row],[Dia de clases Inscrito]]&amp;"-"&amp;Tabla1[[#This Row],[Horario Inscrito]]&amp;"-"&amp;Tabla1[[#This Row],[Fecha Inicio grupo]])</f>
        <v/>
      </c>
      <c r="BF949" s="249" t="str">
        <f>IF(F949="","",Tabla1[[#This Row],[Curso]])</f>
        <v/>
      </c>
      <c r="BG949" s="250" t="str">
        <f>+IF(TRIM(F949)="","",$B$1&amp;"-"&amp;TRIM(Tabla1[[#This Row],[Mes Inscrito]])&amp;"-"&amp;TRIM(Tabla1[[#This Row],[Dia de clases Inscrito]])&amp;"-"&amp;TRIM(Tabla1[[#This Row],[Horario Inscrito]])&amp;"-"&amp;TRIM(Tabla1[[#This Row],[Fecha Inicio grupo]])&amp;"-"&amp;TRIM(Tabla1[[#This Row],[Tipo Incrito]]))</f>
        <v/>
      </c>
      <c r="BH949" s="251" t="str">
        <f>IF(F949="","",OR(IFERROR(SEARCH("CG",Tabla1[[#This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9" s="305" t="str">
        <f>IF(F949&lt;&gt;"",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9" s="305" t="str">
        <f>IF(F949&lt;&gt;"",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9" s="305" t="str">
        <f>IF(Tabla1[[#This Row],[Fecha Inicio grupo]]="","",IFERROR(VLOOKUP(Tabla1[[#This Row],[Mes de Alta como miembro]],Parámetros!$AM$2:$AN$16,2,0),"01/01/1900"))</f>
        <v/>
      </c>
    </row>
    <row r="950" spans="1:63" ht="14.45" hidden="1">
      <c r="A950" s="68">
        <v>947</v>
      </c>
      <c r="B950" s="29"/>
      <c r="C950" s="34"/>
      <c r="D950" s="42"/>
      <c r="E950" s="64"/>
      <c r="F950" s="45"/>
      <c r="G950" s="45"/>
      <c r="H950" s="161"/>
      <c r="I950" s="42"/>
      <c r="J950" s="28"/>
      <c r="K950" s="69"/>
      <c r="L950" s="68"/>
      <c r="M950" s="46"/>
      <c r="N950" s="236" t="str">
        <f ca="1">IF(Tabla1[[#This Row],[Fecha de nac]]="","",IF(Tabla1[[#This Row],[Fecha Finalización]] &gt;=TODAY(), DATEDIF(Tabla1[[#This Row],[Fecha de nac]],TODAY(),"y"), ROUNDDOWN((Tabla1[[#This Row],[Fecha Finalización]] -Tabla1[[#This Row],[Fecha de nac]])/365,0)))</f>
        <v/>
      </c>
      <c r="O950" s="167"/>
      <c r="P950" s="34"/>
      <c r="Q950" s="67"/>
      <c r="R950" s="67"/>
      <c r="S950" s="67"/>
      <c r="T950" s="67"/>
      <c r="U950" s="241" t="str">
        <f>IF(F950="","",Tabla1[[#This Row],[Fecha Inicio grupo]]+3*7-7)</f>
        <v/>
      </c>
      <c r="V950" s="242" t="str">
        <f>IF(F950="","",EDATE(Tabla1[[#This Row],[Fecha Inicio grupo]],3))</f>
        <v/>
      </c>
      <c r="W950" s="29"/>
      <c r="X950" s="29"/>
      <c r="Y950" s="76"/>
      <c r="Z950" s="76"/>
      <c r="AA950" s="76"/>
      <c r="AB950" s="76"/>
      <c r="AC950" s="76"/>
      <c r="AD950" s="76"/>
      <c r="AE950" s="76"/>
      <c r="AF950" s="76"/>
      <c r="AG950" s="76"/>
      <c r="AH950" s="76"/>
      <c r="AI950" s="76"/>
      <c r="AJ950" s="76"/>
      <c r="AK950" s="76"/>
      <c r="AL950" s="76"/>
      <c r="AM950" s="76"/>
      <c r="AN950" s="76"/>
      <c r="AO950" s="143"/>
      <c r="AP950" s="244" t="str">
        <f>IF(F950="","",IFERROR(VLOOKUP(SUBSTITUTE(SUBSTITUTE(Tabla1[[#This Row],[Uso Sistemas]],"T","P"),"N","F"),Parámetros!$M$2:$N$17,2,0),"Completar hasta 3ra sem. para evaluar a Probacionista"))</f>
        <v/>
      </c>
      <c r="AQ950" s="39"/>
      <c r="AR950" s="39"/>
      <c r="AS950" s="39"/>
      <c r="AT950" s="28"/>
      <c r="AU950" s="55"/>
      <c r="AV950" s="55"/>
      <c r="AW950" s="55"/>
      <c r="AX950" s="246" t="str">
        <f>IF(V950="","",EOMONTH(EDATE(Tabla1[[#This Row],[Fecha Finalización]],2),0))</f>
        <v/>
      </c>
      <c r="AY950" s="39"/>
      <c r="AZ950" s="247" t="str">
        <f>IF(V950="","",EOMONTH(EDATE(Tabla1[[#This Row],[Fecha Finalización]],3),0))</f>
        <v/>
      </c>
      <c r="BA950" s="39"/>
      <c r="BB950" s="39"/>
      <c r="BC950" s="233"/>
      <c r="BD950" s="231" t="str">
        <f>IF(F950="","",Tabla1[[#This Row],[sem 01]]&amp;Tabla1[[#This Row],[sem 02]]&amp;Tabla1[[#This Row],[sem 03]])</f>
        <v/>
      </c>
      <c r="BE950" s="232" t="str">
        <f>+IF(TRIM(F950)="","",$B$1&amp;"-"&amp;Tabla1[[#This Row],[Mes Inscrito]]&amp;"-"&amp;Tabla1[[#This Row],[Dia de clases Inscrito]]&amp;"-"&amp;Tabla1[[#This Row],[Horario Inscrito]]&amp;"-"&amp;Tabla1[[#This Row],[Fecha Inicio grupo]])</f>
        <v/>
      </c>
      <c r="BF950" s="249" t="str">
        <f>IF(F950="","",Tabla1[[#This Row],[Curso]])</f>
        <v/>
      </c>
      <c r="BG950" s="250" t="str">
        <f>+IF(TRIM(F950)="","",$B$1&amp;"-"&amp;TRIM(Tabla1[[#This Row],[Mes Inscrito]])&amp;"-"&amp;TRIM(Tabla1[[#This Row],[Dia de clases Inscrito]])&amp;"-"&amp;TRIM(Tabla1[[#This Row],[Horario Inscrito]])&amp;"-"&amp;TRIM(Tabla1[[#This Row],[Fecha Inicio grupo]])&amp;"-"&amp;TRIM(Tabla1[[#This Row],[Tipo Incrito]]))</f>
        <v/>
      </c>
      <c r="BH950" s="251" t="str">
        <f>IF(F950="","",OR(IFERROR(SEARCH("CG",Tabla1[[#This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0" s="305" t="str">
        <f>IF(F950&lt;&gt;"",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0" s="305" t="str">
        <f>IF(F950&lt;&gt;"",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0" s="305" t="str">
        <f>IF(Tabla1[[#This Row],[Fecha Inicio grupo]]="","",IFERROR(VLOOKUP(Tabla1[[#This Row],[Mes de Alta como miembro]],Parámetros!$AM$2:$AN$16,2,0),"01/01/1900"))</f>
        <v/>
      </c>
    </row>
    <row r="951" spans="1:63" ht="14.45" hidden="1">
      <c r="A951" s="68">
        <v>948</v>
      </c>
      <c r="B951" s="29"/>
      <c r="C951" s="34"/>
      <c r="D951" s="42"/>
      <c r="E951" s="64"/>
      <c r="F951" s="45"/>
      <c r="G951" s="45"/>
      <c r="H951" s="161"/>
      <c r="I951" s="42"/>
      <c r="J951" s="28"/>
      <c r="K951" s="69"/>
      <c r="L951" s="68"/>
      <c r="M951" s="46"/>
      <c r="N951" s="236" t="str">
        <f ca="1">IF(Tabla1[[#This Row],[Fecha de nac]]="","",IF(Tabla1[[#This Row],[Fecha Finalización]] &gt;=TODAY(), DATEDIF(Tabla1[[#This Row],[Fecha de nac]],TODAY(),"y"), ROUNDDOWN((Tabla1[[#This Row],[Fecha Finalización]] -Tabla1[[#This Row],[Fecha de nac]])/365,0)))</f>
        <v/>
      </c>
      <c r="O951" s="167"/>
      <c r="P951" s="34"/>
      <c r="Q951" s="67"/>
      <c r="R951" s="67"/>
      <c r="S951" s="67"/>
      <c r="T951" s="67"/>
      <c r="U951" s="241" t="str">
        <f>IF(F951="","",Tabla1[[#This Row],[Fecha Inicio grupo]]+3*7-7)</f>
        <v/>
      </c>
      <c r="V951" s="242" t="str">
        <f>IF(F951="","",EDATE(Tabla1[[#This Row],[Fecha Inicio grupo]],3))</f>
        <v/>
      </c>
      <c r="W951" s="29"/>
      <c r="X951" s="29"/>
      <c r="Y951" s="76"/>
      <c r="Z951" s="76"/>
      <c r="AA951" s="76"/>
      <c r="AB951" s="76"/>
      <c r="AC951" s="76"/>
      <c r="AD951" s="76"/>
      <c r="AE951" s="76"/>
      <c r="AF951" s="76"/>
      <c r="AG951" s="76"/>
      <c r="AH951" s="76"/>
      <c r="AI951" s="76"/>
      <c r="AJ951" s="76"/>
      <c r="AK951" s="76"/>
      <c r="AL951" s="76"/>
      <c r="AM951" s="76"/>
      <c r="AN951" s="76"/>
      <c r="AO951" s="143"/>
      <c r="AP951" s="244" t="str">
        <f>IF(F951="","",IFERROR(VLOOKUP(SUBSTITUTE(SUBSTITUTE(Tabla1[[#This Row],[Uso Sistemas]],"T","P"),"N","F"),Parámetros!$M$2:$N$17,2,0),"Completar hasta 3ra sem. para evaluar a Probacionista"))</f>
        <v/>
      </c>
      <c r="AQ951" s="39"/>
      <c r="AR951" s="39"/>
      <c r="AS951" s="39"/>
      <c r="AT951" s="28"/>
      <c r="AU951" s="55"/>
      <c r="AV951" s="55"/>
      <c r="AW951" s="55"/>
      <c r="AX951" s="246" t="str">
        <f>IF(V951="","",EOMONTH(EDATE(Tabla1[[#This Row],[Fecha Finalización]],2),0))</f>
        <v/>
      </c>
      <c r="AY951" s="39"/>
      <c r="AZ951" s="247" t="str">
        <f>IF(V951="","",EOMONTH(EDATE(Tabla1[[#This Row],[Fecha Finalización]],3),0))</f>
        <v/>
      </c>
      <c r="BA951" s="39"/>
      <c r="BB951" s="39"/>
      <c r="BC951" s="233"/>
      <c r="BD951" s="231" t="str">
        <f>IF(F951="","",Tabla1[[#This Row],[sem 01]]&amp;Tabla1[[#This Row],[sem 02]]&amp;Tabla1[[#This Row],[sem 03]])</f>
        <v/>
      </c>
      <c r="BE951" s="232" t="str">
        <f>+IF(TRIM(F951)="","",$B$1&amp;"-"&amp;Tabla1[[#This Row],[Mes Inscrito]]&amp;"-"&amp;Tabla1[[#This Row],[Dia de clases Inscrito]]&amp;"-"&amp;Tabla1[[#This Row],[Horario Inscrito]]&amp;"-"&amp;Tabla1[[#This Row],[Fecha Inicio grupo]])</f>
        <v/>
      </c>
      <c r="BF951" s="249" t="str">
        <f>IF(F951="","",Tabla1[[#This Row],[Curso]])</f>
        <v/>
      </c>
      <c r="BG951" s="250" t="str">
        <f>+IF(TRIM(F951)="","",$B$1&amp;"-"&amp;TRIM(Tabla1[[#This Row],[Mes Inscrito]])&amp;"-"&amp;TRIM(Tabla1[[#This Row],[Dia de clases Inscrito]])&amp;"-"&amp;TRIM(Tabla1[[#This Row],[Horario Inscrito]])&amp;"-"&amp;TRIM(Tabla1[[#This Row],[Fecha Inicio grupo]])&amp;"-"&amp;TRIM(Tabla1[[#This Row],[Tipo Incrito]]))</f>
        <v/>
      </c>
      <c r="BH951" s="251" t="str">
        <f>IF(F951="","",OR(IFERROR(SEARCH("CG",Tabla1[[#This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1" s="305" t="str">
        <f>IF(F951&lt;&gt;"",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1" s="305" t="str">
        <f>IF(F951&lt;&gt;"",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1" s="305" t="str">
        <f>IF(Tabla1[[#This Row],[Fecha Inicio grupo]]="","",IFERROR(VLOOKUP(Tabla1[[#This Row],[Mes de Alta como miembro]],Parámetros!$AM$2:$AN$16,2,0),"01/01/1900"))</f>
        <v/>
      </c>
    </row>
    <row r="952" spans="1:63" ht="14.45" hidden="1">
      <c r="A952" s="68">
        <v>949</v>
      </c>
      <c r="B952" s="29"/>
      <c r="C952" s="34"/>
      <c r="D952" s="42"/>
      <c r="E952" s="64"/>
      <c r="F952" s="45"/>
      <c r="G952" s="45"/>
      <c r="H952" s="161"/>
      <c r="I952" s="42"/>
      <c r="J952" s="28"/>
      <c r="K952" s="69"/>
      <c r="L952" s="68"/>
      <c r="M952" s="46"/>
      <c r="N952" s="236" t="str">
        <f ca="1">IF(Tabla1[[#This Row],[Fecha de nac]]="","",IF(Tabla1[[#This Row],[Fecha Finalización]] &gt;=TODAY(), DATEDIF(Tabla1[[#This Row],[Fecha de nac]],TODAY(),"y"), ROUNDDOWN((Tabla1[[#This Row],[Fecha Finalización]] -Tabla1[[#This Row],[Fecha de nac]])/365,0)))</f>
        <v/>
      </c>
      <c r="O952" s="167"/>
      <c r="P952" s="34"/>
      <c r="Q952" s="67"/>
      <c r="R952" s="67"/>
      <c r="S952" s="67"/>
      <c r="T952" s="67"/>
      <c r="U952" s="241" t="str">
        <f>IF(F952="","",Tabla1[[#This Row],[Fecha Inicio grupo]]+3*7-7)</f>
        <v/>
      </c>
      <c r="V952" s="242" t="str">
        <f>IF(F952="","",EDATE(Tabla1[[#This Row],[Fecha Inicio grupo]],3))</f>
        <v/>
      </c>
      <c r="W952" s="29"/>
      <c r="X952" s="29"/>
      <c r="Y952" s="76"/>
      <c r="Z952" s="76"/>
      <c r="AA952" s="76"/>
      <c r="AB952" s="76"/>
      <c r="AC952" s="76"/>
      <c r="AD952" s="76"/>
      <c r="AE952" s="76"/>
      <c r="AF952" s="76"/>
      <c r="AG952" s="76"/>
      <c r="AH952" s="76"/>
      <c r="AI952" s="76"/>
      <c r="AJ952" s="76"/>
      <c r="AK952" s="76"/>
      <c r="AL952" s="76"/>
      <c r="AM952" s="76"/>
      <c r="AN952" s="76"/>
      <c r="AO952" s="143"/>
      <c r="AP952" s="244" t="str">
        <f>IF(F952="","",IFERROR(VLOOKUP(SUBSTITUTE(SUBSTITUTE(Tabla1[[#This Row],[Uso Sistemas]],"T","P"),"N","F"),Parámetros!$M$2:$N$17,2,0),"Completar hasta 3ra sem. para evaluar a Probacionista"))</f>
        <v/>
      </c>
      <c r="AQ952" s="39"/>
      <c r="AR952" s="39"/>
      <c r="AS952" s="39"/>
      <c r="AT952" s="28"/>
      <c r="AU952" s="55"/>
      <c r="AV952" s="55"/>
      <c r="AW952" s="55"/>
      <c r="AX952" s="246" t="str">
        <f>IF(V952="","",EOMONTH(EDATE(Tabla1[[#This Row],[Fecha Finalización]],2),0))</f>
        <v/>
      </c>
      <c r="AY952" s="39"/>
      <c r="AZ952" s="247" t="str">
        <f>IF(V952="","",EOMONTH(EDATE(Tabla1[[#This Row],[Fecha Finalización]],3),0))</f>
        <v/>
      </c>
      <c r="BA952" s="39"/>
      <c r="BB952" s="39"/>
      <c r="BC952" s="233"/>
      <c r="BD952" s="231" t="str">
        <f>IF(F952="","",Tabla1[[#This Row],[sem 01]]&amp;Tabla1[[#This Row],[sem 02]]&amp;Tabla1[[#This Row],[sem 03]])</f>
        <v/>
      </c>
      <c r="BE952" s="232" t="str">
        <f>+IF(TRIM(F952)="","",$B$1&amp;"-"&amp;Tabla1[[#This Row],[Mes Inscrito]]&amp;"-"&amp;Tabla1[[#This Row],[Dia de clases Inscrito]]&amp;"-"&amp;Tabla1[[#This Row],[Horario Inscrito]]&amp;"-"&amp;Tabla1[[#This Row],[Fecha Inicio grupo]])</f>
        <v/>
      </c>
      <c r="BF952" s="249" t="str">
        <f>IF(F952="","",Tabla1[[#This Row],[Curso]])</f>
        <v/>
      </c>
      <c r="BG952" s="250" t="str">
        <f>+IF(TRIM(F952)="","",$B$1&amp;"-"&amp;TRIM(Tabla1[[#This Row],[Mes Inscrito]])&amp;"-"&amp;TRIM(Tabla1[[#This Row],[Dia de clases Inscrito]])&amp;"-"&amp;TRIM(Tabla1[[#This Row],[Horario Inscrito]])&amp;"-"&amp;TRIM(Tabla1[[#This Row],[Fecha Inicio grupo]])&amp;"-"&amp;TRIM(Tabla1[[#This Row],[Tipo Incrito]]))</f>
        <v/>
      </c>
      <c r="BH952" s="251" t="str">
        <f>IF(F952="","",OR(IFERROR(SEARCH("CG",Tabla1[[#This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2" s="305" t="str">
        <f>IF(F952&lt;&gt;"",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2" s="305" t="str">
        <f>IF(F952&lt;&gt;"",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2" s="305" t="str">
        <f>IF(Tabla1[[#This Row],[Fecha Inicio grupo]]="","",IFERROR(VLOOKUP(Tabla1[[#This Row],[Mes de Alta como miembro]],Parámetros!$AM$2:$AN$16,2,0),"01/01/1900"))</f>
        <v/>
      </c>
    </row>
    <row r="953" spans="1:63" ht="14.45" hidden="1">
      <c r="A953" s="68">
        <v>950</v>
      </c>
      <c r="B953" s="29"/>
      <c r="C953" s="34"/>
      <c r="D953" s="42"/>
      <c r="E953" s="64"/>
      <c r="F953" s="45"/>
      <c r="G953" s="45"/>
      <c r="H953" s="161"/>
      <c r="I953" s="42"/>
      <c r="J953" s="28"/>
      <c r="K953" s="69"/>
      <c r="L953" s="68"/>
      <c r="M953" s="46"/>
      <c r="N953" s="236" t="str">
        <f ca="1">IF(Tabla1[[#This Row],[Fecha de nac]]="","",IF(Tabla1[[#This Row],[Fecha Finalización]] &gt;=TODAY(), DATEDIF(Tabla1[[#This Row],[Fecha de nac]],TODAY(),"y"), ROUNDDOWN((Tabla1[[#This Row],[Fecha Finalización]] -Tabla1[[#This Row],[Fecha de nac]])/365,0)))</f>
        <v/>
      </c>
      <c r="O953" s="167"/>
      <c r="P953" s="34"/>
      <c r="Q953" s="67"/>
      <c r="R953" s="67"/>
      <c r="S953" s="67"/>
      <c r="T953" s="67"/>
      <c r="U953" s="241" t="str">
        <f>IF(F953="","",Tabla1[[#This Row],[Fecha Inicio grupo]]+3*7-7)</f>
        <v/>
      </c>
      <c r="V953" s="242" t="str">
        <f>IF(F953="","",EDATE(Tabla1[[#This Row],[Fecha Inicio grupo]],3))</f>
        <v/>
      </c>
      <c r="W953" s="29"/>
      <c r="X953" s="29"/>
      <c r="Y953" s="76"/>
      <c r="Z953" s="76"/>
      <c r="AA953" s="76"/>
      <c r="AB953" s="76"/>
      <c r="AC953" s="76"/>
      <c r="AD953" s="76"/>
      <c r="AE953" s="76"/>
      <c r="AF953" s="76"/>
      <c r="AG953" s="76"/>
      <c r="AH953" s="76"/>
      <c r="AI953" s="76"/>
      <c r="AJ953" s="76"/>
      <c r="AK953" s="76"/>
      <c r="AL953" s="76"/>
      <c r="AM953" s="76"/>
      <c r="AN953" s="76"/>
      <c r="AO953" s="143"/>
      <c r="AP953" s="244" t="str">
        <f>IF(F953="","",IFERROR(VLOOKUP(SUBSTITUTE(SUBSTITUTE(Tabla1[[#This Row],[Uso Sistemas]],"T","P"),"N","F"),Parámetros!$M$2:$N$17,2,0),"Completar hasta 3ra sem. para evaluar a Probacionista"))</f>
        <v/>
      </c>
      <c r="AQ953" s="39"/>
      <c r="AR953" s="39"/>
      <c r="AS953" s="39"/>
      <c r="AT953" s="28"/>
      <c r="AU953" s="55"/>
      <c r="AV953" s="55"/>
      <c r="AW953" s="55"/>
      <c r="AX953" s="246" t="str">
        <f>IF(V953="","",EOMONTH(EDATE(Tabla1[[#This Row],[Fecha Finalización]],2),0))</f>
        <v/>
      </c>
      <c r="AY953" s="39"/>
      <c r="AZ953" s="247" t="str">
        <f>IF(V953="","",EOMONTH(EDATE(Tabla1[[#This Row],[Fecha Finalización]],3),0))</f>
        <v/>
      </c>
      <c r="BA953" s="39"/>
      <c r="BB953" s="39"/>
      <c r="BC953" s="233"/>
      <c r="BD953" s="231" t="str">
        <f>IF(F953="","",Tabla1[[#This Row],[sem 01]]&amp;Tabla1[[#This Row],[sem 02]]&amp;Tabla1[[#This Row],[sem 03]])</f>
        <v/>
      </c>
      <c r="BE953" s="232" t="str">
        <f>+IF(TRIM(F953)="","",$B$1&amp;"-"&amp;Tabla1[[#This Row],[Mes Inscrito]]&amp;"-"&amp;Tabla1[[#This Row],[Dia de clases Inscrito]]&amp;"-"&amp;Tabla1[[#This Row],[Horario Inscrito]]&amp;"-"&amp;Tabla1[[#This Row],[Fecha Inicio grupo]])</f>
        <v/>
      </c>
      <c r="BF953" s="249" t="str">
        <f>IF(F953="","",Tabla1[[#This Row],[Curso]])</f>
        <v/>
      </c>
      <c r="BG953" s="250" t="str">
        <f>+IF(TRIM(F953)="","",$B$1&amp;"-"&amp;TRIM(Tabla1[[#This Row],[Mes Inscrito]])&amp;"-"&amp;TRIM(Tabla1[[#This Row],[Dia de clases Inscrito]])&amp;"-"&amp;TRIM(Tabla1[[#This Row],[Horario Inscrito]])&amp;"-"&amp;TRIM(Tabla1[[#This Row],[Fecha Inicio grupo]])&amp;"-"&amp;TRIM(Tabla1[[#This Row],[Tipo Incrito]]))</f>
        <v/>
      </c>
      <c r="BH953" s="251" t="str">
        <f>IF(F953="","",OR(IFERROR(SEARCH("CG",Tabla1[[#This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3" s="305" t="str">
        <f>IF(F953&lt;&gt;"",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3" s="305" t="str">
        <f>IF(F953&lt;&gt;"",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3" s="305" t="str">
        <f>IF(Tabla1[[#This Row],[Fecha Inicio grupo]]="","",IFERROR(VLOOKUP(Tabla1[[#This Row],[Mes de Alta como miembro]],Parámetros!$AM$2:$AN$16,2,0),"01/01/1900"))</f>
        <v/>
      </c>
    </row>
    <row r="954" spans="1:63" ht="14.45" hidden="1">
      <c r="A954" s="68">
        <v>951</v>
      </c>
      <c r="B954" s="29"/>
      <c r="C954" s="34"/>
      <c r="D954" s="42"/>
      <c r="E954" s="64"/>
      <c r="F954" s="45"/>
      <c r="G954" s="45"/>
      <c r="H954" s="161"/>
      <c r="I954" s="42"/>
      <c r="J954" s="28"/>
      <c r="K954" s="69"/>
      <c r="L954" s="68"/>
      <c r="M954" s="46"/>
      <c r="N954" s="236" t="str">
        <f ca="1">IF(Tabla1[[#This Row],[Fecha de nac]]="","",IF(Tabla1[[#This Row],[Fecha Finalización]] &gt;=TODAY(), DATEDIF(Tabla1[[#This Row],[Fecha de nac]],TODAY(),"y"), ROUNDDOWN((Tabla1[[#This Row],[Fecha Finalización]] -Tabla1[[#This Row],[Fecha de nac]])/365,0)))</f>
        <v/>
      </c>
      <c r="O954" s="167"/>
      <c r="P954" s="34"/>
      <c r="Q954" s="67"/>
      <c r="R954" s="67"/>
      <c r="S954" s="67"/>
      <c r="T954" s="67"/>
      <c r="U954" s="241" t="str">
        <f>IF(F954="","",Tabla1[[#This Row],[Fecha Inicio grupo]]+3*7-7)</f>
        <v/>
      </c>
      <c r="V954" s="242" t="str">
        <f>IF(F954="","",EDATE(Tabla1[[#This Row],[Fecha Inicio grupo]],3))</f>
        <v/>
      </c>
      <c r="W954" s="29"/>
      <c r="X954" s="29"/>
      <c r="Y954" s="76"/>
      <c r="Z954" s="76"/>
      <c r="AA954" s="76"/>
      <c r="AB954" s="76"/>
      <c r="AC954" s="76"/>
      <c r="AD954" s="76"/>
      <c r="AE954" s="76"/>
      <c r="AF954" s="76"/>
      <c r="AG954" s="76"/>
      <c r="AH954" s="76"/>
      <c r="AI954" s="76"/>
      <c r="AJ954" s="76"/>
      <c r="AK954" s="76"/>
      <c r="AL954" s="76"/>
      <c r="AM954" s="76"/>
      <c r="AN954" s="76"/>
      <c r="AO954" s="143"/>
      <c r="AP954" s="244" t="str">
        <f>IF(F954="","",IFERROR(VLOOKUP(SUBSTITUTE(SUBSTITUTE(Tabla1[[#This Row],[Uso Sistemas]],"T","P"),"N","F"),Parámetros!$M$2:$N$17,2,0),"Completar hasta 3ra sem. para evaluar a Probacionista"))</f>
        <v/>
      </c>
      <c r="AQ954" s="39"/>
      <c r="AR954" s="39"/>
      <c r="AS954" s="39"/>
      <c r="AT954" s="28"/>
      <c r="AU954" s="55"/>
      <c r="AV954" s="55"/>
      <c r="AW954" s="55"/>
      <c r="AX954" s="246" t="str">
        <f>IF(V954="","",EOMONTH(EDATE(Tabla1[[#This Row],[Fecha Finalización]],2),0))</f>
        <v/>
      </c>
      <c r="AY954" s="39"/>
      <c r="AZ954" s="247" t="str">
        <f>IF(V954="","",EOMONTH(EDATE(Tabla1[[#This Row],[Fecha Finalización]],3),0))</f>
        <v/>
      </c>
      <c r="BA954" s="39"/>
      <c r="BB954" s="39"/>
      <c r="BC954" s="233"/>
      <c r="BD954" s="231" t="str">
        <f>IF(F954="","",Tabla1[[#This Row],[sem 01]]&amp;Tabla1[[#This Row],[sem 02]]&amp;Tabla1[[#This Row],[sem 03]])</f>
        <v/>
      </c>
      <c r="BE954" s="232" t="str">
        <f>+IF(TRIM(F954)="","",$B$1&amp;"-"&amp;Tabla1[[#This Row],[Mes Inscrito]]&amp;"-"&amp;Tabla1[[#This Row],[Dia de clases Inscrito]]&amp;"-"&amp;Tabla1[[#This Row],[Horario Inscrito]]&amp;"-"&amp;Tabla1[[#This Row],[Fecha Inicio grupo]])</f>
        <v/>
      </c>
      <c r="BF954" s="249" t="str">
        <f>IF(F954="","",Tabla1[[#This Row],[Curso]])</f>
        <v/>
      </c>
      <c r="BG954" s="250" t="str">
        <f>+IF(TRIM(F954)="","",$B$1&amp;"-"&amp;TRIM(Tabla1[[#This Row],[Mes Inscrito]])&amp;"-"&amp;TRIM(Tabla1[[#This Row],[Dia de clases Inscrito]])&amp;"-"&amp;TRIM(Tabla1[[#This Row],[Horario Inscrito]])&amp;"-"&amp;TRIM(Tabla1[[#This Row],[Fecha Inicio grupo]])&amp;"-"&amp;TRIM(Tabla1[[#This Row],[Tipo Incrito]]))</f>
        <v/>
      </c>
      <c r="BH954" s="251" t="str">
        <f>IF(F954="","",OR(IFERROR(SEARCH("CG",Tabla1[[#This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4" s="305" t="str">
        <f>IF(F954&lt;&gt;"",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4" s="305" t="str">
        <f>IF(F954&lt;&gt;"",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4" s="305" t="str">
        <f>IF(Tabla1[[#This Row],[Fecha Inicio grupo]]="","",IFERROR(VLOOKUP(Tabla1[[#This Row],[Mes de Alta como miembro]],Parámetros!$AM$2:$AN$16,2,0),"01/01/1900"))</f>
        <v/>
      </c>
    </row>
    <row r="955" spans="1:63" ht="14.45" hidden="1">
      <c r="A955" s="68">
        <v>952</v>
      </c>
      <c r="B955" s="29"/>
      <c r="C955" s="34"/>
      <c r="D955" s="42"/>
      <c r="E955" s="64"/>
      <c r="F955" s="45"/>
      <c r="G955" s="45"/>
      <c r="H955" s="161"/>
      <c r="I955" s="42"/>
      <c r="J955" s="28"/>
      <c r="K955" s="69"/>
      <c r="L955" s="68"/>
      <c r="M955" s="46"/>
      <c r="N955" s="236" t="str">
        <f ca="1">IF(Tabla1[[#This Row],[Fecha de nac]]="","",IF(Tabla1[[#This Row],[Fecha Finalización]] &gt;=TODAY(), DATEDIF(Tabla1[[#This Row],[Fecha de nac]],TODAY(),"y"), ROUNDDOWN((Tabla1[[#This Row],[Fecha Finalización]] -Tabla1[[#This Row],[Fecha de nac]])/365,0)))</f>
        <v/>
      </c>
      <c r="O955" s="167"/>
      <c r="P955" s="34"/>
      <c r="Q955" s="67"/>
      <c r="R955" s="67"/>
      <c r="S955" s="67"/>
      <c r="T955" s="67"/>
      <c r="U955" s="241" t="str">
        <f>IF(F955="","",Tabla1[[#This Row],[Fecha Inicio grupo]]+3*7-7)</f>
        <v/>
      </c>
      <c r="V955" s="242" t="str">
        <f>IF(F955="","",EDATE(Tabla1[[#This Row],[Fecha Inicio grupo]],3))</f>
        <v/>
      </c>
      <c r="W955" s="29"/>
      <c r="X955" s="29"/>
      <c r="Y955" s="76"/>
      <c r="Z955" s="76"/>
      <c r="AA955" s="76"/>
      <c r="AB955" s="76"/>
      <c r="AC955" s="76"/>
      <c r="AD955" s="76"/>
      <c r="AE955" s="76"/>
      <c r="AF955" s="76"/>
      <c r="AG955" s="76"/>
      <c r="AH955" s="76"/>
      <c r="AI955" s="76"/>
      <c r="AJ955" s="76"/>
      <c r="AK955" s="76"/>
      <c r="AL955" s="76"/>
      <c r="AM955" s="76"/>
      <c r="AN955" s="76"/>
      <c r="AO955" s="143"/>
      <c r="AP955" s="244" t="str">
        <f>IF(F955="","",IFERROR(VLOOKUP(SUBSTITUTE(SUBSTITUTE(Tabla1[[#This Row],[Uso Sistemas]],"T","P"),"N","F"),Parámetros!$M$2:$N$17,2,0),"Completar hasta 3ra sem. para evaluar a Probacionista"))</f>
        <v/>
      </c>
      <c r="AQ955" s="39"/>
      <c r="AR955" s="39"/>
      <c r="AS955" s="39"/>
      <c r="AT955" s="28"/>
      <c r="AU955" s="55"/>
      <c r="AV955" s="55"/>
      <c r="AW955" s="55"/>
      <c r="AX955" s="246" t="str">
        <f>IF(V955="","",EOMONTH(EDATE(Tabla1[[#This Row],[Fecha Finalización]],2),0))</f>
        <v/>
      </c>
      <c r="AY955" s="39"/>
      <c r="AZ955" s="247" t="str">
        <f>IF(V955="","",EOMONTH(EDATE(Tabla1[[#This Row],[Fecha Finalización]],3),0))</f>
        <v/>
      </c>
      <c r="BA955" s="39"/>
      <c r="BB955" s="39"/>
      <c r="BC955" s="233"/>
      <c r="BD955" s="231" t="str">
        <f>IF(F955="","",Tabla1[[#This Row],[sem 01]]&amp;Tabla1[[#This Row],[sem 02]]&amp;Tabla1[[#This Row],[sem 03]])</f>
        <v/>
      </c>
      <c r="BE955" s="232" t="str">
        <f>+IF(TRIM(F955)="","",$B$1&amp;"-"&amp;Tabla1[[#This Row],[Mes Inscrito]]&amp;"-"&amp;Tabla1[[#This Row],[Dia de clases Inscrito]]&amp;"-"&amp;Tabla1[[#This Row],[Horario Inscrito]]&amp;"-"&amp;Tabla1[[#This Row],[Fecha Inicio grupo]])</f>
        <v/>
      </c>
      <c r="BF955" s="249" t="str">
        <f>IF(F955="","",Tabla1[[#This Row],[Curso]])</f>
        <v/>
      </c>
      <c r="BG955" s="250" t="str">
        <f>+IF(TRIM(F955)="","",$B$1&amp;"-"&amp;TRIM(Tabla1[[#This Row],[Mes Inscrito]])&amp;"-"&amp;TRIM(Tabla1[[#This Row],[Dia de clases Inscrito]])&amp;"-"&amp;TRIM(Tabla1[[#This Row],[Horario Inscrito]])&amp;"-"&amp;TRIM(Tabla1[[#This Row],[Fecha Inicio grupo]])&amp;"-"&amp;TRIM(Tabla1[[#This Row],[Tipo Incrito]]))</f>
        <v/>
      </c>
      <c r="BH955" s="251" t="str">
        <f>IF(F955="","",OR(IFERROR(SEARCH("CG",Tabla1[[#This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5" s="305" t="str">
        <f>IF(F955&lt;&gt;"",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5" s="305" t="str">
        <f>IF(F955&lt;&gt;"",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5" s="305" t="str">
        <f>IF(Tabla1[[#This Row],[Fecha Inicio grupo]]="","",IFERROR(VLOOKUP(Tabla1[[#This Row],[Mes de Alta como miembro]],Parámetros!$AM$2:$AN$16,2,0),"01/01/1900"))</f>
        <v/>
      </c>
    </row>
    <row r="956" spans="1:63" ht="14.45" hidden="1">
      <c r="A956" s="68">
        <v>953</v>
      </c>
      <c r="B956" s="29"/>
      <c r="C956" s="34"/>
      <c r="D956" s="42"/>
      <c r="E956" s="64"/>
      <c r="F956" s="45"/>
      <c r="G956" s="45"/>
      <c r="H956" s="161"/>
      <c r="I956" s="42"/>
      <c r="J956" s="28"/>
      <c r="K956" s="69"/>
      <c r="L956" s="68"/>
      <c r="M956" s="46"/>
      <c r="N956" s="236" t="str">
        <f ca="1">IF(Tabla1[[#This Row],[Fecha de nac]]="","",IF(Tabla1[[#This Row],[Fecha Finalización]] &gt;=TODAY(), DATEDIF(Tabla1[[#This Row],[Fecha de nac]],TODAY(),"y"), ROUNDDOWN((Tabla1[[#This Row],[Fecha Finalización]] -Tabla1[[#This Row],[Fecha de nac]])/365,0)))</f>
        <v/>
      </c>
      <c r="O956" s="167"/>
      <c r="P956" s="34"/>
      <c r="Q956" s="67"/>
      <c r="R956" s="67"/>
      <c r="S956" s="67"/>
      <c r="T956" s="67"/>
      <c r="U956" s="241" t="str">
        <f>IF(F956="","",Tabla1[[#This Row],[Fecha Inicio grupo]]+3*7-7)</f>
        <v/>
      </c>
      <c r="V956" s="242" t="str">
        <f>IF(F956="","",EDATE(Tabla1[[#This Row],[Fecha Inicio grupo]],3))</f>
        <v/>
      </c>
      <c r="W956" s="29"/>
      <c r="X956" s="29"/>
      <c r="Y956" s="76"/>
      <c r="Z956" s="76"/>
      <c r="AA956" s="76"/>
      <c r="AB956" s="76"/>
      <c r="AC956" s="76"/>
      <c r="AD956" s="76"/>
      <c r="AE956" s="76"/>
      <c r="AF956" s="76"/>
      <c r="AG956" s="76"/>
      <c r="AH956" s="76"/>
      <c r="AI956" s="76"/>
      <c r="AJ956" s="76"/>
      <c r="AK956" s="76"/>
      <c r="AL956" s="76"/>
      <c r="AM956" s="76"/>
      <c r="AN956" s="76"/>
      <c r="AO956" s="143"/>
      <c r="AP956" s="244" t="str">
        <f>IF(F956="","",IFERROR(VLOOKUP(SUBSTITUTE(SUBSTITUTE(Tabla1[[#This Row],[Uso Sistemas]],"T","P"),"N","F"),Parámetros!$M$2:$N$17,2,0),"Completar hasta 3ra sem. para evaluar a Probacionista"))</f>
        <v/>
      </c>
      <c r="AQ956" s="39"/>
      <c r="AR956" s="39"/>
      <c r="AS956" s="39"/>
      <c r="AT956" s="28"/>
      <c r="AU956" s="55"/>
      <c r="AV956" s="55"/>
      <c r="AW956" s="55"/>
      <c r="AX956" s="246" t="str">
        <f>IF(V956="","",EOMONTH(EDATE(Tabla1[[#This Row],[Fecha Finalización]],2),0))</f>
        <v/>
      </c>
      <c r="AY956" s="39"/>
      <c r="AZ956" s="247" t="str">
        <f>IF(V956="","",EOMONTH(EDATE(Tabla1[[#This Row],[Fecha Finalización]],3),0))</f>
        <v/>
      </c>
      <c r="BA956" s="39"/>
      <c r="BB956" s="39"/>
      <c r="BC956" s="233"/>
      <c r="BD956" s="231" t="str">
        <f>IF(F956="","",Tabla1[[#This Row],[sem 01]]&amp;Tabla1[[#This Row],[sem 02]]&amp;Tabla1[[#This Row],[sem 03]])</f>
        <v/>
      </c>
      <c r="BE956" s="232" t="str">
        <f>+IF(TRIM(F956)="","",$B$1&amp;"-"&amp;Tabla1[[#This Row],[Mes Inscrito]]&amp;"-"&amp;Tabla1[[#This Row],[Dia de clases Inscrito]]&amp;"-"&amp;Tabla1[[#This Row],[Horario Inscrito]]&amp;"-"&amp;Tabla1[[#This Row],[Fecha Inicio grupo]])</f>
        <v/>
      </c>
      <c r="BF956" s="249" t="str">
        <f>IF(F956="","",Tabla1[[#This Row],[Curso]])</f>
        <v/>
      </c>
      <c r="BG956" s="250" t="str">
        <f>+IF(TRIM(F956)="","",$B$1&amp;"-"&amp;TRIM(Tabla1[[#This Row],[Mes Inscrito]])&amp;"-"&amp;TRIM(Tabla1[[#This Row],[Dia de clases Inscrito]])&amp;"-"&amp;TRIM(Tabla1[[#This Row],[Horario Inscrito]])&amp;"-"&amp;TRIM(Tabla1[[#This Row],[Fecha Inicio grupo]])&amp;"-"&amp;TRIM(Tabla1[[#This Row],[Tipo Incrito]]))</f>
        <v/>
      </c>
      <c r="BH956" s="251" t="str">
        <f>IF(F956="","",OR(IFERROR(SEARCH("CG",Tabla1[[#This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6" s="305" t="str">
        <f>IF(F956&lt;&gt;"",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6" s="305" t="str">
        <f>IF(F956&lt;&gt;"",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6" s="305" t="str">
        <f>IF(Tabla1[[#This Row],[Fecha Inicio grupo]]="","",IFERROR(VLOOKUP(Tabla1[[#This Row],[Mes de Alta como miembro]],Parámetros!$AM$2:$AN$16,2,0),"01/01/1900"))</f>
        <v/>
      </c>
    </row>
    <row r="957" spans="1:63" ht="14.45" hidden="1">
      <c r="A957" s="68">
        <v>954</v>
      </c>
      <c r="B957" s="29"/>
      <c r="C957" s="34"/>
      <c r="D957" s="42"/>
      <c r="E957" s="64"/>
      <c r="F957" s="45"/>
      <c r="G957" s="45"/>
      <c r="H957" s="161"/>
      <c r="I957" s="42"/>
      <c r="J957" s="28"/>
      <c r="K957" s="69"/>
      <c r="L957" s="68"/>
      <c r="M957" s="46"/>
      <c r="N957" s="236" t="str">
        <f ca="1">IF(Tabla1[[#This Row],[Fecha de nac]]="","",IF(Tabla1[[#This Row],[Fecha Finalización]] &gt;=TODAY(), DATEDIF(Tabla1[[#This Row],[Fecha de nac]],TODAY(),"y"), ROUNDDOWN((Tabla1[[#This Row],[Fecha Finalización]] -Tabla1[[#This Row],[Fecha de nac]])/365,0)))</f>
        <v/>
      </c>
      <c r="O957" s="167"/>
      <c r="P957" s="34"/>
      <c r="Q957" s="67"/>
      <c r="R957" s="67"/>
      <c r="S957" s="67"/>
      <c r="T957" s="67"/>
      <c r="U957" s="241" t="str">
        <f>IF(F957="","",Tabla1[[#This Row],[Fecha Inicio grupo]]+3*7-7)</f>
        <v/>
      </c>
      <c r="V957" s="242" t="str">
        <f>IF(F957="","",EDATE(Tabla1[[#This Row],[Fecha Inicio grupo]],3))</f>
        <v/>
      </c>
      <c r="W957" s="29"/>
      <c r="X957" s="29"/>
      <c r="Y957" s="76"/>
      <c r="Z957" s="76"/>
      <c r="AA957" s="76"/>
      <c r="AB957" s="76"/>
      <c r="AC957" s="76"/>
      <c r="AD957" s="76"/>
      <c r="AE957" s="76"/>
      <c r="AF957" s="76"/>
      <c r="AG957" s="76"/>
      <c r="AH957" s="76"/>
      <c r="AI957" s="76"/>
      <c r="AJ957" s="76"/>
      <c r="AK957" s="76"/>
      <c r="AL957" s="76"/>
      <c r="AM957" s="76"/>
      <c r="AN957" s="76"/>
      <c r="AO957" s="143"/>
      <c r="AP957" s="244" t="str">
        <f>IF(F957="","",IFERROR(VLOOKUP(SUBSTITUTE(SUBSTITUTE(Tabla1[[#This Row],[Uso Sistemas]],"T","P"),"N","F"),Parámetros!$M$2:$N$17,2,0),"Completar hasta 3ra sem. para evaluar a Probacionista"))</f>
        <v/>
      </c>
      <c r="AQ957" s="39"/>
      <c r="AR957" s="39"/>
      <c r="AS957" s="39"/>
      <c r="AT957" s="28"/>
      <c r="AU957" s="55"/>
      <c r="AV957" s="55"/>
      <c r="AW957" s="55"/>
      <c r="AX957" s="246" t="str">
        <f>IF(V957="","",EOMONTH(EDATE(Tabla1[[#This Row],[Fecha Finalización]],2),0))</f>
        <v/>
      </c>
      <c r="AY957" s="39"/>
      <c r="AZ957" s="247" t="str">
        <f>IF(V957="","",EOMONTH(EDATE(Tabla1[[#This Row],[Fecha Finalización]],3),0))</f>
        <v/>
      </c>
      <c r="BA957" s="39"/>
      <c r="BB957" s="39"/>
      <c r="BC957" s="233"/>
      <c r="BD957" s="231" t="str">
        <f>IF(F957="","",Tabla1[[#This Row],[sem 01]]&amp;Tabla1[[#This Row],[sem 02]]&amp;Tabla1[[#This Row],[sem 03]])</f>
        <v/>
      </c>
      <c r="BE957" s="232" t="str">
        <f>+IF(TRIM(F957)="","",$B$1&amp;"-"&amp;Tabla1[[#This Row],[Mes Inscrito]]&amp;"-"&amp;Tabla1[[#This Row],[Dia de clases Inscrito]]&amp;"-"&amp;Tabla1[[#This Row],[Horario Inscrito]]&amp;"-"&amp;Tabla1[[#This Row],[Fecha Inicio grupo]])</f>
        <v/>
      </c>
      <c r="BF957" s="249" t="str">
        <f>IF(F957="","",Tabla1[[#This Row],[Curso]])</f>
        <v/>
      </c>
      <c r="BG957" s="250" t="str">
        <f>+IF(TRIM(F957)="","",$B$1&amp;"-"&amp;TRIM(Tabla1[[#This Row],[Mes Inscrito]])&amp;"-"&amp;TRIM(Tabla1[[#This Row],[Dia de clases Inscrito]])&amp;"-"&amp;TRIM(Tabla1[[#This Row],[Horario Inscrito]])&amp;"-"&amp;TRIM(Tabla1[[#This Row],[Fecha Inicio grupo]])&amp;"-"&amp;TRIM(Tabla1[[#This Row],[Tipo Incrito]]))</f>
        <v/>
      </c>
      <c r="BH957" s="251" t="str">
        <f>IF(F957="","",OR(IFERROR(SEARCH("CG",Tabla1[[#This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7" s="305" t="str">
        <f>IF(F957&lt;&gt;"",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7" s="305" t="str">
        <f>IF(F957&lt;&gt;"",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7" s="305" t="str">
        <f>IF(Tabla1[[#This Row],[Fecha Inicio grupo]]="","",IFERROR(VLOOKUP(Tabla1[[#This Row],[Mes de Alta como miembro]],Parámetros!$AM$2:$AN$16,2,0),"01/01/1900"))</f>
        <v/>
      </c>
    </row>
    <row r="958" spans="1:63" ht="14.45" hidden="1">
      <c r="A958" s="68">
        <v>955</v>
      </c>
      <c r="B958" s="29"/>
      <c r="C958" s="34"/>
      <c r="D958" s="42"/>
      <c r="E958" s="64"/>
      <c r="F958" s="45"/>
      <c r="G958" s="45"/>
      <c r="H958" s="161"/>
      <c r="I958" s="42"/>
      <c r="J958" s="28"/>
      <c r="K958" s="69"/>
      <c r="L958" s="68"/>
      <c r="M958" s="46"/>
      <c r="N958" s="236" t="str">
        <f ca="1">IF(Tabla1[[#This Row],[Fecha de nac]]="","",IF(Tabla1[[#This Row],[Fecha Finalización]] &gt;=TODAY(), DATEDIF(Tabla1[[#This Row],[Fecha de nac]],TODAY(),"y"), ROUNDDOWN((Tabla1[[#This Row],[Fecha Finalización]] -Tabla1[[#This Row],[Fecha de nac]])/365,0)))</f>
        <v/>
      </c>
      <c r="O958" s="167"/>
      <c r="P958" s="34"/>
      <c r="Q958" s="67"/>
      <c r="R958" s="67"/>
      <c r="S958" s="67"/>
      <c r="T958" s="67"/>
      <c r="U958" s="241" t="str">
        <f>IF(F958="","",Tabla1[[#This Row],[Fecha Inicio grupo]]+3*7-7)</f>
        <v/>
      </c>
      <c r="V958" s="242" t="str">
        <f>IF(F958="","",EDATE(Tabla1[[#This Row],[Fecha Inicio grupo]],3))</f>
        <v/>
      </c>
      <c r="W958" s="29"/>
      <c r="X958" s="29"/>
      <c r="Y958" s="76"/>
      <c r="Z958" s="76"/>
      <c r="AA958" s="76"/>
      <c r="AB958" s="76"/>
      <c r="AC958" s="76"/>
      <c r="AD958" s="76"/>
      <c r="AE958" s="76"/>
      <c r="AF958" s="76"/>
      <c r="AG958" s="76"/>
      <c r="AH958" s="76"/>
      <c r="AI958" s="76"/>
      <c r="AJ958" s="76"/>
      <c r="AK958" s="76"/>
      <c r="AL958" s="76"/>
      <c r="AM958" s="76"/>
      <c r="AN958" s="76"/>
      <c r="AO958" s="143"/>
      <c r="AP958" s="244" t="str">
        <f>IF(F958="","",IFERROR(VLOOKUP(SUBSTITUTE(SUBSTITUTE(Tabla1[[#This Row],[Uso Sistemas]],"T","P"),"N","F"),Parámetros!$M$2:$N$17,2,0),"Completar hasta 3ra sem. para evaluar a Probacionista"))</f>
        <v/>
      </c>
      <c r="AQ958" s="39"/>
      <c r="AR958" s="39"/>
      <c r="AS958" s="39"/>
      <c r="AT958" s="28"/>
      <c r="AU958" s="55"/>
      <c r="AV958" s="55"/>
      <c r="AW958" s="55"/>
      <c r="AX958" s="246" t="str">
        <f>IF(V958="","",EOMONTH(EDATE(Tabla1[[#This Row],[Fecha Finalización]],2),0))</f>
        <v/>
      </c>
      <c r="AY958" s="39"/>
      <c r="AZ958" s="247" t="str">
        <f>IF(V958="","",EOMONTH(EDATE(Tabla1[[#This Row],[Fecha Finalización]],3),0))</f>
        <v/>
      </c>
      <c r="BA958" s="39"/>
      <c r="BB958" s="39"/>
      <c r="BC958" s="233"/>
      <c r="BD958" s="231" t="str">
        <f>IF(F958="","",Tabla1[[#This Row],[sem 01]]&amp;Tabla1[[#This Row],[sem 02]]&amp;Tabla1[[#This Row],[sem 03]])</f>
        <v/>
      </c>
      <c r="BE958" s="232" t="str">
        <f>+IF(TRIM(F958)="","",$B$1&amp;"-"&amp;Tabla1[[#This Row],[Mes Inscrito]]&amp;"-"&amp;Tabla1[[#This Row],[Dia de clases Inscrito]]&amp;"-"&amp;Tabla1[[#This Row],[Horario Inscrito]]&amp;"-"&amp;Tabla1[[#This Row],[Fecha Inicio grupo]])</f>
        <v/>
      </c>
      <c r="BF958" s="249" t="str">
        <f>IF(F958="","",Tabla1[[#This Row],[Curso]])</f>
        <v/>
      </c>
      <c r="BG958" s="250" t="str">
        <f>+IF(TRIM(F958)="","",$B$1&amp;"-"&amp;TRIM(Tabla1[[#This Row],[Mes Inscrito]])&amp;"-"&amp;TRIM(Tabla1[[#This Row],[Dia de clases Inscrito]])&amp;"-"&amp;TRIM(Tabla1[[#This Row],[Horario Inscrito]])&amp;"-"&amp;TRIM(Tabla1[[#This Row],[Fecha Inicio grupo]])&amp;"-"&amp;TRIM(Tabla1[[#This Row],[Tipo Incrito]]))</f>
        <v/>
      </c>
      <c r="BH958" s="251" t="str">
        <f>IF(F958="","",OR(IFERROR(SEARCH("CG",Tabla1[[#This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8" s="305" t="str">
        <f>IF(F958&lt;&gt;"",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8" s="305" t="str">
        <f>IF(F958&lt;&gt;"",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8" s="305" t="str">
        <f>IF(Tabla1[[#This Row],[Fecha Inicio grupo]]="","",IFERROR(VLOOKUP(Tabla1[[#This Row],[Mes de Alta como miembro]],Parámetros!$AM$2:$AN$16,2,0),"01/01/1900"))</f>
        <v/>
      </c>
    </row>
    <row r="959" spans="1:63" ht="14.45" hidden="1">
      <c r="A959" s="68">
        <v>956</v>
      </c>
      <c r="B959" s="29"/>
      <c r="C959" s="34"/>
      <c r="D959" s="42"/>
      <c r="E959" s="64"/>
      <c r="F959" s="45"/>
      <c r="G959" s="45"/>
      <c r="H959" s="161"/>
      <c r="I959" s="42"/>
      <c r="J959" s="28"/>
      <c r="K959" s="69"/>
      <c r="L959" s="68"/>
      <c r="M959" s="46"/>
      <c r="N959" s="236" t="str">
        <f ca="1">IF(Tabla1[[#This Row],[Fecha de nac]]="","",IF(Tabla1[[#This Row],[Fecha Finalización]] &gt;=TODAY(), DATEDIF(Tabla1[[#This Row],[Fecha de nac]],TODAY(),"y"), ROUNDDOWN((Tabla1[[#This Row],[Fecha Finalización]] -Tabla1[[#This Row],[Fecha de nac]])/365,0)))</f>
        <v/>
      </c>
      <c r="O959" s="167"/>
      <c r="P959" s="34"/>
      <c r="Q959" s="67"/>
      <c r="R959" s="67"/>
      <c r="S959" s="67"/>
      <c r="T959" s="67"/>
      <c r="U959" s="241" t="str">
        <f>IF(F959="","",Tabla1[[#This Row],[Fecha Inicio grupo]]+3*7-7)</f>
        <v/>
      </c>
      <c r="V959" s="242" t="str">
        <f>IF(F959="","",EDATE(Tabla1[[#This Row],[Fecha Inicio grupo]],3))</f>
        <v/>
      </c>
      <c r="W959" s="29"/>
      <c r="X959" s="29"/>
      <c r="Y959" s="76"/>
      <c r="Z959" s="76"/>
      <c r="AA959" s="76"/>
      <c r="AB959" s="76"/>
      <c r="AC959" s="76"/>
      <c r="AD959" s="76"/>
      <c r="AE959" s="76"/>
      <c r="AF959" s="76"/>
      <c r="AG959" s="76"/>
      <c r="AH959" s="76"/>
      <c r="AI959" s="76"/>
      <c r="AJ959" s="76"/>
      <c r="AK959" s="76"/>
      <c r="AL959" s="76"/>
      <c r="AM959" s="76"/>
      <c r="AN959" s="76"/>
      <c r="AO959" s="143"/>
      <c r="AP959" s="244" t="str">
        <f>IF(F959="","",IFERROR(VLOOKUP(SUBSTITUTE(SUBSTITUTE(Tabla1[[#This Row],[Uso Sistemas]],"T","P"),"N","F"),Parámetros!$M$2:$N$17,2,0),"Completar hasta 3ra sem. para evaluar a Probacionista"))</f>
        <v/>
      </c>
      <c r="AQ959" s="39"/>
      <c r="AR959" s="39"/>
      <c r="AS959" s="39"/>
      <c r="AT959" s="28"/>
      <c r="AU959" s="55"/>
      <c r="AV959" s="55"/>
      <c r="AW959" s="55"/>
      <c r="AX959" s="246" t="str">
        <f>IF(V959="","",EOMONTH(EDATE(Tabla1[[#This Row],[Fecha Finalización]],2),0))</f>
        <v/>
      </c>
      <c r="AY959" s="39"/>
      <c r="AZ959" s="247" t="str">
        <f>IF(V959="","",EOMONTH(EDATE(Tabla1[[#This Row],[Fecha Finalización]],3),0))</f>
        <v/>
      </c>
      <c r="BA959" s="39"/>
      <c r="BB959" s="39"/>
      <c r="BC959" s="233"/>
      <c r="BD959" s="231" t="str">
        <f>IF(F959="","",Tabla1[[#This Row],[sem 01]]&amp;Tabla1[[#This Row],[sem 02]]&amp;Tabla1[[#This Row],[sem 03]])</f>
        <v/>
      </c>
      <c r="BE959" s="232" t="str">
        <f>+IF(TRIM(F959)="","",$B$1&amp;"-"&amp;Tabla1[[#This Row],[Mes Inscrito]]&amp;"-"&amp;Tabla1[[#This Row],[Dia de clases Inscrito]]&amp;"-"&amp;Tabla1[[#This Row],[Horario Inscrito]]&amp;"-"&amp;Tabla1[[#This Row],[Fecha Inicio grupo]])</f>
        <v/>
      </c>
      <c r="BF959" s="249" t="str">
        <f>IF(F959="","",Tabla1[[#This Row],[Curso]])</f>
        <v/>
      </c>
      <c r="BG959" s="250" t="str">
        <f>+IF(TRIM(F959)="","",$B$1&amp;"-"&amp;TRIM(Tabla1[[#This Row],[Mes Inscrito]])&amp;"-"&amp;TRIM(Tabla1[[#This Row],[Dia de clases Inscrito]])&amp;"-"&amp;TRIM(Tabla1[[#This Row],[Horario Inscrito]])&amp;"-"&amp;TRIM(Tabla1[[#This Row],[Fecha Inicio grupo]])&amp;"-"&amp;TRIM(Tabla1[[#This Row],[Tipo Incrito]]))</f>
        <v/>
      </c>
      <c r="BH959" s="251" t="str">
        <f>IF(F959="","",OR(IFERROR(SEARCH("CG",Tabla1[[#This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9" s="305" t="str">
        <f>IF(F959&lt;&gt;"",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9" s="305" t="str">
        <f>IF(F959&lt;&gt;"",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9" s="305" t="str">
        <f>IF(Tabla1[[#This Row],[Fecha Inicio grupo]]="","",IFERROR(VLOOKUP(Tabla1[[#This Row],[Mes de Alta como miembro]],Parámetros!$AM$2:$AN$16,2,0),"01/01/1900"))</f>
        <v/>
      </c>
    </row>
    <row r="960" spans="1:63" ht="14.45" hidden="1">
      <c r="A960" s="68">
        <v>957</v>
      </c>
      <c r="B960" s="29"/>
      <c r="C960" s="34"/>
      <c r="D960" s="42"/>
      <c r="E960" s="64"/>
      <c r="F960" s="45"/>
      <c r="G960" s="45"/>
      <c r="H960" s="161"/>
      <c r="I960" s="42"/>
      <c r="J960" s="28"/>
      <c r="K960" s="69"/>
      <c r="L960" s="68"/>
      <c r="M960" s="46"/>
      <c r="N960" s="236" t="str">
        <f ca="1">IF(Tabla1[[#This Row],[Fecha de nac]]="","",IF(Tabla1[[#This Row],[Fecha Finalización]] &gt;=TODAY(), DATEDIF(Tabla1[[#This Row],[Fecha de nac]],TODAY(),"y"), ROUNDDOWN((Tabla1[[#This Row],[Fecha Finalización]] -Tabla1[[#This Row],[Fecha de nac]])/365,0)))</f>
        <v/>
      </c>
      <c r="O960" s="167"/>
      <c r="P960" s="34"/>
      <c r="Q960" s="67"/>
      <c r="R960" s="67"/>
      <c r="S960" s="67"/>
      <c r="T960" s="67"/>
      <c r="U960" s="241" t="str">
        <f>IF(F960="","",Tabla1[[#This Row],[Fecha Inicio grupo]]+3*7-7)</f>
        <v/>
      </c>
      <c r="V960" s="242" t="str">
        <f>IF(F960="","",EDATE(Tabla1[[#This Row],[Fecha Inicio grupo]],3))</f>
        <v/>
      </c>
      <c r="W960" s="29"/>
      <c r="X960" s="29"/>
      <c r="Y960" s="76"/>
      <c r="Z960" s="76"/>
      <c r="AA960" s="76"/>
      <c r="AB960" s="76"/>
      <c r="AC960" s="76"/>
      <c r="AD960" s="76"/>
      <c r="AE960" s="76"/>
      <c r="AF960" s="76"/>
      <c r="AG960" s="76"/>
      <c r="AH960" s="76"/>
      <c r="AI960" s="76"/>
      <c r="AJ960" s="76"/>
      <c r="AK960" s="76"/>
      <c r="AL960" s="76"/>
      <c r="AM960" s="76"/>
      <c r="AN960" s="76"/>
      <c r="AO960" s="143"/>
      <c r="AP960" s="244" t="str">
        <f>IF(F960="","",IFERROR(VLOOKUP(SUBSTITUTE(SUBSTITUTE(Tabla1[[#This Row],[Uso Sistemas]],"T","P"),"N","F"),Parámetros!$M$2:$N$17,2,0),"Completar hasta 3ra sem. para evaluar a Probacionista"))</f>
        <v/>
      </c>
      <c r="AQ960" s="39"/>
      <c r="AR960" s="39"/>
      <c r="AS960" s="39"/>
      <c r="AT960" s="28"/>
      <c r="AU960" s="55"/>
      <c r="AV960" s="55"/>
      <c r="AW960" s="55"/>
      <c r="AX960" s="246" t="str">
        <f>IF(V960="","",EOMONTH(EDATE(Tabla1[[#This Row],[Fecha Finalización]],2),0))</f>
        <v/>
      </c>
      <c r="AY960" s="39"/>
      <c r="AZ960" s="247" t="str">
        <f>IF(V960="","",EOMONTH(EDATE(Tabla1[[#This Row],[Fecha Finalización]],3),0))</f>
        <v/>
      </c>
      <c r="BA960" s="39"/>
      <c r="BB960" s="39"/>
      <c r="BC960" s="233"/>
      <c r="BD960" s="231" t="str">
        <f>IF(F960="","",Tabla1[[#This Row],[sem 01]]&amp;Tabla1[[#This Row],[sem 02]]&amp;Tabla1[[#This Row],[sem 03]])</f>
        <v/>
      </c>
      <c r="BE960" s="232" t="str">
        <f>+IF(TRIM(F960)="","",$B$1&amp;"-"&amp;Tabla1[[#This Row],[Mes Inscrito]]&amp;"-"&amp;Tabla1[[#This Row],[Dia de clases Inscrito]]&amp;"-"&amp;Tabla1[[#This Row],[Horario Inscrito]]&amp;"-"&amp;Tabla1[[#This Row],[Fecha Inicio grupo]])</f>
        <v/>
      </c>
      <c r="BF960" s="249" t="str">
        <f>IF(F960="","",Tabla1[[#This Row],[Curso]])</f>
        <v/>
      </c>
      <c r="BG960" s="250" t="str">
        <f>+IF(TRIM(F960)="","",$B$1&amp;"-"&amp;TRIM(Tabla1[[#This Row],[Mes Inscrito]])&amp;"-"&amp;TRIM(Tabla1[[#This Row],[Dia de clases Inscrito]])&amp;"-"&amp;TRIM(Tabla1[[#This Row],[Horario Inscrito]])&amp;"-"&amp;TRIM(Tabla1[[#This Row],[Fecha Inicio grupo]])&amp;"-"&amp;TRIM(Tabla1[[#This Row],[Tipo Incrito]]))</f>
        <v/>
      </c>
      <c r="BH960" s="251" t="str">
        <f>IF(F960="","",OR(IFERROR(SEARCH("CG",Tabla1[[#This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0" s="305" t="str">
        <f>IF(F960&lt;&gt;"",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0" s="305" t="str">
        <f>IF(F960&lt;&gt;"",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0" s="305" t="str">
        <f>IF(Tabla1[[#This Row],[Fecha Inicio grupo]]="","",IFERROR(VLOOKUP(Tabla1[[#This Row],[Mes de Alta como miembro]],Parámetros!$AM$2:$AN$16,2,0),"01/01/1900"))</f>
        <v/>
      </c>
    </row>
    <row r="961" spans="1:63" ht="14.45" hidden="1">
      <c r="A961" s="68">
        <v>958</v>
      </c>
      <c r="B961" s="29"/>
      <c r="C961" s="34"/>
      <c r="D961" s="42"/>
      <c r="E961" s="64"/>
      <c r="F961" s="45"/>
      <c r="G961" s="45"/>
      <c r="H961" s="161"/>
      <c r="I961" s="42"/>
      <c r="J961" s="28"/>
      <c r="K961" s="69"/>
      <c r="L961" s="68"/>
      <c r="M961" s="46"/>
      <c r="N961" s="236" t="str">
        <f ca="1">IF(Tabla1[[#This Row],[Fecha de nac]]="","",IF(Tabla1[[#This Row],[Fecha Finalización]] &gt;=TODAY(), DATEDIF(Tabla1[[#This Row],[Fecha de nac]],TODAY(),"y"), ROUNDDOWN((Tabla1[[#This Row],[Fecha Finalización]] -Tabla1[[#This Row],[Fecha de nac]])/365,0)))</f>
        <v/>
      </c>
      <c r="O961" s="167"/>
      <c r="P961" s="34"/>
      <c r="Q961" s="67"/>
      <c r="R961" s="67"/>
      <c r="S961" s="67"/>
      <c r="T961" s="67"/>
      <c r="U961" s="241" t="str">
        <f>IF(F961="","",Tabla1[[#This Row],[Fecha Inicio grupo]]+3*7-7)</f>
        <v/>
      </c>
      <c r="V961" s="242" t="str">
        <f>IF(F961="","",EDATE(Tabla1[[#This Row],[Fecha Inicio grupo]],3))</f>
        <v/>
      </c>
      <c r="W961" s="29"/>
      <c r="X961" s="29"/>
      <c r="Y961" s="76"/>
      <c r="Z961" s="76"/>
      <c r="AA961" s="76"/>
      <c r="AB961" s="76"/>
      <c r="AC961" s="76"/>
      <c r="AD961" s="76"/>
      <c r="AE961" s="76"/>
      <c r="AF961" s="76"/>
      <c r="AG961" s="76"/>
      <c r="AH961" s="76"/>
      <c r="AI961" s="76"/>
      <c r="AJ961" s="76"/>
      <c r="AK961" s="76"/>
      <c r="AL961" s="76"/>
      <c r="AM961" s="76"/>
      <c r="AN961" s="76"/>
      <c r="AO961" s="143"/>
      <c r="AP961" s="244" t="str">
        <f>IF(F961="","",IFERROR(VLOOKUP(SUBSTITUTE(SUBSTITUTE(Tabla1[[#This Row],[Uso Sistemas]],"T","P"),"N","F"),Parámetros!$M$2:$N$17,2,0),"Completar hasta 3ra sem. para evaluar a Probacionista"))</f>
        <v/>
      </c>
      <c r="AQ961" s="39"/>
      <c r="AR961" s="39"/>
      <c r="AS961" s="39"/>
      <c r="AT961" s="28"/>
      <c r="AU961" s="55"/>
      <c r="AV961" s="55"/>
      <c r="AW961" s="55"/>
      <c r="AX961" s="246" t="str">
        <f>IF(V961="","",EOMONTH(EDATE(Tabla1[[#This Row],[Fecha Finalización]],2),0))</f>
        <v/>
      </c>
      <c r="AY961" s="39"/>
      <c r="AZ961" s="247" t="str">
        <f>IF(V961="","",EOMONTH(EDATE(Tabla1[[#This Row],[Fecha Finalización]],3),0))</f>
        <v/>
      </c>
      <c r="BA961" s="39"/>
      <c r="BB961" s="39"/>
      <c r="BC961" s="233"/>
      <c r="BD961" s="231" t="str">
        <f>IF(F961="","",Tabla1[[#This Row],[sem 01]]&amp;Tabla1[[#This Row],[sem 02]]&amp;Tabla1[[#This Row],[sem 03]])</f>
        <v/>
      </c>
      <c r="BE961" s="232" t="str">
        <f>+IF(TRIM(F961)="","",$B$1&amp;"-"&amp;Tabla1[[#This Row],[Mes Inscrito]]&amp;"-"&amp;Tabla1[[#This Row],[Dia de clases Inscrito]]&amp;"-"&amp;Tabla1[[#This Row],[Horario Inscrito]]&amp;"-"&amp;Tabla1[[#This Row],[Fecha Inicio grupo]])</f>
        <v/>
      </c>
      <c r="BF961" s="249" t="str">
        <f>IF(F961="","",Tabla1[[#This Row],[Curso]])</f>
        <v/>
      </c>
      <c r="BG961" s="250" t="str">
        <f>+IF(TRIM(F961)="","",$B$1&amp;"-"&amp;TRIM(Tabla1[[#This Row],[Mes Inscrito]])&amp;"-"&amp;TRIM(Tabla1[[#This Row],[Dia de clases Inscrito]])&amp;"-"&amp;TRIM(Tabla1[[#This Row],[Horario Inscrito]])&amp;"-"&amp;TRIM(Tabla1[[#This Row],[Fecha Inicio grupo]])&amp;"-"&amp;TRIM(Tabla1[[#This Row],[Tipo Incrito]]))</f>
        <v/>
      </c>
      <c r="BH961" s="251" t="str">
        <f>IF(F961="","",OR(IFERROR(SEARCH("CG",Tabla1[[#This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1" s="305" t="str">
        <f>IF(F961&lt;&gt;"",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1" s="305" t="str">
        <f>IF(F961&lt;&gt;"",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1" s="305" t="str">
        <f>IF(Tabla1[[#This Row],[Fecha Inicio grupo]]="","",IFERROR(VLOOKUP(Tabla1[[#This Row],[Mes de Alta como miembro]],Parámetros!$AM$2:$AN$16,2,0),"01/01/1900"))</f>
        <v/>
      </c>
    </row>
    <row r="962" spans="1:63" ht="14.45" hidden="1">
      <c r="A962" s="68">
        <v>959</v>
      </c>
      <c r="B962" s="29"/>
      <c r="C962" s="34"/>
      <c r="D962" s="42"/>
      <c r="E962" s="64"/>
      <c r="F962" s="45"/>
      <c r="G962" s="45"/>
      <c r="H962" s="161"/>
      <c r="I962" s="42"/>
      <c r="J962" s="28"/>
      <c r="K962" s="69"/>
      <c r="L962" s="68"/>
      <c r="M962" s="46"/>
      <c r="N962" s="236" t="str">
        <f ca="1">IF(Tabla1[[#This Row],[Fecha de nac]]="","",IF(Tabla1[[#This Row],[Fecha Finalización]] &gt;=TODAY(), DATEDIF(Tabla1[[#This Row],[Fecha de nac]],TODAY(),"y"), ROUNDDOWN((Tabla1[[#This Row],[Fecha Finalización]] -Tabla1[[#This Row],[Fecha de nac]])/365,0)))</f>
        <v/>
      </c>
      <c r="O962" s="167"/>
      <c r="P962" s="34"/>
      <c r="Q962" s="67"/>
      <c r="R962" s="67"/>
      <c r="S962" s="67"/>
      <c r="T962" s="67"/>
      <c r="U962" s="241" t="str">
        <f>IF(F962="","",Tabla1[[#This Row],[Fecha Inicio grupo]]+3*7-7)</f>
        <v/>
      </c>
      <c r="V962" s="242" t="str">
        <f>IF(F962="","",EDATE(Tabla1[[#This Row],[Fecha Inicio grupo]],3))</f>
        <v/>
      </c>
      <c r="W962" s="29"/>
      <c r="X962" s="29"/>
      <c r="Y962" s="76"/>
      <c r="Z962" s="76"/>
      <c r="AA962" s="76"/>
      <c r="AB962" s="76"/>
      <c r="AC962" s="76"/>
      <c r="AD962" s="76"/>
      <c r="AE962" s="76"/>
      <c r="AF962" s="76"/>
      <c r="AG962" s="76"/>
      <c r="AH962" s="76"/>
      <c r="AI962" s="76"/>
      <c r="AJ962" s="76"/>
      <c r="AK962" s="76"/>
      <c r="AL962" s="76"/>
      <c r="AM962" s="76"/>
      <c r="AN962" s="76"/>
      <c r="AO962" s="143"/>
      <c r="AP962" s="244" t="str">
        <f>IF(F962="","",IFERROR(VLOOKUP(SUBSTITUTE(SUBSTITUTE(Tabla1[[#This Row],[Uso Sistemas]],"T","P"),"N","F"),Parámetros!$M$2:$N$17,2,0),"Completar hasta 3ra sem. para evaluar a Probacionista"))</f>
        <v/>
      </c>
      <c r="AQ962" s="39"/>
      <c r="AR962" s="39"/>
      <c r="AS962" s="39"/>
      <c r="AT962" s="28"/>
      <c r="AU962" s="55"/>
      <c r="AV962" s="55"/>
      <c r="AW962" s="55"/>
      <c r="AX962" s="246" t="str">
        <f>IF(V962="","",EOMONTH(EDATE(Tabla1[[#This Row],[Fecha Finalización]],2),0))</f>
        <v/>
      </c>
      <c r="AY962" s="39"/>
      <c r="AZ962" s="247" t="str">
        <f>IF(V962="","",EOMONTH(EDATE(Tabla1[[#This Row],[Fecha Finalización]],3),0))</f>
        <v/>
      </c>
      <c r="BA962" s="39"/>
      <c r="BB962" s="39"/>
      <c r="BC962" s="233"/>
      <c r="BD962" s="231" t="str">
        <f>IF(F962="","",Tabla1[[#This Row],[sem 01]]&amp;Tabla1[[#This Row],[sem 02]]&amp;Tabla1[[#This Row],[sem 03]])</f>
        <v/>
      </c>
      <c r="BE962" s="232" t="str">
        <f>+IF(TRIM(F962)="","",$B$1&amp;"-"&amp;Tabla1[[#This Row],[Mes Inscrito]]&amp;"-"&amp;Tabla1[[#This Row],[Dia de clases Inscrito]]&amp;"-"&amp;Tabla1[[#This Row],[Horario Inscrito]]&amp;"-"&amp;Tabla1[[#This Row],[Fecha Inicio grupo]])</f>
        <v/>
      </c>
      <c r="BF962" s="249" t="str">
        <f>IF(F962="","",Tabla1[[#This Row],[Curso]])</f>
        <v/>
      </c>
      <c r="BG962" s="250" t="str">
        <f>+IF(TRIM(F962)="","",$B$1&amp;"-"&amp;TRIM(Tabla1[[#This Row],[Mes Inscrito]])&amp;"-"&amp;TRIM(Tabla1[[#This Row],[Dia de clases Inscrito]])&amp;"-"&amp;TRIM(Tabla1[[#This Row],[Horario Inscrito]])&amp;"-"&amp;TRIM(Tabla1[[#This Row],[Fecha Inicio grupo]])&amp;"-"&amp;TRIM(Tabla1[[#This Row],[Tipo Incrito]]))</f>
        <v/>
      </c>
      <c r="BH962" s="251" t="str">
        <f>IF(F962="","",OR(IFERROR(SEARCH("CG",Tabla1[[#This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2" s="305" t="str">
        <f>IF(F962&lt;&gt;"",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2" s="305" t="str">
        <f>IF(F962&lt;&gt;"",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2" s="305" t="str">
        <f>IF(Tabla1[[#This Row],[Fecha Inicio grupo]]="","",IFERROR(VLOOKUP(Tabla1[[#This Row],[Mes de Alta como miembro]],Parámetros!$AM$2:$AN$16,2,0),"01/01/1900"))</f>
        <v/>
      </c>
    </row>
    <row r="963" spans="1:63" ht="14.45" hidden="1">
      <c r="A963" s="68">
        <v>960</v>
      </c>
      <c r="B963" s="29"/>
      <c r="C963" s="34"/>
      <c r="D963" s="42"/>
      <c r="E963" s="64"/>
      <c r="F963" s="45"/>
      <c r="G963" s="45"/>
      <c r="H963" s="161"/>
      <c r="I963" s="42"/>
      <c r="J963" s="28"/>
      <c r="K963" s="69"/>
      <c r="L963" s="68"/>
      <c r="M963" s="46"/>
      <c r="N963" s="236" t="str">
        <f ca="1">IF(Tabla1[[#This Row],[Fecha de nac]]="","",IF(Tabla1[[#This Row],[Fecha Finalización]] &gt;=TODAY(), DATEDIF(Tabla1[[#This Row],[Fecha de nac]],TODAY(),"y"), ROUNDDOWN((Tabla1[[#This Row],[Fecha Finalización]] -Tabla1[[#This Row],[Fecha de nac]])/365,0)))</f>
        <v/>
      </c>
      <c r="O963" s="167"/>
      <c r="P963" s="34"/>
      <c r="Q963" s="67"/>
      <c r="R963" s="67"/>
      <c r="S963" s="67"/>
      <c r="T963" s="67"/>
      <c r="U963" s="241" t="str">
        <f>IF(F963="","",Tabla1[[#This Row],[Fecha Inicio grupo]]+3*7-7)</f>
        <v/>
      </c>
      <c r="V963" s="242" t="str">
        <f>IF(F963="","",EDATE(Tabla1[[#This Row],[Fecha Inicio grupo]],3))</f>
        <v/>
      </c>
      <c r="W963" s="29"/>
      <c r="X963" s="29"/>
      <c r="Y963" s="76"/>
      <c r="Z963" s="76"/>
      <c r="AA963" s="76"/>
      <c r="AB963" s="76"/>
      <c r="AC963" s="76"/>
      <c r="AD963" s="76"/>
      <c r="AE963" s="76"/>
      <c r="AF963" s="76"/>
      <c r="AG963" s="76"/>
      <c r="AH963" s="76"/>
      <c r="AI963" s="76"/>
      <c r="AJ963" s="76"/>
      <c r="AK963" s="76"/>
      <c r="AL963" s="76"/>
      <c r="AM963" s="76"/>
      <c r="AN963" s="76"/>
      <c r="AO963" s="143"/>
      <c r="AP963" s="244" t="str">
        <f>IF(F963="","",IFERROR(VLOOKUP(SUBSTITUTE(SUBSTITUTE(Tabla1[[#This Row],[Uso Sistemas]],"T","P"),"N","F"),Parámetros!$M$2:$N$17,2,0),"Completar hasta 3ra sem. para evaluar a Probacionista"))</f>
        <v/>
      </c>
      <c r="AQ963" s="39"/>
      <c r="AR963" s="39"/>
      <c r="AS963" s="39"/>
      <c r="AT963" s="28"/>
      <c r="AU963" s="55"/>
      <c r="AV963" s="55"/>
      <c r="AW963" s="55"/>
      <c r="AX963" s="246" t="str">
        <f>IF(V963="","",EOMONTH(EDATE(Tabla1[[#This Row],[Fecha Finalización]],2),0))</f>
        <v/>
      </c>
      <c r="AY963" s="39"/>
      <c r="AZ963" s="247" t="str">
        <f>IF(V963="","",EOMONTH(EDATE(Tabla1[[#This Row],[Fecha Finalización]],3),0))</f>
        <v/>
      </c>
      <c r="BA963" s="39"/>
      <c r="BB963" s="39"/>
      <c r="BC963" s="233"/>
      <c r="BD963" s="231" t="str">
        <f>IF(F963="","",Tabla1[[#This Row],[sem 01]]&amp;Tabla1[[#This Row],[sem 02]]&amp;Tabla1[[#This Row],[sem 03]])</f>
        <v/>
      </c>
      <c r="BE963" s="232" t="str">
        <f>+IF(TRIM(F963)="","",$B$1&amp;"-"&amp;Tabla1[[#This Row],[Mes Inscrito]]&amp;"-"&amp;Tabla1[[#This Row],[Dia de clases Inscrito]]&amp;"-"&amp;Tabla1[[#This Row],[Horario Inscrito]]&amp;"-"&amp;Tabla1[[#This Row],[Fecha Inicio grupo]])</f>
        <v/>
      </c>
      <c r="BF963" s="249" t="str">
        <f>IF(F963="","",Tabla1[[#This Row],[Curso]])</f>
        <v/>
      </c>
      <c r="BG963" s="250" t="str">
        <f>+IF(TRIM(F963)="","",$B$1&amp;"-"&amp;TRIM(Tabla1[[#This Row],[Mes Inscrito]])&amp;"-"&amp;TRIM(Tabla1[[#This Row],[Dia de clases Inscrito]])&amp;"-"&amp;TRIM(Tabla1[[#This Row],[Horario Inscrito]])&amp;"-"&amp;TRIM(Tabla1[[#This Row],[Fecha Inicio grupo]])&amp;"-"&amp;TRIM(Tabla1[[#This Row],[Tipo Incrito]]))</f>
        <v/>
      </c>
      <c r="BH963" s="251" t="str">
        <f>IF(F963="","",OR(IFERROR(SEARCH("CG",Tabla1[[#This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3" s="305" t="str">
        <f>IF(F963&lt;&gt;"",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3" s="305" t="str">
        <f>IF(F963&lt;&gt;"",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3" s="305" t="str">
        <f>IF(Tabla1[[#This Row],[Fecha Inicio grupo]]="","",IFERROR(VLOOKUP(Tabla1[[#This Row],[Mes de Alta como miembro]],Parámetros!$AM$2:$AN$16,2,0),"01/01/1900"))</f>
        <v/>
      </c>
    </row>
    <row r="964" spans="1:63" ht="14.45" hidden="1">
      <c r="A964" s="68">
        <v>961</v>
      </c>
      <c r="B964" s="29"/>
      <c r="C964" s="34"/>
      <c r="D964" s="42"/>
      <c r="E964" s="64"/>
      <c r="F964" s="45"/>
      <c r="G964" s="45"/>
      <c r="H964" s="161"/>
      <c r="I964" s="42"/>
      <c r="J964" s="28"/>
      <c r="K964" s="69"/>
      <c r="L964" s="68"/>
      <c r="M964" s="46"/>
      <c r="N964" s="236" t="str">
        <f ca="1">IF(Tabla1[[#This Row],[Fecha de nac]]="","",IF(Tabla1[[#This Row],[Fecha Finalización]] &gt;=TODAY(), DATEDIF(Tabla1[[#This Row],[Fecha de nac]],TODAY(),"y"), ROUNDDOWN((Tabla1[[#This Row],[Fecha Finalización]] -Tabla1[[#This Row],[Fecha de nac]])/365,0)))</f>
        <v/>
      </c>
      <c r="O964" s="167"/>
      <c r="P964" s="34"/>
      <c r="Q964" s="67"/>
      <c r="R964" s="67"/>
      <c r="S964" s="67"/>
      <c r="T964" s="67"/>
      <c r="U964" s="241" t="str">
        <f>IF(F964="","",Tabla1[[#This Row],[Fecha Inicio grupo]]+3*7-7)</f>
        <v/>
      </c>
      <c r="V964" s="242" t="str">
        <f>IF(F964="","",EDATE(Tabla1[[#This Row],[Fecha Inicio grupo]],3))</f>
        <v/>
      </c>
      <c r="W964" s="29"/>
      <c r="X964" s="29"/>
      <c r="Y964" s="76"/>
      <c r="Z964" s="76"/>
      <c r="AA964" s="76"/>
      <c r="AB964" s="76"/>
      <c r="AC964" s="76"/>
      <c r="AD964" s="76"/>
      <c r="AE964" s="76"/>
      <c r="AF964" s="76"/>
      <c r="AG964" s="76"/>
      <c r="AH964" s="76"/>
      <c r="AI964" s="76"/>
      <c r="AJ964" s="76"/>
      <c r="AK964" s="76"/>
      <c r="AL964" s="76"/>
      <c r="AM964" s="76"/>
      <c r="AN964" s="76"/>
      <c r="AO964" s="143"/>
      <c r="AP964" s="244" t="str">
        <f>IF(F964="","",IFERROR(VLOOKUP(SUBSTITUTE(SUBSTITUTE(Tabla1[[#This Row],[Uso Sistemas]],"T","P"),"N","F"),Parámetros!$M$2:$N$17,2,0),"Completar hasta 3ra sem. para evaluar a Probacionista"))</f>
        <v/>
      </c>
      <c r="AQ964" s="39"/>
      <c r="AR964" s="39"/>
      <c r="AS964" s="39"/>
      <c r="AT964" s="28"/>
      <c r="AU964" s="55"/>
      <c r="AV964" s="55"/>
      <c r="AW964" s="55"/>
      <c r="AX964" s="246" t="str">
        <f>IF(V964="","",EOMONTH(EDATE(Tabla1[[#This Row],[Fecha Finalización]],2),0))</f>
        <v/>
      </c>
      <c r="AY964" s="39"/>
      <c r="AZ964" s="247" t="str">
        <f>IF(V964="","",EOMONTH(EDATE(Tabla1[[#This Row],[Fecha Finalización]],3),0))</f>
        <v/>
      </c>
      <c r="BA964" s="39"/>
      <c r="BB964" s="39"/>
      <c r="BC964" s="233"/>
      <c r="BD964" s="231" t="str">
        <f>IF(F964="","",Tabla1[[#This Row],[sem 01]]&amp;Tabla1[[#This Row],[sem 02]]&amp;Tabla1[[#This Row],[sem 03]])</f>
        <v/>
      </c>
      <c r="BE964" s="232" t="str">
        <f>+IF(TRIM(F964)="","",$B$1&amp;"-"&amp;Tabla1[[#This Row],[Mes Inscrito]]&amp;"-"&amp;Tabla1[[#This Row],[Dia de clases Inscrito]]&amp;"-"&amp;Tabla1[[#This Row],[Horario Inscrito]]&amp;"-"&amp;Tabla1[[#This Row],[Fecha Inicio grupo]])</f>
        <v/>
      </c>
      <c r="BF964" s="249" t="str">
        <f>IF(F964="","",Tabla1[[#This Row],[Curso]])</f>
        <v/>
      </c>
      <c r="BG964" s="250" t="str">
        <f>+IF(TRIM(F964)="","",$B$1&amp;"-"&amp;TRIM(Tabla1[[#This Row],[Mes Inscrito]])&amp;"-"&amp;TRIM(Tabla1[[#This Row],[Dia de clases Inscrito]])&amp;"-"&amp;TRIM(Tabla1[[#This Row],[Horario Inscrito]])&amp;"-"&amp;TRIM(Tabla1[[#This Row],[Fecha Inicio grupo]])&amp;"-"&amp;TRIM(Tabla1[[#This Row],[Tipo Incrito]]))</f>
        <v/>
      </c>
      <c r="BH964" s="251" t="str">
        <f>IF(F964="","",OR(IFERROR(SEARCH("CG",Tabla1[[#This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4" s="305" t="str">
        <f>IF(F964&lt;&gt;"",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4" s="305" t="str">
        <f>IF(F964&lt;&gt;"",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4" s="305" t="str">
        <f>IF(Tabla1[[#This Row],[Fecha Inicio grupo]]="","",IFERROR(VLOOKUP(Tabla1[[#This Row],[Mes de Alta como miembro]],Parámetros!$AM$2:$AN$16,2,0),"01/01/1900"))</f>
        <v/>
      </c>
    </row>
    <row r="965" spans="1:63" ht="14.45" hidden="1">
      <c r="A965" s="68">
        <v>962</v>
      </c>
      <c r="B965" s="29"/>
      <c r="C965" s="34"/>
      <c r="D965" s="42"/>
      <c r="E965" s="64"/>
      <c r="F965" s="45"/>
      <c r="G965" s="45"/>
      <c r="H965" s="161"/>
      <c r="I965" s="42"/>
      <c r="J965" s="28"/>
      <c r="K965" s="69"/>
      <c r="L965" s="68"/>
      <c r="M965" s="46"/>
      <c r="N965" s="236" t="str">
        <f ca="1">IF(Tabla1[[#This Row],[Fecha de nac]]="","",IF(Tabla1[[#This Row],[Fecha Finalización]] &gt;=TODAY(), DATEDIF(Tabla1[[#This Row],[Fecha de nac]],TODAY(),"y"), ROUNDDOWN((Tabla1[[#This Row],[Fecha Finalización]] -Tabla1[[#This Row],[Fecha de nac]])/365,0)))</f>
        <v/>
      </c>
      <c r="O965" s="167"/>
      <c r="P965" s="34"/>
      <c r="Q965" s="67"/>
      <c r="R965" s="67"/>
      <c r="S965" s="67"/>
      <c r="T965" s="67"/>
      <c r="U965" s="241" t="str">
        <f>IF(F965="","",Tabla1[[#This Row],[Fecha Inicio grupo]]+3*7-7)</f>
        <v/>
      </c>
      <c r="V965" s="242" t="str">
        <f>IF(F965="","",EDATE(Tabla1[[#This Row],[Fecha Inicio grupo]],3))</f>
        <v/>
      </c>
      <c r="W965" s="29"/>
      <c r="X965" s="29"/>
      <c r="Y965" s="76"/>
      <c r="Z965" s="76"/>
      <c r="AA965" s="76"/>
      <c r="AB965" s="76"/>
      <c r="AC965" s="76"/>
      <c r="AD965" s="76"/>
      <c r="AE965" s="76"/>
      <c r="AF965" s="76"/>
      <c r="AG965" s="76"/>
      <c r="AH965" s="76"/>
      <c r="AI965" s="76"/>
      <c r="AJ965" s="76"/>
      <c r="AK965" s="76"/>
      <c r="AL965" s="76"/>
      <c r="AM965" s="76"/>
      <c r="AN965" s="76"/>
      <c r="AO965" s="143"/>
      <c r="AP965" s="244" t="str">
        <f>IF(F965="","",IFERROR(VLOOKUP(SUBSTITUTE(SUBSTITUTE(Tabla1[[#This Row],[Uso Sistemas]],"T","P"),"N","F"),Parámetros!$M$2:$N$17,2,0),"Completar hasta 3ra sem. para evaluar a Probacionista"))</f>
        <v/>
      </c>
      <c r="AQ965" s="39"/>
      <c r="AR965" s="39"/>
      <c r="AS965" s="39"/>
      <c r="AT965" s="28"/>
      <c r="AU965" s="55"/>
      <c r="AV965" s="55"/>
      <c r="AW965" s="55"/>
      <c r="AX965" s="246" t="str">
        <f>IF(V965="","",EOMONTH(EDATE(Tabla1[[#This Row],[Fecha Finalización]],2),0))</f>
        <v/>
      </c>
      <c r="AY965" s="39"/>
      <c r="AZ965" s="247" t="str">
        <f>IF(V965="","",EOMONTH(EDATE(Tabla1[[#This Row],[Fecha Finalización]],3),0))</f>
        <v/>
      </c>
      <c r="BA965" s="39"/>
      <c r="BB965" s="39"/>
      <c r="BC965" s="233"/>
      <c r="BD965" s="231" t="str">
        <f>IF(F965="","",Tabla1[[#This Row],[sem 01]]&amp;Tabla1[[#This Row],[sem 02]]&amp;Tabla1[[#This Row],[sem 03]])</f>
        <v/>
      </c>
      <c r="BE965" s="232" t="str">
        <f>+IF(TRIM(F965)="","",$B$1&amp;"-"&amp;Tabla1[[#This Row],[Mes Inscrito]]&amp;"-"&amp;Tabla1[[#This Row],[Dia de clases Inscrito]]&amp;"-"&amp;Tabla1[[#This Row],[Horario Inscrito]]&amp;"-"&amp;Tabla1[[#This Row],[Fecha Inicio grupo]])</f>
        <v/>
      </c>
      <c r="BF965" s="249" t="str">
        <f>IF(F965="","",Tabla1[[#This Row],[Curso]])</f>
        <v/>
      </c>
      <c r="BG965" s="250" t="str">
        <f>+IF(TRIM(F965)="","",$B$1&amp;"-"&amp;TRIM(Tabla1[[#This Row],[Mes Inscrito]])&amp;"-"&amp;TRIM(Tabla1[[#This Row],[Dia de clases Inscrito]])&amp;"-"&amp;TRIM(Tabla1[[#This Row],[Horario Inscrito]])&amp;"-"&amp;TRIM(Tabla1[[#This Row],[Fecha Inicio grupo]])&amp;"-"&amp;TRIM(Tabla1[[#This Row],[Tipo Incrito]]))</f>
        <v/>
      </c>
      <c r="BH965" s="251" t="str">
        <f>IF(F965="","",OR(IFERROR(SEARCH("CG",Tabla1[[#This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5" s="305" t="str">
        <f>IF(F965&lt;&gt;"",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5" s="305" t="str">
        <f>IF(F965&lt;&gt;"",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5" s="305" t="str">
        <f>IF(Tabla1[[#This Row],[Fecha Inicio grupo]]="","",IFERROR(VLOOKUP(Tabla1[[#This Row],[Mes de Alta como miembro]],Parámetros!$AM$2:$AN$16,2,0),"01/01/1900"))</f>
        <v/>
      </c>
    </row>
    <row r="966" spans="1:63" ht="14.45" hidden="1">
      <c r="A966" s="68">
        <v>963</v>
      </c>
      <c r="B966" s="29"/>
      <c r="C966" s="34"/>
      <c r="D966" s="42"/>
      <c r="E966" s="64"/>
      <c r="F966" s="45"/>
      <c r="G966" s="45"/>
      <c r="H966" s="161"/>
      <c r="I966" s="42"/>
      <c r="J966" s="28"/>
      <c r="K966" s="69"/>
      <c r="L966" s="68"/>
      <c r="M966" s="46"/>
      <c r="N966" s="236" t="str">
        <f ca="1">IF(Tabla1[[#This Row],[Fecha de nac]]="","",IF(Tabla1[[#This Row],[Fecha Finalización]] &gt;=TODAY(), DATEDIF(Tabla1[[#This Row],[Fecha de nac]],TODAY(),"y"), ROUNDDOWN((Tabla1[[#This Row],[Fecha Finalización]] -Tabla1[[#This Row],[Fecha de nac]])/365,0)))</f>
        <v/>
      </c>
      <c r="O966" s="167"/>
      <c r="P966" s="34"/>
      <c r="Q966" s="67"/>
      <c r="R966" s="67"/>
      <c r="S966" s="67"/>
      <c r="T966" s="67"/>
      <c r="U966" s="241" t="str">
        <f>IF(F966="","",Tabla1[[#This Row],[Fecha Inicio grupo]]+3*7-7)</f>
        <v/>
      </c>
      <c r="V966" s="242" t="str">
        <f>IF(F966="","",EDATE(Tabla1[[#This Row],[Fecha Inicio grupo]],3))</f>
        <v/>
      </c>
      <c r="W966" s="29"/>
      <c r="X966" s="29"/>
      <c r="Y966" s="76"/>
      <c r="Z966" s="76"/>
      <c r="AA966" s="76"/>
      <c r="AB966" s="76"/>
      <c r="AC966" s="76"/>
      <c r="AD966" s="76"/>
      <c r="AE966" s="76"/>
      <c r="AF966" s="76"/>
      <c r="AG966" s="76"/>
      <c r="AH966" s="76"/>
      <c r="AI966" s="76"/>
      <c r="AJ966" s="76"/>
      <c r="AK966" s="76"/>
      <c r="AL966" s="76"/>
      <c r="AM966" s="76"/>
      <c r="AN966" s="76"/>
      <c r="AO966" s="143"/>
      <c r="AP966" s="244" t="str">
        <f>IF(F966="","",IFERROR(VLOOKUP(SUBSTITUTE(SUBSTITUTE(Tabla1[[#This Row],[Uso Sistemas]],"T","P"),"N","F"),Parámetros!$M$2:$N$17,2,0),"Completar hasta 3ra sem. para evaluar a Probacionista"))</f>
        <v/>
      </c>
      <c r="AQ966" s="39"/>
      <c r="AR966" s="39"/>
      <c r="AS966" s="39"/>
      <c r="AT966" s="28"/>
      <c r="AU966" s="55"/>
      <c r="AV966" s="55"/>
      <c r="AW966" s="55"/>
      <c r="AX966" s="246" t="str">
        <f>IF(V966="","",EOMONTH(EDATE(Tabla1[[#This Row],[Fecha Finalización]],2),0))</f>
        <v/>
      </c>
      <c r="AY966" s="39"/>
      <c r="AZ966" s="247" t="str">
        <f>IF(V966="","",EOMONTH(EDATE(Tabla1[[#This Row],[Fecha Finalización]],3),0))</f>
        <v/>
      </c>
      <c r="BA966" s="39"/>
      <c r="BB966" s="39"/>
      <c r="BC966" s="233"/>
      <c r="BD966" s="231" t="str">
        <f>IF(F966="","",Tabla1[[#This Row],[sem 01]]&amp;Tabla1[[#This Row],[sem 02]]&amp;Tabla1[[#This Row],[sem 03]])</f>
        <v/>
      </c>
      <c r="BE966" s="232" t="str">
        <f>+IF(TRIM(F966)="","",$B$1&amp;"-"&amp;Tabla1[[#This Row],[Mes Inscrito]]&amp;"-"&amp;Tabla1[[#This Row],[Dia de clases Inscrito]]&amp;"-"&amp;Tabla1[[#This Row],[Horario Inscrito]]&amp;"-"&amp;Tabla1[[#This Row],[Fecha Inicio grupo]])</f>
        <v/>
      </c>
      <c r="BF966" s="249" t="str">
        <f>IF(F966="","",Tabla1[[#This Row],[Curso]])</f>
        <v/>
      </c>
      <c r="BG966" s="250" t="str">
        <f>+IF(TRIM(F966)="","",$B$1&amp;"-"&amp;TRIM(Tabla1[[#This Row],[Mes Inscrito]])&amp;"-"&amp;TRIM(Tabla1[[#This Row],[Dia de clases Inscrito]])&amp;"-"&amp;TRIM(Tabla1[[#This Row],[Horario Inscrito]])&amp;"-"&amp;TRIM(Tabla1[[#This Row],[Fecha Inicio grupo]])&amp;"-"&amp;TRIM(Tabla1[[#This Row],[Tipo Incrito]]))</f>
        <v/>
      </c>
      <c r="BH966" s="251" t="str">
        <f>IF(F966="","",OR(IFERROR(SEARCH("CG",Tabla1[[#This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6" s="305" t="str">
        <f>IF(F966&lt;&gt;"",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6" s="305" t="str">
        <f>IF(F966&lt;&gt;"",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6" s="305" t="str">
        <f>IF(Tabla1[[#This Row],[Fecha Inicio grupo]]="","",IFERROR(VLOOKUP(Tabla1[[#This Row],[Mes de Alta como miembro]],Parámetros!$AM$2:$AN$16,2,0),"01/01/1900"))</f>
        <v/>
      </c>
    </row>
    <row r="967" spans="1:63" ht="14.45" hidden="1">
      <c r="A967" s="68">
        <v>964</v>
      </c>
      <c r="B967" s="29"/>
      <c r="C967" s="34"/>
      <c r="D967" s="42"/>
      <c r="E967" s="64"/>
      <c r="F967" s="45"/>
      <c r="G967" s="45"/>
      <c r="H967" s="161"/>
      <c r="I967" s="42"/>
      <c r="J967" s="28"/>
      <c r="K967" s="69"/>
      <c r="L967" s="68"/>
      <c r="M967" s="46"/>
      <c r="N967" s="236" t="str">
        <f ca="1">IF(Tabla1[[#This Row],[Fecha de nac]]="","",IF(Tabla1[[#This Row],[Fecha Finalización]] &gt;=TODAY(), DATEDIF(Tabla1[[#This Row],[Fecha de nac]],TODAY(),"y"), ROUNDDOWN((Tabla1[[#This Row],[Fecha Finalización]] -Tabla1[[#This Row],[Fecha de nac]])/365,0)))</f>
        <v/>
      </c>
      <c r="O967" s="167"/>
      <c r="P967" s="34"/>
      <c r="Q967" s="67"/>
      <c r="R967" s="67"/>
      <c r="S967" s="67"/>
      <c r="T967" s="67"/>
      <c r="U967" s="241" t="str">
        <f>IF(F967="","",Tabla1[[#This Row],[Fecha Inicio grupo]]+3*7-7)</f>
        <v/>
      </c>
      <c r="V967" s="242" t="str">
        <f>IF(F967="","",EDATE(Tabla1[[#This Row],[Fecha Inicio grupo]],3))</f>
        <v/>
      </c>
      <c r="W967" s="29"/>
      <c r="X967" s="29"/>
      <c r="Y967" s="76"/>
      <c r="Z967" s="76"/>
      <c r="AA967" s="76"/>
      <c r="AB967" s="76"/>
      <c r="AC967" s="76"/>
      <c r="AD967" s="76"/>
      <c r="AE967" s="76"/>
      <c r="AF967" s="76"/>
      <c r="AG967" s="76"/>
      <c r="AH967" s="76"/>
      <c r="AI967" s="76"/>
      <c r="AJ967" s="76"/>
      <c r="AK967" s="76"/>
      <c r="AL967" s="76"/>
      <c r="AM967" s="76"/>
      <c r="AN967" s="76"/>
      <c r="AO967" s="143"/>
      <c r="AP967" s="244" t="str">
        <f>IF(F967="","",IFERROR(VLOOKUP(SUBSTITUTE(SUBSTITUTE(Tabla1[[#This Row],[Uso Sistemas]],"T","P"),"N","F"),Parámetros!$M$2:$N$17,2,0),"Completar hasta 3ra sem. para evaluar a Probacionista"))</f>
        <v/>
      </c>
      <c r="AQ967" s="39"/>
      <c r="AR967" s="39"/>
      <c r="AS967" s="39"/>
      <c r="AT967" s="28"/>
      <c r="AU967" s="55"/>
      <c r="AV967" s="55"/>
      <c r="AW967" s="55"/>
      <c r="AX967" s="246" t="str">
        <f>IF(V967="","",EOMONTH(EDATE(Tabla1[[#This Row],[Fecha Finalización]],2),0))</f>
        <v/>
      </c>
      <c r="AY967" s="39"/>
      <c r="AZ967" s="247" t="str">
        <f>IF(V967="","",EOMONTH(EDATE(Tabla1[[#This Row],[Fecha Finalización]],3),0))</f>
        <v/>
      </c>
      <c r="BA967" s="39"/>
      <c r="BB967" s="39"/>
      <c r="BC967" s="233"/>
      <c r="BD967" s="231" t="str">
        <f>IF(F967="","",Tabla1[[#This Row],[sem 01]]&amp;Tabla1[[#This Row],[sem 02]]&amp;Tabla1[[#This Row],[sem 03]])</f>
        <v/>
      </c>
      <c r="BE967" s="232" t="str">
        <f>+IF(TRIM(F967)="","",$B$1&amp;"-"&amp;Tabla1[[#This Row],[Mes Inscrito]]&amp;"-"&amp;Tabla1[[#This Row],[Dia de clases Inscrito]]&amp;"-"&amp;Tabla1[[#This Row],[Horario Inscrito]]&amp;"-"&amp;Tabla1[[#This Row],[Fecha Inicio grupo]])</f>
        <v/>
      </c>
      <c r="BF967" s="249" t="str">
        <f>IF(F967="","",Tabla1[[#This Row],[Curso]])</f>
        <v/>
      </c>
      <c r="BG967" s="250" t="str">
        <f>+IF(TRIM(F967)="","",$B$1&amp;"-"&amp;TRIM(Tabla1[[#This Row],[Mes Inscrito]])&amp;"-"&amp;TRIM(Tabla1[[#This Row],[Dia de clases Inscrito]])&amp;"-"&amp;TRIM(Tabla1[[#This Row],[Horario Inscrito]])&amp;"-"&amp;TRIM(Tabla1[[#This Row],[Fecha Inicio grupo]])&amp;"-"&amp;TRIM(Tabla1[[#This Row],[Tipo Incrito]]))</f>
        <v/>
      </c>
      <c r="BH967" s="251" t="str">
        <f>IF(F967="","",OR(IFERROR(SEARCH("CG",Tabla1[[#This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7" s="305" t="str">
        <f>IF(F967&lt;&gt;"",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7" s="305" t="str">
        <f>IF(F967&lt;&gt;"",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7" s="305" t="str">
        <f>IF(Tabla1[[#This Row],[Fecha Inicio grupo]]="","",IFERROR(VLOOKUP(Tabla1[[#This Row],[Mes de Alta como miembro]],Parámetros!$AM$2:$AN$16,2,0),"01/01/1900"))</f>
        <v/>
      </c>
    </row>
    <row r="968" spans="1:63" ht="14.45" hidden="1">
      <c r="A968" s="68">
        <v>965</v>
      </c>
      <c r="B968" s="29"/>
      <c r="C968" s="34"/>
      <c r="D968" s="42"/>
      <c r="E968" s="64"/>
      <c r="F968" s="45"/>
      <c r="G968" s="45"/>
      <c r="H968" s="161"/>
      <c r="I968" s="42"/>
      <c r="J968" s="28"/>
      <c r="K968" s="69"/>
      <c r="L968" s="68"/>
      <c r="M968" s="46"/>
      <c r="N968" s="236" t="str">
        <f ca="1">IF(Tabla1[[#This Row],[Fecha de nac]]="","",IF(Tabla1[[#This Row],[Fecha Finalización]] &gt;=TODAY(), DATEDIF(Tabla1[[#This Row],[Fecha de nac]],TODAY(),"y"), ROUNDDOWN((Tabla1[[#This Row],[Fecha Finalización]] -Tabla1[[#This Row],[Fecha de nac]])/365,0)))</f>
        <v/>
      </c>
      <c r="O968" s="167"/>
      <c r="P968" s="34"/>
      <c r="Q968" s="67"/>
      <c r="R968" s="67"/>
      <c r="S968" s="67"/>
      <c r="T968" s="67"/>
      <c r="U968" s="241" t="str">
        <f>IF(F968="","",Tabla1[[#This Row],[Fecha Inicio grupo]]+3*7-7)</f>
        <v/>
      </c>
      <c r="V968" s="242" t="str">
        <f>IF(F968="","",EDATE(Tabla1[[#This Row],[Fecha Inicio grupo]],3))</f>
        <v/>
      </c>
      <c r="W968" s="29"/>
      <c r="X968" s="29"/>
      <c r="Y968" s="76"/>
      <c r="Z968" s="76"/>
      <c r="AA968" s="76"/>
      <c r="AB968" s="76"/>
      <c r="AC968" s="76"/>
      <c r="AD968" s="76"/>
      <c r="AE968" s="76"/>
      <c r="AF968" s="76"/>
      <c r="AG968" s="76"/>
      <c r="AH968" s="76"/>
      <c r="AI968" s="76"/>
      <c r="AJ968" s="76"/>
      <c r="AK968" s="76"/>
      <c r="AL968" s="76"/>
      <c r="AM968" s="76"/>
      <c r="AN968" s="76"/>
      <c r="AO968" s="143"/>
      <c r="AP968" s="244" t="str">
        <f>IF(F968="","",IFERROR(VLOOKUP(SUBSTITUTE(SUBSTITUTE(Tabla1[[#This Row],[Uso Sistemas]],"T","P"),"N","F"),Parámetros!$M$2:$N$17,2,0),"Completar hasta 3ra sem. para evaluar a Probacionista"))</f>
        <v/>
      </c>
      <c r="AQ968" s="39"/>
      <c r="AR968" s="39"/>
      <c r="AS968" s="39"/>
      <c r="AT968" s="28"/>
      <c r="AU968" s="55"/>
      <c r="AV968" s="55"/>
      <c r="AW968" s="55"/>
      <c r="AX968" s="246" t="str">
        <f>IF(V968="","",EOMONTH(EDATE(Tabla1[[#This Row],[Fecha Finalización]],2),0))</f>
        <v/>
      </c>
      <c r="AY968" s="39"/>
      <c r="AZ968" s="247" t="str">
        <f>IF(V968="","",EOMONTH(EDATE(Tabla1[[#This Row],[Fecha Finalización]],3),0))</f>
        <v/>
      </c>
      <c r="BA968" s="39"/>
      <c r="BB968" s="39"/>
      <c r="BC968" s="233"/>
      <c r="BD968" s="231" t="str">
        <f>IF(F968="","",Tabla1[[#This Row],[sem 01]]&amp;Tabla1[[#This Row],[sem 02]]&amp;Tabla1[[#This Row],[sem 03]])</f>
        <v/>
      </c>
      <c r="BE968" s="232" t="str">
        <f>+IF(TRIM(F968)="","",$B$1&amp;"-"&amp;Tabla1[[#This Row],[Mes Inscrito]]&amp;"-"&amp;Tabla1[[#This Row],[Dia de clases Inscrito]]&amp;"-"&amp;Tabla1[[#This Row],[Horario Inscrito]]&amp;"-"&amp;Tabla1[[#This Row],[Fecha Inicio grupo]])</f>
        <v/>
      </c>
      <c r="BF968" s="249" t="str">
        <f>IF(F968="","",Tabla1[[#This Row],[Curso]])</f>
        <v/>
      </c>
      <c r="BG968" s="250" t="str">
        <f>+IF(TRIM(F968)="","",$B$1&amp;"-"&amp;TRIM(Tabla1[[#This Row],[Mes Inscrito]])&amp;"-"&amp;TRIM(Tabla1[[#This Row],[Dia de clases Inscrito]])&amp;"-"&amp;TRIM(Tabla1[[#This Row],[Horario Inscrito]])&amp;"-"&amp;TRIM(Tabla1[[#This Row],[Fecha Inicio grupo]])&amp;"-"&amp;TRIM(Tabla1[[#This Row],[Tipo Incrito]]))</f>
        <v/>
      </c>
      <c r="BH968" s="251" t="str">
        <f>IF(F968="","",OR(IFERROR(SEARCH("CG",Tabla1[[#This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8" s="305" t="str">
        <f>IF(F968&lt;&gt;"",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8" s="305" t="str">
        <f>IF(F968&lt;&gt;"",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8" s="305" t="str">
        <f>IF(Tabla1[[#This Row],[Fecha Inicio grupo]]="","",IFERROR(VLOOKUP(Tabla1[[#This Row],[Mes de Alta como miembro]],Parámetros!$AM$2:$AN$16,2,0),"01/01/1900"))</f>
        <v/>
      </c>
    </row>
    <row r="969" spans="1:63" ht="14.45" hidden="1">
      <c r="A969" s="68">
        <v>966</v>
      </c>
      <c r="B969" s="29"/>
      <c r="C969" s="34"/>
      <c r="D969" s="42"/>
      <c r="E969" s="64"/>
      <c r="F969" s="45"/>
      <c r="G969" s="45"/>
      <c r="H969" s="161"/>
      <c r="I969" s="42"/>
      <c r="J969" s="28"/>
      <c r="K969" s="69"/>
      <c r="L969" s="68"/>
      <c r="M969" s="46"/>
      <c r="N969" s="236" t="str">
        <f ca="1">IF(Tabla1[[#This Row],[Fecha de nac]]="","",IF(Tabla1[[#This Row],[Fecha Finalización]] &gt;=TODAY(), DATEDIF(Tabla1[[#This Row],[Fecha de nac]],TODAY(),"y"), ROUNDDOWN((Tabla1[[#This Row],[Fecha Finalización]] -Tabla1[[#This Row],[Fecha de nac]])/365,0)))</f>
        <v/>
      </c>
      <c r="O969" s="167"/>
      <c r="P969" s="34"/>
      <c r="Q969" s="67"/>
      <c r="R969" s="67"/>
      <c r="S969" s="67"/>
      <c r="T969" s="67"/>
      <c r="U969" s="241" t="str">
        <f>IF(F969="","",Tabla1[[#This Row],[Fecha Inicio grupo]]+3*7-7)</f>
        <v/>
      </c>
      <c r="V969" s="242" t="str">
        <f>IF(F969="","",EDATE(Tabla1[[#This Row],[Fecha Inicio grupo]],3))</f>
        <v/>
      </c>
      <c r="W969" s="29"/>
      <c r="X969" s="29"/>
      <c r="Y969" s="76"/>
      <c r="Z969" s="76"/>
      <c r="AA969" s="76"/>
      <c r="AB969" s="76"/>
      <c r="AC969" s="76"/>
      <c r="AD969" s="76"/>
      <c r="AE969" s="76"/>
      <c r="AF969" s="76"/>
      <c r="AG969" s="76"/>
      <c r="AH969" s="76"/>
      <c r="AI969" s="76"/>
      <c r="AJ969" s="76"/>
      <c r="AK969" s="76"/>
      <c r="AL969" s="76"/>
      <c r="AM969" s="76"/>
      <c r="AN969" s="76"/>
      <c r="AO969" s="143"/>
      <c r="AP969" s="244" t="str">
        <f>IF(F969="","",IFERROR(VLOOKUP(SUBSTITUTE(SUBSTITUTE(Tabla1[[#This Row],[Uso Sistemas]],"T","P"),"N","F"),Parámetros!$M$2:$N$17,2,0),"Completar hasta 3ra sem. para evaluar a Probacionista"))</f>
        <v/>
      </c>
      <c r="AQ969" s="39"/>
      <c r="AR969" s="39"/>
      <c r="AS969" s="39"/>
      <c r="AT969" s="28"/>
      <c r="AU969" s="55"/>
      <c r="AV969" s="55"/>
      <c r="AW969" s="55"/>
      <c r="AX969" s="246" t="str">
        <f>IF(V969="","",EOMONTH(EDATE(Tabla1[[#This Row],[Fecha Finalización]],2),0))</f>
        <v/>
      </c>
      <c r="AY969" s="39"/>
      <c r="AZ969" s="247" t="str">
        <f>IF(V969="","",EOMONTH(EDATE(Tabla1[[#This Row],[Fecha Finalización]],3),0))</f>
        <v/>
      </c>
      <c r="BA969" s="39"/>
      <c r="BB969" s="39"/>
      <c r="BC969" s="233"/>
      <c r="BD969" s="231" t="str">
        <f>IF(F969="","",Tabla1[[#This Row],[sem 01]]&amp;Tabla1[[#This Row],[sem 02]]&amp;Tabla1[[#This Row],[sem 03]])</f>
        <v/>
      </c>
      <c r="BE969" s="232" t="str">
        <f>+IF(TRIM(F969)="","",$B$1&amp;"-"&amp;Tabla1[[#This Row],[Mes Inscrito]]&amp;"-"&amp;Tabla1[[#This Row],[Dia de clases Inscrito]]&amp;"-"&amp;Tabla1[[#This Row],[Horario Inscrito]]&amp;"-"&amp;Tabla1[[#This Row],[Fecha Inicio grupo]])</f>
        <v/>
      </c>
      <c r="BF969" s="249" t="str">
        <f>IF(F969="","",Tabla1[[#This Row],[Curso]])</f>
        <v/>
      </c>
      <c r="BG969" s="250" t="str">
        <f>+IF(TRIM(F969)="","",$B$1&amp;"-"&amp;TRIM(Tabla1[[#This Row],[Mes Inscrito]])&amp;"-"&amp;TRIM(Tabla1[[#This Row],[Dia de clases Inscrito]])&amp;"-"&amp;TRIM(Tabla1[[#This Row],[Horario Inscrito]])&amp;"-"&amp;TRIM(Tabla1[[#This Row],[Fecha Inicio grupo]])&amp;"-"&amp;TRIM(Tabla1[[#This Row],[Tipo Incrito]]))</f>
        <v/>
      </c>
      <c r="BH969" s="251" t="str">
        <f>IF(F969="","",OR(IFERROR(SEARCH("CG",Tabla1[[#This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9" s="305" t="str">
        <f>IF(F969&lt;&gt;"",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9" s="305" t="str">
        <f>IF(F969&lt;&gt;"",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9" s="305" t="str">
        <f>IF(Tabla1[[#This Row],[Fecha Inicio grupo]]="","",IFERROR(VLOOKUP(Tabla1[[#This Row],[Mes de Alta como miembro]],Parámetros!$AM$2:$AN$16,2,0),"01/01/1900"))</f>
        <v/>
      </c>
    </row>
    <row r="970" spans="1:63" ht="14.45" hidden="1">
      <c r="A970" s="68">
        <v>967</v>
      </c>
      <c r="B970" s="29"/>
      <c r="C970" s="34"/>
      <c r="D970" s="42"/>
      <c r="E970" s="64"/>
      <c r="F970" s="45"/>
      <c r="G970" s="45"/>
      <c r="H970" s="161"/>
      <c r="I970" s="42"/>
      <c r="J970" s="28"/>
      <c r="K970" s="69"/>
      <c r="L970" s="68"/>
      <c r="M970" s="46"/>
      <c r="N970" s="236" t="str">
        <f ca="1">IF(Tabla1[[#This Row],[Fecha de nac]]="","",IF(Tabla1[[#This Row],[Fecha Finalización]] &gt;=TODAY(), DATEDIF(Tabla1[[#This Row],[Fecha de nac]],TODAY(),"y"), ROUNDDOWN((Tabla1[[#This Row],[Fecha Finalización]] -Tabla1[[#This Row],[Fecha de nac]])/365,0)))</f>
        <v/>
      </c>
      <c r="O970" s="167"/>
      <c r="P970" s="34"/>
      <c r="Q970" s="67"/>
      <c r="R970" s="67"/>
      <c r="S970" s="67"/>
      <c r="T970" s="67"/>
      <c r="U970" s="241" t="str">
        <f>IF(F970="","",Tabla1[[#This Row],[Fecha Inicio grupo]]+3*7-7)</f>
        <v/>
      </c>
      <c r="V970" s="242" t="str">
        <f>IF(F970="","",EDATE(Tabla1[[#This Row],[Fecha Inicio grupo]],3))</f>
        <v/>
      </c>
      <c r="W970" s="29"/>
      <c r="X970" s="29"/>
      <c r="Y970" s="76"/>
      <c r="Z970" s="76"/>
      <c r="AA970" s="76"/>
      <c r="AB970" s="76"/>
      <c r="AC970" s="76"/>
      <c r="AD970" s="76"/>
      <c r="AE970" s="76"/>
      <c r="AF970" s="76"/>
      <c r="AG970" s="76"/>
      <c r="AH970" s="76"/>
      <c r="AI970" s="76"/>
      <c r="AJ970" s="76"/>
      <c r="AK970" s="76"/>
      <c r="AL970" s="76"/>
      <c r="AM970" s="76"/>
      <c r="AN970" s="76"/>
      <c r="AO970" s="143"/>
      <c r="AP970" s="244" t="str">
        <f>IF(F970="","",IFERROR(VLOOKUP(SUBSTITUTE(SUBSTITUTE(Tabla1[[#This Row],[Uso Sistemas]],"T","P"),"N","F"),Parámetros!$M$2:$N$17,2,0),"Completar hasta 3ra sem. para evaluar a Probacionista"))</f>
        <v/>
      </c>
      <c r="AQ970" s="39"/>
      <c r="AR970" s="39"/>
      <c r="AS970" s="39"/>
      <c r="AT970" s="28"/>
      <c r="AU970" s="55"/>
      <c r="AV970" s="55"/>
      <c r="AW970" s="55"/>
      <c r="AX970" s="246" t="str">
        <f>IF(V970="","",EOMONTH(EDATE(Tabla1[[#This Row],[Fecha Finalización]],2),0))</f>
        <v/>
      </c>
      <c r="AY970" s="39"/>
      <c r="AZ970" s="247" t="str">
        <f>IF(V970="","",EOMONTH(EDATE(Tabla1[[#This Row],[Fecha Finalización]],3),0))</f>
        <v/>
      </c>
      <c r="BA970" s="39"/>
      <c r="BB970" s="39"/>
      <c r="BC970" s="233"/>
      <c r="BD970" s="231" t="str">
        <f>IF(F970="","",Tabla1[[#This Row],[sem 01]]&amp;Tabla1[[#This Row],[sem 02]]&amp;Tabla1[[#This Row],[sem 03]])</f>
        <v/>
      </c>
      <c r="BE970" s="232" t="str">
        <f>+IF(TRIM(F970)="","",$B$1&amp;"-"&amp;Tabla1[[#This Row],[Mes Inscrito]]&amp;"-"&amp;Tabla1[[#This Row],[Dia de clases Inscrito]]&amp;"-"&amp;Tabla1[[#This Row],[Horario Inscrito]]&amp;"-"&amp;Tabla1[[#This Row],[Fecha Inicio grupo]])</f>
        <v/>
      </c>
      <c r="BF970" s="249" t="str">
        <f>IF(F970="","",Tabla1[[#This Row],[Curso]])</f>
        <v/>
      </c>
      <c r="BG970" s="250" t="str">
        <f>+IF(TRIM(F970)="","",$B$1&amp;"-"&amp;TRIM(Tabla1[[#This Row],[Mes Inscrito]])&amp;"-"&amp;TRIM(Tabla1[[#This Row],[Dia de clases Inscrito]])&amp;"-"&amp;TRIM(Tabla1[[#This Row],[Horario Inscrito]])&amp;"-"&amp;TRIM(Tabla1[[#This Row],[Fecha Inicio grupo]])&amp;"-"&amp;TRIM(Tabla1[[#This Row],[Tipo Incrito]]))</f>
        <v/>
      </c>
      <c r="BH970" s="251" t="str">
        <f>IF(F970="","",OR(IFERROR(SEARCH("CG",Tabla1[[#This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0" s="305" t="str">
        <f>IF(F970&lt;&gt;"",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0" s="305" t="str">
        <f>IF(F970&lt;&gt;"",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0" s="305" t="str">
        <f>IF(Tabla1[[#This Row],[Fecha Inicio grupo]]="","",IFERROR(VLOOKUP(Tabla1[[#This Row],[Mes de Alta como miembro]],Parámetros!$AM$2:$AN$16,2,0),"01/01/1900"))</f>
        <v/>
      </c>
    </row>
    <row r="971" spans="1:63" ht="14.45" hidden="1">
      <c r="A971" s="68">
        <v>968</v>
      </c>
      <c r="B971" s="29"/>
      <c r="C971" s="34"/>
      <c r="D971" s="42"/>
      <c r="E971" s="64"/>
      <c r="F971" s="45"/>
      <c r="G971" s="45"/>
      <c r="H971" s="161"/>
      <c r="I971" s="42"/>
      <c r="J971" s="28"/>
      <c r="K971" s="69"/>
      <c r="L971" s="68"/>
      <c r="M971" s="46"/>
      <c r="N971" s="236" t="str">
        <f ca="1">IF(Tabla1[[#This Row],[Fecha de nac]]="","",IF(Tabla1[[#This Row],[Fecha Finalización]] &gt;=TODAY(), DATEDIF(Tabla1[[#This Row],[Fecha de nac]],TODAY(),"y"), ROUNDDOWN((Tabla1[[#This Row],[Fecha Finalización]] -Tabla1[[#This Row],[Fecha de nac]])/365,0)))</f>
        <v/>
      </c>
      <c r="O971" s="167"/>
      <c r="P971" s="34"/>
      <c r="Q971" s="67"/>
      <c r="R971" s="67"/>
      <c r="S971" s="67"/>
      <c r="T971" s="67"/>
      <c r="U971" s="241" t="str">
        <f>IF(F971="","",Tabla1[[#This Row],[Fecha Inicio grupo]]+3*7-7)</f>
        <v/>
      </c>
      <c r="V971" s="242" t="str">
        <f>IF(F971="","",EDATE(Tabla1[[#This Row],[Fecha Inicio grupo]],3))</f>
        <v/>
      </c>
      <c r="W971" s="29"/>
      <c r="X971" s="29"/>
      <c r="Y971" s="76"/>
      <c r="Z971" s="76"/>
      <c r="AA971" s="76"/>
      <c r="AB971" s="76"/>
      <c r="AC971" s="76"/>
      <c r="AD971" s="76"/>
      <c r="AE971" s="76"/>
      <c r="AF971" s="76"/>
      <c r="AG971" s="76"/>
      <c r="AH971" s="76"/>
      <c r="AI971" s="76"/>
      <c r="AJ971" s="76"/>
      <c r="AK971" s="76"/>
      <c r="AL971" s="76"/>
      <c r="AM971" s="76"/>
      <c r="AN971" s="76"/>
      <c r="AO971" s="143"/>
      <c r="AP971" s="244" t="str">
        <f>IF(F971="","",IFERROR(VLOOKUP(SUBSTITUTE(SUBSTITUTE(Tabla1[[#This Row],[Uso Sistemas]],"T","P"),"N","F"),Parámetros!$M$2:$N$17,2,0),"Completar hasta 3ra sem. para evaluar a Probacionista"))</f>
        <v/>
      </c>
      <c r="AQ971" s="39"/>
      <c r="AR971" s="39"/>
      <c r="AS971" s="39"/>
      <c r="AT971" s="28"/>
      <c r="AU971" s="55"/>
      <c r="AV971" s="55"/>
      <c r="AW971" s="55"/>
      <c r="AX971" s="246" t="str">
        <f>IF(V971="","",EOMONTH(EDATE(Tabla1[[#This Row],[Fecha Finalización]],2),0))</f>
        <v/>
      </c>
      <c r="AY971" s="39"/>
      <c r="AZ971" s="247" t="str">
        <f>IF(V971="","",EOMONTH(EDATE(Tabla1[[#This Row],[Fecha Finalización]],3),0))</f>
        <v/>
      </c>
      <c r="BA971" s="39"/>
      <c r="BB971" s="39"/>
      <c r="BC971" s="233"/>
      <c r="BD971" s="231" t="str">
        <f>IF(F971="","",Tabla1[[#This Row],[sem 01]]&amp;Tabla1[[#This Row],[sem 02]]&amp;Tabla1[[#This Row],[sem 03]])</f>
        <v/>
      </c>
      <c r="BE971" s="232" t="str">
        <f>+IF(TRIM(F971)="","",$B$1&amp;"-"&amp;Tabla1[[#This Row],[Mes Inscrito]]&amp;"-"&amp;Tabla1[[#This Row],[Dia de clases Inscrito]]&amp;"-"&amp;Tabla1[[#This Row],[Horario Inscrito]]&amp;"-"&amp;Tabla1[[#This Row],[Fecha Inicio grupo]])</f>
        <v/>
      </c>
      <c r="BF971" s="249" t="str">
        <f>IF(F971="","",Tabla1[[#This Row],[Curso]])</f>
        <v/>
      </c>
      <c r="BG971" s="250" t="str">
        <f>+IF(TRIM(F971)="","",$B$1&amp;"-"&amp;TRIM(Tabla1[[#This Row],[Mes Inscrito]])&amp;"-"&amp;TRIM(Tabla1[[#This Row],[Dia de clases Inscrito]])&amp;"-"&amp;TRIM(Tabla1[[#This Row],[Horario Inscrito]])&amp;"-"&amp;TRIM(Tabla1[[#This Row],[Fecha Inicio grupo]])&amp;"-"&amp;TRIM(Tabla1[[#This Row],[Tipo Incrito]]))</f>
        <v/>
      </c>
      <c r="BH971" s="251" t="str">
        <f>IF(F971="","",OR(IFERROR(SEARCH("CG",Tabla1[[#This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1" s="305" t="str">
        <f>IF(F971&lt;&gt;"",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1" s="305" t="str">
        <f>IF(F971&lt;&gt;"",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1" s="305" t="str">
        <f>IF(Tabla1[[#This Row],[Fecha Inicio grupo]]="","",IFERROR(VLOOKUP(Tabla1[[#This Row],[Mes de Alta como miembro]],Parámetros!$AM$2:$AN$16,2,0),"01/01/1900"))</f>
        <v/>
      </c>
    </row>
    <row r="972" spans="1:63" ht="14.45" hidden="1">
      <c r="A972" s="68">
        <v>969</v>
      </c>
      <c r="B972" s="29"/>
      <c r="C972" s="34"/>
      <c r="D972" s="42"/>
      <c r="E972" s="64"/>
      <c r="F972" s="45"/>
      <c r="G972" s="45"/>
      <c r="H972" s="161"/>
      <c r="I972" s="42"/>
      <c r="J972" s="28"/>
      <c r="K972" s="69"/>
      <c r="L972" s="68"/>
      <c r="M972" s="46"/>
      <c r="N972" s="236" t="str">
        <f ca="1">IF(Tabla1[[#This Row],[Fecha de nac]]="","",IF(Tabla1[[#This Row],[Fecha Finalización]] &gt;=TODAY(), DATEDIF(Tabla1[[#This Row],[Fecha de nac]],TODAY(),"y"), ROUNDDOWN((Tabla1[[#This Row],[Fecha Finalización]] -Tabla1[[#This Row],[Fecha de nac]])/365,0)))</f>
        <v/>
      </c>
      <c r="O972" s="167"/>
      <c r="P972" s="34"/>
      <c r="Q972" s="67"/>
      <c r="R972" s="67"/>
      <c r="S972" s="67"/>
      <c r="T972" s="67"/>
      <c r="U972" s="241" t="str">
        <f>IF(F972="","",Tabla1[[#This Row],[Fecha Inicio grupo]]+3*7-7)</f>
        <v/>
      </c>
      <c r="V972" s="242" t="str">
        <f>IF(F972="","",EDATE(Tabla1[[#This Row],[Fecha Inicio grupo]],3))</f>
        <v/>
      </c>
      <c r="W972" s="29"/>
      <c r="X972" s="29"/>
      <c r="Y972" s="76"/>
      <c r="Z972" s="76"/>
      <c r="AA972" s="76"/>
      <c r="AB972" s="76"/>
      <c r="AC972" s="76"/>
      <c r="AD972" s="76"/>
      <c r="AE972" s="76"/>
      <c r="AF972" s="76"/>
      <c r="AG972" s="76"/>
      <c r="AH972" s="76"/>
      <c r="AI972" s="76"/>
      <c r="AJ972" s="76"/>
      <c r="AK972" s="76"/>
      <c r="AL972" s="76"/>
      <c r="AM972" s="76"/>
      <c r="AN972" s="76"/>
      <c r="AO972" s="143"/>
      <c r="AP972" s="244" t="str">
        <f>IF(F972="","",IFERROR(VLOOKUP(SUBSTITUTE(SUBSTITUTE(Tabla1[[#This Row],[Uso Sistemas]],"T","P"),"N","F"),Parámetros!$M$2:$N$17,2,0),"Completar hasta 3ra sem. para evaluar a Probacionista"))</f>
        <v/>
      </c>
      <c r="AQ972" s="39"/>
      <c r="AR972" s="39"/>
      <c r="AS972" s="39"/>
      <c r="AT972" s="28"/>
      <c r="AU972" s="55"/>
      <c r="AV972" s="55"/>
      <c r="AW972" s="55"/>
      <c r="AX972" s="246" t="str">
        <f>IF(V972="","",EOMONTH(EDATE(Tabla1[[#This Row],[Fecha Finalización]],2),0))</f>
        <v/>
      </c>
      <c r="AY972" s="39"/>
      <c r="AZ972" s="247" t="str">
        <f>IF(V972="","",EOMONTH(EDATE(Tabla1[[#This Row],[Fecha Finalización]],3),0))</f>
        <v/>
      </c>
      <c r="BA972" s="39"/>
      <c r="BB972" s="39"/>
      <c r="BC972" s="233"/>
      <c r="BD972" s="231" t="str">
        <f>IF(F972="","",Tabla1[[#This Row],[sem 01]]&amp;Tabla1[[#This Row],[sem 02]]&amp;Tabla1[[#This Row],[sem 03]])</f>
        <v/>
      </c>
      <c r="BE972" s="232" t="str">
        <f>+IF(TRIM(F972)="","",$B$1&amp;"-"&amp;Tabla1[[#This Row],[Mes Inscrito]]&amp;"-"&amp;Tabla1[[#This Row],[Dia de clases Inscrito]]&amp;"-"&amp;Tabla1[[#This Row],[Horario Inscrito]]&amp;"-"&amp;Tabla1[[#This Row],[Fecha Inicio grupo]])</f>
        <v/>
      </c>
      <c r="BF972" s="249" t="str">
        <f>IF(F972="","",Tabla1[[#This Row],[Curso]])</f>
        <v/>
      </c>
      <c r="BG972" s="250" t="str">
        <f>+IF(TRIM(F972)="","",$B$1&amp;"-"&amp;TRIM(Tabla1[[#This Row],[Mes Inscrito]])&amp;"-"&amp;TRIM(Tabla1[[#This Row],[Dia de clases Inscrito]])&amp;"-"&amp;TRIM(Tabla1[[#This Row],[Horario Inscrito]])&amp;"-"&amp;TRIM(Tabla1[[#This Row],[Fecha Inicio grupo]])&amp;"-"&amp;TRIM(Tabla1[[#This Row],[Tipo Incrito]]))</f>
        <v/>
      </c>
      <c r="BH972" s="251" t="str">
        <f>IF(F972="","",OR(IFERROR(SEARCH("CG",Tabla1[[#This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2" s="305" t="str">
        <f>IF(F972&lt;&gt;"",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2" s="305" t="str">
        <f>IF(F972&lt;&gt;"",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2" s="305" t="str">
        <f>IF(Tabla1[[#This Row],[Fecha Inicio grupo]]="","",IFERROR(VLOOKUP(Tabla1[[#This Row],[Mes de Alta como miembro]],Parámetros!$AM$2:$AN$16,2,0),"01/01/1900"))</f>
        <v/>
      </c>
    </row>
    <row r="973" spans="1:63" ht="14.45" hidden="1">
      <c r="A973" s="68">
        <v>970</v>
      </c>
      <c r="B973" s="29"/>
      <c r="C973" s="34"/>
      <c r="D973" s="42"/>
      <c r="E973" s="64"/>
      <c r="F973" s="45"/>
      <c r="G973" s="45"/>
      <c r="H973" s="161"/>
      <c r="I973" s="42"/>
      <c r="J973" s="28"/>
      <c r="K973" s="69"/>
      <c r="L973" s="68"/>
      <c r="M973" s="46"/>
      <c r="N973" s="236" t="str">
        <f ca="1">IF(Tabla1[[#This Row],[Fecha de nac]]="","",IF(Tabla1[[#This Row],[Fecha Finalización]] &gt;=TODAY(), DATEDIF(Tabla1[[#This Row],[Fecha de nac]],TODAY(),"y"), ROUNDDOWN((Tabla1[[#This Row],[Fecha Finalización]] -Tabla1[[#This Row],[Fecha de nac]])/365,0)))</f>
        <v/>
      </c>
      <c r="O973" s="167"/>
      <c r="P973" s="34"/>
      <c r="Q973" s="67"/>
      <c r="R973" s="67"/>
      <c r="S973" s="67"/>
      <c r="T973" s="67"/>
      <c r="U973" s="241" t="str">
        <f>IF(F973="","",Tabla1[[#This Row],[Fecha Inicio grupo]]+3*7-7)</f>
        <v/>
      </c>
      <c r="V973" s="242" t="str">
        <f>IF(F973="","",EDATE(Tabla1[[#This Row],[Fecha Inicio grupo]],3))</f>
        <v/>
      </c>
      <c r="W973" s="29"/>
      <c r="X973" s="29"/>
      <c r="Y973" s="76"/>
      <c r="Z973" s="76"/>
      <c r="AA973" s="76"/>
      <c r="AB973" s="76"/>
      <c r="AC973" s="76"/>
      <c r="AD973" s="76"/>
      <c r="AE973" s="76"/>
      <c r="AF973" s="76"/>
      <c r="AG973" s="76"/>
      <c r="AH973" s="76"/>
      <c r="AI973" s="76"/>
      <c r="AJ973" s="76"/>
      <c r="AK973" s="76"/>
      <c r="AL973" s="76"/>
      <c r="AM973" s="76"/>
      <c r="AN973" s="76"/>
      <c r="AO973" s="143"/>
      <c r="AP973" s="244" t="str">
        <f>IF(F973="","",IFERROR(VLOOKUP(SUBSTITUTE(SUBSTITUTE(Tabla1[[#This Row],[Uso Sistemas]],"T","P"),"N","F"),Parámetros!$M$2:$N$17,2,0),"Completar hasta 3ra sem. para evaluar a Probacionista"))</f>
        <v/>
      </c>
      <c r="AQ973" s="39"/>
      <c r="AR973" s="39"/>
      <c r="AS973" s="39"/>
      <c r="AT973" s="28"/>
      <c r="AU973" s="55"/>
      <c r="AV973" s="55"/>
      <c r="AW973" s="55"/>
      <c r="AX973" s="246" t="str">
        <f>IF(V973="","",EOMONTH(EDATE(Tabla1[[#This Row],[Fecha Finalización]],2),0))</f>
        <v/>
      </c>
      <c r="AY973" s="39"/>
      <c r="AZ973" s="247" t="str">
        <f>IF(V973="","",EOMONTH(EDATE(Tabla1[[#This Row],[Fecha Finalización]],3),0))</f>
        <v/>
      </c>
      <c r="BA973" s="39"/>
      <c r="BB973" s="39"/>
      <c r="BC973" s="233"/>
      <c r="BD973" s="231" t="str">
        <f>IF(F973="","",Tabla1[[#This Row],[sem 01]]&amp;Tabla1[[#This Row],[sem 02]]&amp;Tabla1[[#This Row],[sem 03]])</f>
        <v/>
      </c>
      <c r="BE973" s="232" t="str">
        <f>+IF(TRIM(F973)="","",$B$1&amp;"-"&amp;Tabla1[[#This Row],[Mes Inscrito]]&amp;"-"&amp;Tabla1[[#This Row],[Dia de clases Inscrito]]&amp;"-"&amp;Tabla1[[#This Row],[Horario Inscrito]]&amp;"-"&amp;Tabla1[[#This Row],[Fecha Inicio grupo]])</f>
        <v/>
      </c>
      <c r="BF973" s="249" t="str">
        <f>IF(F973="","",Tabla1[[#This Row],[Curso]])</f>
        <v/>
      </c>
      <c r="BG973" s="250" t="str">
        <f>+IF(TRIM(F973)="","",$B$1&amp;"-"&amp;TRIM(Tabla1[[#This Row],[Mes Inscrito]])&amp;"-"&amp;TRIM(Tabla1[[#This Row],[Dia de clases Inscrito]])&amp;"-"&amp;TRIM(Tabla1[[#This Row],[Horario Inscrito]])&amp;"-"&amp;TRIM(Tabla1[[#This Row],[Fecha Inicio grupo]])&amp;"-"&amp;TRIM(Tabla1[[#This Row],[Tipo Incrito]]))</f>
        <v/>
      </c>
      <c r="BH973" s="251" t="str">
        <f>IF(F973="","",OR(IFERROR(SEARCH("CG",Tabla1[[#This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3" s="305" t="str">
        <f>IF(F973&lt;&gt;"",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3" s="305" t="str">
        <f>IF(F973&lt;&gt;"",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3" s="305" t="str">
        <f>IF(Tabla1[[#This Row],[Fecha Inicio grupo]]="","",IFERROR(VLOOKUP(Tabla1[[#This Row],[Mes de Alta como miembro]],Parámetros!$AM$2:$AN$16,2,0),"01/01/1900"))</f>
        <v/>
      </c>
    </row>
    <row r="974" spans="1:63" ht="14.45" hidden="1">
      <c r="A974" s="68">
        <v>971</v>
      </c>
      <c r="B974" s="29"/>
      <c r="C974" s="34"/>
      <c r="D974" s="42"/>
      <c r="E974" s="64"/>
      <c r="F974" s="45"/>
      <c r="G974" s="45"/>
      <c r="H974" s="161"/>
      <c r="I974" s="42"/>
      <c r="J974" s="28"/>
      <c r="K974" s="69"/>
      <c r="L974" s="68"/>
      <c r="M974" s="46"/>
      <c r="N974" s="236" t="str">
        <f ca="1">IF(Tabla1[[#This Row],[Fecha de nac]]="","",IF(Tabla1[[#This Row],[Fecha Finalización]] &gt;=TODAY(), DATEDIF(Tabla1[[#This Row],[Fecha de nac]],TODAY(),"y"), ROUNDDOWN((Tabla1[[#This Row],[Fecha Finalización]] -Tabla1[[#This Row],[Fecha de nac]])/365,0)))</f>
        <v/>
      </c>
      <c r="O974" s="167"/>
      <c r="P974" s="34"/>
      <c r="Q974" s="67"/>
      <c r="R974" s="67"/>
      <c r="S974" s="67"/>
      <c r="T974" s="67"/>
      <c r="U974" s="241" t="str">
        <f>IF(F974="","",Tabla1[[#This Row],[Fecha Inicio grupo]]+3*7-7)</f>
        <v/>
      </c>
      <c r="V974" s="242" t="str">
        <f>IF(F974="","",EDATE(Tabla1[[#This Row],[Fecha Inicio grupo]],3))</f>
        <v/>
      </c>
      <c r="W974" s="29"/>
      <c r="X974" s="29"/>
      <c r="Y974" s="76"/>
      <c r="Z974" s="76"/>
      <c r="AA974" s="76"/>
      <c r="AB974" s="76"/>
      <c r="AC974" s="76"/>
      <c r="AD974" s="76"/>
      <c r="AE974" s="76"/>
      <c r="AF974" s="76"/>
      <c r="AG974" s="76"/>
      <c r="AH974" s="76"/>
      <c r="AI974" s="76"/>
      <c r="AJ974" s="76"/>
      <c r="AK974" s="76"/>
      <c r="AL974" s="76"/>
      <c r="AM974" s="76"/>
      <c r="AN974" s="76"/>
      <c r="AO974" s="143"/>
      <c r="AP974" s="244" t="str">
        <f>IF(F974="","",IFERROR(VLOOKUP(SUBSTITUTE(SUBSTITUTE(Tabla1[[#This Row],[Uso Sistemas]],"T","P"),"N","F"),Parámetros!$M$2:$N$17,2,0),"Completar hasta 3ra sem. para evaluar a Probacionista"))</f>
        <v/>
      </c>
      <c r="AQ974" s="39"/>
      <c r="AR974" s="39"/>
      <c r="AS974" s="39"/>
      <c r="AT974" s="28"/>
      <c r="AU974" s="55"/>
      <c r="AV974" s="55"/>
      <c r="AW974" s="55"/>
      <c r="AX974" s="246" t="str">
        <f>IF(V974="","",EOMONTH(EDATE(Tabla1[[#This Row],[Fecha Finalización]],2),0))</f>
        <v/>
      </c>
      <c r="AY974" s="39"/>
      <c r="AZ974" s="247" t="str">
        <f>IF(V974="","",EOMONTH(EDATE(Tabla1[[#This Row],[Fecha Finalización]],3),0))</f>
        <v/>
      </c>
      <c r="BA974" s="39"/>
      <c r="BB974" s="39"/>
      <c r="BC974" s="233"/>
      <c r="BD974" s="231" t="str">
        <f>IF(F974="","",Tabla1[[#This Row],[sem 01]]&amp;Tabla1[[#This Row],[sem 02]]&amp;Tabla1[[#This Row],[sem 03]])</f>
        <v/>
      </c>
      <c r="BE974" s="232" t="str">
        <f>+IF(TRIM(F974)="","",$B$1&amp;"-"&amp;Tabla1[[#This Row],[Mes Inscrito]]&amp;"-"&amp;Tabla1[[#This Row],[Dia de clases Inscrito]]&amp;"-"&amp;Tabla1[[#This Row],[Horario Inscrito]]&amp;"-"&amp;Tabla1[[#This Row],[Fecha Inicio grupo]])</f>
        <v/>
      </c>
      <c r="BF974" s="249" t="str">
        <f>IF(F974="","",Tabla1[[#This Row],[Curso]])</f>
        <v/>
      </c>
      <c r="BG974" s="250" t="str">
        <f>+IF(TRIM(F974)="","",$B$1&amp;"-"&amp;TRIM(Tabla1[[#This Row],[Mes Inscrito]])&amp;"-"&amp;TRIM(Tabla1[[#This Row],[Dia de clases Inscrito]])&amp;"-"&amp;TRIM(Tabla1[[#This Row],[Horario Inscrito]])&amp;"-"&amp;TRIM(Tabla1[[#This Row],[Fecha Inicio grupo]])&amp;"-"&amp;TRIM(Tabla1[[#This Row],[Tipo Incrito]]))</f>
        <v/>
      </c>
      <c r="BH974" s="251" t="str">
        <f>IF(F974="","",OR(IFERROR(SEARCH("CG",Tabla1[[#This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4" s="305" t="str">
        <f>IF(F974&lt;&gt;"",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4" s="305" t="str">
        <f>IF(F974&lt;&gt;"",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4" s="305" t="str">
        <f>IF(Tabla1[[#This Row],[Fecha Inicio grupo]]="","",IFERROR(VLOOKUP(Tabla1[[#This Row],[Mes de Alta como miembro]],Parámetros!$AM$2:$AN$16,2,0),"01/01/1900"))</f>
        <v/>
      </c>
    </row>
    <row r="975" spans="1:63" ht="14.45" hidden="1">
      <c r="A975" s="68">
        <v>972</v>
      </c>
      <c r="B975" s="29"/>
      <c r="C975" s="34"/>
      <c r="D975" s="42"/>
      <c r="E975" s="64"/>
      <c r="F975" s="45"/>
      <c r="G975" s="45"/>
      <c r="H975" s="161"/>
      <c r="I975" s="42"/>
      <c r="J975" s="28"/>
      <c r="K975" s="69"/>
      <c r="L975" s="68"/>
      <c r="M975" s="46"/>
      <c r="N975" s="236" t="str">
        <f ca="1">IF(Tabla1[[#This Row],[Fecha de nac]]="","",IF(Tabla1[[#This Row],[Fecha Finalización]] &gt;=TODAY(), DATEDIF(Tabla1[[#This Row],[Fecha de nac]],TODAY(),"y"), ROUNDDOWN((Tabla1[[#This Row],[Fecha Finalización]] -Tabla1[[#This Row],[Fecha de nac]])/365,0)))</f>
        <v/>
      </c>
      <c r="O975" s="167"/>
      <c r="P975" s="34"/>
      <c r="Q975" s="67"/>
      <c r="R975" s="67"/>
      <c r="S975" s="67"/>
      <c r="T975" s="67"/>
      <c r="U975" s="241" t="str">
        <f>IF(F975="","",Tabla1[[#This Row],[Fecha Inicio grupo]]+3*7-7)</f>
        <v/>
      </c>
      <c r="V975" s="242" t="str">
        <f>IF(F975="","",EDATE(Tabla1[[#This Row],[Fecha Inicio grupo]],3))</f>
        <v/>
      </c>
      <c r="W975" s="29"/>
      <c r="X975" s="29"/>
      <c r="Y975" s="76"/>
      <c r="Z975" s="76"/>
      <c r="AA975" s="76"/>
      <c r="AB975" s="76"/>
      <c r="AC975" s="76"/>
      <c r="AD975" s="76"/>
      <c r="AE975" s="76"/>
      <c r="AF975" s="76"/>
      <c r="AG975" s="76"/>
      <c r="AH975" s="76"/>
      <c r="AI975" s="76"/>
      <c r="AJ975" s="76"/>
      <c r="AK975" s="76"/>
      <c r="AL975" s="76"/>
      <c r="AM975" s="76"/>
      <c r="AN975" s="76"/>
      <c r="AO975" s="143"/>
      <c r="AP975" s="244" t="str">
        <f>IF(F975="","",IFERROR(VLOOKUP(SUBSTITUTE(SUBSTITUTE(Tabla1[[#This Row],[Uso Sistemas]],"T","P"),"N","F"),Parámetros!$M$2:$N$17,2,0),"Completar hasta 3ra sem. para evaluar a Probacionista"))</f>
        <v/>
      </c>
      <c r="AQ975" s="39"/>
      <c r="AR975" s="39"/>
      <c r="AS975" s="39"/>
      <c r="AT975" s="28"/>
      <c r="AU975" s="55"/>
      <c r="AV975" s="55"/>
      <c r="AW975" s="55"/>
      <c r="AX975" s="246" t="str">
        <f>IF(V975="","",EOMONTH(EDATE(Tabla1[[#This Row],[Fecha Finalización]],2),0))</f>
        <v/>
      </c>
      <c r="AY975" s="39"/>
      <c r="AZ975" s="247" t="str">
        <f>IF(V975="","",EOMONTH(EDATE(Tabla1[[#This Row],[Fecha Finalización]],3),0))</f>
        <v/>
      </c>
      <c r="BA975" s="39"/>
      <c r="BB975" s="39"/>
      <c r="BC975" s="233"/>
      <c r="BD975" s="231" t="str">
        <f>IF(F975="","",Tabla1[[#This Row],[sem 01]]&amp;Tabla1[[#This Row],[sem 02]]&amp;Tabla1[[#This Row],[sem 03]])</f>
        <v/>
      </c>
      <c r="BE975" s="232" t="str">
        <f>+IF(TRIM(F975)="","",$B$1&amp;"-"&amp;Tabla1[[#This Row],[Mes Inscrito]]&amp;"-"&amp;Tabla1[[#This Row],[Dia de clases Inscrito]]&amp;"-"&amp;Tabla1[[#This Row],[Horario Inscrito]]&amp;"-"&amp;Tabla1[[#This Row],[Fecha Inicio grupo]])</f>
        <v/>
      </c>
      <c r="BF975" s="249" t="str">
        <f>IF(F975="","",Tabla1[[#This Row],[Curso]])</f>
        <v/>
      </c>
      <c r="BG975" s="250" t="str">
        <f>+IF(TRIM(F975)="","",$B$1&amp;"-"&amp;TRIM(Tabla1[[#This Row],[Mes Inscrito]])&amp;"-"&amp;TRIM(Tabla1[[#This Row],[Dia de clases Inscrito]])&amp;"-"&amp;TRIM(Tabla1[[#This Row],[Horario Inscrito]])&amp;"-"&amp;TRIM(Tabla1[[#This Row],[Fecha Inicio grupo]])&amp;"-"&amp;TRIM(Tabla1[[#This Row],[Tipo Incrito]]))</f>
        <v/>
      </c>
      <c r="BH975" s="251" t="str">
        <f>IF(F975="","",OR(IFERROR(SEARCH("CG",Tabla1[[#This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5" s="305" t="str">
        <f>IF(F975&lt;&gt;"",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5" s="305" t="str">
        <f>IF(F975&lt;&gt;"",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5" s="305" t="str">
        <f>IF(Tabla1[[#This Row],[Fecha Inicio grupo]]="","",IFERROR(VLOOKUP(Tabla1[[#This Row],[Mes de Alta como miembro]],Parámetros!$AM$2:$AN$16,2,0),"01/01/1900"))</f>
        <v/>
      </c>
    </row>
    <row r="976" spans="1:63" ht="14.45" hidden="1">
      <c r="A976" s="68">
        <v>973</v>
      </c>
      <c r="B976" s="29"/>
      <c r="C976" s="34"/>
      <c r="D976" s="42"/>
      <c r="E976" s="64"/>
      <c r="F976" s="45"/>
      <c r="G976" s="45"/>
      <c r="H976" s="161"/>
      <c r="I976" s="42"/>
      <c r="J976" s="28"/>
      <c r="K976" s="69"/>
      <c r="L976" s="68"/>
      <c r="M976" s="46"/>
      <c r="N976" s="236" t="str">
        <f ca="1">IF(Tabla1[[#This Row],[Fecha de nac]]="","",IF(Tabla1[[#This Row],[Fecha Finalización]] &gt;=TODAY(), DATEDIF(Tabla1[[#This Row],[Fecha de nac]],TODAY(),"y"), ROUNDDOWN((Tabla1[[#This Row],[Fecha Finalización]] -Tabla1[[#This Row],[Fecha de nac]])/365,0)))</f>
        <v/>
      </c>
      <c r="O976" s="167"/>
      <c r="P976" s="34"/>
      <c r="Q976" s="67"/>
      <c r="R976" s="67"/>
      <c r="S976" s="67"/>
      <c r="T976" s="67"/>
      <c r="U976" s="241" t="str">
        <f>IF(F976="","",Tabla1[[#This Row],[Fecha Inicio grupo]]+3*7-7)</f>
        <v/>
      </c>
      <c r="V976" s="242" t="str">
        <f>IF(F976="","",EDATE(Tabla1[[#This Row],[Fecha Inicio grupo]],3))</f>
        <v/>
      </c>
      <c r="W976" s="29"/>
      <c r="X976" s="29"/>
      <c r="Y976" s="76"/>
      <c r="Z976" s="76"/>
      <c r="AA976" s="76"/>
      <c r="AB976" s="76"/>
      <c r="AC976" s="76"/>
      <c r="AD976" s="76"/>
      <c r="AE976" s="76"/>
      <c r="AF976" s="76"/>
      <c r="AG976" s="76"/>
      <c r="AH976" s="76"/>
      <c r="AI976" s="76"/>
      <c r="AJ976" s="76"/>
      <c r="AK976" s="76"/>
      <c r="AL976" s="76"/>
      <c r="AM976" s="76"/>
      <c r="AN976" s="76"/>
      <c r="AO976" s="143"/>
      <c r="AP976" s="244" t="str">
        <f>IF(F976="","",IFERROR(VLOOKUP(SUBSTITUTE(SUBSTITUTE(Tabla1[[#This Row],[Uso Sistemas]],"T","P"),"N","F"),Parámetros!$M$2:$N$17,2,0),"Completar hasta 3ra sem. para evaluar a Probacionista"))</f>
        <v/>
      </c>
      <c r="AQ976" s="39"/>
      <c r="AR976" s="39"/>
      <c r="AS976" s="39"/>
      <c r="AT976" s="28"/>
      <c r="AU976" s="55"/>
      <c r="AV976" s="55"/>
      <c r="AW976" s="55"/>
      <c r="AX976" s="246" t="str">
        <f>IF(V976="","",EOMONTH(EDATE(Tabla1[[#This Row],[Fecha Finalización]],2),0))</f>
        <v/>
      </c>
      <c r="AY976" s="39"/>
      <c r="AZ976" s="247" t="str">
        <f>IF(V976="","",EOMONTH(EDATE(Tabla1[[#This Row],[Fecha Finalización]],3),0))</f>
        <v/>
      </c>
      <c r="BA976" s="39"/>
      <c r="BB976" s="39"/>
      <c r="BC976" s="233"/>
      <c r="BD976" s="231" t="str">
        <f>IF(F976="","",Tabla1[[#This Row],[sem 01]]&amp;Tabla1[[#This Row],[sem 02]]&amp;Tabla1[[#This Row],[sem 03]])</f>
        <v/>
      </c>
      <c r="BE976" s="232" t="str">
        <f>+IF(TRIM(F976)="","",$B$1&amp;"-"&amp;Tabla1[[#This Row],[Mes Inscrito]]&amp;"-"&amp;Tabla1[[#This Row],[Dia de clases Inscrito]]&amp;"-"&amp;Tabla1[[#This Row],[Horario Inscrito]]&amp;"-"&amp;Tabla1[[#This Row],[Fecha Inicio grupo]])</f>
        <v/>
      </c>
      <c r="BF976" s="249" t="str">
        <f>IF(F976="","",Tabla1[[#This Row],[Curso]])</f>
        <v/>
      </c>
      <c r="BG976" s="250" t="str">
        <f>+IF(TRIM(F976)="","",$B$1&amp;"-"&amp;TRIM(Tabla1[[#This Row],[Mes Inscrito]])&amp;"-"&amp;TRIM(Tabla1[[#This Row],[Dia de clases Inscrito]])&amp;"-"&amp;TRIM(Tabla1[[#This Row],[Horario Inscrito]])&amp;"-"&amp;TRIM(Tabla1[[#This Row],[Fecha Inicio grupo]])&amp;"-"&amp;TRIM(Tabla1[[#This Row],[Tipo Incrito]]))</f>
        <v/>
      </c>
      <c r="BH976" s="251" t="str">
        <f>IF(F976="","",OR(IFERROR(SEARCH("CG",Tabla1[[#This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6" s="305" t="str">
        <f>IF(F976&lt;&gt;"",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6" s="305" t="str">
        <f>IF(F976&lt;&gt;"",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6" s="305" t="str">
        <f>IF(Tabla1[[#This Row],[Fecha Inicio grupo]]="","",IFERROR(VLOOKUP(Tabla1[[#This Row],[Mes de Alta como miembro]],Parámetros!$AM$2:$AN$16,2,0),"01/01/1900"))</f>
        <v/>
      </c>
    </row>
    <row r="977" spans="1:63" ht="14.45" hidden="1">
      <c r="A977" s="68">
        <v>974</v>
      </c>
      <c r="B977" s="29"/>
      <c r="C977" s="34"/>
      <c r="D977" s="42"/>
      <c r="E977" s="64"/>
      <c r="F977" s="45"/>
      <c r="G977" s="45"/>
      <c r="H977" s="161"/>
      <c r="I977" s="42"/>
      <c r="J977" s="28"/>
      <c r="K977" s="69"/>
      <c r="L977" s="68"/>
      <c r="M977" s="46"/>
      <c r="N977" s="236" t="str">
        <f ca="1">IF(Tabla1[[#This Row],[Fecha de nac]]="","",IF(Tabla1[[#This Row],[Fecha Finalización]] &gt;=TODAY(), DATEDIF(Tabla1[[#This Row],[Fecha de nac]],TODAY(),"y"), ROUNDDOWN((Tabla1[[#This Row],[Fecha Finalización]] -Tabla1[[#This Row],[Fecha de nac]])/365,0)))</f>
        <v/>
      </c>
      <c r="O977" s="167"/>
      <c r="P977" s="34"/>
      <c r="Q977" s="67"/>
      <c r="R977" s="67"/>
      <c r="S977" s="67"/>
      <c r="T977" s="67"/>
      <c r="U977" s="241" t="str">
        <f>IF(F977="","",Tabla1[[#This Row],[Fecha Inicio grupo]]+3*7-7)</f>
        <v/>
      </c>
      <c r="V977" s="242" t="str">
        <f>IF(F977="","",EDATE(Tabla1[[#This Row],[Fecha Inicio grupo]],3))</f>
        <v/>
      </c>
      <c r="W977" s="29"/>
      <c r="X977" s="29"/>
      <c r="Y977" s="76"/>
      <c r="Z977" s="76"/>
      <c r="AA977" s="76"/>
      <c r="AB977" s="76"/>
      <c r="AC977" s="76"/>
      <c r="AD977" s="76"/>
      <c r="AE977" s="76"/>
      <c r="AF977" s="76"/>
      <c r="AG977" s="76"/>
      <c r="AH977" s="76"/>
      <c r="AI977" s="76"/>
      <c r="AJ977" s="76"/>
      <c r="AK977" s="76"/>
      <c r="AL977" s="76"/>
      <c r="AM977" s="76"/>
      <c r="AN977" s="76"/>
      <c r="AO977" s="143"/>
      <c r="AP977" s="244" t="str">
        <f>IF(F977="","",IFERROR(VLOOKUP(SUBSTITUTE(SUBSTITUTE(Tabla1[[#This Row],[Uso Sistemas]],"T","P"),"N","F"),Parámetros!$M$2:$N$17,2,0),"Completar hasta 3ra sem. para evaluar a Probacionista"))</f>
        <v/>
      </c>
      <c r="AQ977" s="39"/>
      <c r="AR977" s="39"/>
      <c r="AS977" s="39"/>
      <c r="AT977" s="28"/>
      <c r="AU977" s="55"/>
      <c r="AV977" s="55"/>
      <c r="AW977" s="55"/>
      <c r="AX977" s="246" t="str">
        <f>IF(V977="","",EOMONTH(EDATE(Tabla1[[#This Row],[Fecha Finalización]],2),0))</f>
        <v/>
      </c>
      <c r="AY977" s="39"/>
      <c r="AZ977" s="247" t="str">
        <f>IF(V977="","",EOMONTH(EDATE(Tabla1[[#This Row],[Fecha Finalización]],3),0))</f>
        <v/>
      </c>
      <c r="BA977" s="39"/>
      <c r="BB977" s="39"/>
      <c r="BC977" s="233"/>
      <c r="BD977" s="231" t="str">
        <f>IF(F977="","",Tabla1[[#This Row],[sem 01]]&amp;Tabla1[[#This Row],[sem 02]]&amp;Tabla1[[#This Row],[sem 03]])</f>
        <v/>
      </c>
      <c r="BE977" s="232" t="str">
        <f>+IF(TRIM(F977)="","",$B$1&amp;"-"&amp;Tabla1[[#This Row],[Mes Inscrito]]&amp;"-"&amp;Tabla1[[#This Row],[Dia de clases Inscrito]]&amp;"-"&amp;Tabla1[[#This Row],[Horario Inscrito]]&amp;"-"&amp;Tabla1[[#This Row],[Fecha Inicio grupo]])</f>
        <v/>
      </c>
      <c r="BF977" s="249" t="str">
        <f>IF(F977="","",Tabla1[[#This Row],[Curso]])</f>
        <v/>
      </c>
      <c r="BG977" s="250" t="str">
        <f>+IF(TRIM(F977)="","",$B$1&amp;"-"&amp;TRIM(Tabla1[[#This Row],[Mes Inscrito]])&amp;"-"&amp;TRIM(Tabla1[[#This Row],[Dia de clases Inscrito]])&amp;"-"&amp;TRIM(Tabla1[[#This Row],[Horario Inscrito]])&amp;"-"&amp;TRIM(Tabla1[[#This Row],[Fecha Inicio grupo]])&amp;"-"&amp;TRIM(Tabla1[[#This Row],[Tipo Incrito]]))</f>
        <v/>
      </c>
      <c r="BH977" s="251" t="str">
        <f>IF(F977="","",OR(IFERROR(SEARCH("CG",Tabla1[[#This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7" s="305" t="str">
        <f>IF(F977&lt;&gt;"",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7" s="305" t="str">
        <f>IF(F977&lt;&gt;"",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7" s="305" t="str">
        <f>IF(Tabla1[[#This Row],[Fecha Inicio grupo]]="","",IFERROR(VLOOKUP(Tabla1[[#This Row],[Mes de Alta como miembro]],Parámetros!$AM$2:$AN$16,2,0),"01/01/1900"))</f>
        <v/>
      </c>
    </row>
    <row r="978" spans="1:63" ht="14.45" hidden="1">
      <c r="A978" s="68">
        <v>975</v>
      </c>
      <c r="B978" s="29"/>
      <c r="C978" s="34"/>
      <c r="D978" s="42"/>
      <c r="E978" s="64"/>
      <c r="F978" s="45"/>
      <c r="G978" s="45"/>
      <c r="H978" s="161"/>
      <c r="I978" s="42"/>
      <c r="J978" s="28"/>
      <c r="K978" s="69"/>
      <c r="L978" s="68"/>
      <c r="M978" s="46"/>
      <c r="N978" s="236" t="str">
        <f ca="1">IF(Tabla1[[#This Row],[Fecha de nac]]="","",IF(Tabla1[[#This Row],[Fecha Finalización]] &gt;=TODAY(), DATEDIF(Tabla1[[#This Row],[Fecha de nac]],TODAY(),"y"), ROUNDDOWN((Tabla1[[#This Row],[Fecha Finalización]] -Tabla1[[#This Row],[Fecha de nac]])/365,0)))</f>
        <v/>
      </c>
      <c r="O978" s="167"/>
      <c r="P978" s="34"/>
      <c r="Q978" s="67"/>
      <c r="R978" s="67"/>
      <c r="S978" s="67"/>
      <c r="T978" s="67"/>
      <c r="U978" s="241" t="str">
        <f>IF(F978="","",Tabla1[[#This Row],[Fecha Inicio grupo]]+3*7-7)</f>
        <v/>
      </c>
      <c r="V978" s="242" t="str">
        <f>IF(F978="","",EDATE(Tabla1[[#This Row],[Fecha Inicio grupo]],3))</f>
        <v/>
      </c>
      <c r="W978" s="29"/>
      <c r="X978" s="29"/>
      <c r="Y978" s="76"/>
      <c r="Z978" s="76"/>
      <c r="AA978" s="76"/>
      <c r="AB978" s="76"/>
      <c r="AC978" s="76"/>
      <c r="AD978" s="76"/>
      <c r="AE978" s="76"/>
      <c r="AF978" s="76"/>
      <c r="AG978" s="76"/>
      <c r="AH978" s="76"/>
      <c r="AI978" s="76"/>
      <c r="AJ978" s="76"/>
      <c r="AK978" s="76"/>
      <c r="AL978" s="76"/>
      <c r="AM978" s="76"/>
      <c r="AN978" s="76"/>
      <c r="AO978" s="143"/>
      <c r="AP978" s="244" t="str">
        <f>IF(F978="","",IFERROR(VLOOKUP(SUBSTITUTE(SUBSTITUTE(Tabla1[[#This Row],[Uso Sistemas]],"T","P"),"N","F"),Parámetros!$M$2:$N$17,2,0),"Completar hasta 3ra sem. para evaluar a Probacionista"))</f>
        <v/>
      </c>
      <c r="AQ978" s="39"/>
      <c r="AR978" s="39"/>
      <c r="AS978" s="39"/>
      <c r="AT978" s="28"/>
      <c r="AU978" s="55"/>
      <c r="AV978" s="55"/>
      <c r="AW978" s="55"/>
      <c r="AX978" s="246" t="str">
        <f>IF(V978="","",EOMONTH(EDATE(Tabla1[[#This Row],[Fecha Finalización]],2),0))</f>
        <v/>
      </c>
      <c r="AY978" s="39"/>
      <c r="AZ978" s="247" t="str">
        <f>IF(V978="","",EOMONTH(EDATE(Tabla1[[#This Row],[Fecha Finalización]],3),0))</f>
        <v/>
      </c>
      <c r="BA978" s="39"/>
      <c r="BB978" s="39"/>
      <c r="BC978" s="233"/>
      <c r="BD978" s="231" t="str">
        <f>IF(F978="","",Tabla1[[#This Row],[sem 01]]&amp;Tabla1[[#This Row],[sem 02]]&amp;Tabla1[[#This Row],[sem 03]])</f>
        <v/>
      </c>
      <c r="BE978" s="232" t="str">
        <f>+IF(TRIM(F978)="","",$B$1&amp;"-"&amp;Tabla1[[#This Row],[Mes Inscrito]]&amp;"-"&amp;Tabla1[[#This Row],[Dia de clases Inscrito]]&amp;"-"&amp;Tabla1[[#This Row],[Horario Inscrito]]&amp;"-"&amp;Tabla1[[#This Row],[Fecha Inicio grupo]])</f>
        <v/>
      </c>
      <c r="BF978" s="249" t="str">
        <f>IF(F978="","",Tabla1[[#This Row],[Curso]])</f>
        <v/>
      </c>
      <c r="BG978" s="250" t="str">
        <f>+IF(TRIM(F978)="","",$B$1&amp;"-"&amp;TRIM(Tabla1[[#This Row],[Mes Inscrito]])&amp;"-"&amp;TRIM(Tabla1[[#This Row],[Dia de clases Inscrito]])&amp;"-"&amp;TRIM(Tabla1[[#This Row],[Horario Inscrito]])&amp;"-"&amp;TRIM(Tabla1[[#This Row],[Fecha Inicio grupo]])&amp;"-"&amp;TRIM(Tabla1[[#This Row],[Tipo Incrito]]))</f>
        <v/>
      </c>
      <c r="BH978" s="251" t="str">
        <f>IF(F978="","",OR(IFERROR(SEARCH("CG",Tabla1[[#This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8" s="305" t="str">
        <f>IF(F978&lt;&gt;"",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8" s="305" t="str">
        <f>IF(F978&lt;&gt;"",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8" s="305" t="str">
        <f>IF(Tabla1[[#This Row],[Fecha Inicio grupo]]="","",IFERROR(VLOOKUP(Tabla1[[#This Row],[Mes de Alta como miembro]],Parámetros!$AM$2:$AN$16,2,0),"01/01/1900"))</f>
        <v/>
      </c>
    </row>
    <row r="979" spans="1:63" ht="14.45" hidden="1">
      <c r="A979" s="68">
        <v>976</v>
      </c>
      <c r="B979" s="29"/>
      <c r="C979" s="34"/>
      <c r="D979" s="42"/>
      <c r="E979" s="64"/>
      <c r="F979" s="45"/>
      <c r="G979" s="45"/>
      <c r="H979" s="161"/>
      <c r="I979" s="42"/>
      <c r="J979" s="28"/>
      <c r="K979" s="69"/>
      <c r="L979" s="68"/>
      <c r="M979" s="46"/>
      <c r="N979" s="236" t="str">
        <f ca="1">IF(Tabla1[[#This Row],[Fecha de nac]]="","",IF(Tabla1[[#This Row],[Fecha Finalización]] &gt;=TODAY(), DATEDIF(Tabla1[[#This Row],[Fecha de nac]],TODAY(),"y"), ROUNDDOWN((Tabla1[[#This Row],[Fecha Finalización]] -Tabla1[[#This Row],[Fecha de nac]])/365,0)))</f>
        <v/>
      </c>
      <c r="O979" s="167"/>
      <c r="P979" s="34"/>
      <c r="Q979" s="67"/>
      <c r="R979" s="67"/>
      <c r="S979" s="67"/>
      <c r="T979" s="67"/>
      <c r="U979" s="241" t="str">
        <f>IF(F979="","",Tabla1[[#This Row],[Fecha Inicio grupo]]+3*7-7)</f>
        <v/>
      </c>
      <c r="V979" s="242" t="str">
        <f>IF(F979="","",EDATE(Tabla1[[#This Row],[Fecha Inicio grupo]],3))</f>
        <v/>
      </c>
      <c r="W979" s="29"/>
      <c r="X979" s="29"/>
      <c r="Y979" s="76"/>
      <c r="Z979" s="76"/>
      <c r="AA979" s="76"/>
      <c r="AB979" s="76"/>
      <c r="AC979" s="76"/>
      <c r="AD979" s="76"/>
      <c r="AE979" s="76"/>
      <c r="AF979" s="76"/>
      <c r="AG979" s="76"/>
      <c r="AH979" s="76"/>
      <c r="AI979" s="76"/>
      <c r="AJ979" s="76"/>
      <c r="AK979" s="76"/>
      <c r="AL979" s="76"/>
      <c r="AM979" s="76"/>
      <c r="AN979" s="76"/>
      <c r="AO979" s="143"/>
      <c r="AP979" s="244" t="str">
        <f>IF(F979="","",IFERROR(VLOOKUP(SUBSTITUTE(SUBSTITUTE(Tabla1[[#This Row],[Uso Sistemas]],"T","P"),"N","F"),Parámetros!$M$2:$N$17,2,0),"Completar hasta 3ra sem. para evaluar a Probacionista"))</f>
        <v/>
      </c>
      <c r="AQ979" s="39"/>
      <c r="AR979" s="39"/>
      <c r="AS979" s="39"/>
      <c r="AT979" s="28"/>
      <c r="AU979" s="55"/>
      <c r="AV979" s="55"/>
      <c r="AW979" s="55"/>
      <c r="AX979" s="246" t="str">
        <f>IF(V979="","",EOMONTH(EDATE(Tabla1[[#This Row],[Fecha Finalización]],2),0))</f>
        <v/>
      </c>
      <c r="AY979" s="39"/>
      <c r="AZ979" s="247" t="str">
        <f>IF(V979="","",EOMONTH(EDATE(Tabla1[[#This Row],[Fecha Finalización]],3),0))</f>
        <v/>
      </c>
      <c r="BA979" s="39"/>
      <c r="BB979" s="39"/>
      <c r="BC979" s="233"/>
      <c r="BD979" s="231" t="str">
        <f>IF(F979="","",Tabla1[[#This Row],[sem 01]]&amp;Tabla1[[#This Row],[sem 02]]&amp;Tabla1[[#This Row],[sem 03]])</f>
        <v/>
      </c>
      <c r="BE979" s="232" t="str">
        <f>+IF(TRIM(F979)="","",$B$1&amp;"-"&amp;Tabla1[[#This Row],[Mes Inscrito]]&amp;"-"&amp;Tabla1[[#This Row],[Dia de clases Inscrito]]&amp;"-"&amp;Tabla1[[#This Row],[Horario Inscrito]]&amp;"-"&amp;Tabla1[[#This Row],[Fecha Inicio grupo]])</f>
        <v/>
      </c>
      <c r="BF979" s="249" t="str">
        <f>IF(F979="","",Tabla1[[#This Row],[Curso]])</f>
        <v/>
      </c>
      <c r="BG979" s="250" t="str">
        <f>+IF(TRIM(F979)="","",$B$1&amp;"-"&amp;TRIM(Tabla1[[#This Row],[Mes Inscrito]])&amp;"-"&amp;TRIM(Tabla1[[#This Row],[Dia de clases Inscrito]])&amp;"-"&amp;TRIM(Tabla1[[#This Row],[Horario Inscrito]])&amp;"-"&amp;TRIM(Tabla1[[#This Row],[Fecha Inicio grupo]])&amp;"-"&amp;TRIM(Tabla1[[#This Row],[Tipo Incrito]]))</f>
        <v/>
      </c>
      <c r="BH979" s="251" t="str">
        <f>IF(F979="","",OR(IFERROR(SEARCH("CG",Tabla1[[#This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9" s="305" t="str">
        <f>IF(F979&lt;&gt;"",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9" s="305" t="str">
        <f>IF(F979&lt;&gt;"",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9" s="305" t="str">
        <f>IF(Tabla1[[#This Row],[Fecha Inicio grupo]]="","",IFERROR(VLOOKUP(Tabla1[[#This Row],[Mes de Alta como miembro]],Parámetros!$AM$2:$AN$16,2,0),"01/01/1900"))</f>
        <v/>
      </c>
    </row>
    <row r="980" spans="1:63" ht="14.45" hidden="1">
      <c r="A980" s="68">
        <v>977</v>
      </c>
      <c r="B980" s="29"/>
      <c r="C980" s="34"/>
      <c r="D980" s="42"/>
      <c r="E980" s="64"/>
      <c r="F980" s="45"/>
      <c r="G980" s="45"/>
      <c r="H980" s="161"/>
      <c r="I980" s="42"/>
      <c r="J980" s="28"/>
      <c r="K980" s="69"/>
      <c r="L980" s="68"/>
      <c r="M980" s="46"/>
      <c r="N980" s="236" t="str">
        <f ca="1">IF(Tabla1[[#This Row],[Fecha de nac]]="","",IF(Tabla1[[#This Row],[Fecha Finalización]] &gt;=TODAY(), DATEDIF(Tabla1[[#This Row],[Fecha de nac]],TODAY(),"y"), ROUNDDOWN((Tabla1[[#This Row],[Fecha Finalización]] -Tabla1[[#This Row],[Fecha de nac]])/365,0)))</f>
        <v/>
      </c>
      <c r="O980" s="167"/>
      <c r="P980" s="34"/>
      <c r="Q980" s="67"/>
      <c r="R980" s="67"/>
      <c r="S980" s="67"/>
      <c r="T980" s="67"/>
      <c r="U980" s="241" t="str">
        <f>IF(F980="","",Tabla1[[#This Row],[Fecha Inicio grupo]]+3*7-7)</f>
        <v/>
      </c>
      <c r="V980" s="242" t="str">
        <f>IF(F980="","",EDATE(Tabla1[[#This Row],[Fecha Inicio grupo]],3))</f>
        <v/>
      </c>
      <c r="W980" s="29"/>
      <c r="X980" s="29"/>
      <c r="Y980" s="76"/>
      <c r="Z980" s="76"/>
      <c r="AA980" s="76"/>
      <c r="AB980" s="76"/>
      <c r="AC980" s="76"/>
      <c r="AD980" s="76"/>
      <c r="AE980" s="76"/>
      <c r="AF980" s="76"/>
      <c r="AG980" s="76"/>
      <c r="AH980" s="76"/>
      <c r="AI980" s="76"/>
      <c r="AJ980" s="76"/>
      <c r="AK980" s="76"/>
      <c r="AL980" s="76"/>
      <c r="AM980" s="76"/>
      <c r="AN980" s="76"/>
      <c r="AO980" s="143"/>
      <c r="AP980" s="244" t="str">
        <f>IF(F980="","",IFERROR(VLOOKUP(SUBSTITUTE(SUBSTITUTE(Tabla1[[#This Row],[Uso Sistemas]],"T","P"),"N","F"),Parámetros!$M$2:$N$17,2,0),"Completar hasta 3ra sem. para evaluar a Probacionista"))</f>
        <v/>
      </c>
      <c r="AQ980" s="39"/>
      <c r="AR980" s="39"/>
      <c r="AS980" s="39"/>
      <c r="AT980" s="28"/>
      <c r="AU980" s="55"/>
      <c r="AV980" s="55"/>
      <c r="AW980" s="55"/>
      <c r="AX980" s="246" t="str">
        <f>IF(V980="","",EOMONTH(EDATE(Tabla1[[#This Row],[Fecha Finalización]],2),0))</f>
        <v/>
      </c>
      <c r="AY980" s="39"/>
      <c r="AZ980" s="247" t="str">
        <f>IF(V980="","",EOMONTH(EDATE(Tabla1[[#This Row],[Fecha Finalización]],3),0))</f>
        <v/>
      </c>
      <c r="BA980" s="39"/>
      <c r="BB980" s="39"/>
      <c r="BC980" s="233"/>
      <c r="BD980" s="231" t="str">
        <f>IF(F980="","",Tabla1[[#This Row],[sem 01]]&amp;Tabla1[[#This Row],[sem 02]]&amp;Tabla1[[#This Row],[sem 03]])</f>
        <v/>
      </c>
      <c r="BE980" s="232" t="str">
        <f>+IF(TRIM(F980)="","",$B$1&amp;"-"&amp;Tabla1[[#This Row],[Mes Inscrito]]&amp;"-"&amp;Tabla1[[#This Row],[Dia de clases Inscrito]]&amp;"-"&amp;Tabla1[[#This Row],[Horario Inscrito]]&amp;"-"&amp;Tabla1[[#This Row],[Fecha Inicio grupo]])</f>
        <v/>
      </c>
      <c r="BF980" s="249" t="str">
        <f>IF(F980="","",Tabla1[[#This Row],[Curso]])</f>
        <v/>
      </c>
      <c r="BG980" s="250" t="str">
        <f>+IF(TRIM(F980)="","",$B$1&amp;"-"&amp;TRIM(Tabla1[[#This Row],[Mes Inscrito]])&amp;"-"&amp;TRIM(Tabla1[[#This Row],[Dia de clases Inscrito]])&amp;"-"&amp;TRIM(Tabla1[[#This Row],[Horario Inscrito]])&amp;"-"&amp;TRIM(Tabla1[[#This Row],[Fecha Inicio grupo]])&amp;"-"&amp;TRIM(Tabla1[[#This Row],[Tipo Incrito]]))</f>
        <v/>
      </c>
      <c r="BH980" s="251" t="str">
        <f>IF(F980="","",OR(IFERROR(SEARCH("CG",Tabla1[[#This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0" s="305" t="str">
        <f>IF(F980&lt;&gt;"",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0" s="305" t="str">
        <f>IF(F980&lt;&gt;"",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0" s="305" t="str">
        <f>IF(Tabla1[[#This Row],[Fecha Inicio grupo]]="","",IFERROR(VLOOKUP(Tabla1[[#This Row],[Mes de Alta como miembro]],Parámetros!$AM$2:$AN$16,2,0),"01/01/1900"))</f>
        <v/>
      </c>
    </row>
    <row r="981" spans="1:63" ht="14.45" hidden="1">
      <c r="A981" s="68">
        <v>978</v>
      </c>
      <c r="B981" s="29"/>
      <c r="C981" s="34"/>
      <c r="D981" s="42"/>
      <c r="E981" s="64"/>
      <c r="F981" s="45"/>
      <c r="G981" s="45"/>
      <c r="H981" s="161"/>
      <c r="I981" s="42"/>
      <c r="J981" s="28"/>
      <c r="K981" s="69"/>
      <c r="L981" s="68"/>
      <c r="M981" s="46"/>
      <c r="N981" s="236" t="str">
        <f ca="1">IF(Tabla1[[#This Row],[Fecha de nac]]="","",IF(Tabla1[[#This Row],[Fecha Finalización]] &gt;=TODAY(), DATEDIF(Tabla1[[#This Row],[Fecha de nac]],TODAY(),"y"), ROUNDDOWN((Tabla1[[#This Row],[Fecha Finalización]] -Tabla1[[#This Row],[Fecha de nac]])/365,0)))</f>
        <v/>
      </c>
      <c r="O981" s="167"/>
      <c r="P981" s="34"/>
      <c r="Q981" s="67"/>
      <c r="R981" s="67"/>
      <c r="S981" s="67"/>
      <c r="T981" s="67"/>
      <c r="U981" s="241" t="str">
        <f>IF(F981="","",Tabla1[[#This Row],[Fecha Inicio grupo]]+3*7-7)</f>
        <v/>
      </c>
      <c r="V981" s="242" t="str">
        <f>IF(F981="","",EDATE(Tabla1[[#This Row],[Fecha Inicio grupo]],3))</f>
        <v/>
      </c>
      <c r="W981" s="29"/>
      <c r="X981" s="29"/>
      <c r="Y981" s="76"/>
      <c r="Z981" s="76"/>
      <c r="AA981" s="76"/>
      <c r="AB981" s="76"/>
      <c r="AC981" s="76"/>
      <c r="AD981" s="76"/>
      <c r="AE981" s="76"/>
      <c r="AF981" s="76"/>
      <c r="AG981" s="76"/>
      <c r="AH981" s="76"/>
      <c r="AI981" s="76"/>
      <c r="AJ981" s="76"/>
      <c r="AK981" s="76"/>
      <c r="AL981" s="76"/>
      <c r="AM981" s="76"/>
      <c r="AN981" s="76"/>
      <c r="AO981" s="143"/>
      <c r="AP981" s="244" t="str">
        <f>IF(F981="","",IFERROR(VLOOKUP(SUBSTITUTE(SUBSTITUTE(Tabla1[[#This Row],[Uso Sistemas]],"T","P"),"N","F"),Parámetros!$M$2:$N$17,2,0),"Completar hasta 3ra sem. para evaluar a Probacionista"))</f>
        <v/>
      </c>
      <c r="AQ981" s="39"/>
      <c r="AR981" s="39"/>
      <c r="AS981" s="39"/>
      <c r="AT981" s="28"/>
      <c r="AU981" s="55"/>
      <c r="AV981" s="55"/>
      <c r="AW981" s="55"/>
      <c r="AX981" s="246" t="str">
        <f>IF(V981="","",EOMONTH(EDATE(Tabla1[[#This Row],[Fecha Finalización]],2),0))</f>
        <v/>
      </c>
      <c r="AY981" s="39"/>
      <c r="AZ981" s="247" t="str">
        <f>IF(V981="","",EOMONTH(EDATE(Tabla1[[#This Row],[Fecha Finalización]],3),0))</f>
        <v/>
      </c>
      <c r="BA981" s="39"/>
      <c r="BB981" s="39"/>
      <c r="BC981" s="233"/>
      <c r="BD981" s="231" t="str">
        <f>IF(F981="","",Tabla1[[#This Row],[sem 01]]&amp;Tabla1[[#This Row],[sem 02]]&amp;Tabla1[[#This Row],[sem 03]])</f>
        <v/>
      </c>
      <c r="BE981" s="232" t="str">
        <f>+IF(TRIM(F981)="","",$B$1&amp;"-"&amp;Tabla1[[#This Row],[Mes Inscrito]]&amp;"-"&amp;Tabla1[[#This Row],[Dia de clases Inscrito]]&amp;"-"&amp;Tabla1[[#This Row],[Horario Inscrito]]&amp;"-"&amp;Tabla1[[#This Row],[Fecha Inicio grupo]])</f>
        <v/>
      </c>
      <c r="BF981" s="249" t="str">
        <f>IF(F981="","",Tabla1[[#This Row],[Curso]])</f>
        <v/>
      </c>
      <c r="BG981" s="250" t="str">
        <f>+IF(TRIM(F981)="","",$B$1&amp;"-"&amp;TRIM(Tabla1[[#This Row],[Mes Inscrito]])&amp;"-"&amp;TRIM(Tabla1[[#This Row],[Dia de clases Inscrito]])&amp;"-"&amp;TRIM(Tabla1[[#This Row],[Horario Inscrito]])&amp;"-"&amp;TRIM(Tabla1[[#This Row],[Fecha Inicio grupo]])&amp;"-"&amp;TRIM(Tabla1[[#This Row],[Tipo Incrito]]))</f>
        <v/>
      </c>
      <c r="BH981" s="251" t="str">
        <f>IF(F981="","",OR(IFERROR(SEARCH("CG",Tabla1[[#This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1" s="305" t="str">
        <f>IF(F981&lt;&gt;"",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1" s="305" t="str">
        <f>IF(F981&lt;&gt;"",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1" s="305" t="str">
        <f>IF(Tabla1[[#This Row],[Fecha Inicio grupo]]="","",IFERROR(VLOOKUP(Tabla1[[#This Row],[Mes de Alta como miembro]],Parámetros!$AM$2:$AN$16,2,0),"01/01/1900"))</f>
        <v/>
      </c>
    </row>
    <row r="982" spans="1:63" ht="14.45" hidden="1">
      <c r="A982" s="68">
        <v>979</v>
      </c>
      <c r="B982" s="29"/>
      <c r="C982" s="34"/>
      <c r="D982" s="42"/>
      <c r="E982" s="64"/>
      <c r="F982" s="45"/>
      <c r="G982" s="45"/>
      <c r="H982" s="161"/>
      <c r="I982" s="42"/>
      <c r="J982" s="28"/>
      <c r="K982" s="69"/>
      <c r="L982" s="68"/>
      <c r="M982" s="46"/>
      <c r="N982" s="236" t="str">
        <f ca="1">IF(Tabla1[[#This Row],[Fecha de nac]]="","",IF(Tabla1[[#This Row],[Fecha Finalización]] &gt;=TODAY(), DATEDIF(Tabla1[[#This Row],[Fecha de nac]],TODAY(),"y"), ROUNDDOWN((Tabla1[[#This Row],[Fecha Finalización]] -Tabla1[[#This Row],[Fecha de nac]])/365,0)))</f>
        <v/>
      </c>
      <c r="O982" s="167"/>
      <c r="P982" s="34"/>
      <c r="Q982" s="67"/>
      <c r="R982" s="67"/>
      <c r="S982" s="67"/>
      <c r="T982" s="67"/>
      <c r="U982" s="241" t="str">
        <f>IF(F982="","",Tabla1[[#This Row],[Fecha Inicio grupo]]+3*7-7)</f>
        <v/>
      </c>
      <c r="V982" s="242" t="str">
        <f>IF(F982="","",EDATE(Tabla1[[#This Row],[Fecha Inicio grupo]],3))</f>
        <v/>
      </c>
      <c r="W982" s="29"/>
      <c r="X982" s="29"/>
      <c r="Y982" s="76"/>
      <c r="Z982" s="76"/>
      <c r="AA982" s="76"/>
      <c r="AB982" s="76"/>
      <c r="AC982" s="76"/>
      <c r="AD982" s="76"/>
      <c r="AE982" s="76"/>
      <c r="AF982" s="76"/>
      <c r="AG982" s="76"/>
      <c r="AH982" s="76"/>
      <c r="AI982" s="76"/>
      <c r="AJ982" s="76"/>
      <c r="AK982" s="76"/>
      <c r="AL982" s="76"/>
      <c r="AM982" s="76"/>
      <c r="AN982" s="76"/>
      <c r="AO982" s="143"/>
      <c r="AP982" s="244" t="str">
        <f>IF(F982="","",IFERROR(VLOOKUP(SUBSTITUTE(SUBSTITUTE(Tabla1[[#This Row],[Uso Sistemas]],"T","P"),"N","F"),Parámetros!$M$2:$N$17,2,0),"Completar hasta 3ra sem. para evaluar a Probacionista"))</f>
        <v/>
      </c>
      <c r="AQ982" s="39"/>
      <c r="AR982" s="39"/>
      <c r="AS982" s="39"/>
      <c r="AT982" s="28"/>
      <c r="AU982" s="55"/>
      <c r="AV982" s="55"/>
      <c r="AW982" s="55"/>
      <c r="AX982" s="246" t="str">
        <f>IF(V982="","",EOMONTH(EDATE(Tabla1[[#This Row],[Fecha Finalización]],2),0))</f>
        <v/>
      </c>
      <c r="AY982" s="39"/>
      <c r="AZ982" s="247" t="str">
        <f>IF(V982="","",EOMONTH(EDATE(Tabla1[[#This Row],[Fecha Finalización]],3),0))</f>
        <v/>
      </c>
      <c r="BA982" s="39"/>
      <c r="BB982" s="39"/>
      <c r="BC982" s="233"/>
      <c r="BD982" s="231" t="str">
        <f>IF(F982="","",Tabla1[[#This Row],[sem 01]]&amp;Tabla1[[#This Row],[sem 02]]&amp;Tabla1[[#This Row],[sem 03]])</f>
        <v/>
      </c>
      <c r="BE982" s="232" t="str">
        <f>+IF(TRIM(F982)="","",$B$1&amp;"-"&amp;Tabla1[[#This Row],[Mes Inscrito]]&amp;"-"&amp;Tabla1[[#This Row],[Dia de clases Inscrito]]&amp;"-"&amp;Tabla1[[#This Row],[Horario Inscrito]]&amp;"-"&amp;Tabla1[[#This Row],[Fecha Inicio grupo]])</f>
        <v/>
      </c>
      <c r="BF982" s="249" t="str">
        <f>IF(F982="","",Tabla1[[#This Row],[Curso]])</f>
        <v/>
      </c>
      <c r="BG982" s="250" t="str">
        <f>+IF(TRIM(F982)="","",$B$1&amp;"-"&amp;TRIM(Tabla1[[#This Row],[Mes Inscrito]])&amp;"-"&amp;TRIM(Tabla1[[#This Row],[Dia de clases Inscrito]])&amp;"-"&amp;TRIM(Tabla1[[#This Row],[Horario Inscrito]])&amp;"-"&amp;TRIM(Tabla1[[#This Row],[Fecha Inicio grupo]])&amp;"-"&amp;TRIM(Tabla1[[#This Row],[Tipo Incrito]]))</f>
        <v/>
      </c>
      <c r="BH982" s="251" t="str">
        <f>IF(F982="","",OR(IFERROR(SEARCH("CG",Tabla1[[#This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2" s="305" t="str">
        <f>IF(F982&lt;&gt;"",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2" s="305" t="str">
        <f>IF(F982&lt;&gt;"",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2" s="305" t="str">
        <f>IF(Tabla1[[#This Row],[Fecha Inicio grupo]]="","",IFERROR(VLOOKUP(Tabla1[[#This Row],[Mes de Alta como miembro]],Parámetros!$AM$2:$AN$16,2,0),"01/01/1900"))</f>
        <v/>
      </c>
    </row>
    <row r="983" spans="1:63" ht="14.45" hidden="1">
      <c r="A983" s="68">
        <v>980</v>
      </c>
      <c r="B983" s="29"/>
      <c r="C983" s="34"/>
      <c r="D983" s="42"/>
      <c r="E983" s="64"/>
      <c r="F983" s="45"/>
      <c r="G983" s="45"/>
      <c r="H983" s="161"/>
      <c r="I983" s="42"/>
      <c r="J983" s="28"/>
      <c r="K983" s="69"/>
      <c r="L983" s="68"/>
      <c r="M983" s="46"/>
      <c r="N983" s="236" t="str">
        <f ca="1">IF(Tabla1[[#This Row],[Fecha de nac]]="","",IF(Tabla1[[#This Row],[Fecha Finalización]] &gt;=TODAY(), DATEDIF(Tabla1[[#This Row],[Fecha de nac]],TODAY(),"y"), ROUNDDOWN((Tabla1[[#This Row],[Fecha Finalización]] -Tabla1[[#This Row],[Fecha de nac]])/365,0)))</f>
        <v/>
      </c>
      <c r="O983" s="167"/>
      <c r="P983" s="34"/>
      <c r="Q983" s="67"/>
      <c r="R983" s="67"/>
      <c r="S983" s="67"/>
      <c r="T983" s="67"/>
      <c r="U983" s="241" t="str">
        <f>IF(F983="","",Tabla1[[#This Row],[Fecha Inicio grupo]]+3*7-7)</f>
        <v/>
      </c>
      <c r="V983" s="242" t="str">
        <f>IF(F983="","",EDATE(Tabla1[[#This Row],[Fecha Inicio grupo]],3))</f>
        <v/>
      </c>
      <c r="W983" s="29"/>
      <c r="X983" s="29"/>
      <c r="Y983" s="76"/>
      <c r="Z983" s="76"/>
      <c r="AA983" s="76"/>
      <c r="AB983" s="76"/>
      <c r="AC983" s="76"/>
      <c r="AD983" s="76"/>
      <c r="AE983" s="76"/>
      <c r="AF983" s="76"/>
      <c r="AG983" s="76"/>
      <c r="AH983" s="76"/>
      <c r="AI983" s="76"/>
      <c r="AJ983" s="76"/>
      <c r="AK983" s="76"/>
      <c r="AL983" s="76"/>
      <c r="AM983" s="76"/>
      <c r="AN983" s="76"/>
      <c r="AO983" s="143"/>
      <c r="AP983" s="244" t="str">
        <f>IF(F983="","",IFERROR(VLOOKUP(SUBSTITUTE(SUBSTITUTE(Tabla1[[#This Row],[Uso Sistemas]],"T","P"),"N","F"),Parámetros!$M$2:$N$17,2,0),"Completar hasta 3ra sem. para evaluar a Probacionista"))</f>
        <v/>
      </c>
      <c r="AQ983" s="39"/>
      <c r="AR983" s="39"/>
      <c r="AS983" s="39"/>
      <c r="AT983" s="28"/>
      <c r="AU983" s="55"/>
      <c r="AV983" s="55"/>
      <c r="AW983" s="55"/>
      <c r="AX983" s="246" t="str">
        <f>IF(V983="","",EOMONTH(EDATE(Tabla1[[#This Row],[Fecha Finalización]],2),0))</f>
        <v/>
      </c>
      <c r="AY983" s="39"/>
      <c r="AZ983" s="247" t="str">
        <f>IF(V983="","",EOMONTH(EDATE(Tabla1[[#This Row],[Fecha Finalización]],3),0))</f>
        <v/>
      </c>
      <c r="BA983" s="39"/>
      <c r="BB983" s="39"/>
      <c r="BC983" s="233"/>
      <c r="BD983" s="231" t="str">
        <f>IF(F983="","",Tabla1[[#This Row],[sem 01]]&amp;Tabla1[[#This Row],[sem 02]]&amp;Tabla1[[#This Row],[sem 03]])</f>
        <v/>
      </c>
      <c r="BE983" s="232" t="str">
        <f>+IF(TRIM(F983)="","",$B$1&amp;"-"&amp;Tabla1[[#This Row],[Mes Inscrito]]&amp;"-"&amp;Tabla1[[#This Row],[Dia de clases Inscrito]]&amp;"-"&amp;Tabla1[[#This Row],[Horario Inscrito]]&amp;"-"&amp;Tabla1[[#This Row],[Fecha Inicio grupo]])</f>
        <v/>
      </c>
      <c r="BF983" s="249" t="str">
        <f>IF(F983="","",Tabla1[[#This Row],[Curso]])</f>
        <v/>
      </c>
      <c r="BG983" s="250" t="str">
        <f>+IF(TRIM(F983)="","",$B$1&amp;"-"&amp;TRIM(Tabla1[[#This Row],[Mes Inscrito]])&amp;"-"&amp;TRIM(Tabla1[[#This Row],[Dia de clases Inscrito]])&amp;"-"&amp;TRIM(Tabla1[[#This Row],[Horario Inscrito]])&amp;"-"&amp;TRIM(Tabla1[[#This Row],[Fecha Inicio grupo]])&amp;"-"&amp;TRIM(Tabla1[[#This Row],[Tipo Incrito]]))</f>
        <v/>
      </c>
      <c r="BH983" s="251" t="str">
        <f>IF(F983="","",OR(IFERROR(SEARCH("CG",Tabla1[[#This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3" s="305" t="str">
        <f>IF(F983&lt;&gt;"",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3" s="305" t="str">
        <f>IF(F983&lt;&gt;"",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3" s="305" t="str">
        <f>IF(Tabla1[[#This Row],[Fecha Inicio grupo]]="","",IFERROR(VLOOKUP(Tabla1[[#This Row],[Mes de Alta como miembro]],Parámetros!$AM$2:$AN$16,2,0),"01/01/1900"))</f>
        <v/>
      </c>
    </row>
    <row r="984" spans="1:63" ht="14.45" hidden="1">
      <c r="A984" s="68">
        <v>981</v>
      </c>
      <c r="B984" s="29"/>
      <c r="C984" s="34"/>
      <c r="D984" s="42"/>
      <c r="E984" s="64"/>
      <c r="F984" s="45"/>
      <c r="G984" s="45"/>
      <c r="H984" s="161"/>
      <c r="I984" s="42"/>
      <c r="J984" s="28"/>
      <c r="K984" s="69"/>
      <c r="L984" s="68"/>
      <c r="M984" s="46"/>
      <c r="N984" s="236" t="str">
        <f ca="1">IF(Tabla1[[#This Row],[Fecha de nac]]="","",IF(Tabla1[[#This Row],[Fecha Finalización]] &gt;=TODAY(), DATEDIF(Tabla1[[#This Row],[Fecha de nac]],TODAY(),"y"), ROUNDDOWN((Tabla1[[#This Row],[Fecha Finalización]] -Tabla1[[#This Row],[Fecha de nac]])/365,0)))</f>
        <v/>
      </c>
      <c r="O984" s="167"/>
      <c r="P984" s="34"/>
      <c r="Q984" s="67"/>
      <c r="R984" s="67"/>
      <c r="S984" s="67"/>
      <c r="T984" s="67"/>
      <c r="U984" s="241" t="str">
        <f>IF(F984="","",Tabla1[[#This Row],[Fecha Inicio grupo]]+3*7-7)</f>
        <v/>
      </c>
      <c r="V984" s="242" t="str">
        <f>IF(F984="","",EDATE(Tabla1[[#This Row],[Fecha Inicio grupo]],3))</f>
        <v/>
      </c>
      <c r="W984" s="29"/>
      <c r="X984" s="29"/>
      <c r="Y984" s="76"/>
      <c r="Z984" s="76"/>
      <c r="AA984" s="76"/>
      <c r="AB984" s="76"/>
      <c r="AC984" s="76"/>
      <c r="AD984" s="76"/>
      <c r="AE984" s="76"/>
      <c r="AF984" s="76"/>
      <c r="AG984" s="76"/>
      <c r="AH984" s="76"/>
      <c r="AI984" s="76"/>
      <c r="AJ984" s="76"/>
      <c r="AK984" s="76"/>
      <c r="AL984" s="76"/>
      <c r="AM984" s="76"/>
      <c r="AN984" s="76"/>
      <c r="AO984" s="143"/>
      <c r="AP984" s="244" t="str">
        <f>IF(F984="","",IFERROR(VLOOKUP(SUBSTITUTE(SUBSTITUTE(Tabla1[[#This Row],[Uso Sistemas]],"T","P"),"N","F"),Parámetros!$M$2:$N$17,2,0),"Completar hasta 3ra sem. para evaluar a Probacionista"))</f>
        <v/>
      </c>
      <c r="AQ984" s="39"/>
      <c r="AR984" s="39"/>
      <c r="AS984" s="39"/>
      <c r="AT984" s="28"/>
      <c r="AU984" s="55"/>
      <c r="AV984" s="55"/>
      <c r="AW984" s="55"/>
      <c r="AX984" s="246" t="str">
        <f>IF(V984="","",EOMONTH(EDATE(Tabla1[[#This Row],[Fecha Finalización]],2),0))</f>
        <v/>
      </c>
      <c r="AY984" s="39"/>
      <c r="AZ984" s="247" t="str">
        <f>IF(V984="","",EOMONTH(EDATE(Tabla1[[#This Row],[Fecha Finalización]],3),0))</f>
        <v/>
      </c>
      <c r="BA984" s="39"/>
      <c r="BB984" s="39"/>
      <c r="BC984" s="233"/>
      <c r="BD984" s="231" t="str">
        <f>IF(F984="","",Tabla1[[#This Row],[sem 01]]&amp;Tabla1[[#This Row],[sem 02]]&amp;Tabla1[[#This Row],[sem 03]])</f>
        <v/>
      </c>
      <c r="BE984" s="232" t="str">
        <f>+IF(TRIM(F984)="","",$B$1&amp;"-"&amp;Tabla1[[#This Row],[Mes Inscrito]]&amp;"-"&amp;Tabla1[[#This Row],[Dia de clases Inscrito]]&amp;"-"&amp;Tabla1[[#This Row],[Horario Inscrito]]&amp;"-"&amp;Tabla1[[#This Row],[Fecha Inicio grupo]])</f>
        <v/>
      </c>
      <c r="BF984" s="249" t="str">
        <f>IF(F984="","",Tabla1[[#This Row],[Curso]])</f>
        <v/>
      </c>
      <c r="BG984" s="250" t="str">
        <f>+IF(TRIM(F984)="","",$B$1&amp;"-"&amp;TRIM(Tabla1[[#This Row],[Mes Inscrito]])&amp;"-"&amp;TRIM(Tabla1[[#This Row],[Dia de clases Inscrito]])&amp;"-"&amp;TRIM(Tabla1[[#This Row],[Horario Inscrito]])&amp;"-"&amp;TRIM(Tabla1[[#This Row],[Fecha Inicio grupo]])&amp;"-"&amp;TRIM(Tabla1[[#This Row],[Tipo Incrito]]))</f>
        <v/>
      </c>
      <c r="BH984" s="251" t="str">
        <f>IF(F984="","",OR(IFERROR(SEARCH("CG",Tabla1[[#This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4" s="305" t="str">
        <f>IF(F984&lt;&gt;"",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4" s="305" t="str">
        <f>IF(F984&lt;&gt;"",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4" s="305" t="str">
        <f>IF(Tabla1[[#This Row],[Fecha Inicio grupo]]="","",IFERROR(VLOOKUP(Tabla1[[#This Row],[Mes de Alta como miembro]],Parámetros!$AM$2:$AN$16,2,0),"01/01/1900"))</f>
        <v/>
      </c>
    </row>
    <row r="985" spans="1:63" ht="14.45" hidden="1">
      <c r="A985" s="68">
        <v>982</v>
      </c>
      <c r="B985" s="29"/>
      <c r="C985" s="34"/>
      <c r="D985" s="42"/>
      <c r="E985" s="64"/>
      <c r="F985" s="45"/>
      <c r="G985" s="45"/>
      <c r="H985" s="161"/>
      <c r="I985" s="42"/>
      <c r="J985" s="28"/>
      <c r="K985" s="69"/>
      <c r="L985" s="68"/>
      <c r="M985" s="46"/>
      <c r="N985" s="236" t="str">
        <f ca="1">IF(Tabla1[[#This Row],[Fecha de nac]]="","",IF(Tabla1[[#This Row],[Fecha Finalización]] &gt;=TODAY(), DATEDIF(Tabla1[[#This Row],[Fecha de nac]],TODAY(),"y"), ROUNDDOWN((Tabla1[[#This Row],[Fecha Finalización]] -Tabla1[[#This Row],[Fecha de nac]])/365,0)))</f>
        <v/>
      </c>
      <c r="O985" s="167"/>
      <c r="P985" s="34"/>
      <c r="Q985" s="67"/>
      <c r="R985" s="67"/>
      <c r="S985" s="67"/>
      <c r="T985" s="67"/>
      <c r="U985" s="241" t="str">
        <f>IF(F985="","",Tabla1[[#This Row],[Fecha Inicio grupo]]+3*7-7)</f>
        <v/>
      </c>
      <c r="V985" s="242" t="str">
        <f>IF(F985="","",EDATE(Tabla1[[#This Row],[Fecha Inicio grupo]],3))</f>
        <v/>
      </c>
      <c r="W985" s="29"/>
      <c r="X985" s="29"/>
      <c r="Y985" s="76"/>
      <c r="Z985" s="76"/>
      <c r="AA985" s="76"/>
      <c r="AB985" s="76"/>
      <c r="AC985" s="76"/>
      <c r="AD985" s="76"/>
      <c r="AE985" s="76"/>
      <c r="AF985" s="76"/>
      <c r="AG985" s="76"/>
      <c r="AH985" s="76"/>
      <c r="AI985" s="76"/>
      <c r="AJ985" s="76"/>
      <c r="AK985" s="76"/>
      <c r="AL985" s="76"/>
      <c r="AM985" s="76"/>
      <c r="AN985" s="76"/>
      <c r="AO985" s="143"/>
      <c r="AP985" s="244" t="str">
        <f>IF(F985="","",IFERROR(VLOOKUP(SUBSTITUTE(SUBSTITUTE(Tabla1[[#This Row],[Uso Sistemas]],"T","P"),"N","F"),Parámetros!$M$2:$N$17,2,0),"Completar hasta 3ra sem. para evaluar a Probacionista"))</f>
        <v/>
      </c>
      <c r="AQ985" s="39"/>
      <c r="AR985" s="39"/>
      <c r="AS985" s="39"/>
      <c r="AT985" s="28"/>
      <c r="AU985" s="55"/>
      <c r="AV985" s="55"/>
      <c r="AW985" s="55"/>
      <c r="AX985" s="246" t="str">
        <f>IF(V985="","",EOMONTH(EDATE(Tabla1[[#This Row],[Fecha Finalización]],2),0))</f>
        <v/>
      </c>
      <c r="AY985" s="39"/>
      <c r="AZ985" s="247" t="str">
        <f>IF(V985="","",EOMONTH(EDATE(Tabla1[[#This Row],[Fecha Finalización]],3),0))</f>
        <v/>
      </c>
      <c r="BA985" s="39"/>
      <c r="BB985" s="39"/>
      <c r="BC985" s="233"/>
      <c r="BD985" s="231" t="str">
        <f>IF(F985="","",Tabla1[[#This Row],[sem 01]]&amp;Tabla1[[#This Row],[sem 02]]&amp;Tabla1[[#This Row],[sem 03]])</f>
        <v/>
      </c>
      <c r="BE985" s="232" t="str">
        <f>+IF(TRIM(F985)="","",$B$1&amp;"-"&amp;Tabla1[[#This Row],[Mes Inscrito]]&amp;"-"&amp;Tabla1[[#This Row],[Dia de clases Inscrito]]&amp;"-"&amp;Tabla1[[#This Row],[Horario Inscrito]]&amp;"-"&amp;Tabla1[[#This Row],[Fecha Inicio grupo]])</f>
        <v/>
      </c>
      <c r="BF985" s="249" t="str">
        <f>IF(F985="","",Tabla1[[#This Row],[Curso]])</f>
        <v/>
      </c>
      <c r="BG985" s="250" t="str">
        <f>+IF(TRIM(F985)="","",$B$1&amp;"-"&amp;TRIM(Tabla1[[#This Row],[Mes Inscrito]])&amp;"-"&amp;TRIM(Tabla1[[#This Row],[Dia de clases Inscrito]])&amp;"-"&amp;TRIM(Tabla1[[#This Row],[Horario Inscrito]])&amp;"-"&amp;TRIM(Tabla1[[#This Row],[Fecha Inicio grupo]])&amp;"-"&amp;TRIM(Tabla1[[#This Row],[Tipo Incrito]]))</f>
        <v/>
      </c>
      <c r="BH985" s="251" t="str">
        <f>IF(F985="","",OR(IFERROR(SEARCH("CG",Tabla1[[#This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5" s="305" t="str">
        <f>IF(F985&lt;&gt;"",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5" s="305" t="str">
        <f>IF(F985&lt;&gt;"",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5" s="305" t="str">
        <f>IF(Tabla1[[#This Row],[Fecha Inicio grupo]]="","",IFERROR(VLOOKUP(Tabla1[[#This Row],[Mes de Alta como miembro]],Parámetros!$AM$2:$AN$16,2,0),"01/01/1900"))</f>
        <v/>
      </c>
    </row>
    <row r="986" spans="1:63" ht="14.45" hidden="1">
      <c r="A986" s="68">
        <v>983</v>
      </c>
      <c r="B986" s="29"/>
      <c r="C986" s="34"/>
      <c r="D986" s="42"/>
      <c r="E986" s="64"/>
      <c r="F986" s="45"/>
      <c r="G986" s="45"/>
      <c r="H986" s="161"/>
      <c r="I986" s="42"/>
      <c r="J986" s="28"/>
      <c r="K986" s="69"/>
      <c r="L986" s="68"/>
      <c r="M986" s="46"/>
      <c r="N986" s="236" t="str">
        <f ca="1">IF(Tabla1[[#This Row],[Fecha de nac]]="","",IF(Tabla1[[#This Row],[Fecha Finalización]] &gt;=TODAY(), DATEDIF(Tabla1[[#This Row],[Fecha de nac]],TODAY(),"y"), ROUNDDOWN((Tabla1[[#This Row],[Fecha Finalización]] -Tabla1[[#This Row],[Fecha de nac]])/365,0)))</f>
        <v/>
      </c>
      <c r="O986" s="167"/>
      <c r="P986" s="34"/>
      <c r="Q986" s="67"/>
      <c r="R986" s="67"/>
      <c r="S986" s="67"/>
      <c r="T986" s="67"/>
      <c r="U986" s="241" t="str">
        <f>IF(F986="","",Tabla1[[#This Row],[Fecha Inicio grupo]]+3*7-7)</f>
        <v/>
      </c>
      <c r="V986" s="242" t="str">
        <f>IF(F986="","",EDATE(Tabla1[[#This Row],[Fecha Inicio grupo]],3))</f>
        <v/>
      </c>
      <c r="W986" s="29"/>
      <c r="X986" s="29"/>
      <c r="Y986" s="76"/>
      <c r="Z986" s="76"/>
      <c r="AA986" s="76"/>
      <c r="AB986" s="76"/>
      <c r="AC986" s="76"/>
      <c r="AD986" s="76"/>
      <c r="AE986" s="76"/>
      <c r="AF986" s="76"/>
      <c r="AG986" s="76"/>
      <c r="AH986" s="76"/>
      <c r="AI986" s="76"/>
      <c r="AJ986" s="76"/>
      <c r="AK986" s="76"/>
      <c r="AL986" s="76"/>
      <c r="AM986" s="76"/>
      <c r="AN986" s="76"/>
      <c r="AO986" s="143"/>
      <c r="AP986" s="244" t="str">
        <f>IF(F986="","",IFERROR(VLOOKUP(SUBSTITUTE(SUBSTITUTE(Tabla1[[#This Row],[Uso Sistemas]],"T","P"),"N","F"),Parámetros!$M$2:$N$17,2,0),"Completar hasta 3ra sem. para evaluar a Probacionista"))</f>
        <v/>
      </c>
      <c r="AQ986" s="39"/>
      <c r="AR986" s="39"/>
      <c r="AS986" s="39"/>
      <c r="AT986" s="28"/>
      <c r="AU986" s="55"/>
      <c r="AV986" s="55"/>
      <c r="AW986" s="55"/>
      <c r="AX986" s="246" t="str">
        <f>IF(V986="","",EOMONTH(EDATE(Tabla1[[#This Row],[Fecha Finalización]],2),0))</f>
        <v/>
      </c>
      <c r="AY986" s="39"/>
      <c r="AZ986" s="247" t="str">
        <f>IF(V986="","",EOMONTH(EDATE(Tabla1[[#This Row],[Fecha Finalización]],3),0))</f>
        <v/>
      </c>
      <c r="BA986" s="39"/>
      <c r="BB986" s="39"/>
      <c r="BC986" s="233"/>
      <c r="BD986" s="231" t="str">
        <f>IF(F986="","",Tabla1[[#This Row],[sem 01]]&amp;Tabla1[[#This Row],[sem 02]]&amp;Tabla1[[#This Row],[sem 03]])</f>
        <v/>
      </c>
      <c r="BE986" s="232" t="str">
        <f>+IF(TRIM(F986)="","",$B$1&amp;"-"&amp;Tabla1[[#This Row],[Mes Inscrito]]&amp;"-"&amp;Tabla1[[#This Row],[Dia de clases Inscrito]]&amp;"-"&amp;Tabla1[[#This Row],[Horario Inscrito]]&amp;"-"&amp;Tabla1[[#This Row],[Fecha Inicio grupo]])</f>
        <v/>
      </c>
      <c r="BF986" s="249" t="str">
        <f>IF(F986="","",Tabla1[[#This Row],[Curso]])</f>
        <v/>
      </c>
      <c r="BG986" s="250" t="str">
        <f>+IF(TRIM(F986)="","",$B$1&amp;"-"&amp;TRIM(Tabla1[[#This Row],[Mes Inscrito]])&amp;"-"&amp;TRIM(Tabla1[[#This Row],[Dia de clases Inscrito]])&amp;"-"&amp;TRIM(Tabla1[[#This Row],[Horario Inscrito]])&amp;"-"&amp;TRIM(Tabla1[[#This Row],[Fecha Inicio grupo]])&amp;"-"&amp;TRIM(Tabla1[[#This Row],[Tipo Incrito]]))</f>
        <v/>
      </c>
      <c r="BH986" s="251" t="str">
        <f>IF(F986="","",OR(IFERROR(SEARCH("CG",Tabla1[[#This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6" s="305" t="str">
        <f>IF(F986&lt;&gt;"",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6" s="305" t="str">
        <f>IF(F986&lt;&gt;"",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6" s="305" t="str">
        <f>IF(Tabla1[[#This Row],[Fecha Inicio grupo]]="","",IFERROR(VLOOKUP(Tabla1[[#This Row],[Mes de Alta como miembro]],Parámetros!$AM$2:$AN$16,2,0),"01/01/1900"))</f>
        <v/>
      </c>
    </row>
    <row r="987" spans="1:63" ht="14.45" hidden="1">
      <c r="A987" s="68">
        <v>984</v>
      </c>
      <c r="B987" s="29"/>
      <c r="C987" s="34"/>
      <c r="D987" s="42"/>
      <c r="E987" s="64"/>
      <c r="F987" s="45"/>
      <c r="G987" s="45"/>
      <c r="H987" s="161"/>
      <c r="I987" s="42"/>
      <c r="J987" s="28"/>
      <c r="K987" s="69"/>
      <c r="L987" s="68"/>
      <c r="M987" s="46"/>
      <c r="N987" s="236" t="str">
        <f ca="1">IF(Tabla1[[#This Row],[Fecha de nac]]="","",IF(Tabla1[[#This Row],[Fecha Finalización]] &gt;=TODAY(), DATEDIF(Tabla1[[#This Row],[Fecha de nac]],TODAY(),"y"), ROUNDDOWN((Tabla1[[#This Row],[Fecha Finalización]] -Tabla1[[#This Row],[Fecha de nac]])/365,0)))</f>
        <v/>
      </c>
      <c r="O987" s="167"/>
      <c r="P987" s="34"/>
      <c r="Q987" s="67"/>
      <c r="R987" s="67"/>
      <c r="S987" s="67"/>
      <c r="T987" s="67"/>
      <c r="U987" s="241" t="str">
        <f>IF(F987="","",Tabla1[[#This Row],[Fecha Inicio grupo]]+3*7-7)</f>
        <v/>
      </c>
      <c r="V987" s="242" t="str">
        <f>IF(F987="","",EDATE(Tabla1[[#This Row],[Fecha Inicio grupo]],3))</f>
        <v/>
      </c>
      <c r="W987" s="29"/>
      <c r="X987" s="29"/>
      <c r="Y987" s="76"/>
      <c r="Z987" s="76"/>
      <c r="AA987" s="76"/>
      <c r="AB987" s="76"/>
      <c r="AC987" s="76"/>
      <c r="AD987" s="76"/>
      <c r="AE987" s="76"/>
      <c r="AF987" s="76"/>
      <c r="AG987" s="76"/>
      <c r="AH987" s="76"/>
      <c r="AI987" s="76"/>
      <c r="AJ987" s="76"/>
      <c r="AK987" s="76"/>
      <c r="AL987" s="76"/>
      <c r="AM987" s="76"/>
      <c r="AN987" s="76"/>
      <c r="AO987" s="143"/>
      <c r="AP987" s="244" t="str">
        <f>IF(F987="","",IFERROR(VLOOKUP(SUBSTITUTE(SUBSTITUTE(Tabla1[[#This Row],[Uso Sistemas]],"T","P"),"N","F"),Parámetros!$M$2:$N$17,2,0),"Completar hasta 3ra sem. para evaluar a Probacionista"))</f>
        <v/>
      </c>
      <c r="AQ987" s="39"/>
      <c r="AR987" s="39"/>
      <c r="AS987" s="39"/>
      <c r="AT987" s="28"/>
      <c r="AU987" s="55"/>
      <c r="AV987" s="55"/>
      <c r="AW987" s="55"/>
      <c r="AX987" s="246" t="str">
        <f>IF(V987="","",EOMONTH(EDATE(Tabla1[[#This Row],[Fecha Finalización]],2),0))</f>
        <v/>
      </c>
      <c r="AY987" s="39"/>
      <c r="AZ987" s="247" t="str">
        <f>IF(V987="","",EOMONTH(EDATE(Tabla1[[#This Row],[Fecha Finalización]],3),0))</f>
        <v/>
      </c>
      <c r="BA987" s="39"/>
      <c r="BB987" s="39"/>
      <c r="BC987" s="233"/>
      <c r="BD987" s="231" t="str">
        <f>IF(F987="","",Tabla1[[#This Row],[sem 01]]&amp;Tabla1[[#This Row],[sem 02]]&amp;Tabla1[[#This Row],[sem 03]])</f>
        <v/>
      </c>
      <c r="BE987" s="232" t="str">
        <f>+IF(TRIM(F987)="","",$B$1&amp;"-"&amp;Tabla1[[#This Row],[Mes Inscrito]]&amp;"-"&amp;Tabla1[[#This Row],[Dia de clases Inscrito]]&amp;"-"&amp;Tabla1[[#This Row],[Horario Inscrito]]&amp;"-"&amp;Tabla1[[#This Row],[Fecha Inicio grupo]])</f>
        <v/>
      </c>
      <c r="BF987" s="249" t="str">
        <f>IF(F987="","",Tabla1[[#This Row],[Curso]])</f>
        <v/>
      </c>
      <c r="BG987" s="250" t="str">
        <f>+IF(TRIM(F987)="","",$B$1&amp;"-"&amp;TRIM(Tabla1[[#This Row],[Mes Inscrito]])&amp;"-"&amp;TRIM(Tabla1[[#This Row],[Dia de clases Inscrito]])&amp;"-"&amp;TRIM(Tabla1[[#This Row],[Horario Inscrito]])&amp;"-"&amp;TRIM(Tabla1[[#This Row],[Fecha Inicio grupo]])&amp;"-"&amp;TRIM(Tabla1[[#This Row],[Tipo Incrito]]))</f>
        <v/>
      </c>
      <c r="BH987" s="251" t="str">
        <f>IF(F987="","",OR(IFERROR(SEARCH("CG",Tabla1[[#This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7" s="305" t="str">
        <f>IF(F987&lt;&gt;"",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7" s="305" t="str">
        <f>IF(F987&lt;&gt;"",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7" s="305" t="str">
        <f>IF(Tabla1[[#This Row],[Fecha Inicio grupo]]="","",IFERROR(VLOOKUP(Tabla1[[#This Row],[Mes de Alta como miembro]],Parámetros!$AM$2:$AN$16,2,0),"01/01/1900"))</f>
        <v/>
      </c>
    </row>
    <row r="988" spans="1:63" ht="14.45" hidden="1">
      <c r="A988" s="68">
        <v>985</v>
      </c>
      <c r="B988" s="29"/>
      <c r="C988" s="34"/>
      <c r="D988" s="42"/>
      <c r="E988" s="64"/>
      <c r="F988" s="45"/>
      <c r="G988" s="45"/>
      <c r="H988" s="161"/>
      <c r="I988" s="42"/>
      <c r="J988" s="28"/>
      <c r="K988" s="69"/>
      <c r="L988" s="68"/>
      <c r="M988" s="46"/>
      <c r="N988" s="236" t="str">
        <f ca="1">IF(Tabla1[[#This Row],[Fecha de nac]]="","",IF(Tabla1[[#This Row],[Fecha Finalización]] &gt;=TODAY(), DATEDIF(Tabla1[[#This Row],[Fecha de nac]],TODAY(),"y"), ROUNDDOWN((Tabla1[[#This Row],[Fecha Finalización]] -Tabla1[[#This Row],[Fecha de nac]])/365,0)))</f>
        <v/>
      </c>
      <c r="O988" s="167"/>
      <c r="P988" s="34"/>
      <c r="Q988" s="67"/>
      <c r="R988" s="67"/>
      <c r="S988" s="67"/>
      <c r="T988" s="67"/>
      <c r="U988" s="241" t="str">
        <f>IF(F988="","",Tabla1[[#This Row],[Fecha Inicio grupo]]+3*7-7)</f>
        <v/>
      </c>
      <c r="V988" s="242" t="str">
        <f>IF(F988="","",EDATE(Tabla1[[#This Row],[Fecha Inicio grupo]],3))</f>
        <v/>
      </c>
      <c r="W988" s="29"/>
      <c r="X988" s="29"/>
      <c r="Y988" s="76"/>
      <c r="Z988" s="76"/>
      <c r="AA988" s="76"/>
      <c r="AB988" s="76"/>
      <c r="AC988" s="76"/>
      <c r="AD988" s="76"/>
      <c r="AE988" s="76"/>
      <c r="AF988" s="76"/>
      <c r="AG988" s="76"/>
      <c r="AH988" s="76"/>
      <c r="AI988" s="76"/>
      <c r="AJ988" s="76"/>
      <c r="AK988" s="76"/>
      <c r="AL988" s="76"/>
      <c r="AM988" s="76"/>
      <c r="AN988" s="76"/>
      <c r="AO988" s="143"/>
      <c r="AP988" s="244" t="str">
        <f>IF(F988="","",IFERROR(VLOOKUP(SUBSTITUTE(SUBSTITUTE(Tabla1[[#This Row],[Uso Sistemas]],"T","P"),"N","F"),Parámetros!$M$2:$N$17,2,0),"Completar hasta 3ra sem. para evaluar a Probacionista"))</f>
        <v/>
      </c>
      <c r="AQ988" s="39"/>
      <c r="AR988" s="39"/>
      <c r="AS988" s="39"/>
      <c r="AT988" s="28"/>
      <c r="AU988" s="55"/>
      <c r="AV988" s="55"/>
      <c r="AW988" s="55"/>
      <c r="AX988" s="246" t="str">
        <f>IF(V988="","",EOMONTH(EDATE(Tabla1[[#This Row],[Fecha Finalización]],2),0))</f>
        <v/>
      </c>
      <c r="AY988" s="39"/>
      <c r="AZ988" s="247" t="str">
        <f>IF(V988="","",EOMONTH(EDATE(Tabla1[[#This Row],[Fecha Finalización]],3),0))</f>
        <v/>
      </c>
      <c r="BA988" s="39"/>
      <c r="BB988" s="39"/>
      <c r="BC988" s="233"/>
      <c r="BD988" s="231" t="str">
        <f>IF(F988="","",Tabla1[[#This Row],[sem 01]]&amp;Tabla1[[#This Row],[sem 02]]&amp;Tabla1[[#This Row],[sem 03]])</f>
        <v/>
      </c>
      <c r="BE988" s="232" t="str">
        <f>+IF(TRIM(F988)="","",$B$1&amp;"-"&amp;Tabla1[[#This Row],[Mes Inscrito]]&amp;"-"&amp;Tabla1[[#This Row],[Dia de clases Inscrito]]&amp;"-"&amp;Tabla1[[#This Row],[Horario Inscrito]]&amp;"-"&amp;Tabla1[[#This Row],[Fecha Inicio grupo]])</f>
        <v/>
      </c>
      <c r="BF988" s="249" t="str">
        <f>IF(F988="","",Tabla1[[#This Row],[Curso]])</f>
        <v/>
      </c>
      <c r="BG988" s="250" t="str">
        <f>+IF(TRIM(F988)="","",$B$1&amp;"-"&amp;TRIM(Tabla1[[#This Row],[Mes Inscrito]])&amp;"-"&amp;TRIM(Tabla1[[#This Row],[Dia de clases Inscrito]])&amp;"-"&amp;TRIM(Tabla1[[#This Row],[Horario Inscrito]])&amp;"-"&amp;TRIM(Tabla1[[#This Row],[Fecha Inicio grupo]])&amp;"-"&amp;TRIM(Tabla1[[#This Row],[Tipo Incrito]]))</f>
        <v/>
      </c>
      <c r="BH988" s="251" t="str">
        <f>IF(F988="","",OR(IFERROR(SEARCH("CG",Tabla1[[#This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8" s="305" t="str">
        <f>IF(F988&lt;&gt;"",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8" s="305" t="str">
        <f>IF(F988&lt;&gt;"",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8" s="305" t="str">
        <f>IF(Tabla1[[#This Row],[Fecha Inicio grupo]]="","",IFERROR(VLOOKUP(Tabla1[[#This Row],[Mes de Alta como miembro]],Parámetros!$AM$2:$AN$16,2,0),"01/01/1900"))</f>
        <v/>
      </c>
    </row>
    <row r="989" spans="1:63" ht="14.45" hidden="1">
      <c r="A989" s="68">
        <v>986</v>
      </c>
      <c r="B989" s="29"/>
      <c r="C989" s="34"/>
      <c r="D989" s="42"/>
      <c r="E989" s="64"/>
      <c r="F989" s="45"/>
      <c r="G989" s="45"/>
      <c r="H989" s="161"/>
      <c r="I989" s="42"/>
      <c r="J989" s="28"/>
      <c r="K989" s="69"/>
      <c r="L989" s="68"/>
      <c r="M989" s="46"/>
      <c r="N989" s="236" t="str">
        <f ca="1">IF(Tabla1[[#This Row],[Fecha de nac]]="","",IF(Tabla1[[#This Row],[Fecha Finalización]] &gt;=TODAY(), DATEDIF(Tabla1[[#This Row],[Fecha de nac]],TODAY(),"y"), ROUNDDOWN((Tabla1[[#This Row],[Fecha Finalización]] -Tabla1[[#This Row],[Fecha de nac]])/365,0)))</f>
        <v/>
      </c>
      <c r="O989" s="167"/>
      <c r="P989" s="34"/>
      <c r="Q989" s="67"/>
      <c r="R989" s="67"/>
      <c r="S989" s="67"/>
      <c r="T989" s="67"/>
      <c r="U989" s="241" t="str">
        <f>IF(F989="","",Tabla1[[#This Row],[Fecha Inicio grupo]]+3*7-7)</f>
        <v/>
      </c>
      <c r="V989" s="242" t="str">
        <f>IF(F989="","",EDATE(Tabla1[[#This Row],[Fecha Inicio grupo]],3))</f>
        <v/>
      </c>
      <c r="W989" s="29"/>
      <c r="X989" s="29"/>
      <c r="Y989" s="76"/>
      <c r="Z989" s="76"/>
      <c r="AA989" s="76"/>
      <c r="AB989" s="76"/>
      <c r="AC989" s="76"/>
      <c r="AD989" s="76"/>
      <c r="AE989" s="76"/>
      <c r="AF989" s="76"/>
      <c r="AG989" s="76"/>
      <c r="AH989" s="76"/>
      <c r="AI989" s="76"/>
      <c r="AJ989" s="76"/>
      <c r="AK989" s="76"/>
      <c r="AL989" s="76"/>
      <c r="AM989" s="76"/>
      <c r="AN989" s="76"/>
      <c r="AO989" s="143"/>
      <c r="AP989" s="244" t="str">
        <f>IF(F989="","",IFERROR(VLOOKUP(SUBSTITUTE(SUBSTITUTE(Tabla1[[#This Row],[Uso Sistemas]],"T","P"),"N","F"),Parámetros!$M$2:$N$17,2,0),"Completar hasta 3ra sem. para evaluar a Probacionista"))</f>
        <v/>
      </c>
      <c r="AQ989" s="39"/>
      <c r="AR989" s="39"/>
      <c r="AS989" s="39"/>
      <c r="AT989" s="28"/>
      <c r="AU989" s="55"/>
      <c r="AV989" s="55"/>
      <c r="AW989" s="55"/>
      <c r="AX989" s="246" t="str">
        <f>IF(V989="","",EOMONTH(EDATE(Tabla1[[#This Row],[Fecha Finalización]],2),0))</f>
        <v/>
      </c>
      <c r="AY989" s="39"/>
      <c r="AZ989" s="247" t="str">
        <f>IF(V989="","",EOMONTH(EDATE(Tabla1[[#This Row],[Fecha Finalización]],3),0))</f>
        <v/>
      </c>
      <c r="BA989" s="39"/>
      <c r="BB989" s="39"/>
      <c r="BC989" s="233"/>
      <c r="BD989" s="231" t="str">
        <f>IF(F989="","",Tabla1[[#This Row],[sem 01]]&amp;Tabla1[[#This Row],[sem 02]]&amp;Tabla1[[#This Row],[sem 03]])</f>
        <v/>
      </c>
      <c r="BE989" s="232" t="str">
        <f>+IF(TRIM(F989)="","",$B$1&amp;"-"&amp;Tabla1[[#This Row],[Mes Inscrito]]&amp;"-"&amp;Tabla1[[#This Row],[Dia de clases Inscrito]]&amp;"-"&amp;Tabla1[[#This Row],[Horario Inscrito]]&amp;"-"&amp;Tabla1[[#This Row],[Fecha Inicio grupo]])</f>
        <v/>
      </c>
      <c r="BF989" s="249" t="str">
        <f>IF(F989="","",Tabla1[[#This Row],[Curso]])</f>
        <v/>
      </c>
      <c r="BG989" s="250" t="str">
        <f>+IF(TRIM(F989)="","",$B$1&amp;"-"&amp;TRIM(Tabla1[[#This Row],[Mes Inscrito]])&amp;"-"&amp;TRIM(Tabla1[[#This Row],[Dia de clases Inscrito]])&amp;"-"&amp;TRIM(Tabla1[[#This Row],[Horario Inscrito]])&amp;"-"&amp;TRIM(Tabla1[[#This Row],[Fecha Inicio grupo]])&amp;"-"&amp;TRIM(Tabla1[[#This Row],[Tipo Incrito]]))</f>
        <v/>
      </c>
      <c r="BH989" s="251" t="str">
        <f>IF(F989="","",OR(IFERROR(SEARCH("CG",Tabla1[[#This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9" s="305" t="str">
        <f>IF(F989&lt;&gt;"",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9" s="305" t="str">
        <f>IF(F989&lt;&gt;"",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9" s="305" t="str">
        <f>IF(Tabla1[[#This Row],[Fecha Inicio grupo]]="","",IFERROR(VLOOKUP(Tabla1[[#This Row],[Mes de Alta como miembro]],Parámetros!$AM$2:$AN$16,2,0),"01/01/1900"))</f>
        <v/>
      </c>
    </row>
    <row r="990" spans="1:63" ht="14.45" hidden="1">
      <c r="A990" s="68">
        <v>987</v>
      </c>
      <c r="B990" s="29"/>
      <c r="C990" s="34"/>
      <c r="D990" s="42"/>
      <c r="E990" s="64"/>
      <c r="F990" s="45"/>
      <c r="G990" s="45"/>
      <c r="H990" s="161"/>
      <c r="I990" s="42"/>
      <c r="J990" s="28"/>
      <c r="K990" s="69"/>
      <c r="L990" s="68"/>
      <c r="M990" s="46"/>
      <c r="N990" s="236" t="str">
        <f ca="1">IF(Tabla1[[#This Row],[Fecha de nac]]="","",IF(Tabla1[[#This Row],[Fecha Finalización]] &gt;=TODAY(), DATEDIF(Tabla1[[#This Row],[Fecha de nac]],TODAY(),"y"), ROUNDDOWN((Tabla1[[#This Row],[Fecha Finalización]] -Tabla1[[#This Row],[Fecha de nac]])/365,0)))</f>
        <v/>
      </c>
      <c r="O990" s="167"/>
      <c r="P990" s="34"/>
      <c r="Q990" s="67"/>
      <c r="R990" s="67"/>
      <c r="S990" s="67"/>
      <c r="T990" s="67"/>
      <c r="U990" s="241" t="str">
        <f>IF(F990="","",Tabla1[[#This Row],[Fecha Inicio grupo]]+3*7-7)</f>
        <v/>
      </c>
      <c r="V990" s="242" t="str">
        <f>IF(F990="","",EDATE(Tabla1[[#This Row],[Fecha Inicio grupo]],3))</f>
        <v/>
      </c>
      <c r="W990" s="29"/>
      <c r="X990" s="29"/>
      <c r="Y990" s="76"/>
      <c r="Z990" s="76"/>
      <c r="AA990" s="76"/>
      <c r="AB990" s="76"/>
      <c r="AC990" s="76"/>
      <c r="AD990" s="76"/>
      <c r="AE990" s="76"/>
      <c r="AF990" s="76"/>
      <c r="AG990" s="76"/>
      <c r="AH990" s="76"/>
      <c r="AI990" s="76"/>
      <c r="AJ990" s="76"/>
      <c r="AK990" s="76"/>
      <c r="AL990" s="76"/>
      <c r="AM990" s="76"/>
      <c r="AN990" s="76"/>
      <c r="AO990" s="143"/>
      <c r="AP990" s="244" t="str">
        <f>IF(F990="","",IFERROR(VLOOKUP(SUBSTITUTE(SUBSTITUTE(Tabla1[[#This Row],[Uso Sistemas]],"T","P"),"N","F"),Parámetros!$M$2:$N$17,2,0),"Completar hasta 3ra sem. para evaluar a Probacionista"))</f>
        <v/>
      </c>
      <c r="AQ990" s="39"/>
      <c r="AR990" s="39"/>
      <c r="AS990" s="39"/>
      <c r="AT990" s="28"/>
      <c r="AU990" s="55"/>
      <c r="AV990" s="55"/>
      <c r="AW990" s="55"/>
      <c r="AX990" s="246" t="str">
        <f>IF(V990="","",EOMONTH(EDATE(Tabla1[[#This Row],[Fecha Finalización]],2),0))</f>
        <v/>
      </c>
      <c r="AY990" s="39"/>
      <c r="AZ990" s="247" t="str">
        <f>IF(V990="","",EOMONTH(EDATE(Tabla1[[#This Row],[Fecha Finalización]],3),0))</f>
        <v/>
      </c>
      <c r="BA990" s="39"/>
      <c r="BB990" s="39"/>
      <c r="BC990" s="233"/>
      <c r="BD990" s="231" t="str">
        <f>IF(F990="","",Tabla1[[#This Row],[sem 01]]&amp;Tabla1[[#This Row],[sem 02]]&amp;Tabla1[[#This Row],[sem 03]])</f>
        <v/>
      </c>
      <c r="BE990" s="232" t="str">
        <f>+IF(TRIM(F990)="","",$B$1&amp;"-"&amp;Tabla1[[#This Row],[Mes Inscrito]]&amp;"-"&amp;Tabla1[[#This Row],[Dia de clases Inscrito]]&amp;"-"&amp;Tabla1[[#This Row],[Horario Inscrito]]&amp;"-"&amp;Tabla1[[#This Row],[Fecha Inicio grupo]])</f>
        <v/>
      </c>
      <c r="BF990" s="249" t="str">
        <f>IF(F990="","",Tabla1[[#This Row],[Curso]])</f>
        <v/>
      </c>
      <c r="BG990" s="250" t="str">
        <f>+IF(TRIM(F990)="","",$B$1&amp;"-"&amp;TRIM(Tabla1[[#This Row],[Mes Inscrito]])&amp;"-"&amp;TRIM(Tabla1[[#This Row],[Dia de clases Inscrito]])&amp;"-"&amp;TRIM(Tabla1[[#This Row],[Horario Inscrito]])&amp;"-"&amp;TRIM(Tabla1[[#This Row],[Fecha Inicio grupo]])&amp;"-"&amp;TRIM(Tabla1[[#This Row],[Tipo Incrito]]))</f>
        <v/>
      </c>
      <c r="BH990" s="251" t="str">
        <f>IF(F990="","",OR(IFERROR(SEARCH("CG",Tabla1[[#This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0" s="305" t="str">
        <f>IF(F990&lt;&gt;"",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0" s="305" t="str">
        <f>IF(F990&lt;&gt;"",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0" s="305" t="str">
        <f>IF(Tabla1[[#This Row],[Fecha Inicio grupo]]="","",IFERROR(VLOOKUP(Tabla1[[#This Row],[Mes de Alta como miembro]],Parámetros!$AM$2:$AN$16,2,0),"01/01/1900"))</f>
        <v/>
      </c>
    </row>
    <row r="991" spans="1:63" ht="14.45" hidden="1">
      <c r="A991" s="68">
        <v>988</v>
      </c>
      <c r="B991" s="29"/>
      <c r="C991" s="34"/>
      <c r="D991" s="42"/>
      <c r="E991" s="64"/>
      <c r="F991" s="45"/>
      <c r="G991" s="45"/>
      <c r="H991" s="161"/>
      <c r="I991" s="42"/>
      <c r="J991" s="28"/>
      <c r="K991" s="69"/>
      <c r="L991" s="68"/>
      <c r="M991" s="46"/>
      <c r="N991" s="236" t="str">
        <f ca="1">IF(Tabla1[[#This Row],[Fecha de nac]]="","",IF(Tabla1[[#This Row],[Fecha Finalización]] &gt;=TODAY(), DATEDIF(Tabla1[[#This Row],[Fecha de nac]],TODAY(),"y"), ROUNDDOWN((Tabla1[[#This Row],[Fecha Finalización]] -Tabla1[[#This Row],[Fecha de nac]])/365,0)))</f>
        <v/>
      </c>
      <c r="O991" s="167"/>
      <c r="P991" s="34"/>
      <c r="Q991" s="67"/>
      <c r="R991" s="67"/>
      <c r="S991" s="67"/>
      <c r="T991" s="67"/>
      <c r="U991" s="241" t="str">
        <f>IF(F991="","",Tabla1[[#This Row],[Fecha Inicio grupo]]+3*7-7)</f>
        <v/>
      </c>
      <c r="V991" s="242" t="str">
        <f>IF(F991="","",EDATE(Tabla1[[#This Row],[Fecha Inicio grupo]],3))</f>
        <v/>
      </c>
      <c r="W991" s="29"/>
      <c r="X991" s="29"/>
      <c r="Y991" s="76"/>
      <c r="Z991" s="76"/>
      <c r="AA991" s="76"/>
      <c r="AB991" s="76"/>
      <c r="AC991" s="76"/>
      <c r="AD991" s="76"/>
      <c r="AE991" s="76"/>
      <c r="AF991" s="76"/>
      <c r="AG991" s="76"/>
      <c r="AH991" s="76"/>
      <c r="AI991" s="76"/>
      <c r="AJ991" s="76"/>
      <c r="AK991" s="76"/>
      <c r="AL991" s="76"/>
      <c r="AM991" s="76"/>
      <c r="AN991" s="76"/>
      <c r="AO991" s="143"/>
      <c r="AP991" s="244" t="str">
        <f>IF(F991="","",IFERROR(VLOOKUP(SUBSTITUTE(SUBSTITUTE(Tabla1[[#This Row],[Uso Sistemas]],"T","P"),"N","F"),Parámetros!$M$2:$N$17,2,0),"Completar hasta 3ra sem. para evaluar a Probacionista"))</f>
        <v/>
      </c>
      <c r="AQ991" s="39"/>
      <c r="AR991" s="39"/>
      <c r="AS991" s="39"/>
      <c r="AT991" s="28"/>
      <c r="AU991" s="55"/>
      <c r="AV991" s="55"/>
      <c r="AW991" s="55"/>
      <c r="AX991" s="246" t="str">
        <f>IF(V991="","",EOMONTH(EDATE(Tabla1[[#This Row],[Fecha Finalización]],2),0))</f>
        <v/>
      </c>
      <c r="AY991" s="39"/>
      <c r="AZ991" s="247" t="str">
        <f>IF(V991="","",EOMONTH(EDATE(Tabla1[[#This Row],[Fecha Finalización]],3),0))</f>
        <v/>
      </c>
      <c r="BA991" s="39"/>
      <c r="BB991" s="39"/>
      <c r="BC991" s="233"/>
      <c r="BD991" s="231" t="str">
        <f>IF(F991="","",Tabla1[[#This Row],[sem 01]]&amp;Tabla1[[#This Row],[sem 02]]&amp;Tabla1[[#This Row],[sem 03]])</f>
        <v/>
      </c>
      <c r="BE991" s="232" t="str">
        <f>+IF(TRIM(F991)="","",$B$1&amp;"-"&amp;Tabla1[[#This Row],[Mes Inscrito]]&amp;"-"&amp;Tabla1[[#This Row],[Dia de clases Inscrito]]&amp;"-"&amp;Tabla1[[#This Row],[Horario Inscrito]]&amp;"-"&amp;Tabla1[[#This Row],[Fecha Inicio grupo]])</f>
        <v/>
      </c>
      <c r="BF991" s="249" t="str">
        <f>IF(F991="","",Tabla1[[#This Row],[Curso]])</f>
        <v/>
      </c>
      <c r="BG991" s="250" t="str">
        <f>+IF(TRIM(F991)="","",$B$1&amp;"-"&amp;TRIM(Tabla1[[#This Row],[Mes Inscrito]])&amp;"-"&amp;TRIM(Tabla1[[#This Row],[Dia de clases Inscrito]])&amp;"-"&amp;TRIM(Tabla1[[#This Row],[Horario Inscrito]])&amp;"-"&amp;TRIM(Tabla1[[#This Row],[Fecha Inicio grupo]])&amp;"-"&amp;TRIM(Tabla1[[#This Row],[Tipo Incrito]]))</f>
        <v/>
      </c>
      <c r="BH991" s="251" t="str">
        <f>IF(F991="","",OR(IFERROR(SEARCH("CG",Tabla1[[#This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1" s="305" t="str">
        <f>IF(F991&lt;&gt;"",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1" s="305" t="str">
        <f>IF(F991&lt;&gt;"",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1" s="305" t="str">
        <f>IF(Tabla1[[#This Row],[Fecha Inicio grupo]]="","",IFERROR(VLOOKUP(Tabla1[[#This Row],[Mes de Alta como miembro]],Parámetros!$AM$2:$AN$16,2,0),"01/01/1900"))</f>
        <v/>
      </c>
    </row>
    <row r="992" spans="1:63" ht="14.45" hidden="1">
      <c r="A992" s="68">
        <v>989</v>
      </c>
      <c r="B992" s="29"/>
      <c r="C992" s="34"/>
      <c r="D992" s="42"/>
      <c r="E992" s="64"/>
      <c r="F992" s="45"/>
      <c r="G992" s="45"/>
      <c r="H992" s="161"/>
      <c r="I992" s="42"/>
      <c r="J992" s="28"/>
      <c r="K992" s="69"/>
      <c r="L992" s="68"/>
      <c r="M992" s="46"/>
      <c r="N992" s="236" t="str">
        <f ca="1">IF(Tabla1[[#This Row],[Fecha de nac]]="","",IF(Tabla1[[#This Row],[Fecha Finalización]] &gt;=TODAY(), DATEDIF(Tabla1[[#This Row],[Fecha de nac]],TODAY(),"y"), ROUNDDOWN((Tabla1[[#This Row],[Fecha Finalización]] -Tabla1[[#This Row],[Fecha de nac]])/365,0)))</f>
        <v/>
      </c>
      <c r="O992" s="167"/>
      <c r="P992" s="34"/>
      <c r="Q992" s="67"/>
      <c r="R992" s="67"/>
      <c r="S992" s="67"/>
      <c r="T992" s="67"/>
      <c r="U992" s="241" t="str">
        <f>IF(F992="","",Tabla1[[#This Row],[Fecha Inicio grupo]]+3*7-7)</f>
        <v/>
      </c>
      <c r="V992" s="242" t="str">
        <f>IF(F992="","",EDATE(Tabla1[[#This Row],[Fecha Inicio grupo]],3))</f>
        <v/>
      </c>
      <c r="W992" s="29"/>
      <c r="X992" s="29"/>
      <c r="Y992" s="76"/>
      <c r="Z992" s="76"/>
      <c r="AA992" s="76"/>
      <c r="AB992" s="76"/>
      <c r="AC992" s="76"/>
      <c r="AD992" s="76"/>
      <c r="AE992" s="76"/>
      <c r="AF992" s="76"/>
      <c r="AG992" s="76"/>
      <c r="AH992" s="76"/>
      <c r="AI992" s="76"/>
      <c r="AJ992" s="76"/>
      <c r="AK992" s="76"/>
      <c r="AL992" s="76"/>
      <c r="AM992" s="76"/>
      <c r="AN992" s="76"/>
      <c r="AO992" s="143"/>
      <c r="AP992" s="244" t="str">
        <f>IF(F992="","",IFERROR(VLOOKUP(SUBSTITUTE(SUBSTITUTE(Tabla1[[#This Row],[Uso Sistemas]],"T","P"),"N","F"),Parámetros!$M$2:$N$17,2,0),"Completar hasta 3ra sem. para evaluar a Probacionista"))</f>
        <v/>
      </c>
      <c r="AQ992" s="39"/>
      <c r="AR992" s="39"/>
      <c r="AS992" s="39"/>
      <c r="AT992" s="28"/>
      <c r="AU992" s="55"/>
      <c r="AV992" s="55"/>
      <c r="AW992" s="55"/>
      <c r="AX992" s="246" t="str">
        <f>IF(V992="","",EOMONTH(EDATE(Tabla1[[#This Row],[Fecha Finalización]],2),0))</f>
        <v/>
      </c>
      <c r="AY992" s="39"/>
      <c r="AZ992" s="247" t="str">
        <f>IF(V992="","",EOMONTH(EDATE(Tabla1[[#This Row],[Fecha Finalización]],3),0))</f>
        <v/>
      </c>
      <c r="BA992" s="39"/>
      <c r="BB992" s="39"/>
      <c r="BC992" s="233"/>
      <c r="BD992" s="231" t="str">
        <f>IF(F992="","",Tabla1[[#This Row],[sem 01]]&amp;Tabla1[[#This Row],[sem 02]]&amp;Tabla1[[#This Row],[sem 03]])</f>
        <v/>
      </c>
      <c r="BE992" s="232" t="str">
        <f>+IF(TRIM(F992)="","",$B$1&amp;"-"&amp;Tabla1[[#This Row],[Mes Inscrito]]&amp;"-"&amp;Tabla1[[#This Row],[Dia de clases Inscrito]]&amp;"-"&amp;Tabla1[[#This Row],[Horario Inscrito]]&amp;"-"&amp;Tabla1[[#This Row],[Fecha Inicio grupo]])</f>
        <v/>
      </c>
      <c r="BF992" s="249" t="str">
        <f>IF(F992="","",Tabla1[[#This Row],[Curso]])</f>
        <v/>
      </c>
      <c r="BG992" s="250" t="str">
        <f>+IF(TRIM(F992)="","",$B$1&amp;"-"&amp;TRIM(Tabla1[[#This Row],[Mes Inscrito]])&amp;"-"&amp;TRIM(Tabla1[[#This Row],[Dia de clases Inscrito]])&amp;"-"&amp;TRIM(Tabla1[[#This Row],[Horario Inscrito]])&amp;"-"&amp;TRIM(Tabla1[[#This Row],[Fecha Inicio grupo]])&amp;"-"&amp;TRIM(Tabla1[[#This Row],[Tipo Incrito]]))</f>
        <v/>
      </c>
      <c r="BH992" s="251" t="str">
        <f>IF(F992="","",OR(IFERROR(SEARCH("CG",Tabla1[[#This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2" s="305" t="str">
        <f>IF(F992&lt;&gt;"",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2" s="305" t="str">
        <f>IF(F992&lt;&gt;"",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2" s="305" t="str">
        <f>IF(Tabla1[[#This Row],[Fecha Inicio grupo]]="","",IFERROR(VLOOKUP(Tabla1[[#This Row],[Mes de Alta como miembro]],Parámetros!$AM$2:$AN$16,2,0),"01/01/1900"))</f>
        <v/>
      </c>
    </row>
    <row r="993" spans="1:63" ht="14.45" hidden="1">
      <c r="A993" s="68">
        <v>990</v>
      </c>
      <c r="B993" s="29"/>
      <c r="C993" s="34"/>
      <c r="D993" s="42"/>
      <c r="E993" s="64"/>
      <c r="F993" s="45"/>
      <c r="G993" s="45"/>
      <c r="H993" s="161"/>
      <c r="I993" s="42"/>
      <c r="J993" s="28"/>
      <c r="K993" s="69"/>
      <c r="L993" s="68"/>
      <c r="M993" s="46"/>
      <c r="N993" s="236" t="str">
        <f ca="1">IF(Tabla1[[#This Row],[Fecha de nac]]="","",IF(Tabla1[[#This Row],[Fecha Finalización]] &gt;=TODAY(), DATEDIF(Tabla1[[#This Row],[Fecha de nac]],TODAY(),"y"), ROUNDDOWN((Tabla1[[#This Row],[Fecha Finalización]] -Tabla1[[#This Row],[Fecha de nac]])/365,0)))</f>
        <v/>
      </c>
      <c r="O993" s="167"/>
      <c r="P993" s="34"/>
      <c r="Q993" s="67"/>
      <c r="R993" s="67"/>
      <c r="S993" s="67"/>
      <c r="T993" s="67"/>
      <c r="U993" s="241" t="str">
        <f>IF(F993="","",Tabla1[[#This Row],[Fecha Inicio grupo]]+3*7-7)</f>
        <v/>
      </c>
      <c r="V993" s="242" t="str">
        <f>IF(F993="","",EDATE(Tabla1[[#This Row],[Fecha Inicio grupo]],3))</f>
        <v/>
      </c>
      <c r="W993" s="29"/>
      <c r="X993" s="29"/>
      <c r="Y993" s="76"/>
      <c r="Z993" s="76"/>
      <c r="AA993" s="76"/>
      <c r="AB993" s="76"/>
      <c r="AC993" s="76"/>
      <c r="AD993" s="76"/>
      <c r="AE993" s="76"/>
      <c r="AF993" s="76"/>
      <c r="AG993" s="76"/>
      <c r="AH993" s="76"/>
      <c r="AI993" s="76"/>
      <c r="AJ993" s="76"/>
      <c r="AK993" s="76"/>
      <c r="AL993" s="76"/>
      <c r="AM993" s="76"/>
      <c r="AN993" s="76"/>
      <c r="AO993" s="143"/>
      <c r="AP993" s="244" t="str">
        <f>IF(F993="","",IFERROR(VLOOKUP(SUBSTITUTE(SUBSTITUTE(Tabla1[[#This Row],[Uso Sistemas]],"T","P"),"N","F"),Parámetros!$M$2:$N$17,2,0),"Completar hasta 3ra sem. para evaluar a Probacionista"))</f>
        <v/>
      </c>
      <c r="AQ993" s="39"/>
      <c r="AR993" s="39"/>
      <c r="AS993" s="39"/>
      <c r="AT993" s="28"/>
      <c r="AU993" s="55"/>
      <c r="AV993" s="55"/>
      <c r="AW993" s="55"/>
      <c r="AX993" s="246" t="str">
        <f>IF(V993="","",EOMONTH(EDATE(Tabla1[[#This Row],[Fecha Finalización]],2),0))</f>
        <v/>
      </c>
      <c r="AY993" s="39"/>
      <c r="AZ993" s="247" t="str">
        <f>IF(V993="","",EOMONTH(EDATE(Tabla1[[#This Row],[Fecha Finalización]],3),0))</f>
        <v/>
      </c>
      <c r="BA993" s="39"/>
      <c r="BB993" s="39"/>
      <c r="BC993" s="233"/>
      <c r="BD993" s="231" t="str">
        <f>IF(F993="","",Tabla1[[#This Row],[sem 01]]&amp;Tabla1[[#This Row],[sem 02]]&amp;Tabla1[[#This Row],[sem 03]])</f>
        <v/>
      </c>
      <c r="BE993" s="232" t="str">
        <f>+IF(TRIM(F993)="","",$B$1&amp;"-"&amp;Tabla1[[#This Row],[Mes Inscrito]]&amp;"-"&amp;Tabla1[[#This Row],[Dia de clases Inscrito]]&amp;"-"&amp;Tabla1[[#This Row],[Horario Inscrito]]&amp;"-"&amp;Tabla1[[#This Row],[Fecha Inicio grupo]])</f>
        <v/>
      </c>
      <c r="BF993" s="249" t="str">
        <f>IF(F993="","",Tabla1[[#This Row],[Curso]])</f>
        <v/>
      </c>
      <c r="BG993" s="250" t="str">
        <f>+IF(TRIM(F993)="","",$B$1&amp;"-"&amp;TRIM(Tabla1[[#This Row],[Mes Inscrito]])&amp;"-"&amp;TRIM(Tabla1[[#This Row],[Dia de clases Inscrito]])&amp;"-"&amp;TRIM(Tabla1[[#This Row],[Horario Inscrito]])&amp;"-"&amp;TRIM(Tabla1[[#This Row],[Fecha Inicio grupo]])&amp;"-"&amp;TRIM(Tabla1[[#This Row],[Tipo Incrito]]))</f>
        <v/>
      </c>
      <c r="BH993" s="251" t="str">
        <f>IF(F993="","",OR(IFERROR(SEARCH("CG",Tabla1[[#This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3" s="305" t="str">
        <f>IF(F993&lt;&gt;"",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3" s="305" t="str">
        <f>IF(F993&lt;&gt;"",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3" s="305" t="str">
        <f>IF(Tabla1[[#This Row],[Fecha Inicio grupo]]="","",IFERROR(VLOOKUP(Tabla1[[#This Row],[Mes de Alta como miembro]],Parámetros!$AM$2:$AN$16,2,0),"01/01/1900"))</f>
        <v/>
      </c>
    </row>
    <row r="994" spans="1:63" ht="14.45" hidden="1">
      <c r="A994" s="68">
        <v>991</v>
      </c>
      <c r="B994" s="29"/>
      <c r="C994" s="34"/>
      <c r="D994" s="42"/>
      <c r="E994" s="64"/>
      <c r="F994" s="45"/>
      <c r="G994" s="45"/>
      <c r="H994" s="161"/>
      <c r="I994" s="42"/>
      <c r="J994" s="28"/>
      <c r="K994" s="69"/>
      <c r="L994" s="68"/>
      <c r="M994" s="46"/>
      <c r="N994" s="236" t="str">
        <f ca="1">IF(Tabla1[[#This Row],[Fecha de nac]]="","",IF(Tabla1[[#This Row],[Fecha Finalización]] &gt;=TODAY(), DATEDIF(Tabla1[[#This Row],[Fecha de nac]],TODAY(),"y"), ROUNDDOWN((Tabla1[[#This Row],[Fecha Finalización]] -Tabla1[[#This Row],[Fecha de nac]])/365,0)))</f>
        <v/>
      </c>
      <c r="O994" s="167"/>
      <c r="P994" s="34"/>
      <c r="Q994" s="67"/>
      <c r="R994" s="67"/>
      <c r="S994" s="67"/>
      <c r="T994" s="67"/>
      <c r="U994" s="241" t="str">
        <f>IF(F994="","",Tabla1[[#This Row],[Fecha Inicio grupo]]+3*7-7)</f>
        <v/>
      </c>
      <c r="V994" s="242" t="str">
        <f>IF(F994="","",EDATE(Tabla1[[#This Row],[Fecha Inicio grupo]],3))</f>
        <v/>
      </c>
      <c r="W994" s="29"/>
      <c r="X994" s="29"/>
      <c r="Y994" s="76"/>
      <c r="Z994" s="76"/>
      <c r="AA994" s="76"/>
      <c r="AB994" s="76"/>
      <c r="AC994" s="76"/>
      <c r="AD994" s="76"/>
      <c r="AE994" s="76"/>
      <c r="AF994" s="76"/>
      <c r="AG994" s="76"/>
      <c r="AH994" s="76"/>
      <c r="AI994" s="76"/>
      <c r="AJ994" s="76"/>
      <c r="AK994" s="76"/>
      <c r="AL994" s="76"/>
      <c r="AM994" s="76"/>
      <c r="AN994" s="76"/>
      <c r="AO994" s="143"/>
      <c r="AP994" s="244" t="str">
        <f>IF(F994="","",IFERROR(VLOOKUP(SUBSTITUTE(SUBSTITUTE(Tabla1[[#This Row],[Uso Sistemas]],"T","P"),"N","F"),Parámetros!$M$2:$N$17,2,0),"Completar hasta 3ra sem. para evaluar a Probacionista"))</f>
        <v/>
      </c>
      <c r="AQ994" s="39"/>
      <c r="AR994" s="39"/>
      <c r="AS994" s="39"/>
      <c r="AT994" s="28"/>
      <c r="AU994" s="55"/>
      <c r="AV994" s="55"/>
      <c r="AW994" s="55"/>
      <c r="AX994" s="246" t="str">
        <f>IF(V994="","",EOMONTH(EDATE(Tabla1[[#This Row],[Fecha Finalización]],2),0))</f>
        <v/>
      </c>
      <c r="AY994" s="39"/>
      <c r="AZ994" s="247" t="str">
        <f>IF(V994="","",EOMONTH(EDATE(Tabla1[[#This Row],[Fecha Finalización]],3),0))</f>
        <v/>
      </c>
      <c r="BA994" s="39"/>
      <c r="BB994" s="39"/>
      <c r="BC994" s="233"/>
      <c r="BD994" s="231" t="str">
        <f>IF(F994="","",Tabla1[[#This Row],[sem 01]]&amp;Tabla1[[#This Row],[sem 02]]&amp;Tabla1[[#This Row],[sem 03]])</f>
        <v/>
      </c>
      <c r="BE994" s="232" t="str">
        <f>+IF(TRIM(F994)="","",$B$1&amp;"-"&amp;Tabla1[[#This Row],[Mes Inscrito]]&amp;"-"&amp;Tabla1[[#This Row],[Dia de clases Inscrito]]&amp;"-"&amp;Tabla1[[#This Row],[Horario Inscrito]]&amp;"-"&amp;Tabla1[[#This Row],[Fecha Inicio grupo]])</f>
        <v/>
      </c>
      <c r="BF994" s="249" t="str">
        <f>IF(F994="","",Tabla1[[#This Row],[Curso]])</f>
        <v/>
      </c>
      <c r="BG994" s="250" t="str">
        <f>+IF(TRIM(F994)="","",$B$1&amp;"-"&amp;TRIM(Tabla1[[#This Row],[Mes Inscrito]])&amp;"-"&amp;TRIM(Tabla1[[#This Row],[Dia de clases Inscrito]])&amp;"-"&amp;TRIM(Tabla1[[#This Row],[Horario Inscrito]])&amp;"-"&amp;TRIM(Tabla1[[#This Row],[Fecha Inicio grupo]])&amp;"-"&amp;TRIM(Tabla1[[#This Row],[Tipo Incrito]]))</f>
        <v/>
      </c>
      <c r="BH994" s="251" t="str">
        <f>IF(F994="","",OR(IFERROR(SEARCH("CG",Tabla1[[#This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4" s="305" t="str">
        <f>IF(F994&lt;&gt;"",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4" s="305" t="str">
        <f>IF(F994&lt;&gt;"",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4" s="305" t="str">
        <f>IF(Tabla1[[#This Row],[Fecha Inicio grupo]]="","",IFERROR(VLOOKUP(Tabla1[[#This Row],[Mes de Alta como miembro]],Parámetros!$AM$2:$AN$16,2,0),"01/01/1900"))</f>
        <v/>
      </c>
    </row>
    <row r="995" spans="1:63" ht="15" hidden="1" customHeight="1">
      <c r="A995" s="68">
        <v>992</v>
      </c>
      <c r="B995" s="144"/>
      <c r="C995" s="145"/>
      <c r="D995" s="42"/>
      <c r="E995" s="146"/>
      <c r="F995" s="204"/>
      <c r="G995" s="45"/>
      <c r="H995" s="162"/>
      <c r="I995" s="147"/>
      <c r="J995" s="145"/>
      <c r="K995" s="165"/>
      <c r="L995" s="149"/>
      <c r="M995" s="148"/>
      <c r="N995" s="237" t="str">
        <f ca="1">IF(Tabla1[[#This Row],[Fecha de nac]]="","",IF(Tabla1[[#This Row],[Fecha Finalización]] &gt;=TODAY(), DATEDIF(Tabla1[[#This Row],[Fecha de nac]],TODAY(),"y"), ROUNDDOWN((Tabla1[[#This Row],[Fecha Finalización]] -Tabla1[[#This Row],[Fecha de nac]])/365,0)))</f>
        <v/>
      </c>
      <c r="O995" s="168"/>
      <c r="P995" s="150"/>
      <c r="Q995" s="151"/>
      <c r="R995" s="152"/>
      <c r="S995" s="152"/>
      <c r="T995" s="152"/>
      <c r="U995" s="241" t="str">
        <f>IF(F995="","",Tabla1[[#This Row],[Fecha Inicio grupo]]+3*7-7)</f>
        <v/>
      </c>
      <c r="V995" s="242" t="str">
        <f>IF(F995="","",EDATE(Tabla1[[#This Row],[Fecha Inicio grupo]],3))</f>
        <v/>
      </c>
      <c r="W995" s="29"/>
      <c r="X995" s="29"/>
      <c r="Y995" s="153"/>
      <c r="Z995" s="153"/>
      <c r="AA995" s="153"/>
      <c r="AB995" s="153"/>
      <c r="AC995" s="153"/>
      <c r="AD995" s="153"/>
      <c r="AE995" s="153"/>
      <c r="AF995" s="153"/>
      <c r="AG995" s="153"/>
      <c r="AH995" s="229"/>
      <c r="AI995" s="229"/>
      <c r="AJ995" s="230"/>
      <c r="AK995" s="229"/>
      <c r="AL995" s="229"/>
      <c r="AM995" s="229"/>
      <c r="AN995" s="229"/>
      <c r="AO995" s="143"/>
      <c r="AP995" s="244" t="str">
        <f>IF(F995="","",IFERROR(VLOOKUP(SUBSTITUTE(SUBSTITUTE(Tabla1[[#This Row],[Uso Sistemas]],"T","P"),"N","F"),Parámetros!$M$2:$N$17,2,0),"Completar hasta 3ra sem. para evaluar a Probacionista"))</f>
        <v/>
      </c>
      <c r="AQ995" s="154"/>
      <c r="AR995" s="154"/>
      <c r="AS995" s="154"/>
      <c r="AT995" s="29"/>
      <c r="AU995" s="55" t="str">
        <f>CONCATENATE(Tabla1[[#This Row],[sem 01]],Tabla1[[#This Row],[sem 02]],Tabla1[[#This Row],[sem 03]])</f>
        <v/>
      </c>
      <c r="AV995" s="55"/>
      <c r="AW995" s="55"/>
      <c r="AX995" s="246" t="str">
        <f>IF(V995="","",EOMONTH(EDATE(Tabla1[[#This Row],[Fecha Finalización]],2),0))</f>
        <v/>
      </c>
      <c r="AY995" s="154"/>
      <c r="AZ995" s="247" t="str">
        <f>IF(V995="","",EOMONTH(EDATE(Tabla1[[#This Row],[Fecha Finalización]],3),0))</f>
        <v/>
      </c>
      <c r="BA995" s="39"/>
      <c r="BB995" s="39"/>
      <c r="BC995" s="235"/>
      <c r="BD995" s="231" t="str">
        <f>IF(F995="","",Tabla1[[#This Row],[sem 01]]&amp;Tabla1[[#This Row],[sem 02]]&amp;Tabla1[[#This Row],[sem 03]])</f>
        <v/>
      </c>
      <c r="BE995" s="232" t="str">
        <f>+IF(TRIM(F995)="","",$B$1&amp;"-"&amp;Tabla1[[#This Row],[Mes Inscrito]]&amp;"-"&amp;Tabla1[[#This Row],[Dia de clases Inscrito]]&amp;"-"&amp;Tabla1[[#This Row],[Horario Inscrito]]&amp;"-"&amp;Tabla1[[#This Row],[Fecha Inicio grupo]])</f>
        <v/>
      </c>
      <c r="BF995" s="249" t="str">
        <f>IF(F995="","",Tabla1[[#This Row],[Curso]])</f>
        <v/>
      </c>
      <c r="BG995" s="250" t="str">
        <f>+IF(TRIM(F995)="","",$B$1&amp;"-"&amp;TRIM(Tabla1[[#This Row],[Mes Inscrito]])&amp;"-"&amp;TRIM(Tabla1[[#This Row],[Dia de clases Inscrito]])&amp;"-"&amp;TRIM(Tabla1[[#This Row],[Horario Inscrito]])&amp;"-"&amp;TRIM(Tabla1[[#This Row],[Fecha Inicio grupo]])&amp;"-"&amp;TRIM(Tabla1[[#This Row],[Tipo Incrito]]))</f>
        <v/>
      </c>
      <c r="BH995" s="251" t="str">
        <f>IF(F995="","",OR(IFERROR(SEARCH("CG",Tabla1[[#This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5" s="305" t="str">
        <f>IF(F995&lt;&gt;"",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5" s="305" t="str">
        <f>IF(F995&lt;&gt;"",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5" s="305" t="str">
        <f>IF(Tabla1[[#This Row],[Fecha Inicio grupo]]="","",IFERROR(VLOOKUP(Tabla1[[#This Row],[Mes de Alta como miembro]],Parámetros!$AM$2:$AN$16,2,0),"01/01/1900"))</f>
        <v/>
      </c>
    </row>
    <row r="996" spans="1:63" ht="15" hidden="1" customHeight="1">
      <c r="A996" s="68">
        <v>993</v>
      </c>
      <c r="B996" s="144"/>
      <c r="C996" s="145"/>
      <c r="D996" s="42"/>
      <c r="E996" s="146"/>
      <c r="F996" s="204"/>
      <c r="G996" s="45"/>
      <c r="H996" s="162"/>
      <c r="I996" s="147"/>
      <c r="J996" s="145"/>
      <c r="K996" s="165"/>
      <c r="L996" s="149"/>
      <c r="M996" s="148"/>
      <c r="N996" s="237" t="str">
        <f ca="1">IF(Tabla1[[#This Row],[Fecha de nac]]="","",IF(Tabla1[[#This Row],[Fecha Finalización]] &gt;=TODAY(), DATEDIF(Tabla1[[#This Row],[Fecha de nac]],TODAY(),"y"), ROUNDDOWN((Tabla1[[#This Row],[Fecha Finalización]] -Tabla1[[#This Row],[Fecha de nac]])/365,0)))</f>
        <v/>
      </c>
      <c r="O996" s="168"/>
      <c r="P996" s="150"/>
      <c r="Q996" s="151"/>
      <c r="R996" s="152"/>
      <c r="S996" s="152"/>
      <c r="T996" s="152"/>
      <c r="U996" s="241" t="str">
        <f>IF(F996="","",Tabla1[[#This Row],[Fecha Inicio grupo]]+3*7-7)</f>
        <v/>
      </c>
      <c r="V996" s="242" t="str">
        <f>IF(F996="","",EDATE(Tabla1[[#This Row],[Fecha Inicio grupo]],3))</f>
        <v/>
      </c>
      <c r="W996" s="29"/>
      <c r="X996" s="29"/>
      <c r="Y996" s="153"/>
      <c r="Z996" s="153"/>
      <c r="AA996" s="153"/>
      <c r="AB996" s="153"/>
      <c r="AC996" s="153"/>
      <c r="AD996" s="153"/>
      <c r="AE996" s="153"/>
      <c r="AF996" s="153"/>
      <c r="AG996" s="153"/>
      <c r="AH996" s="229"/>
      <c r="AI996" s="229"/>
      <c r="AJ996" s="230"/>
      <c r="AK996" s="229"/>
      <c r="AL996" s="229"/>
      <c r="AM996" s="229"/>
      <c r="AN996" s="229"/>
      <c r="AO996" s="143"/>
      <c r="AP996" s="244" t="str">
        <f>IF(F996="","",IFERROR(VLOOKUP(SUBSTITUTE(SUBSTITUTE(Tabla1[[#This Row],[Uso Sistemas]],"T","P"),"N","F"),Parámetros!$M$2:$N$17,2,0),"Completar hasta 3ra sem. para evaluar a Probacionista"))</f>
        <v/>
      </c>
      <c r="AQ996" s="154"/>
      <c r="AR996" s="154"/>
      <c r="AS996" s="154"/>
      <c r="AT996" s="29"/>
      <c r="AU996" s="55" t="str">
        <f>CONCATENATE(Tabla1[[#This Row],[sem 01]],Tabla1[[#This Row],[sem 02]],Tabla1[[#This Row],[sem 03]])</f>
        <v/>
      </c>
      <c r="AV996" s="55"/>
      <c r="AW996" s="55"/>
      <c r="AX996" s="246" t="str">
        <f>IF(V996="","",EOMONTH(EDATE(Tabla1[[#This Row],[Fecha Finalización]],2),0))</f>
        <v/>
      </c>
      <c r="AY996" s="154"/>
      <c r="AZ996" s="247" t="str">
        <f>IF(V996="","",EOMONTH(EDATE(Tabla1[[#This Row],[Fecha Finalización]],3),0))</f>
        <v/>
      </c>
      <c r="BA996" s="39"/>
      <c r="BB996" s="39"/>
      <c r="BC996" s="235"/>
      <c r="BD996" s="231" t="str">
        <f>IF(F996="","",Tabla1[[#This Row],[sem 01]]&amp;Tabla1[[#This Row],[sem 02]]&amp;Tabla1[[#This Row],[sem 03]])</f>
        <v/>
      </c>
      <c r="BE996" s="232" t="str">
        <f>+IF(TRIM(F996)="","",$B$1&amp;"-"&amp;Tabla1[[#This Row],[Mes Inscrito]]&amp;"-"&amp;Tabla1[[#This Row],[Dia de clases Inscrito]]&amp;"-"&amp;Tabla1[[#This Row],[Horario Inscrito]]&amp;"-"&amp;Tabla1[[#This Row],[Fecha Inicio grupo]])</f>
        <v/>
      </c>
      <c r="BF996" s="249" t="str">
        <f>IF(F996="","",Tabla1[[#This Row],[Curso]])</f>
        <v/>
      </c>
      <c r="BG996" s="250" t="str">
        <f>+IF(TRIM(F996)="","",$B$1&amp;"-"&amp;TRIM(Tabla1[[#This Row],[Mes Inscrito]])&amp;"-"&amp;TRIM(Tabla1[[#This Row],[Dia de clases Inscrito]])&amp;"-"&amp;TRIM(Tabla1[[#This Row],[Horario Inscrito]])&amp;"-"&amp;TRIM(Tabla1[[#This Row],[Fecha Inicio grupo]])&amp;"-"&amp;TRIM(Tabla1[[#This Row],[Tipo Incrito]]))</f>
        <v/>
      </c>
      <c r="BH996" s="251" t="str">
        <f>IF(F996="","",OR(IFERROR(SEARCH("CG",Tabla1[[#This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6" s="305" t="str">
        <f>IF(F996&lt;&gt;"",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6" s="305" t="str">
        <f>IF(F996&lt;&gt;"",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6" s="305" t="str">
        <f>IF(Tabla1[[#This Row],[Fecha Inicio grupo]]="","",IFERROR(VLOOKUP(Tabla1[[#This Row],[Mes de Alta como miembro]],Parámetros!$AM$2:$AN$16,2,0),"01/01/1900"))</f>
        <v/>
      </c>
    </row>
    <row r="997" spans="1:63" ht="15" hidden="1" customHeight="1">
      <c r="A997" s="68">
        <v>994</v>
      </c>
      <c r="B997" s="144"/>
      <c r="C997" s="145"/>
      <c r="D997" s="42"/>
      <c r="E997" s="146"/>
      <c r="F997" s="204"/>
      <c r="G997" s="45"/>
      <c r="H997" s="162"/>
      <c r="I997" s="147"/>
      <c r="J997" s="145"/>
      <c r="K997" s="165"/>
      <c r="L997" s="149"/>
      <c r="M997" s="148"/>
      <c r="N997" s="237" t="str">
        <f ca="1">IF(Tabla1[[#This Row],[Fecha de nac]]="","",IF(Tabla1[[#This Row],[Fecha Finalización]] &gt;=TODAY(), DATEDIF(Tabla1[[#This Row],[Fecha de nac]],TODAY(),"y"), ROUNDDOWN((Tabla1[[#This Row],[Fecha Finalización]] -Tabla1[[#This Row],[Fecha de nac]])/365,0)))</f>
        <v/>
      </c>
      <c r="O997" s="168"/>
      <c r="P997" s="150"/>
      <c r="Q997" s="151"/>
      <c r="R997" s="152"/>
      <c r="S997" s="152"/>
      <c r="T997" s="152"/>
      <c r="U997" s="241" t="str">
        <f>IF(F997="","",Tabla1[[#This Row],[Fecha Inicio grupo]]+3*7-7)</f>
        <v/>
      </c>
      <c r="V997" s="242" t="str">
        <f>IF(F997="","",EDATE(Tabla1[[#This Row],[Fecha Inicio grupo]],3))</f>
        <v/>
      </c>
      <c r="W997" s="29"/>
      <c r="X997" s="29"/>
      <c r="Y997" s="153"/>
      <c r="Z997" s="153"/>
      <c r="AA997" s="153"/>
      <c r="AB997" s="153"/>
      <c r="AC997" s="153"/>
      <c r="AD997" s="153"/>
      <c r="AE997" s="153"/>
      <c r="AF997" s="153"/>
      <c r="AG997" s="153"/>
      <c r="AH997" s="229"/>
      <c r="AI997" s="229"/>
      <c r="AJ997" s="230"/>
      <c r="AK997" s="229"/>
      <c r="AL997" s="229"/>
      <c r="AM997" s="229"/>
      <c r="AN997" s="229"/>
      <c r="AO997" s="143"/>
      <c r="AP997" s="244" t="str">
        <f>IF(F997="","",IFERROR(VLOOKUP(SUBSTITUTE(SUBSTITUTE(Tabla1[[#This Row],[Uso Sistemas]],"T","P"),"N","F"),Parámetros!$M$2:$N$17,2,0),"Completar hasta 3ra sem. para evaluar a Probacionista"))</f>
        <v/>
      </c>
      <c r="AQ997" s="154"/>
      <c r="AR997" s="154"/>
      <c r="AS997" s="154"/>
      <c r="AT997" s="29"/>
      <c r="AU997" s="55" t="str">
        <f>CONCATENATE(Tabla1[[#This Row],[sem 01]],Tabla1[[#This Row],[sem 02]],Tabla1[[#This Row],[sem 03]])</f>
        <v/>
      </c>
      <c r="AV997" s="55"/>
      <c r="AW997" s="55"/>
      <c r="AX997" s="246" t="str">
        <f>IF(V997="","",EOMONTH(EDATE(Tabla1[[#This Row],[Fecha Finalización]],2),0))</f>
        <v/>
      </c>
      <c r="AY997" s="154"/>
      <c r="AZ997" s="247" t="str">
        <f>IF(V997="","",EOMONTH(EDATE(Tabla1[[#This Row],[Fecha Finalización]],3),0))</f>
        <v/>
      </c>
      <c r="BA997" s="39"/>
      <c r="BB997" s="39"/>
      <c r="BC997" s="235"/>
      <c r="BD997" s="231" t="str">
        <f>IF(F997="","",Tabla1[[#This Row],[sem 01]]&amp;Tabla1[[#This Row],[sem 02]]&amp;Tabla1[[#This Row],[sem 03]])</f>
        <v/>
      </c>
      <c r="BE997" s="232" t="str">
        <f>+IF(TRIM(F997)="","",$B$1&amp;"-"&amp;Tabla1[[#This Row],[Mes Inscrito]]&amp;"-"&amp;Tabla1[[#This Row],[Dia de clases Inscrito]]&amp;"-"&amp;Tabla1[[#This Row],[Horario Inscrito]]&amp;"-"&amp;Tabla1[[#This Row],[Fecha Inicio grupo]])</f>
        <v/>
      </c>
      <c r="BF997" s="249" t="str">
        <f>IF(F997="","",Tabla1[[#This Row],[Curso]])</f>
        <v/>
      </c>
      <c r="BG997" s="250" t="str">
        <f>+IF(TRIM(F997)="","",$B$1&amp;"-"&amp;TRIM(Tabla1[[#This Row],[Mes Inscrito]])&amp;"-"&amp;TRIM(Tabla1[[#This Row],[Dia de clases Inscrito]])&amp;"-"&amp;TRIM(Tabla1[[#This Row],[Horario Inscrito]])&amp;"-"&amp;TRIM(Tabla1[[#This Row],[Fecha Inicio grupo]])&amp;"-"&amp;TRIM(Tabla1[[#This Row],[Tipo Incrito]]))</f>
        <v/>
      </c>
      <c r="BH997" s="251" t="str">
        <f>IF(F997="","",OR(IFERROR(SEARCH("CG",Tabla1[[#This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7" s="305" t="str">
        <f>IF(F997&lt;&gt;"",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7" s="305" t="str">
        <f>IF(F997&lt;&gt;"",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7" s="305" t="str">
        <f>IF(Tabla1[[#This Row],[Fecha Inicio grupo]]="","",IFERROR(VLOOKUP(Tabla1[[#This Row],[Mes de Alta como miembro]],Parámetros!$AM$2:$AN$16,2,0),"01/01/1900"))</f>
        <v/>
      </c>
    </row>
    <row r="998" spans="1:63" ht="15" hidden="1" customHeight="1">
      <c r="A998" s="68">
        <v>995</v>
      </c>
      <c r="B998" s="144"/>
      <c r="C998" s="145"/>
      <c r="D998" s="42"/>
      <c r="E998" s="146"/>
      <c r="F998" s="204"/>
      <c r="G998" s="45"/>
      <c r="H998" s="162"/>
      <c r="I998" s="147"/>
      <c r="J998" s="145"/>
      <c r="K998" s="165"/>
      <c r="L998" s="149"/>
      <c r="M998" s="148"/>
      <c r="N998" s="237" t="str">
        <f ca="1">IF(Tabla1[[#This Row],[Fecha de nac]]="","",IF(Tabla1[[#This Row],[Fecha Finalización]] &gt;=TODAY(), DATEDIF(Tabla1[[#This Row],[Fecha de nac]],TODAY(),"y"), ROUNDDOWN((Tabla1[[#This Row],[Fecha Finalización]] -Tabla1[[#This Row],[Fecha de nac]])/365,0)))</f>
        <v/>
      </c>
      <c r="O998" s="168"/>
      <c r="P998" s="150"/>
      <c r="Q998" s="151"/>
      <c r="R998" s="152"/>
      <c r="S998" s="152"/>
      <c r="T998" s="152"/>
      <c r="U998" s="241" t="str">
        <f>IF(F998="","",Tabla1[[#This Row],[Fecha Inicio grupo]]+3*7-7)</f>
        <v/>
      </c>
      <c r="V998" s="242" t="str">
        <f>IF(F998="","",EDATE(Tabla1[[#This Row],[Fecha Inicio grupo]],3))</f>
        <v/>
      </c>
      <c r="W998" s="29"/>
      <c r="X998" s="29"/>
      <c r="Y998" s="153"/>
      <c r="Z998" s="153"/>
      <c r="AA998" s="153"/>
      <c r="AB998" s="153"/>
      <c r="AC998" s="153"/>
      <c r="AD998" s="153"/>
      <c r="AE998" s="153"/>
      <c r="AF998" s="153"/>
      <c r="AG998" s="153"/>
      <c r="AH998" s="229"/>
      <c r="AI998" s="229"/>
      <c r="AJ998" s="230"/>
      <c r="AK998" s="229"/>
      <c r="AL998" s="229"/>
      <c r="AM998" s="229"/>
      <c r="AN998" s="229"/>
      <c r="AO998" s="143"/>
      <c r="AP998" s="244" t="str">
        <f>IF(F998="","",IFERROR(VLOOKUP(SUBSTITUTE(SUBSTITUTE(Tabla1[[#This Row],[Uso Sistemas]],"T","P"),"N","F"),Parámetros!$M$2:$N$17,2,0),"Completar hasta 3ra sem. para evaluar a Probacionista"))</f>
        <v/>
      </c>
      <c r="AQ998" s="154"/>
      <c r="AR998" s="154"/>
      <c r="AS998" s="154"/>
      <c r="AT998" s="29"/>
      <c r="AU998" s="55" t="str">
        <f>CONCATENATE(Tabla1[[#This Row],[sem 01]],Tabla1[[#This Row],[sem 02]],Tabla1[[#This Row],[sem 03]])</f>
        <v/>
      </c>
      <c r="AV998" s="55"/>
      <c r="AW998" s="55"/>
      <c r="AX998" s="246" t="str">
        <f>IF(V998="","",EOMONTH(EDATE(Tabla1[[#This Row],[Fecha Finalización]],2),0))</f>
        <v/>
      </c>
      <c r="AY998" s="154"/>
      <c r="AZ998" s="247" t="str">
        <f>IF(V998="","",EOMONTH(EDATE(Tabla1[[#This Row],[Fecha Finalización]],3),0))</f>
        <v/>
      </c>
      <c r="BA998" s="39"/>
      <c r="BB998" s="39"/>
      <c r="BC998" s="235"/>
      <c r="BD998" s="231" t="str">
        <f>IF(F998="","",Tabla1[[#This Row],[sem 01]]&amp;Tabla1[[#This Row],[sem 02]]&amp;Tabla1[[#This Row],[sem 03]])</f>
        <v/>
      </c>
      <c r="BE998" s="232" t="str">
        <f>+IF(TRIM(F998)="","",$B$1&amp;"-"&amp;Tabla1[[#This Row],[Mes Inscrito]]&amp;"-"&amp;Tabla1[[#This Row],[Dia de clases Inscrito]]&amp;"-"&amp;Tabla1[[#This Row],[Horario Inscrito]]&amp;"-"&amp;Tabla1[[#This Row],[Fecha Inicio grupo]])</f>
        <v/>
      </c>
      <c r="BF998" s="249" t="str">
        <f>IF(F998="","",Tabla1[[#This Row],[Curso]])</f>
        <v/>
      </c>
      <c r="BG998" s="250" t="str">
        <f>+IF(TRIM(F998)="","",$B$1&amp;"-"&amp;TRIM(Tabla1[[#This Row],[Mes Inscrito]])&amp;"-"&amp;TRIM(Tabla1[[#This Row],[Dia de clases Inscrito]])&amp;"-"&amp;TRIM(Tabla1[[#This Row],[Horario Inscrito]])&amp;"-"&amp;TRIM(Tabla1[[#This Row],[Fecha Inicio grupo]])&amp;"-"&amp;TRIM(Tabla1[[#This Row],[Tipo Incrito]]))</f>
        <v/>
      </c>
      <c r="BH998" s="251" t="str">
        <f>IF(F998="","",OR(IFERROR(SEARCH("CG",Tabla1[[#This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8" s="305" t="str">
        <f>IF(F998&lt;&gt;"",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8" s="305" t="str">
        <f>IF(F998&lt;&gt;"",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8" s="305" t="str">
        <f>IF(Tabla1[[#This Row],[Fecha Inicio grupo]]="","",IFERROR(VLOOKUP(Tabla1[[#This Row],[Mes de Alta como miembro]],Parámetros!$AM$2:$AN$16,2,0),"01/01/1900"))</f>
        <v/>
      </c>
    </row>
    <row r="999" spans="1:63" ht="15" hidden="1" customHeight="1">
      <c r="A999" s="68">
        <v>996</v>
      </c>
      <c r="B999" s="144"/>
      <c r="C999" s="145"/>
      <c r="D999" s="42"/>
      <c r="E999" s="146"/>
      <c r="F999" s="204"/>
      <c r="G999" s="45"/>
      <c r="H999" s="162"/>
      <c r="I999" s="147"/>
      <c r="J999" s="145"/>
      <c r="K999" s="165"/>
      <c r="L999" s="149"/>
      <c r="M999" s="148"/>
      <c r="N999" s="237" t="str">
        <f ca="1">IF(Tabla1[[#This Row],[Fecha de nac]]="","",IF(Tabla1[[#This Row],[Fecha Finalización]] &gt;=TODAY(), DATEDIF(Tabla1[[#This Row],[Fecha de nac]],TODAY(),"y"), ROUNDDOWN((Tabla1[[#This Row],[Fecha Finalización]] -Tabla1[[#This Row],[Fecha de nac]])/365,0)))</f>
        <v/>
      </c>
      <c r="O999" s="168"/>
      <c r="P999" s="150"/>
      <c r="Q999" s="151"/>
      <c r="R999" s="152"/>
      <c r="S999" s="152"/>
      <c r="T999" s="152"/>
      <c r="U999" s="241" t="str">
        <f>IF(F999="","",Tabla1[[#This Row],[Fecha Inicio grupo]]+3*7-7)</f>
        <v/>
      </c>
      <c r="V999" s="242" t="str">
        <f>IF(F999="","",EDATE(Tabla1[[#This Row],[Fecha Inicio grupo]],3))</f>
        <v/>
      </c>
      <c r="W999" s="29"/>
      <c r="X999" s="29"/>
      <c r="Y999" s="153"/>
      <c r="Z999" s="153"/>
      <c r="AA999" s="153"/>
      <c r="AB999" s="153"/>
      <c r="AC999" s="153"/>
      <c r="AD999" s="153"/>
      <c r="AE999" s="153"/>
      <c r="AF999" s="153"/>
      <c r="AG999" s="153"/>
      <c r="AH999" s="229"/>
      <c r="AI999" s="229"/>
      <c r="AJ999" s="230"/>
      <c r="AK999" s="229"/>
      <c r="AL999" s="229"/>
      <c r="AM999" s="229"/>
      <c r="AN999" s="229"/>
      <c r="AO999" s="143"/>
      <c r="AP999" s="244" t="str">
        <f>IF(F999="","",IFERROR(VLOOKUP(SUBSTITUTE(SUBSTITUTE(Tabla1[[#This Row],[Uso Sistemas]],"T","P"),"N","F"),Parámetros!$M$2:$N$17,2,0),"Completar hasta 3ra sem. para evaluar a Probacionista"))</f>
        <v/>
      </c>
      <c r="AQ999" s="154"/>
      <c r="AR999" s="154"/>
      <c r="AS999" s="154"/>
      <c r="AT999" s="29"/>
      <c r="AU999" s="55" t="str">
        <f>CONCATENATE(Tabla1[[#This Row],[sem 01]],Tabla1[[#This Row],[sem 02]],Tabla1[[#This Row],[sem 03]])</f>
        <v/>
      </c>
      <c r="AV999" s="55"/>
      <c r="AW999" s="55"/>
      <c r="AX999" s="246" t="str">
        <f>IF(V999="","",EOMONTH(EDATE(Tabla1[[#This Row],[Fecha Finalización]],2),0))</f>
        <v/>
      </c>
      <c r="AY999" s="154"/>
      <c r="AZ999" s="247" t="str">
        <f>IF(V999="","",EOMONTH(EDATE(Tabla1[[#This Row],[Fecha Finalización]],3),0))</f>
        <v/>
      </c>
      <c r="BA999" s="39"/>
      <c r="BB999" s="39"/>
      <c r="BC999" s="235"/>
      <c r="BD999" s="231" t="str">
        <f>IF(F999="","",Tabla1[[#This Row],[sem 01]]&amp;Tabla1[[#This Row],[sem 02]]&amp;Tabla1[[#This Row],[sem 03]])</f>
        <v/>
      </c>
      <c r="BE999" s="232" t="str">
        <f>+IF(TRIM(F999)="","",$B$1&amp;"-"&amp;Tabla1[[#This Row],[Mes Inscrito]]&amp;"-"&amp;Tabla1[[#This Row],[Dia de clases Inscrito]]&amp;"-"&amp;Tabla1[[#This Row],[Horario Inscrito]]&amp;"-"&amp;Tabla1[[#This Row],[Fecha Inicio grupo]])</f>
        <v/>
      </c>
      <c r="BF999" s="249" t="str">
        <f>IF(F999="","",Tabla1[[#This Row],[Curso]])</f>
        <v/>
      </c>
      <c r="BG999" s="250" t="str">
        <f>+IF(TRIM(F999)="","",$B$1&amp;"-"&amp;TRIM(Tabla1[[#This Row],[Mes Inscrito]])&amp;"-"&amp;TRIM(Tabla1[[#This Row],[Dia de clases Inscrito]])&amp;"-"&amp;TRIM(Tabla1[[#This Row],[Horario Inscrito]])&amp;"-"&amp;TRIM(Tabla1[[#This Row],[Fecha Inicio grupo]])&amp;"-"&amp;TRIM(Tabla1[[#This Row],[Tipo Incrito]]))</f>
        <v/>
      </c>
      <c r="BH999" s="251" t="str">
        <f>IF(F999="","",OR(IFERROR(SEARCH("CG",Tabla1[[#This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9" s="305" t="str">
        <f>IF(F999&lt;&gt;"",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9" s="305" t="str">
        <f>IF(F999&lt;&gt;"",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9" s="305" t="str">
        <f>IF(Tabla1[[#This Row],[Fecha Inicio grupo]]="","",IFERROR(VLOOKUP(Tabla1[[#This Row],[Mes de Alta como miembro]],Parámetros!$AM$2:$AN$16,2,0),"01/01/1900"))</f>
        <v/>
      </c>
    </row>
    <row r="1000" spans="1:63" ht="15" hidden="1" customHeight="1">
      <c r="A1000" s="68">
        <v>997</v>
      </c>
      <c r="B1000" s="144"/>
      <c r="C1000" s="145"/>
      <c r="D1000" s="42"/>
      <c r="E1000" s="146"/>
      <c r="F1000" s="204"/>
      <c r="G1000" s="45"/>
      <c r="H1000" s="162"/>
      <c r="I1000" s="147"/>
      <c r="J1000" s="145"/>
      <c r="K1000" s="165"/>
      <c r="L1000" s="149"/>
      <c r="M1000" s="148"/>
      <c r="N1000" s="237" t="str">
        <f ca="1">IF(Tabla1[[#This Row],[Fecha de nac]]="","",IF(Tabla1[[#This Row],[Fecha Finalización]] &gt;=TODAY(), DATEDIF(Tabla1[[#This Row],[Fecha de nac]],TODAY(),"y"), ROUNDDOWN((Tabla1[[#This Row],[Fecha Finalización]] -Tabla1[[#This Row],[Fecha de nac]])/365,0)))</f>
        <v/>
      </c>
      <c r="O1000" s="168"/>
      <c r="P1000" s="150"/>
      <c r="Q1000" s="151"/>
      <c r="R1000" s="152"/>
      <c r="S1000" s="152"/>
      <c r="T1000" s="152"/>
      <c r="U1000" s="241" t="str">
        <f>IF(F1000="","",Tabla1[[#This Row],[Fecha Inicio grupo]]+3*7-7)</f>
        <v/>
      </c>
      <c r="V1000" s="242" t="str">
        <f>IF(F1000="","",EDATE(Tabla1[[#This Row],[Fecha Inicio grupo]],3))</f>
        <v/>
      </c>
      <c r="W1000" s="29"/>
      <c r="X1000" s="29"/>
      <c r="Y1000" s="153"/>
      <c r="Z1000" s="153"/>
      <c r="AA1000" s="153"/>
      <c r="AB1000" s="153"/>
      <c r="AC1000" s="153"/>
      <c r="AD1000" s="153"/>
      <c r="AE1000" s="153"/>
      <c r="AF1000" s="153"/>
      <c r="AG1000" s="153"/>
      <c r="AH1000" s="229"/>
      <c r="AI1000" s="229"/>
      <c r="AJ1000" s="230"/>
      <c r="AK1000" s="229"/>
      <c r="AL1000" s="229"/>
      <c r="AM1000" s="229"/>
      <c r="AN1000" s="229"/>
      <c r="AO1000" s="143"/>
      <c r="AP1000" s="244" t="str">
        <f>IF(F1000="","",IFERROR(VLOOKUP(SUBSTITUTE(SUBSTITUTE(Tabla1[[#This Row],[Uso Sistemas]],"T","P"),"N","F"),Parámetros!$M$2:$N$17,2,0),"Completar hasta 3ra sem. para evaluar a Probacionista"))</f>
        <v/>
      </c>
      <c r="AQ1000" s="154"/>
      <c r="AR1000" s="154"/>
      <c r="AS1000" s="154"/>
      <c r="AT1000" s="29"/>
      <c r="AU1000" s="55" t="str">
        <f>CONCATENATE(Tabla1[[#This Row],[sem 01]],Tabla1[[#This Row],[sem 02]],Tabla1[[#This Row],[sem 03]])</f>
        <v/>
      </c>
      <c r="AV1000" s="55"/>
      <c r="AW1000" s="55"/>
      <c r="AX1000" s="246" t="str">
        <f>IF(V1000="","",EOMONTH(EDATE(Tabla1[[#This Row],[Fecha Finalización]],2),0))</f>
        <v/>
      </c>
      <c r="AY1000" s="154"/>
      <c r="AZ1000" s="247" t="str">
        <f>IF(V1000="","",EOMONTH(EDATE(Tabla1[[#This Row],[Fecha Finalización]],3),0))</f>
        <v/>
      </c>
      <c r="BA1000" s="39"/>
      <c r="BB1000" s="39"/>
      <c r="BC1000" s="235"/>
      <c r="BD1000" s="231" t="str">
        <f>IF(F1000="","",Tabla1[[#This Row],[sem 01]]&amp;Tabla1[[#This Row],[sem 02]]&amp;Tabla1[[#This Row],[sem 03]])</f>
        <v/>
      </c>
      <c r="BE1000" s="232" t="str">
        <f>+IF(TRIM(F1000)="","",$B$1&amp;"-"&amp;Tabla1[[#This Row],[Mes Inscrito]]&amp;"-"&amp;Tabla1[[#This Row],[Dia de clases Inscrito]]&amp;"-"&amp;Tabla1[[#This Row],[Horario Inscrito]]&amp;"-"&amp;Tabla1[[#This Row],[Fecha Inicio grupo]])</f>
        <v/>
      </c>
      <c r="BF1000" s="249" t="str">
        <f>IF(F1000="","",Tabla1[[#This Row],[Curso]])</f>
        <v/>
      </c>
      <c r="BG1000" s="250" t="str">
        <f>+IF(TRIM(F1000)="","",$B$1&amp;"-"&amp;TRIM(Tabla1[[#This Row],[Mes Inscrito]])&amp;"-"&amp;TRIM(Tabla1[[#This Row],[Dia de clases Inscrito]])&amp;"-"&amp;TRIM(Tabla1[[#This Row],[Horario Inscrito]])&amp;"-"&amp;TRIM(Tabla1[[#This Row],[Fecha Inicio grupo]])&amp;"-"&amp;TRIM(Tabla1[[#This Row],[Tipo Incrito]]))</f>
        <v/>
      </c>
      <c r="BH1000" s="251" t="str">
        <f>IF(F1000="","",OR(IFERROR(SEARCH("CG",Tabla1[[#This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0" s="305" t="str">
        <f>IF(F1000&lt;&gt;"",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0" s="305" t="str">
        <f>IF(F1000&lt;&gt;"",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0" s="305" t="str">
        <f>IF(Tabla1[[#This Row],[Fecha Inicio grupo]]="","",IFERROR(VLOOKUP(Tabla1[[#This Row],[Mes de Alta como miembro]],Parámetros!$AM$2:$AN$16,2,0),"01/01/1900"))</f>
        <v/>
      </c>
    </row>
    <row r="1001" spans="1:63" ht="15" hidden="1" customHeight="1">
      <c r="A1001" s="68">
        <v>998</v>
      </c>
      <c r="B1001" s="144"/>
      <c r="C1001" s="145"/>
      <c r="D1001" s="42"/>
      <c r="E1001" s="146"/>
      <c r="F1001" s="204"/>
      <c r="G1001" s="45"/>
      <c r="H1001" s="162"/>
      <c r="I1001" s="147"/>
      <c r="J1001" s="145"/>
      <c r="K1001" s="165"/>
      <c r="L1001" s="149"/>
      <c r="M1001" s="148"/>
      <c r="N1001" s="237" t="str">
        <f ca="1">IF(Tabla1[[#This Row],[Fecha de nac]]="","",IF(Tabla1[[#This Row],[Fecha Finalización]] &gt;=TODAY(), DATEDIF(Tabla1[[#This Row],[Fecha de nac]],TODAY(),"y"), ROUNDDOWN((Tabla1[[#This Row],[Fecha Finalización]] -Tabla1[[#This Row],[Fecha de nac]])/365,0)))</f>
        <v/>
      </c>
      <c r="O1001" s="168"/>
      <c r="P1001" s="150"/>
      <c r="Q1001" s="151"/>
      <c r="R1001" s="152"/>
      <c r="S1001" s="152"/>
      <c r="T1001" s="152"/>
      <c r="U1001" s="241" t="str">
        <f>IF(F1001="","",Tabla1[[#This Row],[Fecha Inicio grupo]]+3*7-7)</f>
        <v/>
      </c>
      <c r="V1001" s="242" t="str">
        <f>IF(F1001="","",EDATE(Tabla1[[#This Row],[Fecha Inicio grupo]],3))</f>
        <v/>
      </c>
      <c r="W1001" s="29"/>
      <c r="X1001" s="29"/>
      <c r="Y1001" s="153"/>
      <c r="Z1001" s="153"/>
      <c r="AA1001" s="153"/>
      <c r="AB1001" s="153"/>
      <c r="AC1001" s="153"/>
      <c r="AD1001" s="153"/>
      <c r="AE1001" s="153"/>
      <c r="AF1001" s="153"/>
      <c r="AG1001" s="153"/>
      <c r="AH1001" s="229"/>
      <c r="AI1001" s="229"/>
      <c r="AJ1001" s="230"/>
      <c r="AK1001" s="229"/>
      <c r="AL1001" s="229"/>
      <c r="AM1001" s="229"/>
      <c r="AN1001" s="229"/>
      <c r="AO1001" s="143"/>
      <c r="AP1001" s="244" t="str">
        <f>IF(F1001="","",IFERROR(VLOOKUP(SUBSTITUTE(SUBSTITUTE(Tabla1[[#This Row],[Uso Sistemas]],"T","P"),"N","F"),Parámetros!$M$2:$N$17,2,0),"Completar hasta 3ra sem. para evaluar a Probacionista"))</f>
        <v/>
      </c>
      <c r="AQ1001" s="154"/>
      <c r="AR1001" s="154"/>
      <c r="AS1001" s="154"/>
      <c r="AT1001" s="29"/>
      <c r="AU1001" s="55" t="str">
        <f>CONCATENATE(Tabla1[[#This Row],[sem 01]],Tabla1[[#This Row],[sem 02]],Tabla1[[#This Row],[sem 03]])</f>
        <v/>
      </c>
      <c r="AV1001" s="55"/>
      <c r="AW1001" s="55"/>
      <c r="AX1001" s="246" t="str">
        <f>IF(V1001="","",EOMONTH(EDATE(Tabla1[[#This Row],[Fecha Finalización]],2),0))</f>
        <v/>
      </c>
      <c r="AY1001" s="154"/>
      <c r="AZ1001" s="247" t="str">
        <f>IF(V1001="","",EOMONTH(EDATE(Tabla1[[#This Row],[Fecha Finalización]],3),0))</f>
        <v/>
      </c>
      <c r="BA1001" s="39"/>
      <c r="BB1001" s="39"/>
      <c r="BC1001" s="235"/>
      <c r="BD1001" s="231" t="str">
        <f>IF(F1001="","",Tabla1[[#This Row],[sem 01]]&amp;Tabla1[[#This Row],[sem 02]]&amp;Tabla1[[#This Row],[sem 03]])</f>
        <v/>
      </c>
      <c r="BE1001" s="232" t="str">
        <f>+IF(TRIM(F1001)="","",$B$1&amp;"-"&amp;Tabla1[[#This Row],[Mes Inscrito]]&amp;"-"&amp;Tabla1[[#This Row],[Dia de clases Inscrito]]&amp;"-"&amp;Tabla1[[#This Row],[Horario Inscrito]]&amp;"-"&amp;Tabla1[[#This Row],[Fecha Inicio grupo]])</f>
        <v/>
      </c>
      <c r="BF1001" s="249" t="str">
        <f>IF(F1001="","",Tabla1[[#This Row],[Curso]])</f>
        <v/>
      </c>
      <c r="BG1001" s="250" t="str">
        <f>+IF(TRIM(F1001)="","",$B$1&amp;"-"&amp;TRIM(Tabla1[[#This Row],[Mes Inscrito]])&amp;"-"&amp;TRIM(Tabla1[[#This Row],[Dia de clases Inscrito]])&amp;"-"&amp;TRIM(Tabla1[[#This Row],[Horario Inscrito]])&amp;"-"&amp;TRIM(Tabla1[[#This Row],[Fecha Inicio grupo]])&amp;"-"&amp;TRIM(Tabla1[[#This Row],[Tipo Incrito]]))</f>
        <v/>
      </c>
      <c r="BH1001" s="251" t="str">
        <f>IF(F1001="","",OR(IFERROR(SEARCH("CG",Tabla1[[#This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1" s="305" t="str">
        <f>IF(F1001&lt;&gt;"",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1" s="305" t="str">
        <f>IF(F1001&lt;&gt;"",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1" s="305" t="str">
        <f>IF(Tabla1[[#This Row],[Fecha Inicio grupo]]="","",IFERROR(VLOOKUP(Tabla1[[#This Row],[Mes de Alta como miembro]],Parámetros!$AM$2:$AN$16,2,0),"01/01/1900"))</f>
        <v/>
      </c>
    </row>
    <row r="1002" spans="1:63" ht="15" hidden="1" customHeight="1">
      <c r="A1002" s="68">
        <v>999</v>
      </c>
      <c r="B1002" s="144"/>
      <c r="C1002" s="145"/>
      <c r="D1002" s="42"/>
      <c r="E1002" s="146"/>
      <c r="F1002" s="204"/>
      <c r="G1002" s="45"/>
      <c r="H1002" s="162"/>
      <c r="I1002" s="147"/>
      <c r="J1002" s="145"/>
      <c r="K1002" s="165"/>
      <c r="L1002" s="149"/>
      <c r="M1002" s="148"/>
      <c r="N1002" s="237" t="str">
        <f ca="1">IF(Tabla1[[#This Row],[Fecha de nac]]="","",IF(Tabla1[[#This Row],[Fecha Finalización]] &gt;=TODAY(), DATEDIF(Tabla1[[#This Row],[Fecha de nac]],TODAY(),"y"), ROUNDDOWN((Tabla1[[#This Row],[Fecha Finalización]] -Tabla1[[#This Row],[Fecha de nac]])/365,0)))</f>
        <v/>
      </c>
      <c r="O1002" s="168"/>
      <c r="P1002" s="150"/>
      <c r="Q1002" s="151"/>
      <c r="R1002" s="152"/>
      <c r="S1002" s="152"/>
      <c r="T1002" s="152"/>
      <c r="U1002" s="241" t="str">
        <f>IF(F1002="","",Tabla1[[#This Row],[Fecha Inicio grupo]]+3*7-7)</f>
        <v/>
      </c>
      <c r="V1002" s="242" t="str">
        <f>IF(F1002="","",EDATE(Tabla1[[#This Row],[Fecha Inicio grupo]],3))</f>
        <v/>
      </c>
      <c r="W1002" s="29"/>
      <c r="X1002" s="29"/>
      <c r="Y1002" s="153"/>
      <c r="Z1002" s="153"/>
      <c r="AA1002" s="153"/>
      <c r="AB1002" s="153"/>
      <c r="AC1002" s="153"/>
      <c r="AD1002" s="153"/>
      <c r="AE1002" s="153"/>
      <c r="AF1002" s="153"/>
      <c r="AG1002" s="153"/>
      <c r="AH1002" s="229"/>
      <c r="AI1002" s="229"/>
      <c r="AJ1002" s="230"/>
      <c r="AK1002" s="229"/>
      <c r="AL1002" s="229"/>
      <c r="AM1002" s="229"/>
      <c r="AN1002" s="229"/>
      <c r="AO1002" s="143"/>
      <c r="AP1002" s="244" t="str">
        <f>IF(F1002="","",IFERROR(VLOOKUP(SUBSTITUTE(SUBSTITUTE(Tabla1[[#This Row],[Uso Sistemas]],"T","P"),"N","F"),Parámetros!$M$2:$N$17,2,0),"Completar hasta 3ra sem. para evaluar a Probacionista"))</f>
        <v/>
      </c>
      <c r="AQ1002" s="154"/>
      <c r="AR1002" s="154"/>
      <c r="AS1002" s="154"/>
      <c r="AT1002" s="29"/>
      <c r="AU1002" s="55" t="str">
        <f>CONCATENATE(Tabla1[[#This Row],[sem 01]],Tabla1[[#This Row],[sem 02]],Tabla1[[#This Row],[sem 03]])</f>
        <v/>
      </c>
      <c r="AV1002" s="55"/>
      <c r="AW1002" s="55"/>
      <c r="AX1002" s="246" t="str">
        <f>IF(V1002="","",EOMONTH(EDATE(Tabla1[[#This Row],[Fecha Finalización]],2),0))</f>
        <v/>
      </c>
      <c r="AY1002" s="154"/>
      <c r="AZ1002" s="247" t="str">
        <f>IF(V1002="","",EOMONTH(EDATE(Tabla1[[#This Row],[Fecha Finalización]],3),0))</f>
        <v/>
      </c>
      <c r="BA1002" s="39"/>
      <c r="BB1002" s="39"/>
      <c r="BC1002" s="235"/>
      <c r="BD1002" s="231" t="str">
        <f>IF(F1002="","",Tabla1[[#This Row],[sem 01]]&amp;Tabla1[[#This Row],[sem 02]]&amp;Tabla1[[#This Row],[sem 03]])</f>
        <v/>
      </c>
      <c r="BE1002" s="232" t="str">
        <f>+IF(TRIM(F1002)="","",$B$1&amp;"-"&amp;Tabla1[[#This Row],[Mes Inscrito]]&amp;"-"&amp;Tabla1[[#This Row],[Dia de clases Inscrito]]&amp;"-"&amp;Tabla1[[#This Row],[Horario Inscrito]]&amp;"-"&amp;Tabla1[[#This Row],[Fecha Inicio grupo]])</f>
        <v/>
      </c>
      <c r="BF1002" s="249" t="str">
        <f>IF(F1002="","",Tabla1[[#This Row],[Curso]])</f>
        <v/>
      </c>
      <c r="BG1002" s="250" t="str">
        <f>+IF(TRIM(F1002)="","",$B$1&amp;"-"&amp;TRIM(Tabla1[[#This Row],[Mes Inscrito]])&amp;"-"&amp;TRIM(Tabla1[[#This Row],[Dia de clases Inscrito]])&amp;"-"&amp;TRIM(Tabla1[[#This Row],[Horario Inscrito]])&amp;"-"&amp;TRIM(Tabla1[[#This Row],[Fecha Inicio grupo]])&amp;"-"&amp;TRIM(Tabla1[[#This Row],[Tipo Incrito]]))</f>
        <v/>
      </c>
      <c r="BH1002" s="251" t="str">
        <f>IF(F1002="","",OR(IFERROR(SEARCH("CG",Tabla1[[#This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2" s="305" t="str">
        <f>IF(F1002&lt;&gt;"",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2" s="305" t="str">
        <f>IF(F1002&lt;&gt;"",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2" s="305" t="str">
        <f>IF(Tabla1[[#This Row],[Fecha Inicio grupo]]="","",IFERROR(VLOOKUP(Tabla1[[#This Row],[Mes de Alta como miembro]],Parámetros!$AM$2:$AN$16,2,0),"01/01/1900"))</f>
        <v/>
      </c>
    </row>
    <row r="1003" spans="1:63" ht="15" hidden="1" customHeight="1">
      <c r="A1003" s="68">
        <v>1000</v>
      </c>
      <c r="B1003" s="144"/>
      <c r="C1003" s="145"/>
      <c r="D1003" s="42"/>
      <c r="E1003" s="146"/>
      <c r="F1003" s="204"/>
      <c r="G1003" s="45"/>
      <c r="H1003" s="162"/>
      <c r="I1003" s="147"/>
      <c r="J1003" s="145"/>
      <c r="K1003" s="165"/>
      <c r="L1003" s="149"/>
      <c r="M1003" s="148"/>
      <c r="N1003" s="237" t="str">
        <f ca="1">IF(Tabla1[[#This Row],[Fecha de nac]]="","",IF(Tabla1[[#This Row],[Fecha Finalización]] &gt;=TODAY(), DATEDIF(Tabla1[[#This Row],[Fecha de nac]],TODAY(),"y"), ROUNDDOWN((Tabla1[[#This Row],[Fecha Finalización]] -Tabla1[[#This Row],[Fecha de nac]])/365,0)))</f>
        <v/>
      </c>
      <c r="O1003" s="168"/>
      <c r="P1003" s="150"/>
      <c r="Q1003" s="151"/>
      <c r="R1003" s="152"/>
      <c r="S1003" s="152"/>
      <c r="T1003" s="152"/>
      <c r="U1003" s="241" t="str">
        <f>IF(F1003="","",Tabla1[[#This Row],[Fecha Inicio grupo]]+3*7-7)</f>
        <v/>
      </c>
      <c r="V1003" s="242" t="str">
        <f>IF(F1003="","",EDATE(Tabla1[[#This Row],[Fecha Inicio grupo]],3))</f>
        <v/>
      </c>
      <c r="W1003" s="29"/>
      <c r="X1003" s="29"/>
      <c r="Y1003" s="153"/>
      <c r="Z1003" s="153"/>
      <c r="AA1003" s="153"/>
      <c r="AB1003" s="153"/>
      <c r="AC1003" s="153"/>
      <c r="AD1003" s="153"/>
      <c r="AE1003" s="153"/>
      <c r="AF1003" s="153"/>
      <c r="AG1003" s="153"/>
      <c r="AH1003" s="229"/>
      <c r="AI1003" s="229"/>
      <c r="AJ1003" s="230"/>
      <c r="AK1003" s="229"/>
      <c r="AL1003" s="229"/>
      <c r="AM1003" s="229"/>
      <c r="AN1003" s="229"/>
      <c r="AO1003" s="143"/>
      <c r="AP1003" s="244" t="str">
        <f>IF(F1003="","",IFERROR(VLOOKUP(SUBSTITUTE(SUBSTITUTE(Tabla1[[#This Row],[Uso Sistemas]],"T","P"),"N","F"),Parámetros!$M$2:$N$17,2,0),"Completar hasta 3ra sem. para evaluar a Probacionista"))</f>
        <v/>
      </c>
      <c r="AQ1003" s="154"/>
      <c r="AR1003" s="154"/>
      <c r="AS1003" s="154"/>
      <c r="AT1003" s="29"/>
      <c r="AU1003" s="55" t="str">
        <f>CONCATENATE(Tabla1[[#This Row],[sem 01]],Tabla1[[#This Row],[sem 02]],Tabla1[[#This Row],[sem 03]])</f>
        <v/>
      </c>
      <c r="AV1003" s="55"/>
      <c r="AW1003" s="55"/>
      <c r="AX1003" s="246" t="str">
        <f>IF(V1003="","",EOMONTH(EDATE(Tabla1[[#This Row],[Fecha Finalización]],2),0))</f>
        <v/>
      </c>
      <c r="AY1003" s="154"/>
      <c r="AZ1003" s="247" t="str">
        <f>IF(V1003="","",EOMONTH(EDATE(Tabla1[[#This Row],[Fecha Finalización]],3),0))</f>
        <v/>
      </c>
      <c r="BA1003" s="39"/>
      <c r="BB1003" s="39"/>
      <c r="BC1003" s="235"/>
      <c r="BD1003" s="231" t="str">
        <f>IF(F1003="","",Tabla1[[#This Row],[sem 01]]&amp;Tabla1[[#This Row],[sem 02]]&amp;Tabla1[[#This Row],[sem 03]])</f>
        <v/>
      </c>
      <c r="BE1003" s="232" t="str">
        <f>+IF(TRIM(F1003)="","",$B$1&amp;"-"&amp;Tabla1[[#This Row],[Mes Inscrito]]&amp;"-"&amp;Tabla1[[#This Row],[Dia de clases Inscrito]]&amp;"-"&amp;Tabla1[[#This Row],[Horario Inscrito]]&amp;"-"&amp;Tabla1[[#This Row],[Fecha Inicio grupo]])</f>
        <v/>
      </c>
      <c r="BF1003" s="249" t="str">
        <f>IF(F1003="","",Tabla1[[#This Row],[Curso]])</f>
        <v/>
      </c>
      <c r="BG1003" s="250" t="str">
        <f>+IF(TRIM(F1003)="","",$B$1&amp;"-"&amp;TRIM(Tabla1[[#This Row],[Mes Inscrito]])&amp;"-"&amp;TRIM(Tabla1[[#This Row],[Dia de clases Inscrito]])&amp;"-"&amp;TRIM(Tabla1[[#This Row],[Horario Inscrito]])&amp;"-"&amp;TRIM(Tabla1[[#This Row],[Fecha Inicio grupo]])&amp;"-"&amp;TRIM(Tabla1[[#This Row],[Tipo Incrito]]))</f>
        <v/>
      </c>
      <c r="BH1003" s="251" t="str">
        <f>IF(F1003="","",OR(IFERROR(SEARCH("CG",Tabla1[[#This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3" s="305" t="str">
        <f>IF(F1003&lt;&gt;"",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3" s="305" t="str">
        <f>IF(F1003&lt;&gt;"",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3" s="305" t="str">
        <f>IF(Tabla1[[#This Row],[Fecha Inicio grupo]]="","",IFERROR(VLOOKUP(Tabla1[[#This Row],[Mes de Alta como miembro]],Parámetros!$AM$2:$AN$16,2,0),"01/01/1900"))</f>
        <v/>
      </c>
    </row>
    <row r="1004" spans="1:63" ht="15" hidden="1" customHeight="1">
      <c r="A1004" s="68">
        <v>1001</v>
      </c>
      <c r="B1004" s="144"/>
      <c r="C1004" s="145"/>
      <c r="D1004" s="42"/>
      <c r="E1004" s="146"/>
      <c r="F1004" s="204"/>
      <c r="G1004" s="45"/>
      <c r="H1004" s="162"/>
      <c r="I1004" s="147"/>
      <c r="J1004" s="145"/>
      <c r="K1004" s="165"/>
      <c r="L1004" s="149"/>
      <c r="M1004" s="148"/>
      <c r="N1004" s="237" t="str">
        <f ca="1">IF(Tabla1[[#This Row],[Fecha de nac]]="","",IF(Tabla1[[#This Row],[Fecha Finalización]] &gt;=TODAY(), DATEDIF(Tabla1[[#This Row],[Fecha de nac]],TODAY(),"y"), ROUNDDOWN((Tabla1[[#This Row],[Fecha Finalización]] -Tabla1[[#This Row],[Fecha de nac]])/365,0)))</f>
        <v/>
      </c>
      <c r="O1004" s="168"/>
      <c r="P1004" s="150"/>
      <c r="Q1004" s="151"/>
      <c r="R1004" s="152"/>
      <c r="S1004" s="152"/>
      <c r="T1004" s="152"/>
      <c r="U1004" s="241" t="str">
        <f>IF(F1004="","",Tabla1[[#This Row],[Fecha Inicio grupo]]+3*7-7)</f>
        <v/>
      </c>
      <c r="V1004" s="242" t="str">
        <f>IF(F1004="","",EDATE(Tabla1[[#This Row],[Fecha Inicio grupo]],3))</f>
        <v/>
      </c>
      <c r="W1004" s="29"/>
      <c r="X1004" s="29"/>
      <c r="Y1004" s="153"/>
      <c r="Z1004" s="153"/>
      <c r="AA1004" s="153"/>
      <c r="AB1004" s="153"/>
      <c r="AC1004" s="153"/>
      <c r="AD1004" s="153"/>
      <c r="AE1004" s="153"/>
      <c r="AF1004" s="153"/>
      <c r="AG1004" s="153"/>
      <c r="AH1004" s="229"/>
      <c r="AI1004" s="229"/>
      <c r="AJ1004" s="230"/>
      <c r="AK1004" s="229"/>
      <c r="AL1004" s="229"/>
      <c r="AM1004" s="229"/>
      <c r="AN1004" s="229"/>
      <c r="AO1004" s="143"/>
      <c r="AP1004" s="244" t="str">
        <f>IF(F1004="","",IFERROR(VLOOKUP(SUBSTITUTE(SUBSTITUTE(Tabla1[[#This Row],[Uso Sistemas]],"T","P"),"N","F"),Parámetros!$M$2:$N$17,2,0),"Completar hasta 3ra sem. para evaluar a Probacionista"))</f>
        <v/>
      </c>
      <c r="AQ1004" s="154"/>
      <c r="AR1004" s="154"/>
      <c r="AS1004" s="154"/>
      <c r="AT1004" s="29"/>
      <c r="AU1004" s="55" t="str">
        <f>CONCATENATE(Tabla1[[#This Row],[sem 01]],Tabla1[[#This Row],[sem 02]],Tabla1[[#This Row],[sem 03]])</f>
        <v/>
      </c>
      <c r="AV1004" s="55"/>
      <c r="AW1004" s="55"/>
      <c r="AX1004" s="246" t="str">
        <f>IF(V1004="","",EOMONTH(EDATE(Tabla1[[#This Row],[Fecha Finalización]],2),0))</f>
        <v/>
      </c>
      <c r="AY1004" s="154"/>
      <c r="AZ1004" s="247" t="str">
        <f>IF(V1004="","",EOMONTH(EDATE(Tabla1[[#This Row],[Fecha Finalización]],3),0))</f>
        <v/>
      </c>
      <c r="BA1004" s="39"/>
      <c r="BB1004" s="39"/>
      <c r="BC1004" s="235"/>
      <c r="BD1004" s="231" t="str">
        <f>IF(F1004="","",Tabla1[[#This Row],[sem 01]]&amp;Tabla1[[#This Row],[sem 02]]&amp;Tabla1[[#This Row],[sem 03]])</f>
        <v/>
      </c>
      <c r="BE1004" s="232" t="str">
        <f>+IF(TRIM(F1004)="","",$B$1&amp;"-"&amp;Tabla1[[#This Row],[Mes Inscrito]]&amp;"-"&amp;Tabla1[[#This Row],[Dia de clases Inscrito]]&amp;"-"&amp;Tabla1[[#This Row],[Horario Inscrito]]&amp;"-"&amp;Tabla1[[#This Row],[Fecha Inicio grupo]])</f>
        <v/>
      </c>
      <c r="BF1004" s="249" t="str">
        <f>IF(F1004="","",Tabla1[[#This Row],[Curso]])</f>
        <v/>
      </c>
      <c r="BG1004" s="250" t="str">
        <f>+IF(TRIM(F1004)="","",$B$1&amp;"-"&amp;TRIM(Tabla1[[#This Row],[Mes Inscrito]])&amp;"-"&amp;TRIM(Tabla1[[#This Row],[Dia de clases Inscrito]])&amp;"-"&amp;TRIM(Tabla1[[#This Row],[Horario Inscrito]])&amp;"-"&amp;TRIM(Tabla1[[#This Row],[Fecha Inicio grupo]])&amp;"-"&amp;TRIM(Tabla1[[#This Row],[Tipo Incrito]]))</f>
        <v/>
      </c>
      <c r="BH1004" s="251" t="str">
        <f>IF(F1004="","",OR(IFERROR(SEARCH("CG",Tabla1[[#This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4" s="305" t="str">
        <f>IF(F1004&lt;&gt;"",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4" s="305" t="str">
        <f>IF(F1004&lt;&gt;"",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4" s="305" t="str">
        <f>IF(Tabla1[[#This Row],[Fecha Inicio grupo]]="","",IFERROR(VLOOKUP(Tabla1[[#This Row],[Mes de Alta como miembro]],Parámetros!$AM$2:$AN$16,2,0),"01/01/1900"))</f>
        <v/>
      </c>
    </row>
    <row r="1005" spans="1:63" ht="15" hidden="1" customHeight="1">
      <c r="A1005" s="68">
        <v>1002</v>
      </c>
      <c r="B1005" s="144"/>
      <c r="C1005" s="145"/>
      <c r="D1005" s="42"/>
      <c r="E1005" s="146"/>
      <c r="F1005" s="204"/>
      <c r="G1005" s="45"/>
      <c r="H1005" s="162"/>
      <c r="I1005" s="147"/>
      <c r="J1005" s="145"/>
      <c r="K1005" s="165"/>
      <c r="L1005" s="149"/>
      <c r="M1005" s="148"/>
      <c r="N1005" s="237" t="str">
        <f ca="1">IF(Tabla1[[#This Row],[Fecha de nac]]="","",IF(Tabla1[[#This Row],[Fecha Finalización]] &gt;=TODAY(), DATEDIF(Tabla1[[#This Row],[Fecha de nac]],TODAY(),"y"), ROUNDDOWN((Tabla1[[#This Row],[Fecha Finalización]] -Tabla1[[#This Row],[Fecha de nac]])/365,0)))</f>
        <v/>
      </c>
      <c r="O1005" s="168"/>
      <c r="P1005" s="150"/>
      <c r="Q1005" s="151"/>
      <c r="R1005" s="152"/>
      <c r="S1005" s="152"/>
      <c r="T1005" s="152"/>
      <c r="U1005" s="241" t="str">
        <f>IF(F1005="","",Tabla1[[#This Row],[Fecha Inicio grupo]]+3*7-7)</f>
        <v/>
      </c>
      <c r="V1005" s="242" t="str">
        <f>IF(F1005="","",EDATE(Tabla1[[#This Row],[Fecha Inicio grupo]],3))</f>
        <v/>
      </c>
      <c r="W1005" s="29"/>
      <c r="X1005" s="29"/>
      <c r="Y1005" s="153"/>
      <c r="Z1005" s="153"/>
      <c r="AA1005" s="153"/>
      <c r="AB1005" s="153"/>
      <c r="AC1005" s="153"/>
      <c r="AD1005" s="153"/>
      <c r="AE1005" s="153"/>
      <c r="AF1005" s="153"/>
      <c r="AG1005" s="153"/>
      <c r="AH1005" s="229"/>
      <c r="AI1005" s="229"/>
      <c r="AJ1005" s="230"/>
      <c r="AK1005" s="229"/>
      <c r="AL1005" s="229"/>
      <c r="AM1005" s="229"/>
      <c r="AN1005" s="229"/>
      <c r="AO1005" s="143"/>
      <c r="AP1005" s="244" t="str">
        <f>IF(F1005="","",IFERROR(VLOOKUP(SUBSTITUTE(SUBSTITUTE(Tabla1[[#This Row],[Uso Sistemas]],"T","P"),"N","F"),Parámetros!$M$2:$N$17,2,0),"Completar hasta 3ra sem. para evaluar a Probacionista"))</f>
        <v/>
      </c>
      <c r="AQ1005" s="154"/>
      <c r="AR1005" s="154"/>
      <c r="AS1005" s="154"/>
      <c r="AT1005" s="29"/>
      <c r="AU1005" s="55" t="str">
        <f>CONCATENATE(Tabla1[[#This Row],[sem 01]],Tabla1[[#This Row],[sem 02]],Tabla1[[#This Row],[sem 03]])</f>
        <v/>
      </c>
      <c r="AV1005" s="55"/>
      <c r="AW1005" s="55"/>
      <c r="AX1005" s="246" t="str">
        <f>IF(V1005="","",EOMONTH(EDATE(Tabla1[[#This Row],[Fecha Finalización]],2),0))</f>
        <v/>
      </c>
      <c r="AY1005" s="154"/>
      <c r="AZ1005" s="247" t="str">
        <f>IF(V1005="","",EOMONTH(EDATE(Tabla1[[#This Row],[Fecha Finalización]],3),0))</f>
        <v/>
      </c>
      <c r="BA1005" s="39"/>
      <c r="BB1005" s="39"/>
      <c r="BC1005" s="235"/>
      <c r="BD1005" s="231" t="str">
        <f>IF(F1005="","",Tabla1[[#This Row],[sem 01]]&amp;Tabla1[[#This Row],[sem 02]]&amp;Tabla1[[#This Row],[sem 03]])</f>
        <v/>
      </c>
      <c r="BE1005" s="232" t="str">
        <f>+IF(TRIM(F1005)="","",$B$1&amp;"-"&amp;Tabla1[[#This Row],[Mes Inscrito]]&amp;"-"&amp;Tabla1[[#This Row],[Dia de clases Inscrito]]&amp;"-"&amp;Tabla1[[#This Row],[Horario Inscrito]]&amp;"-"&amp;Tabla1[[#This Row],[Fecha Inicio grupo]])</f>
        <v/>
      </c>
      <c r="BF1005" s="249" t="str">
        <f>IF(F1005="","",Tabla1[[#This Row],[Curso]])</f>
        <v/>
      </c>
      <c r="BG1005" s="250" t="str">
        <f>+IF(TRIM(F1005)="","",$B$1&amp;"-"&amp;TRIM(Tabla1[[#This Row],[Mes Inscrito]])&amp;"-"&amp;TRIM(Tabla1[[#This Row],[Dia de clases Inscrito]])&amp;"-"&amp;TRIM(Tabla1[[#This Row],[Horario Inscrito]])&amp;"-"&amp;TRIM(Tabla1[[#This Row],[Fecha Inicio grupo]])&amp;"-"&amp;TRIM(Tabla1[[#This Row],[Tipo Incrito]]))</f>
        <v/>
      </c>
      <c r="BH1005" s="251" t="str">
        <f>IF(F1005="","",OR(IFERROR(SEARCH("CG",Tabla1[[#This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5" s="305" t="str">
        <f>IF(F1005&lt;&gt;"",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5" s="305" t="str">
        <f>IF(F1005&lt;&gt;"",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5" s="305" t="str">
        <f>IF(Tabla1[[#This Row],[Fecha Inicio grupo]]="","",IFERROR(VLOOKUP(Tabla1[[#This Row],[Mes de Alta como miembro]],Parámetros!$AM$2:$AN$16,2,0),"01/01/1900"))</f>
        <v/>
      </c>
    </row>
    <row r="1006" spans="1:63" ht="15" hidden="1" customHeight="1">
      <c r="A1006" s="68">
        <v>1003</v>
      </c>
      <c r="B1006" s="144"/>
      <c r="C1006" s="145"/>
      <c r="D1006" s="42"/>
      <c r="E1006" s="146"/>
      <c r="F1006" s="204"/>
      <c r="G1006" s="45"/>
      <c r="H1006" s="162"/>
      <c r="I1006" s="147"/>
      <c r="J1006" s="145"/>
      <c r="K1006" s="165"/>
      <c r="L1006" s="149"/>
      <c r="M1006" s="148"/>
      <c r="N1006" s="237" t="str">
        <f ca="1">IF(Tabla1[[#This Row],[Fecha de nac]]="","",IF(Tabla1[[#This Row],[Fecha Finalización]] &gt;=TODAY(), DATEDIF(Tabla1[[#This Row],[Fecha de nac]],TODAY(),"y"), ROUNDDOWN((Tabla1[[#This Row],[Fecha Finalización]] -Tabla1[[#This Row],[Fecha de nac]])/365,0)))</f>
        <v/>
      </c>
      <c r="O1006" s="168"/>
      <c r="P1006" s="150"/>
      <c r="Q1006" s="151"/>
      <c r="R1006" s="152"/>
      <c r="S1006" s="152"/>
      <c r="T1006" s="152"/>
      <c r="U1006" s="241" t="str">
        <f>IF(F1006="","",Tabla1[[#This Row],[Fecha Inicio grupo]]+3*7-7)</f>
        <v/>
      </c>
      <c r="V1006" s="242" t="str">
        <f>IF(F1006="","",EDATE(Tabla1[[#This Row],[Fecha Inicio grupo]],3))</f>
        <v/>
      </c>
      <c r="W1006" s="29"/>
      <c r="X1006" s="29"/>
      <c r="Y1006" s="153"/>
      <c r="Z1006" s="153"/>
      <c r="AA1006" s="153"/>
      <c r="AB1006" s="153"/>
      <c r="AC1006" s="153"/>
      <c r="AD1006" s="153"/>
      <c r="AE1006" s="153"/>
      <c r="AF1006" s="153"/>
      <c r="AG1006" s="153"/>
      <c r="AH1006" s="229"/>
      <c r="AI1006" s="229"/>
      <c r="AJ1006" s="230"/>
      <c r="AK1006" s="229"/>
      <c r="AL1006" s="229"/>
      <c r="AM1006" s="229"/>
      <c r="AN1006" s="229"/>
      <c r="AO1006" s="143"/>
      <c r="AP1006" s="244" t="str">
        <f>IF(F1006="","",IFERROR(VLOOKUP(SUBSTITUTE(SUBSTITUTE(Tabla1[[#This Row],[Uso Sistemas]],"T","P"),"N","F"),Parámetros!$M$2:$N$17,2,0),"Completar hasta 3ra sem. para evaluar a Probacionista"))</f>
        <v/>
      </c>
      <c r="AQ1006" s="154"/>
      <c r="AR1006" s="154"/>
      <c r="AS1006" s="154"/>
      <c r="AT1006" s="29"/>
      <c r="AU1006" s="55" t="str">
        <f>CONCATENATE(Tabla1[[#This Row],[sem 01]],Tabla1[[#This Row],[sem 02]],Tabla1[[#This Row],[sem 03]])</f>
        <v/>
      </c>
      <c r="AV1006" s="55"/>
      <c r="AW1006" s="55"/>
      <c r="AX1006" s="246" t="str">
        <f>IF(V1006="","",EOMONTH(EDATE(Tabla1[[#This Row],[Fecha Finalización]],2),0))</f>
        <v/>
      </c>
      <c r="AY1006" s="154"/>
      <c r="AZ1006" s="247" t="str">
        <f>IF(V1006="","",EOMONTH(EDATE(Tabla1[[#This Row],[Fecha Finalización]],3),0))</f>
        <v/>
      </c>
      <c r="BA1006" s="39"/>
      <c r="BB1006" s="39"/>
      <c r="BC1006" s="235"/>
      <c r="BD1006" s="231" t="str">
        <f>IF(F1006="","",Tabla1[[#This Row],[sem 01]]&amp;Tabla1[[#This Row],[sem 02]]&amp;Tabla1[[#This Row],[sem 03]])</f>
        <v/>
      </c>
      <c r="BE1006" s="232" t="str">
        <f>+IF(TRIM(F1006)="","",$B$1&amp;"-"&amp;Tabla1[[#This Row],[Mes Inscrito]]&amp;"-"&amp;Tabla1[[#This Row],[Dia de clases Inscrito]]&amp;"-"&amp;Tabla1[[#This Row],[Horario Inscrito]]&amp;"-"&amp;Tabla1[[#This Row],[Fecha Inicio grupo]])</f>
        <v/>
      </c>
      <c r="BF1006" s="249" t="str">
        <f>IF(F1006="","",Tabla1[[#This Row],[Curso]])</f>
        <v/>
      </c>
      <c r="BG1006" s="250" t="str">
        <f>+IF(TRIM(F1006)="","",$B$1&amp;"-"&amp;TRIM(Tabla1[[#This Row],[Mes Inscrito]])&amp;"-"&amp;TRIM(Tabla1[[#This Row],[Dia de clases Inscrito]])&amp;"-"&amp;TRIM(Tabla1[[#This Row],[Horario Inscrito]])&amp;"-"&amp;TRIM(Tabla1[[#This Row],[Fecha Inicio grupo]])&amp;"-"&amp;TRIM(Tabla1[[#This Row],[Tipo Incrito]]))</f>
        <v/>
      </c>
      <c r="BH1006" s="251" t="str">
        <f>IF(F1006="","",OR(IFERROR(SEARCH("CG",Tabla1[[#This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6" s="305" t="str">
        <f>IF(F1006&lt;&gt;"",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6" s="305" t="str">
        <f>IF(F1006&lt;&gt;"",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6" s="305" t="str">
        <f>IF(Tabla1[[#This Row],[Fecha Inicio grupo]]="","",IFERROR(VLOOKUP(Tabla1[[#This Row],[Mes de Alta como miembro]],Parámetros!$AM$2:$AN$16,2,0),"01/01/1900"))</f>
        <v/>
      </c>
    </row>
    <row r="1007" spans="1:63" ht="15" hidden="1" customHeight="1">
      <c r="A1007" s="68">
        <v>1004</v>
      </c>
      <c r="B1007" s="144"/>
      <c r="C1007" s="145"/>
      <c r="D1007" s="42"/>
      <c r="E1007" s="146"/>
      <c r="F1007" s="204"/>
      <c r="G1007" s="45"/>
      <c r="H1007" s="162"/>
      <c r="I1007" s="147"/>
      <c r="J1007" s="145"/>
      <c r="K1007" s="165"/>
      <c r="L1007" s="149"/>
      <c r="M1007" s="148"/>
      <c r="N1007" s="237" t="str">
        <f ca="1">IF(Tabla1[[#This Row],[Fecha de nac]]="","",IF(Tabla1[[#This Row],[Fecha Finalización]] &gt;=TODAY(), DATEDIF(Tabla1[[#This Row],[Fecha de nac]],TODAY(),"y"), ROUNDDOWN((Tabla1[[#This Row],[Fecha Finalización]] -Tabla1[[#This Row],[Fecha de nac]])/365,0)))</f>
        <v/>
      </c>
      <c r="O1007" s="168"/>
      <c r="P1007" s="150"/>
      <c r="Q1007" s="151"/>
      <c r="R1007" s="152"/>
      <c r="S1007" s="152"/>
      <c r="T1007" s="152"/>
      <c r="U1007" s="241" t="str">
        <f>IF(F1007="","",Tabla1[[#This Row],[Fecha Inicio grupo]]+3*7-7)</f>
        <v/>
      </c>
      <c r="V1007" s="242" t="str">
        <f>IF(F1007="","",EDATE(Tabla1[[#This Row],[Fecha Inicio grupo]],3))</f>
        <v/>
      </c>
      <c r="W1007" s="29"/>
      <c r="X1007" s="29"/>
      <c r="Y1007" s="153"/>
      <c r="Z1007" s="153"/>
      <c r="AA1007" s="153"/>
      <c r="AB1007" s="153"/>
      <c r="AC1007" s="153"/>
      <c r="AD1007" s="153"/>
      <c r="AE1007" s="153"/>
      <c r="AF1007" s="153"/>
      <c r="AG1007" s="153"/>
      <c r="AH1007" s="229"/>
      <c r="AI1007" s="229"/>
      <c r="AJ1007" s="230"/>
      <c r="AK1007" s="229"/>
      <c r="AL1007" s="229"/>
      <c r="AM1007" s="229"/>
      <c r="AN1007" s="229"/>
      <c r="AO1007" s="143"/>
      <c r="AP1007" s="244" t="str">
        <f>IF(F1007="","",IFERROR(VLOOKUP(SUBSTITUTE(SUBSTITUTE(Tabla1[[#This Row],[Uso Sistemas]],"T","P"),"N","F"),Parámetros!$M$2:$N$17,2,0),"Completar hasta 3ra sem. para evaluar a Probacionista"))</f>
        <v/>
      </c>
      <c r="AQ1007" s="154"/>
      <c r="AR1007" s="154"/>
      <c r="AS1007" s="154"/>
      <c r="AT1007" s="29"/>
      <c r="AU1007" s="55" t="str">
        <f>CONCATENATE(Tabla1[[#This Row],[sem 01]],Tabla1[[#This Row],[sem 02]],Tabla1[[#This Row],[sem 03]])</f>
        <v/>
      </c>
      <c r="AV1007" s="55"/>
      <c r="AW1007" s="55"/>
      <c r="AX1007" s="246" t="str">
        <f>IF(V1007="","",EOMONTH(EDATE(Tabla1[[#This Row],[Fecha Finalización]],2),0))</f>
        <v/>
      </c>
      <c r="AY1007" s="154"/>
      <c r="AZ1007" s="247" t="str">
        <f>IF(V1007="","",EOMONTH(EDATE(Tabla1[[#This Row],[Fecha Finalización]],3),0))</f>
        <v/>
      </c>
      <c r="BA1007" s="39"/>
      <c r="BB1007" s="39"/>
      <c r="BC1007" s="235"/>
      <c r="BD1007" s="231" t="str">
        <f>IF(F1007="","",Tabla1[[#This Row],[sem 01]]&amp;Tabla1[[#This Row],[sem 02]]&amp;Tabla1[[#This Row],[sem 03]])</f>
        <v/>
      </c>
      <c r="BE1007" s="232" t="str">
        <f>+IF(TRIM(F1007)="","",$B$1&amp;"-"&amp;Tabla1[[#This Row],[Mes Inscrito]]&amp;"-"&amp;Tabla1[[#This Row],[Dia de clases Inscrito]]&amp;"-"&amp;Tabla1[[#This Row],[Horario Inscrito]]&amp;"-"&amp;Tabla1[[#This Row],[Fecha Inicio grupo]])</f>
        <v/>
      </c>
      <c r="BF1007" s="249" t="str">
        <f>IF(F1007="","",Tabla1[[#This Row],[Curso]])</f>
        <v/>
      </c>
      <c r="BG1007" s="250" t="str">
        <f>+IF(TRIM(F1007)="","",$B$1&amp;"-"&amp;TRIM(Tabla1[[#This Row],[Mes Inscrito]])&amp;"-"&amp;TRIM(Tabla1[[#This Row],[Dia de clases Inscrito]])&amp;"-"&amp;TRIM(Tabla1[[#This Row],[Horario Inscrito]])&amp;"-"&amp;TRIM(Tabla1[[#This Row],[Fecha Inicio grupo]])&amp;"-"&amp;TRIM(Tabla1[[#This Row],[Tipo Incrito]]))</f>
        <v/>
      </c>
      <c r="BH1007" s="251" t="str">
        <f>IF(F1007="","",OR(IFERROR(SEARCH("CG",Tabla1[[#This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7" s="305" t="str">
        <f>IF(F1007&lt;&gt;"",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7" s="305" t="str">
        <f>IF(F1007&lt;&gt;"",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7" s="305" t="str">
        <f>IF(Tabla1[[#This Row],[Fecha Inicio grupo]]="","",IFERROR(VLOOKUP(Tabla1[[#This Row],[Mes de Alta como miembro]],Parámetros!$AM$2:$AN$16,2,0),"01/01/1900"))</f>
        <v/>
      </c>
    </row>
    <row r="1008" spans="1:63" ht="15" hidden="1" customHeight="1">
      <c r="A1008" s="68">
        <v>1005</v>
      </c>
      <c r="B1008" s="144"/>
      <c r="C1008" s="145"/>
      <c r="D1008" s="42"/>
      <c r="E1008" s="146"/>
      <c r="F1008" s="204"/>
      <c r="G1008" s="45"/>
      <c r="H1008" s="162"/>
      <c r="I1008" s="147"/>
      <c r="J1008" s="145"/>
      <c r="K1008" s="165"/>
      <c r="L1008" s="149"/>
      <c r="M1008" s="148"/>
      <c r="N1008" s="237" t="str">
        <f ca="1">IF(Tabla1[[#This Row],[Fecha de nac]]="","",IF(Tabla1[[#This Row],[Fecha Finalización]] &gt;=TODAY(), DATEDIF(Tabla1[[#This Row],[Fecha de nac]],TODAY(),"y"), ROUNDDOWN((Tabla1[[#This Row],[Fecha Finalización]] -Tabla1[[#This Row],[Fecha de nac]])/365,0)))</f>
        <v/>
      </c>
      <c r="O1008" s="168"/>
      <c r="P1008" s="150"/>
      <c r="Q1008" s="151"/>
      <c r="R1008" s="152"/>
      <c r="S1008" s="152"/>
      <c r="T1008" s="152"/>
      <c r="U1008" s="241" t="str">
        <f>IF(F1008="","",Tabla1[[#This Row],[Fecha Inicio grupo]]+3*7-7)</f>
        <v/>
      </c>
      <c r="V1008" s="242" t="str">
        <f>IF(F1008="","",EDATE(Tabla1[[#This Row],[Fecha Inicio grupo]],3))</f>
        <v/>
      </c>
      <c r="W1008" s="29"/>
      <c r="X1008" s="29"/>
      <c r="Y1008" s="153"/>
      <c r="Z1008" s="153"/>
      <c r="AA1008" s="153"/>
      <c r="AB1008" s="153"/>
      <c r="AC1008" s="153"/>
      <c r="AD1008" s="153"/>
      <c r="AE1008" s="153"/>
      <c r="AF1008" s="153"/>
      <c r="AG1008" s="153"/>
      <c r="AH1008" s="229"/>
      <c r="AI1008" s="229"/>
      <c r="AJ1008" s="230"/>
      <c r="AK1008" s="229"/>
      <c r="AL1008" s="229"/>
      <c r="AM1008" s="229"/>
      <c r="AN1008" s="229"/>
      <c r="AO1008" s="143"/>
      <c r="AP1008" s="244" t="str">
        <f>IF(F1008="","",IFERROR(VLOOKUP(SUBSTITUTE(SUBSTITUTE(Tabla1[[#This Row],[Uso Sistemas]],"T","P"),"N","F"),Parámetros!$M$2:$N$17,2,0),"Completar hasta 3ra sem. para evaluar a Probacionista"))</f>
        <v/>
      </c>
      <c r="AQ1008" s="154"/>
      <c r="AR1008" s="154"/>
      <c r="AS1008" s="154"/>
      <c r="AT1008" s="29"/>
      <c r="AU1008" s="55" t="str">
        <f>CONCATENATE(Tabla1[[#This Row],[sem 01]],Tabla1[[#This Row],[sem 02]],Tabla1[[#This Row],[sem 03]])</f>
        <v/>
      </c>
      <c r="AV1008" s="55"/>
      <c r="AW1008" s="55"/>
      <c r="AX1008" s="246" t="str">
        <f>IF(V1008="","",EOMONTH(EDATE(Tabla1[[#This Row],[Fecha Finalización]],2),0))</f>
        <v/>
      </c>
      <c r="AY1008" s="154"/>
      <c r="AZ1008" s="247" t="str">
        <f>IF(V1008="","",EOMONTH(EDATE(Tabla1[[#This Row],[Fecha Finalización]],3),0))</f>
        <v/>
      </c>
      <c r="BA1008" s="39"/>
      <c r="BB1008" s="39"/>
      <c r="BC1008" s="235"/>
      <c r="BD1008" s="231" t="str">
        <f>IF(F1008="","",Tabla1[[#This Row],[sem 01]]&amp;Tabla1[[#This Row],[sem 02]]&amp;Tabla1[[#This Row],[sem 03]])</f>
        <v/>
      </c>
      <c r="BE1008" s="232" t="str">
        <f>+IF(TRIM(F1008)="","",$B$1&amp;"-"&amp;Tabla1[[#This Row],[Mes Inscrito]]&amp;"-"&amp;Tabla1[[#This Row],[Dia de clases Inscrito]]&amp;"-"&amp;Tabla1[[#This Row],[Horario Inscrito]]&amp;"-"&amp;Tabla1[[#This Row],[Fecha Inicio grupo]])</f>
        <v/>
      </c>
      <c r="BF1008" s="249" t="str">
        <f>IF(F1008="","",Tabla1[[#This Row],[Curso]])</f>
        <v/>
      </c>
      <c r="BG1008" s="250" t="str">
        <f>+IF(TRIM(F1008)="","",$B$1&amp;"-"&amp;TRIM(Tabla1[[#This Row],[Mes Inscrito]])&amp;"-"&amp;TRIM(Tabla1[[#This Row],[Dia de clases Inscrito]])&amp;"-"&amp;TRIM(Tabla1[[#This Row],[Horario Inscrito]])&amp;"-"&amp;TRIM(Tabla1[[#This Row],[Fecha Inicio grupo]])&amp;"-"&amp;TRIM(Tabla1[[#This Row],[Tipo Incrito]]))</f>
        <v/>
      </c>
      <c r="BH1008" s="251" t="str">
        <f>IF(F1008="","",OR(IFERROR(SEARCH("CG",Tabla1[[#This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8" s="305" t="str">
        <f>IF(F1008&lt;&gt;"",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8" s="305" t="str">
        <f>IF(F1008&lt;&gt;"",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8" s="305" t="str">
        <f>IF(Tabla1[[#This Row],[Fecha Inicio grupo]]="","",IFERROR(VLOOKUP(Tabla1[[#This Row],[Mes de Alta como miembro]],Parámetros!$AM$2:$AN$16,2,0),"01/01/1900"))</f>
        <v/>
      </c>
    </row>
    <row r="1009" spans="1:63" ht="15" hidden="1" customHeight="1">
      <c r="A1009" s="68">
        <v>1006</v>
      </c>
      <c r="B1009" s="144"/>
      <c r="C1009" s="145"/>
      <c r="D1009" s="42"/>
      <c r="E1009" s="146"/>
      <c r="F1009" s="204"/>
      <c r="G1009" s="45"/>
      <c r="H1009" s="162"/>
      <c r="I1009" s="147"/>
      <c r="J1009" s="145"/>
      <c r="K1009" s="165"/>
      <c r="L1009" s="149"/>
      <c r="M1009" s="148"/>
      <c r="N1009" s="237" t="str">
        <f ca="1">IF(Tabla1[[#This Row],[Fecha de nac]]="","",IF(Tabla1[[#This Row],[Fecha Finalización]] &gt;=TODAY(), DATEDIF(Tabla1[[#This Row],[Fecha de nac]],TODAY(),"y"), ROUNDDOWN((Tabla1[[#This Row],[Fecha Finalización]] -Tabla1[[#This Row],[Fecha de nac]])/365,0)))</f>
        <v/>
      </c>
      <c r="O1009" s="168"/>
      <c r="P1009" s="150"/>
      <c r="Q1009" s="151"/>
      <c r="R1009" s="152"/>
      <c r="S1009" s="152"/>
      <c r="T1009" s="152"/>
      <c r="U1009" s="241" t="str">
        <f>IF(F1009="","",Tabla1[[#This Row],[Fecha Inicio grupo]]+3*7-7)</f>
        <v/>
      </c>
      <c r="V1009" s="242" t="str">
        <f>IF(F1009="","",EDATE(Tabla1[[#This Row],[Fecha Inicio grupo]],3))</f>
        <v/>
      </c>
      <c r="W1009" s="29"/>
      <c r="X1009" s="29"/>
      <c r="Y1009" s="153"/>
      <c r="Z1009" s="153"/>
      <c r="AA1009" s="153"/>
      <c r="AB1009" s="153"/>
      <c r="AC1009" s="153"/>
      <c r="AD1009" s="153"/>
      <c r="AE1009" s="153"/>
      <c r="AF1009" s="153"/>
      <c r="AG1009" s="153"/>
      <c r="AH1009" s="229"/>
      <c r="AI1009" s="229"/>
      <c r="AJ1009" s="230"/>
      <c r="AK1009" s="229"/>
      <c r="AL1009" s="229"/>
      <c r="AM1009" s="229"/>
      <c r="AN1009" s="229"/>
      <c r="AO1009" s="143"/>
      <c r="AP1009" s="244" t="str">
        <f>IF(F1009="","",IFERROR(VLOOKUP(SUBSTITUTE(SUBSTITUTE(Tabla1[[#This Row],[Uso Sistemas]],"T","P"),"N","F"),Parámetros!$M$2:$N$17,2,0),"Completar hasta 3ra sem. para evaluar a Probacionista"))</f>
        <v/>
      </c>
      <c r="AQ1009" s="154"/>
      <c r="AR1009" s="154"/>
      <c r="AS1009" s="154"/>
      <c r="AT1009" s="29"/>
      <c r="AU1009" s="55" t="str">
        <f>CONCATENATE(Tabla1[[#This Row],[sem 01]],Tabla1[[#This Row],[sem 02]],Tabla1[[#This Row],[sem 03]])</f>
        <v/>
      </c>
      <c r="AV1009" s="55"/>
      <c r="AW1009" s="55"/>
      <c r="AX1009" s="246" t="str">
        <f>IF(V1009="","",EOMONTH(EDATE(Tabla1[[#This Row],[Fecha Finalización]],2),0))</f>
        <v/>
      </c>
      <c r="AY1009" s="154"/>
      <c r="AZ1009" s="247" t="str">
        <f>IF(V1009="","",EOMONTH(EDATE(Tabla1[[#This Row],[Fecha Finalización]],3),0))</f>
        <v/>
      </c>
      <c r="BA1009" s="39"/>
      <c r="BB1009" s="39"/>
      <c r="BC1009" s="235"/>
      <c r="BD1009" s="231" t="str">
        <f>IF(F1009="","",Tabla1[[#This Row],[sem 01]]&amp;Tabla1[[#This Row],[sem 02]]&amp;Tabla1[[#This Row],[sem 03]])</f>
        <v/>
      </c>
      <c r="BE1009" s="232" t="str">
        <f>+IF(TRIM(F1009)="","",$B$1&amp;"-"&amp;Tabla1[[#This Row],[Mes Inscrito]]&amp;"-"&amp;Tabla1[[#This Row],[Dia de clases Inscrito]]&amp;"-"&amp;Tabla1[[#This Row],[Horario Inscrito]]&amp;"-"&amp;Tabla1[[#This Row],[Fecha Inicio grupo]])</f>
        <v/>
      </c>
      <c r="BF1009" s="249" t="str">
        <f>IF(F1009="","",Tabla1[[#This Row],[Curso]])</f>
        <v/>
      </c>
      <c r="BG1009" s="250" t="str">
        <f>+IF(TRIM(F1009)="","",$B$1&amp;"-"&amp;TRIM(Tabla1[[#This Row],[Mes Inscrito]])&amp;"-"&amp;TRIM(Tabla1[[#This Row],[Dia de clases Inscrito]])&amp;"-"&amp;TRIM(Tabla1[[#This Row],[Horario Inscrito]])&amp;"-"&amp;TRIM(Tabla1[[#This Row],[Fecha Inicio grupo]])&amp;"-"&amp;TRIM(Tabla1[[#This Row],[Tipo Incrito]]))</f>
        <v/>
      </c>
      <c r="BH1009" s="251" t="str">
        <f>IF(F1009="","",OR(IFERROR(SEARCH("CG",Tabla1[[#This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9" s="305" t="str">
        <f>IF(F1009&lt;&gt;"",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9" s="305" t="str">
        <f>IF(F1009&lt;&gt;"",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9" s="305" t="str">
        <f>IF(Tabla1[[#This Row],[Fecha Inicio grupo]]="","",IFERROR(VLOOKUP(Tabla1[[#This Row],[Mes de Alta como miembro]],Parámetros!$AM$2:$AN$16,2,0),"01/01/1900"))</f>
        <v/>
      </c>
    </row>
    <row r="1010" spans="1:63" ht="15" hidden="1" customHeight="1">
      <c r="A1010" s="68">
        <v>1007</v>
      </c>
      <c r="B1010" s="144"/>
      <c r="C1010" s="145"/>
      <c r="D1010" s="42"/>
      <c r="E1010" s="146"/>
      <c r="F1010" s="204"/>
      <c r="G1010" s="45"/>
      <c r="H1010" s="162"/>
      <c r="I1010" s="147"/>
      <c r="J1010" s="145"/>
      <c r="K1010" s="165"/>
      <c r="L1010" s="149"/>
      <c r="M1010" s="148"/>
      <c r="N1010" s="237" t="str">
        <f ca="1">IF(Tabla1[[#This Row],[Fecha de nac]]="","",IF(Tabla1[[#This Row],[Fecha Finalización]] &gt;=TODAY(), DATEDIF(Tabla1[[#This Row],[Fecha de nac]],TODAY(),"y"), ROUNDDOWN((Tabla1[[#This Row],[Fecha Finalización]] -Tabla1[[#This Row],[Fecha de nac]])/365,0)))</f>
        <v/>
      </c>
      <c r="O1010" s="168"/>
      <c r="P1010" s="150"/>
      <c r="Q1010" s="151"/>
      <c r="R1010" s="152"/>
      <c r="S1010" s="152"/>
      <c r="T1010" s="152"/>
      <c r="U1010" s="241" t="str">
        <f>IF(F1010="","",Tabla1[[#This Row],[Fecha Inicio grupo]]+3*7-7)</f>
        <v/>
      </c>
      <c r="V1010" s="242" t="str">
        <f>IF(F1010="","",EDATE(Tabla1[[#This Row],[Fecha Inicio grupo]],3))</f>
        <v/>
      </c>
      <c r="W1010" s="29"/>
      <c r="X1010" s="29"/>
      <c r="Y1010" s="153"/>
      <c r="Z1010" s="153"/>
      <c r="AA1010" s="153"/>
      <c r="AB1010" s="153"/>
      <c r="AC1010" s="153"/>
      <c r="AD1010" s="153"/>
      <c r="AE1010" s="153"/>
      <c r="AF1010" s="153"/>
      <c r="AG1010" s="153"/>
      <c r="AH1010" s="229"/>
      <c r="AI1010" s="229"/>
      <c r="AJ1010" s="230"/>
      <c r="AK1010" s="229"/>
      <c r="AL1010" s="229"/>
      <c r="AM1010" s="229"/>
      <c r="AN1010" s="229"/>
      <c r="AO1010" s="143"/>
      <c r="AP1010" s="244" t="str">
        <f>IF(F1010="","",IFERROR(VLOOKUP(SUBSTITUTE(SUBSTITUTE(Tabla1[[#This Row],[Uso Sistemas]],"T","P"),"N","F"),Parámetros!$M$2:$N$17,2,0),"Completar hasta 3ra sem. para evaluar a Probacionista"))</f>
        <v/>
      </c>
      <c r="AQ1010" s="154"/>
      <c r="AR1010" s="154"/>
      <c r="AS1010" s="154"/>
      <c r="AT1010" s="29"/>
      <c r="AU1010" s="55" t="str">
        <f>CONCATENATE(Tabla1[[#This Row],[sem 01]],Tabla1[[#This Row],[sem 02]],Tabla1[[#This Row],[sem 03]])</f>
        <v/>
      </c>
      <c r="AV1010" s="55"/>
      <c r="AW1010" s="55"/>
      <c r="AX1010" s="246" t="str">
        <f>IF(V1010="","",EOMONTH(EDATE(Tabla1[[#This Row],[Fecha Finalización]],2),0))</f>
        <v/>
      </c>
      <c r="AY1010" s="154"/>
      <c r="AZ1010" s="247" t="str">
        <f>IF(V1010="","",EOMONTH(EDATE(Tabla1[[#This Row],[Fecha Finalización]],3),0))</f>
        <v/>
      </c>
      <c r="BA1010" s="39"/>
      <c r="BB1010" s="39"/>
      <c r="BC1010" s="235"/>
      <c r="BD1010" s="231" t="str">
        <f>IF(F1010="","",Tabla1[[#This Row],[sem 01]]&amp;Tabla1[[#This Row],[sem 02]]&amp;Tabla1[[#This Row],[sem 03]])</f>
        <v/>
      </c>
      <c r="BE1010" s="232" t="str">
        <f>+IF(TRIM(F1010)="","",$B$1&amp;"-"&amp;Tabla1[[#This Row],[Mes Inscrito]]&amp;"-"&amp;Tabla1[[#This Row],[Dia de clases Inscrito]]&amp;"-"&amp;Tabla1[[#This Row],[Horario Inscrito]]&amp;"-"&amp;Tabla1[[#This Row],[Fecha Inicio grupo]])</f>
        <v/>
      </c>
      <c r="BF1010" s="249" t="str">
        <f>IF(F1010="","",Tabla1[[#This Row],[Curso]])</f>
        <v/>
      </c>
      <c r="BG1010" s="250" t="str">
        <f>+IF(TRIM(F1010)="","",$B$1&amp;"-"&amp;TRIM(Tabla1[[#This Row],[Mes Inscrito]])&amp;"-"&amp;TRIM(Tabla1[[#This Row],[Dia de clases Inscrito]])&amp;"-"&amp;TRIM(Tabla1[[#This Row],[Horario Inscrito]])&amp;"-"&amp;TRIM(Tabla1[[#This Row],[Fecha Inicio grupo]])&amp;"-"&amp;TRIM(Tabla1[[#This Row],[Tipo Incrito]]))</f>
        <v/>
      </c>
      <c r="BH1010" s="251" t="str">
        <f>IF(F1010="","",OR(IFERROR(SEARCH("CG",Tabla1[[#This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0" s="305" t="str">
        <f>IF(F1010&lt;&gt;"",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0" s="305" t="str">
        <f>IF(F1010&lt;&gt;"",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0" s="305" t="str">
        <f>IF(Tabla1[[#This Row],[Fecha Inicio grupo]]="","",IFERROR(VLOOKUP(Tabla1[[#This Row],[Mes de Alta como miembro]],Parámetros!$AM$2:$AN$16,2,0),"01/01/1900"))</f>
        <v/>
      </c>
    </row>
    <row r="1011" spans="1:63" ht="15" hidden="1" customHeight="1">
      <c r="A1011" s="68">
        <v>1008</v>
      </c>
      <c r="B1011" s="144"/>
      <c r="C1011" s="145"/>
      <c r="D1011" s="42"/>
      <c r="E1011" s="146"/>
      <c r="F1011" s="204"/>
      <c r="G1011" s="45"/>
      <c r="H1011" s="162"/>
      <c r="I1011" s="147"/>
      <c r="J1011" s="145"/>
      <c r="K1011" s="165"/>
      <c r="L1011" s="149"/>
      <c r="M1011" s="148"/>
      <c r="N1011" s="237" t="str">
        <f ca="1">IF(Tabla1[[#This Row],[Fecha de nac]]="","",IF(Tabla1[[#This Row],[Fecha Finalización]] &gt;=TODAY(), DATEDIF(Tabla1[[#This Row],[Fecha de nac]],TODAY(),"y"), ROUNDDOWN((Tabla1[[#This Row],[Fecha Finalización]] -Tabla1[[#This Row],[Fecha de nac]])/365,0)))</f>
        <v/>
      </c>
      <c r="O1011" s="168"/>
      <c r="P1011" s="150"/>
      <c r="Q1011" s="151"/>
      <c r="R1011" s="152"/>
      <c r="S1011" s="152"/>
      <c r="T1011" s="152"/>
      <c r="U1011" s="241" t="str">
        <f>IF(F1011="","",Tabla1[[#This Row],[Fecha Inicio grupo]]+3*7-7)</f>
        <v/>
      </c>
      <c r="V1011" s="242" t="str">
        <f>IF(F1011="","",EDATE(Tabla1[[#This Row],[Fecha Inicio grupo]],3))</f>
        <v/>
      </c>
      <c r="W1011" s="29"/>
      <c r="X1011" s="29"/>
      <c r="Y1011" s="153"/>
      <c r="Z1011" s="153"/>
      <c r="AA1011" s="153"/>
      <c r="AB1011" s="153"/>
      <c r="AC1011" s="153"/>
      <c r="AD1011" s="153"/>
      <c r="AE1011" s="153"/>
      <c r="AF1011" s="153"/>
      <c r="AG1011" s="153"/>
      <c r="AH1011" s="229"/>
      <c r="AI1011" s="229"/>
      <c r="AJ1011" s="230"/>
      <c r="AK1011" s="229"/>
      <c r="AL1011" s="229"/>
      <c r="AM1011" s="229"/>
      <c r="AN1011" s="229"/>
      <c r="AO1011" s="143"/>
      <c r="AP1011" s="244" t="str">
        <f>IF(F1011="","",IFERROR(VLOOKUP(SUBSTITUTE(SUBSTITUTE(Tabla1[[#This Row],[Uso Sistemas]],"T","P"),"N","F"),Parámetros!$M$2:$N$17,2,0),"Completar hasta 3ra sem. para evaluar a Probacionista"))</f>
        <v/>
      </c>
      <c r="AQ1011" s="154"/>
      <c r="AR1011" s="154"/>
      <c r="AS1011" s="154"/>
      <c r="AT1011" s="29"/>
      <c r="AU1011" s="55" t="str">
        <f>CONCATENATE(Tabla1[[#This Row],[sem 01]],Tabla1[[#This Row],[sem 02]],Tabla1[[#This Row],[sem 03]])</f>
        <v/>
      </c>
      <c r="AV1011" s="55"/>
      <c r="AW1011" s="55"/>
      <c r="AX1011" s="246" t="str">
        <f>IF(V1011="","",EOMONTH(EDATE(Tabla1[[#This Row],[Fecha Finalización]],2),0))</f>
        <v/>
      </c>
      <c r="AY1011" s="154"/>
      <c r="AZ1011" s="247" t="str">
        <f>IF(V1011="","",EOMONTH(EDATE(Tabla1[[#This Row],[Fecha Finalización]],3),0))</f>
        <v/>
      </c>
      <c r="BA1011" s="39"/>
      <c r="BB1011" s="39"/>
      <c r="BC1011" s="235"/>
      <c r="BD1011" s="231" t="str">
        <f>IF(F1011="","",Tabla1[[#This Row],[sem 01]]&amp;Tabla1[[#This Row],[sem 02]]&amp;Tabla1[[#This Row],[sem 03]])</f>
        <v/>
      </c>
      <c r="BE1011" s="232" t="str">
        <f>+IF(TRIM(F1011)="","",$B$1&amp;"-"&amp;Tabla1[[#This Row],[Mes Inscrito]]&amp;"-"&amp;Tabla1[[#This Row],[Dia de clases Inscrito]]&amp;"-"&amp;Tabla1[[#This Row],[Horario Inscrito]]&amp;"-"&amp;Tabla1[[#This Row],[Fecha Inicio grupo]])</f>
        <v/>
      </c>
      <c r="BF1011" s="249" t="str">
        <f>IF(F1011="","",Tabla1[[#This Row],[Curso]])</f>
        <v/>
      </c>
      <c r="BG1011" s="250" t="str">
        <f>+IF(TRIM(F1011)="","",$B$1&amp;"-"&amp;TRIM(Tabla1[[#This Row],[Mes Inscrito]])&amp;"-"&amp;TRIM(Tabla1[[#This Row],[Dia de clases Inscrito]])&amp;"-"&amp;TRIM(Tabla1[[#This Row],[Horario Inscrito]])&amp;"-"&amp;TRIM(Tabla1[[#This Row],[Fecha Inicio grupo]])&amp;"-"&amp;TRIM(Tabla1[[#This Row],[Tipo Incrito]]))</f>
        <v/>
      </c>
      <c r="BH1011" s="251" t="str">
        <f>IF(F1011="","",OR(IFERROR(SEARCH("CG",Tabla1[[#This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1" s="305" t="str">
        <f>IF(F1011&lt;&gt;"",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1" s="305" t="str">
        <f>IF(F1011&lt;&gt;"",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1" s="305" t="str">
        <f>IF(Tabla1[[#This Row],[Fecha Inicio grupo]]="","",IFERROR(VLOOKUP(Tabla1[[#This Row],[Mes de Alta como miembro]],Parámetros!$AM$2:$AN$16,2,0),"01/01/1900"))</f>
        <v/>
      </c>
    </row>
    <row r="1012" spans="1:63" ht="15" hidden="1" customHeight="1">
      <c r="A1012" s="68">
        <v>1009</v>
      </c>
      <c r="B1012" s="144"/>
      <c r="C1012" s="145"/>
      <c r="D1012" s="42"/>
      <c r="E1012" s="146"/>
      <c r="F1012" s="204"/>
      <c r="G1012" s="45"/>
      <c r="H1012" s="162"/>
      <c r="I1012" s="147"/>
      <c r="J1012" s="145"/>
      <c r="K1012" s="165"/>
      <c r="L1012" s="149"/>
      <c r="M1012" s="148"/>
      <c r="N1012" s="237" t="str">
        <f ca="1">IF(Tabla1[[#This Row],[Fecha de nac]]="","",IF(Tabla1[[#This Row],[Fecha Finalización]] &gt;=TODAY(), DATEDIF(Tabla1[[#This Row],[Fecha de nac]],TODAY(),"y"), ROUNDDOWN((Tabla1[[#This Row],[Fecha Finalización]] -Tabla1[[#This Row],[Fecha de nac]])/365,0)))</f>
        <v/>
      </c>
      <c r="O1012" s="168"/>
      <c r="P1012" s="150"/>
      <c r="Q1012" s="151"/>
      <c r="R1012" s="152"/>
      <c r="S1012" s="152"/>
      <c r="T1012" s="152"/>
      <c r="U1012" s="241" t="str">
        <f>IF(F1012="","",Tabla1[[#This Row],[Fecha Inicio grupo]]+3*7-7)</f>
        <v/>
      </c>
      <c r="V1012" s="242" t="str">
        <f>IF(F1012="","",EDATE(Tabla1[[#This Row],[Fecha Inicio grupo]],3))</f>
        <v/>
      </c>
      <c r="W1012" s="29"/>
      <c r="X1012" s="29"/>
      <c r="Y1012" s="153"/>
      <c r="Z1012" s="153"/>
      <c r="AA1012" s="153"/>
      <c r="AB1012" s="153"/>
      <c r="AC1012" s="153"/>
      <c r="AD1012" s="153"/>
      <c r="AE1012" s="153"/>
      <c r="AF1012" s="153"/>
      <c r="AG1012" s="153"/>
      <c r="AH1012" s="229"/>
      <c r="AI1012" s="229"/>
      <c r="AJ1012" s="230"/>
      <c r="AK1012" s="229"/>
      <c r="AL1012" s="229"/>
      <c r="AM1012" s="229"/>
      <c r="AN1012" s="229"/>
      <c r="AO1012" s="143"/>
      <c r="AP1012" s="244" t="str">
        <f>IF(F1012="","",IFERROR(VLOOKUP(SUBSTITUTE(SUBSTITUTE(Tabla1[[#This Row],[Uso Sistemas]],"T","P"),"N","F"),Parámetros!$M$2:$N$17,2,0),"Completar hasta 3ra sem. para evaluar a Probacionista"))</f>
        <v/>
      </c>
      <c r="AQ1012" s="154"/>
      <c r="AR1012" s="154"/>
      <c r="AS1012" s="154"/>
      <c r="AT1012" s="29"/>
      <c r="AU1012" s="55" t="str">
        <f>CONCATENATE(Tabla1[[#This Row],[sem 01]],Tabla1[[#This Row],[sem 02]],Tabla1[[#This Row],[sem 03]])</f>
        <v/>
      </c>
      <c r="AV1012" s="55"/>
      <c r="AW1012" s="55"/>
      <c r="AX1012" s="246" t="str">
        <f>IF(V1012="","",EOMONTH(EDATE(Tabla1[[#This Row],[Fecha Finalización]],2),0))</f>
        <v/>
      </c>
      <c r="AY1012" s="154"/>
      <c r="AZ1012" s="247" t="str">
        <f>IF(V1012="","",EOMONTH(EDATE(Tabla1[[#This Row],[Fecha Finalización]],3),0))</f>
        <v/>
      </c>
      <c r="BA1012" s="39"/>
      <c r="BB1012" s="39"/>
      <c r="BC1012" s="235"/>
      <c r="BD1012" s="231" t="str">
        <f>IF(F1012="","",Tabla1[[#This Row],[sem 01]]&amp;Tabla1[[#This Row],[sem 02]]&amp;Tabla1[[#This Row],[sem 03]])</f>
        <v/>
      </c>
      <c r="BE1012" s="232" t="str">
        <f>+IF(TRIM(F1012)="","",$B$1&amp;"-"&amp;Tabla1[[#This Row],[Mes Inscrito]]&amp;"-"&amp;Tabla1[[#This Row],[Dia de clases Inscrito]]&amp;"-"&amp;Tabla1[[#This Row],[Horario Inscrito]]&amp;"-"&amp;Tabla1[[#This Row],[Fecha Inicio grupo]])</f>
        <v/>
      </c>
      <c r="BF1012" s="249" t="str">
        <f>IF(F1012="","",Tabla1[[#This Row],[Curso]])</f>
        <v/>
      </c>
      <c r="BG1012" s="250" t="str">
        <f>+IF(TRIM(F1012)="","",$B$1&amp;"-"&amp;TRIM(Tabla1[[#This Row],[Mes Inscrito]])&amp;"-"&amp;TRIM(Tabla1[[#This Row],[Dia de clases Inscrito]])&amp;"-"&amp;TRIM(Tabla1[[#This Row],[Horario Inscrito]])&amp;"-"&amp;TRIM(Tabla1[[#This Row],[Fecha Inicio grupo]])&amp;"-"&amp;TRIM(Tabla1[[#This Row],[Tipo Incrito]]))</f>
        <v/>
      </c>
      <c r="BH1012" s="251" t="str">
        <f>IF(F1012="","",OR(IFERROR(SEARCH("CG",Tabla1[[#This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2" s="305" t="str">
        <f>IF(F1012&lt;&gt;"",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2" s="305" t="str">
        <f>IF(F1012&lt;&gt;"",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2" s="305" t="str">
        <f>IF(Tabla1[[#This Row],[Fecha Inicio grupo]]="","",IFERROR(VLOOKUP(Tabla1[[#This Row],[Mes de Alta como miembro]],Parámetros!$AM$2:$AN$16,2,0),"01/01/1900"))</f>
        <v/>
      </c>
    </row>
    <row r="1013" spans="1:63" ht="15" hidden="1" customHeight="1">
      <c r="A1013" s="68">
        <v>1010</v>
      </c>
      <c r="B1013" s="144"/>
      <c r="C1013" s="145"/>
      <c r="D1013" s="42"/>
      <c r="E1013" s="146"/>
      <c r="F1013" s="204"/>
      <c r="G1013" s="45"/>
      <c r="H1013" s="162"/>
      <c r="I1013" s="147"/>
      <c r="J1013" s="145"/>
      <c r="K1013" s="165"/>
      <c r="L1013" s="149"/>
      <c r="M1013" s="148"/>
      <c r="N1013" s="237" t="str">
        <f ca="1">IF(Tabla1[[#This Row],[Fecha de nac]]="","",IF(Tabla1[[#This Row],[Fecha Finalización]] &gt;=TODAY(), DATEDIF(Tabla1[[#This Row],[Fecha de nac]],TODAY(),"y"), ROUNDDOWN((Tabla1[[#This Row],[Fecha Finalización]] -Tabla1[[#This Row],[Fecha de nac]])/365,0)))</f>
        <v/>
      </c>
      <c r="O1013" s="168"/>
      <c r="P1013" s="150"/>
      <c r="Q1013" s="151"/>
      <c r="R1013" s="152"/>
      <c r="S1013" s="152"/>
      <c r="T1013" s="152"/>
      <c r="U1013" s="241" t="str">
        <f>IF(F1013="","",Tabla1[[#This Row],[Fecha Inicio grupo]]+3*7-7)</f>
        <v/>
      </c>
      <c r="V1013" s="242" t="str">
        <f>IF(F1013="","",EDATE(Tabla1[[#This Row],[Fecha Inicio grupo]],3))</f>
        <v/>
      </c>
      <c r="W1013" s="29"/>
      <c r="X1013" s="29"/>
      <c r="Y1013" s="153"/>
      <c r="Z1013" s="153"/>
      <c r="AA1013" s="153"/>
      <c r="AB1013" s="153"/>
      <c r="AC1013" s="153"/>
      <c r="AD1013" s="153"/>
      <c r="AE1013" s="153"/>
      <c r="AF1013" s="153"/>
      <c r="AG1013" s="153"/>
      <c r="AH1013" s="229"/>
      <c r="AI1013" s="229"/>
      <c r="AJ1013" s="230"/>
      <c r="AK1013" s="229"/>
      <c r="AL1013" s="229"/>
      <c r="AM1013" s="229"/>
      <c r="AN1013" s="229"/>
      <c r="AO1013" s="143"/>
      <c r="AP1013" s="244" t="str">
        <f>IF(F1013="","",IFERROR(VLOOKUP(SUBSTITUTE(SUBSTITUTE(Tabla1[[#This Row],[Uso Sistemas]],"T","P"),"N","F"),Parámetros!$M$2:$N$17,2,0),"Completar hasta 3ra sem. para evaluar a Probacionista"))</f>
        <v/>
      </c>
      <c r="AQ1013" s="154"/>
      <c r="AR1013" s="154"/>
      <c r="AS1013" s="154"/>
      <c r="AT1013" s="29"/>
      <c r="AU1013" s="55" t="str">
        <f>CONCATENATE(Tabla1[[#This Row],[sem 01]],Tabla1[[#This Row],[sem 02]],Tabla1[[#This Row],[sem 03]])</f>
        <v/>
      </c>
      <c r="AV1013" s="55"/>
      <c r="AW1013" s="55"/>
      <c r="AX1013" s="246" t="str">
        <f>IF(V1013="","",EOMONTH(EDATE(Tabla1[[#This Row],[Fecha Finalización]],2),0))</f>
        <v/>
      </c>
      <c r="AY1013" s="154"/>
      <c r="AZ1013" s="247" t="str">
        <f>IF(V1013="","",EOMONTH(EDATE(Tabla1[[#This Row],[Fecha Finalización]],3),0))</f>
        <v/>
      </c>
      <c r="BA1013" s="39"/>
      <c r="BB1013" s="39"/>
      <c r="BC1013" s="235"/>
      <c r="BD1013" s="231" t="str">
        <f>IF(F1013="","",Tabla1[[#This Row],[sem 01]]&amp;Tabla1[[#This Row],[sem 02]]&amp;Tabla1[[#This Row],[sem 03]])</f>
        <v/>
      </c>
      <c r="BE1013" s="232" t="str">
        <f>+IF(TRIM(F1013)="","",$B$1&amp;"-"&amp;Tabla1[[#This Row],[Mes Inscrito]]&amp;"-"&amp;Tabla1[[#This Row],[Dia de clases Inscrito]]&amp;"-"&amp;Tabla1[[#This Row],[Horario Inscrito]]&amp;"-"&amp;Tabla1[[#This Row],[Fecha Inicio grupo]])</f>
        <v/>
      </c>
      <c r="BF1013" s="249" t="str">
        <f>IF(F1013="","",Tabla1[[#This Row],[Curso]])</f>
        <v/>
      </c>
      <c r="BG1013" s="250" t="str">
        <f>+IF(TRIM(F1013)="","",$B$1&amp;"-"&amp;TRIM(Tabla1[[#This Row],[Mes Inscrito]])&amp;"-"&amp;TRIM(Tabla1[[#This Row],[Dia de clases Inscrito]])&amp;"-"&amp;TRIM(Tabla1[[#This Row],[Horario Inscrito]])&amp;"-"&amp;TRIM(Tabla1[[#This Row],[Fecha Inicio grupo]])&amp;"-"&amp;TRIM(Tabla1[[#This Row],[Tipo Incrito]]))</f>
        <v/>
      </c>
      <c r="BH1013" s="251" t="str">
        <f>IF(F1013="","",OR(IFERROR(SEARCH("CG",Tabla1[[#This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3" s="305" t="str">
        <f>IF(F1013&lt;&gt;"",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3" s="305" t="str">
        <f>IF(F1013&lt;&gt;"",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3" s="305" t="str">
        <f>IF(Tabla1[[#This Row],[Fecha Inicio grupo]]="","",IFERROR(VLOOKUP(Tabla1[[#This Row],[Mes de Alta como miembro]],Parámetros!$AM$2:$AN$16,2,0),"01/01/1900"))</f>
        <v/>
      </c>
    </row>
    <row r="1014" spans="1:63" ht="15" hidden="1" customHeight="1">
      <c r="A1014" s="68">
        <v>1011</v>
      </c>
      <c r="B1014" s="144"/>
      <c r="C1014" s="145"/>
      <c r="D1014" s="42"/>
      <c r="E1014" s="146"/>
      <c r="F1014" s="204"/>
      <c r="G1014" s="45"/>
      <c r="H1014" s="162"/>
      <c r="I1014" s="147"/>
      <c r="J1014" s="145"/>
      <c r="K1014" s="165"/>
      <c r="L1014" s="149"/>
      <c r="M1014" s="148"/>
      <c r="N1014" s="237" t="str">
        <f ca="1">IF(Tabla1[[#This Row],[Fecha de nac]]="","",IF(Tabla1[[#This Row],[Fecha Finalización]] &gt;=TODAY(), DATEDIF(Tabla1[[#This Row],[Fecha de nac]],TODAY(),"y"), ROUNDDOWN((Tabla1[[#This Row],[Fecha Finalización]] -Tabla1[[#This Row],[Fecha de nac]])/365,0)))</f>
        <v/>
      </c>
      <c r="O1014" s="168"/>
      <c r="P1014" s="150"/>
      <c r="Q1014" s="151"/>
      <c r="R1014" s="152"/>
      <c r="S1014" s="152"/>
      <c r="T1014" s="152"/>
      <c r="U1014" s="241" t="str">
        <f>IF(F1014="","",Tabla1[[#This Row],[Fecha Inicio grupo]]+3*7-7)</f>
        <v/>
      </c>
      <c r="V1014" s="242" t="str">
        <f>IF(F1014="","",EDATE(Tabla1[[#This Row],[Fecha Inicio grupo]],3))</f>
        <v/>
      </c>
      <c r="W1014" s="29"/>
      <c r="X1014" s="29"/>
      <c r="Y1014" s="153"/>
      <c r="Z1014" s="153"/>
      <c r="AA1014" s="153"/>
      <c r="AB1014" s="153"/>
      <c r="AC1014" s="153"/>
      <c r="AD1014" s="153"/>
      <c r="AE1014" s="153"/>
      <c r="AF1014" s="153"/>
      <c r="AG1014" s="153"/>
      <c r="AH1014" s="229"/>
      <c r="AI1014" s="229"/>
      <c r="AJ1014" s="230"/>
      <c r="AK1014" s="229"/>
      <c r="AL1014" s="229"/>
      <c r="AM1014" s="229"/>
      <c r="AN1014" s="229"/>
      <c r="AO1014" s="143"/>
      <c r="AP1014" s="244" t="str">
        <f>IF(F1014="","",IFERROR(VLOOKUP(SUBSTITUTE(SUBSTITUTE(Tabla1[[#This Row],[Uso Sistemas]],"T","P"),"N","F"),Parámetros!$M$2:$N$17,2,0),"Completar hasta 3ra sem. para evaluar a Probacionista"))</f>
        <v/>
      </c>
      <c r="AQ1014" s="154"/>
      <c r="AR1014" s="154"/>
      <c r="AS1014" s="154"/>
      <c r="AT1014" s="29"/>
      <c r="AU1014" s="55" t="str">
        <f>CONCATENATE(Tabla1[[#This Row],[sem 01]],Tabla1[[#This Row],[sem 02]],Tabla1[[#This Row],[sem 03]])</f>
        <v/>
      </c>
      <c r="AV1014" s="55"/>
      <c r="AW1014" s="55"/>
      <c r="AX1014" s="246" t="str">
        <f>IF(V1014="","",EOMONTH(EDATE(Tabla1[[#This Row],[Fecha Finalización]],2),0))</f>
        <v/>
      </c>
      <c r="AY1014" s="154"/>
      <c r="AZ1014" s="247" t="str">
        <f>IF(V1014="","",EOMONTH(EDATE(Tabla1[[#This Row],[Fecha Finalización]],3),0))</f>
        <v/>
      </c>
      <c r="BA1014" s="39"/>
      <c r="BB1014" s="39"/>
      <c r="BC1014" s="235"/>
      <c r="BD1014" s="231" t="str">
        <f>IF(F1014="","",Tabla1[[#This Row],[sem 01]]&amp;Tabla1[[#This Row],[sem 02]]&amp;Tabla1[[#This Row],[sem 03]])</f>
        <v/>
      </c>
      <c r="BE1014" s="232" t="str">
        <f>+IF(TRIM(F1014)="","",$B$1&amp;"-"&amp;Tabla1[[#This Row],[Mes Inscrito]]&amp;"-"&amp;Tabla1[[#This Row],[Dia de clases Inscrito]]&amp;"-"&amp;Tabla1[[#This Row],[Horario Inscrito]]&amp;"-"&amp;Tabla1[[#This Row],[Fecha Inicio grupo]])</f>
        <v/>
      </c>
      <c r="BF1014" s="249" t="str">
        <f>IF(F1014="","",Tabla1[[#This Row],[Curso]])</f>
        <v/>
      </c>
      <c r="BG1014" s="250" t="str">
        <f>+IF(TRIM(F1014)="","",$B$1&amp;"-"&amp;TRIM(Tabla1[[#This Row],[Mes Inscrito]])&amp;"-"&amp;TRIM(Tabla1[[#This Row],[Dia de clases Inscrito]])&amp;"-"&amp;TRIM(Tabla1[[#This Row],[Horario Inscrito]])&amp;"-"&amp;TRIM(Tabla1[[#This Row],[Fecha Inicio grupo]])&amp;"-"&amp;TRIM(Tabla1[[#This Row],[Tipo Incrito]]))</f>
        <v/>
      </c>
      <c r="BH1014" s="251" t="str">
        <f>IF(F1014="","",OR(IFERROR(SEARCH("CG",Tabla1[[#This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4" s="305" t="str">
        <f>IF(F1014&lt;&gt;"",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4" s="305" t="str">
        <f>IF(F1014&lt;&gt;"",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4" s="305" t="str">
        <f>IF(Tabla1[[#This Row],[Fecha Inicio grupo]]="","",IFERROR(VLOOKUP(Tabla1[[#This Row],[Mes de Alta como miembro]],Parámetros!$AM$2:$AN$16,2,0),"01/01/1900"))</f>
        <v/>
      </c>
    </row>
    <row r="1015" spans="1:63" ht="15" hidden="1" customHeight="1">
      <c r="A1015" s="68">
        <v>1012</v>
      </c>
      <c r="B1015" s="144"/>
      <c r="C1015" s="145"/>
      <c r="D1015" s="42"/>
      <c r="E1015" s="146"/>
      <c r="F1015" s="204"/>
      <c r="G1015" s="45"/>
      <c r="H1015" s="162"/>
      <c r="I1015" s="147"/>
      <c r="J1015" s="145"/>
      <c r="K1015" s="165"/>
      <c r="L1015" s="149"/>
      <c r="M1015" s="148"/>
      <c r="N1015" s="237" t="str">
        <f ca="1">IF(Tabla1[[#This Row],[Fecha de nac]]="","",IF(Tabla1[[#This Row],[Fecha Finalización]] &gt;=TODAY(), DATEDIF(Tabla1[[#This Row],[Fecha de nac]],TODAY(),"y"), ROUNDDOWN((Tabla1[[#This Row],[Fecha Finalización]] -Tabla1[[#This Row],[Fecha de nac]])/365,0)))</f>
        <v/>
      </c>
      <c r="O1015" s="168"/>
      <c r="P1015" s="150"/>
      <c r="Q1015" s="151"/>
      <c r="R1015" s="152"/>
      <c r="S1015" s="152"/>
      <c r="T1015" s="152"/>
      <c r="U1015" s="241" t="str">
        <f>IF(F1015="","",Tabla1[[#This Row],[Fecha Inicio grupo]]+3*7-7)</f>
        <v/>
      </c>
      <c r="V1015" s="242" t="str">
        <f>IF(F1015="","",EDATE(Tabla1[[#This Row],[Fecha Inicio grupo]],3))</f>
        <v/>
      </c>
      <c r="W1015" s="29"/>
      <c r="X1015" s="29"/>
      <c r="Y1015" s="153"/>
      <c r="Z1015" s="153"/>
      <c r="AA1015" s="153"/>
      <c r="AB1015" s="153"/>
      <c r="AC1015" s="153"/>
      <c r="AD1015" s="153"/>
      <c r="AE1015" s="153"/>
      <c r="AF1015" s="153"/>
      <c r="AG1015" s="153"/>
      <c r="AH1015" s="229"/>
      <c r="AI1015" s="229"/>
      <c r="AJ1015" s="230"/>
      <c r="AK1015" s="229"/>
      <c r="AL1015" s="229"/>
      <c r="AM1015" s="229"/>
      <c r="AN1015" s="229"/>
      <c r="AO1015" s="143"/>
      <c r="AP1015" s="244" t="str">
        <f>IF(F1015="","",IFERROR(VLOOKUP(SUBSTITUTE(SUBSTITUTE(Tabla1[[#This Row],[Uso Sistemas]],"T","P"),"N","F"),Parámetros!$M$2:$N$17,2,0),"Completar hasta 3ra sem. para evaluar a Probacionista"))</f>
        <v/>
      </c>
      <c r="AQ1015" s="154"/>
      <c r="AR1015" s="154"/>
      <c r="AS1015" s="154"/>
      <c r="AT1015" s="29"/>
      <c r="AU1015" s="55" t="str">
        <f>CONCATENATE(Tabla1[[#This Row],[sem 01]],Tabla1[[#This Row],[sem 02]],Tabla1[[#This Row],[sem 03]])</f>
        <v/>
      </c>
      <c r="AV1015" s="55"/>
      <c r="AW1015" s="55"/>
      <c r="AX1015" s="246" t="str">
        <f>IF(V1015="","",EOMONTH(EDATE(Tabla1[[#This Row],[Fecha Finalización]],2),0))</f>
        <v/>
      </c>
      <c r="AY1015" s="154"/>
      <c r="AZ1015" s="247" t="str">
        <f>IF(V1015="","",EOMONTH(EDATE(Tabla1[[#This Row],[Fecha Finalización]],3),0))</f>
        <v/>
      </c>
      <c r="BA1015" s="39"/>
      <c r="BB1015" s="39"/>
      <c r="BC1015" s="235"/>
      <c r="BD1015" s="231" t="str">
        <f>IF(F1015="","",Tabla1[[#This Row],[sem 01]]&amp;Tabla1[[#This Row],[sem 02]]&amp;Tabla1[[#This Row],[sem 03]])</f>
        <v/>
      </c>
      <c r="BE1015" s="232" t="str">
        <f>+IF(TRIM(F1015)="","",$B$1&amp;"-"&amp;Tabla1[[#This Row],[Mes Inscrito]]&amp;"-"&amp;Tabla1[[#This Row],[Dia de clases Inscrito]]&amp;"-"&amp;Tabla1[[#This Row],[Horario Inscrito]]&amp;"-"&amp;Tabla1[[#This Row],[Fecha Inicio grupo]])</f>
        <v/>
      </c>
      <c r="BF1015" s="249" t="str">
        <f>IF(F1015="","",Tabla1[[#This Row],[Curso]])</f>
        <v/>
      </c>
      <c r="BG1015" s="250" t="str">
        <f>+IF(TRIM(F1015)="","",$B$1&amp;"-"&amp;TRIM(Tabla1[[#This Row],[Mes Inscrito]])&amp;"-"&amp;TRIM(Tabla1[[#This Row],[Dia de clases Inscrito]])&amp;"-"&amp;TRIM(Tabla1[[#This Row],[Horario Inscrito]])&amp;"-"&amp;TRIM(Tabla1[[#This Row],[Fecha Inicio grupo]])&amp;"-"&amp;TRIM(Tabla1[[#This Row],[Tipo Incrito]]))</f>
        <v/>
      </c>
      <c r="BH1015" s="251" t="str">
        <f>IF(F1015="","",OR(IFERROR(SEARCH("CG",Tabla1[[#This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5" s="305" t="str">
        <f>IF(F1015&lt;&gt;"",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5" s="305" t="str">
        <f>IF(F1015&lt;&gt;"",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5" s="305" t="str">
        <f>IF(Tabla1[[#This Row],[Fecha Inicio grupo]]="","",IFERROR(VLOOKUP(Tabla1[[#This Row],[Mes de Alta como miembro]],Parámetros!$AM$2:$AN$16,2,0),"01/01/1900"))</f>
        <v/>
      </c>
    </row>
    <row r="1016" spans="1:63" ht="15" hidden="1" customHeight="1">
      <c r="A1016" s="68">
        <v>1013</v>
      </c>
      <c r="B1016" s="144"/>
      <c r="C1016" s="145"/>
      <c r="D1016" s="42"/>
      <c r="E1016" s="146"/>
      <c r="F1016" s="204"/>
      <c r="G1016" s="45"/>
      <c r="H1016" s="162"/>
      <c r="I1016" s="147"/>
      <c r="J1016" s="145"/>
      <c r="K1016" s="165"/>
      <c r="L1016" s="149"/>
      <c r="M1016" s="148"/>
      <c r="N1016" s="237" t="str">
        <f ca="1">IF(Tabla1[[#This Row],[Fecha de nac]]="","",IF(Tabla1[[#This Row],[Fecha Finalización]] &gt;=TODAY(), DATEDIF(Tabla1[[#This Row],[Fecha de nac]],TODAY(),"y"), ROUNDDOWN((Tabla1[[#This Row],[Fecha Finalización]] -Tabla1[[#This Row],[Fecha de nac]])/365,0)))</f>
        <v/>
      </c>
      <c r="O1016" s="168"/>
      <c r="P1016" s="150"/>
      <c r="Q1016" s="151"/>
      <c r="R1016" s="152"/>
      <c r="S1016" s="152"/>
      <c r="T1016" s="152"/>
      <c r="U1016" s="241" t="str">
        <f>IF(F1016="","",Tabla1[[#This Row],[Fecha Inicio grupo]]+3*7-7)</f>
        <v/>
      </c>
      <c r="V1016" s="242" t="str">
        <f>IF(F1016="","",EDATE(Tabla1[[#This Row],[Fecha Inicio grupo]],3))</f>
        <v/>
      </c>
      <c r="W1016" s="29"/>
      <c r="X1016" s="29"/>
      <c r="Y1016" s="153"/>
      <c r="Z1016" s="153"/>
      <c r="AA1016" s="153"/>
      <c r="AB1016" s="153"/>
      <c r="AC1016" s="153"/>
      <c r="AD1016" s="153"/>
      <c r="AE1016" s="153"/>
      <c r="AF1016" s="153"/>
      <c r="AG1016" s="153"/>
      <c r="AH1016" s="229"/>
      <c r="AI1016" s="229"/>
      <c r="AJ1016" s="230"/>
      <c r="AK1016" s="229"/>
      <c r="AL1016" s="229"/>
      <c r="AM1016" s="229"/>
      <c r="AN1016" s="229"/>
      <c r="AO1016" s="143"/>
      <c r="AP1016" s="244" t="str">
        <f>IF(F1016="","",IFERROR(VLOOKUP(SUBSTITUTE(SUBSTITUTE(Tabla1[[#This Row],[Uso Sistemas]],"T","P"),"N","F"),Parámetros!$M$2:$N$17,2,0),"Completar hasta 3ra sem. para evaluar a Probacionista"))</f>
        <v/>
      </c>
      <c r="AQ1016" s="154"/>
      <c r="AR1016" s="154"/>
      <c r="AS1016" s="154"/>
      <c r="AT1016" s="29"/>
      <c r="AU1016" s="55" t="str">
        <f>CONCATENATE(Tabla1[[#This Row],[sem 01]],Tabla1[[#This Row],[sem 02]],Tabla1[[#This Row],[sem 03]])</f>
        <v/>
      </c>
      <c r="AV1016" s="55"/>
      <c r="AW1016" s="55"/>
      <c r="AX1016" s="246" t="str">
        <f>IF(V1016="","",EOMONTH(EDATE(Tabla1[[#This Row],[Fecha Finalización]],2),0))</f>
        <v/>
      </c>
      <c r="AY1016" s="154"/>
      <c r="AZ1016" s="247" t="str">
        <f>IF(V1016="","",EOMONTH(EDATE(Tabla1[[#This Row],[Fecha Finalización]],3),0))</f>
        <v/>
      </c>
      <c r="BA1016" s="39"/>
      <c r="BB1016" s="39"/>
      <c r="BC1016" s="235"/>
      <c r="BD1016" s="231" t="str">
        <f>IF(F1016="","",Tabla1[[#This Row],[sem 01]]&amp;Tabla1[[#This Row],[sem 02]]&amp;Tabla1[[#This Row],[sem 03]])</f>
        <v/>
      </c>
      <c r="BE1016" s="232" t="str">
        <f>+IF(TRIM(F1016)="","",$B$1&amp;"-"&amp;Tabla1[[#This Row],[Mes Inscrito]]&amp;"-"&amp;Tabla1[[#This Row],[Dia de clases Inscrito]]&amp;"-"&amp;Tabla1[[#This Row],[Horario Inscrito]]&amp;"-"&amp;Tabla1[[#This Row],[Fecha Inicio grupo]])</f>
        <v/>
      </c>
      <c r="BF1016" s="249" t="str">
        <f>IF(F1016="","",Tabla1[[#This Row],[Curso]])</f>
        <v/>
      </c>
      <c r="BG1016" s="250" t="str">
        <f>+IF(TRIM(F1016)="","",$B$1&amp;"-"&amp;TRIM(Tabla1[[#This Row],[Mes Inscrito]])&amp;"-"&amp;TRIM(Tabla1[[#This Row],[Dia de clases Inscrito]])&amp;"-"&amp;TRIM(Tabla1[[#This Row],[Horario Inscrito]])&amp;"-"&amp;TRIM(Tabla1[[#This Row],[Fecha Inicio grupo]])&amp;"-"&amp;TRIM(Tabla1[[#This Row],[Tipo Incrito]]))</f>
        <v/>
      </c>
      <c r="BH1016" s="251" t="str">
        <f>IF(F1016="","",OR(IFERROR(SEARCH("CG",Tabla1[[#This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6" s="305" t="str">
        <f>IF(F1016&lt;&gt;"",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6" s="305" t="str">
        <f>IF(F1016&lt;&gt;"",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6" s="305" t="str">
        <f>IF(Tabla1[[#This Row],[Fecha Inicio grupo]]="","",IFERROR(VLOOKUP(Tabla1[[#This Row],[Mes de Alta como miembro]],Parámetros!$AM$2:$AN$16,2,0),"01/01/1900"))</f>
        <v/>
      </c>
    </row>
    <row r="1017" spans="1:63" ht="15" hidden="1" customHeight="1">
      <c r="A1017" s="68">
        <v>1014</v>
      </c>
      <c r="B1017" s="144"/>
      <c r="C1017" s="145"/>
      <c r="D1017" s="42"/>
      <c r="E1017" s="146"/>
      <c r="F1017" s="204"/>
      <c r="G1017" s="45"/>
      <c r="H1017" s="162"/>
      <c r="I1017" s="147"/>
      <c r="J1017" s="145"/>
      <c r="K1017" s="165"/>
      <c r="L1017" s="149"/>
      <c r="M1017" s="148"/>
      <c r="N1017" s="237" t="str">
        <f ca="1">IF(Tabla1[[#This Row],[Fecha de nac]]="","",IF(Tabla1[[#This Row],[Fecha Finalización]] &gt;=TODAY(), DATEDIF(Tabla1[[#This Row],[Fecha de nac]],TODAY(),"y"), ROUNDDOWN((Tabla1[[#This Row],[Fecha Finalización]] -Tabla1[[#This Row],[Fecha de nac]])/365,0)))</f>
        <v/>
      </c>
      <c r="O1017" s="168"/>
      <c r="P1017" s="150"/>
      <c r="Q1017" s="151"/>
      <c r="R1017" s="152"/>
      <c r="S1017" s="152"/>
      <c r="T1017" s="152"/>
      <c r="U1017" s="241" t="str">
        <f>IF(F1017="","",Tabla1[[#This Row],[Fecha Inicio grupo]]+3*7-7)</f>
        <v/>
      </c>
      <c r="V1017" s="242" t="str">
        <f>IF(F1017="","",EDATE(Tabla1[[#This Row],[Fecha Inicio grupo]],3))</f>
        <v/>
      </c>
      <c r="W1017" s="29"/>
      <c r="X1017" s="29"/>
      <c r="Y1017" s="153"/>
      <c r="Z1017" s="153"/>
      <c r="AA1017" s="153"/>
      <c r="AB1017" s="153"/>
      <c r="AC1017" s="153"/>
      <c r="AD1017" s="153"/>
      <c r="AE1017" s="153"/>
      <c r="AF1017" s="153"/>
      <c r="AG1017" s="153"/>
      <c r="AH1017" s="229"/>
      <c r="AI1017" s="229"/>
      <c r="AJ1017" s="230"/>
      <c r="AK1017" s="229"/>
      <c r="AL1017" s="229"/>
      <c r="AM1017" s="229"/>
      <c r="AN1017" s="229"/>
      <c r="AO1017" s="143"/>
      <c r="AP1017" s="244" t="str">
        <f>IF(F1017="","",IFERROR(VLOOKUP(SUBSTITUTE(SUBSTITUTE(Tabla1[[#This Row],[Uso Sistemas]],"T","P"),"N","F"),Parámetros!$M$2:$N$17,2,0),"Completar hasta 3ra sem. para evaluar a Probacionista"))</f>
        <v/>
      </c>
      <c r="AQ1017" s="154"/>
      <c r="AR1017" s="154"/>
      <c r="AS1017" s="154"/>
      <c r="AT1017" s="29"/>
      <c r="AU1017" s="55" t="str">
        <f>CONCATENATE(Tabla1[[#This Row],[sem 01]],Tabla1[[#This Row],[sem 02]],Tabla1[[#This Row],[sem 03]])</f>
        <v/>
      </c>
      <c r="AV1017" s="55"/>
      <c r="AW1017" s="55"/>
      <c r="AX1017" s="246" t="str">
        <f>IF(V1017="","",EOMONTH(EDATE(Tabla1[[#This Row],[Fecha Finalización]],2),0))</f>
        <v/>
      </c>
      <c r="AY1017" s="154"/>
      <c r="AZ1017" s="247" t="str">
        <f>IF(V1017="","",EOMONTH(EDATE(Tabla1[[#This Row],[Fecha Finalización]],3),0))</f>
        <v/>
      </c>
      <c r="BA1017" s="39"/>
      <c r="BB1017" s="39"/>
      <c r="BC1017" s="235"/>
      <c r="BD1017" s="231" t="str">
        <f>IF(F1017="","",Tabla1[[#This Row],[sem 01]]&amp;Tabla1[[#This Row],[sem 02]]&amp;Tabla1[[#This Row],[sem 03]])</f>
        <v/>
      </c>
      <c r="BE1017" s="232" t="str">
        <f>+IF(TRIM(F1017)="","",$B$1&amp;"-"&amp;Tabla1[[#This Row],[Mes Inscrito]]&amp;"-"&amp;Tabla1[[#This Row],[Dia de clases Inscrito]]&amp;"-"&amp;Tabla1[[#This Row],[Horario Inscrito]]&amp;"-"&amp;Tabla1[[#This Row],[Fecha Inicio grupo]])</f>
        <v/>
      </c>
      <c r="BF1017" s="249" t="str">
        <f>IF(F1017="","",Tabla1[[#This Row],[Curso]])</f>
        <v/>
      </c>
      <c r="BG1017" s="250" t="str">
        <f>+IF(TRIM(F1017)="","",$B$1&amp;"-"&amp;TRIM(Tabla1[[#This Row],[Mes Inscrito]])&amp;"-"&amp;TRIM(Tabla1[[#This Row],[Dia de clases Inscrito]])&amp;"-"&amp;TRIM(Tabla1[[#This Row],[Horario Inscrito]])&amp;"-"&amp;TRIM(Tabla1[[#This Row],[Fecha Inicio grupo]])&amp;"-"&amp;TRIM(Tabla1[[#This Row],[Tipo Incrito]]))</f>
        <v/>
      </c>
      <c r="BH1017" s="251" t="str">
        <f>IF(F1017="","",OR(IFERROR(SEARCH("CG",Tabla1[[#This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7" s="305" t="str">
        <f>IF(F1017&lt;&gt;"",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7" s="305" t="str">
        <f>IF(F1017&lt;&gt;"",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7" s="305" t="str">
        <f>IF(Tabla1[[#This Row],[Fecha Inicio grupo]]="","",IFERROR(VLOOKUP(Tabla1[[#This Row],[Mes de Alta como miembro]],Parámetros!$AM$2:$AN$16,2,0),"01/01/1900"))</f>
        <v/>
      </c>
    </row>
    <row r="1018" spans="1:63" ht="15" hidden="1" customHeight="1">
      <c r="A1018" s="68">
        <v>1015</v>
      </c>
      <c r="B1018" s="144"/>
      <c r="C1018" s="145"/>
      <c r="D1018" s="42"/>
      <c r="E1018" s="146"/>
      <c r="F1018" s="204"/>
      <c r="G1018" s="45"/>
      <c r="H1018" s="162"/>
      <c r="I1018" s="147"/>
      <c r="J1018" s="145"/>
      <c r="K1018" s="165"/>
      <c r="L1018" s="149"/>
      <c r="M1018" s="148"/>
      <c r="N1018" s="237" t="str">
        <f ca="1">IF(Tabla1[[#This Row],[Fecha de nac]]="","",IF(Tabla1[[#This Row],[Fecha Finalización]] &gt;=TODAY(), DATEDIF(Tabla1[[#This Row],[Fecha de nac]],TODAY(),"y"), ROUNDDOWN((Tabla1[[#This Row],[Fecha Finalización]] -Tabla1[[#This Row],[Fecha de nac]])/365,0)))</f>
        <v/>
      </c>
      <c r="O1018" s="168"/>
      <c r="P1018" s="150"/>
      <c r="Q1018" s="151"/>
      <c r="R1018" s="152"/>
      <c r="S1018" s="152"/>
      <c r="T1018" s="152"/>
      <c r="U1018" s="241" t="str">
        <f>IF(F1018="","",Tabla1[[#This Row],[Fecha Inicio grupo]]+3*7-7)</f>
        <v/>
      </c>
      <c r="V1018" s="242" t="str">
        <f>IF(F1018="","",EDATE(Tabla1[[#This Row],[Fecha Inicio grupo]],3))</f>
        <v/>
      </c>
      <c r="W1018" s="29"/>
      <c r="X1018" s="29"/>
      <c r="Y1018" s="153"/>
      <c r="Z1018" s="153"/>
      <c r="AA1018" s="153"/>
      <c r="AB1018" s="153"/>
      <c r="AC1018" s="153"/>
      <c r="AD1018" s="153"/>
      <c r="AE1018" s="153"/>
      <c r="AF1018" s="153"/>
      <c r="AG1018" s="153"/>
      <c r="AH1018" s="229"/>
      <c r="AI1018" s="229"/>
      <c r="AJ1018" s="230"/>
      <c r="AK1018" s="229"/>
      <c r="AL1018" s="229"/>
      <c r="AM1018" s="229"/>
      <c r="AN1018" s="229"/>
      <c r="AO1018" s="143"/>
      <c r="AP1018" s="244" t="str">
        <f>IF(F1018="","",IFERROR(VLOOKUP(SUBSTITUTE(SUBSTITUTE(Tabla1[[#This Row],[Uso Sistemas]],"T","P"),"N","F"),Parámetros!$M$2:$N$17,2,0),"Completar hasta 3ra sem. para evaluar a Probacionista"))</f>
        <v/>
      </c>
      <c r="AQ1018" s="154"/>
      <c r="AR1018" s="154"/>
      <c r="AS1018" s="154"/>
      <c r="AT1018" s="29"/>
      <c r="AU1018" s="55" t="str">
        <f>CONCATENATE(Tabla1[[#This Row],[sem 01]],Tabla1[[#This Row],[sem 02]],Tabla1[[#This Row],[sem 03]])</f>
        <v/>
      </c>
      <c r="AV1018" s="55"/>
      <c r="AW1018" s="55"/>
      <c r="AX1018" s="246" t="str">
        <f>IF(V1018="","",EOMONTH(EDATE(Tabla1[[#This Row],[Fecha Finalización]],2),0))</f>
        <v/>
      </c>
      <c r="AY1018" s="154"/>
      <c r="AZ1018" s="247" t="str">
        <f>IF(V1018="","",EOMONTH(EDATE(Tabla1[[#This Row],[Fecha Finalización]],3),0))</f>
        <v/>
      </c>
      <c r="BA1018" s="39"/>
      <c r="BB1018" s="39"/>
      <c r="BC1018" s="235"/>
      <c r="BD1018" s="231" t="str">
        <f>IF(F1018="","",Tabla1[[#This Row],[sem 01]]&amp;Tabla1[[#This Row],[sem 02]]&amp;Tabla1[[#This Row],[sem 03]])</f>
        <v/>
      </c>
      <c r="BE1018" s="232" t="str">
        <f>+IF(TRIM(F1018)="","",$B$1&amp;"-"&amp;Tabla1[[#This Row],[Mes Inscrito]]&amp;"-"&amp;Tabla1[[#This Row],[Dia de clases Inscrito]]&amp;"-"&amp;Tabla1[[#This Row],[Horario Inscrito]]&amp;"-"&amp;Tabla1[[#This Row],[Fecha Inicio grupo]])</f>
        <v/>
      </c>
      <c r="BF1018" s="249" t="str">
        <f>IF(F1018="","",Tabla1[[#This Row],[Curso]])</f>
        <v/>
      </c>
      <c r="BG1018" s="250" t="str">
        <f>+IF(TRIM(F1018)="","",$B$1&amp;"-"&amp;TRIM(Tabla1[[#This Row],[Mes Inscrito]])&amp;"-"&amp;TRIM(Tabla1[[#This Row],[Dia de clases Inscrito]])&amp;"-"&amp;TRIM(Tabla1[[#This Row],[Horario Inscrito]])&amp;"-"&amp;TRIM(Tabla1[[#This Row],[Fecha Inicio grupo]])&amp;"-"&amp;TRIM(Tabla1[[#This Row],[Tipo Incrito]]))</f>
        <v/>
      </c>
      <c r="BH1018" s="251" t="str">
        <f>IF(F1018="","",OR(IFERROR(SEARCH("CG",Tabla1[[#This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8" s="305" t="str">
        <f>IF(F1018&lt;&gt;"",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8" s="305" t="str">
        <f>IF(F1018&lt;&gt;"",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8" s="305" t="str">
        <f>IF(Tabla1[[#This Row],[Fecha Inicio grupo]]="","",IFERROR(VLOOKUP(Tabla1[[#This Row],[Mes de Alta como miembro]],Parámetros!$AM$2:$AN$16,2,0),"01/01/1900"))</f>
        <v/>
      </c>
    </row>
    <row r="1019" spans="1:63" ht="15" hidden="1" customHeight="1">
      <c r="A1019" s="68">
        <v>1016</v>
      </c>
      <c r="B1019" s="144"/>
      <c r="C1019" s="145"/>
      <c r="D1019" s="42"/>
      <c r="E1019" s="146"/>
      <c r="F1019" s="204"/>
      <c r="G1019" s="45"/>
      <c r="H1019" s="162"/>
      <c r="I1019" s="147"/>
      <c r="J1019" s="145"/>
      <c r="K1019" s="165"/>
      <c r="L1019" s="149"/>
      <c r="M1019" s="148"/>
      <c r="N1019" s="237" t="str">
        <f ca="1">IF(Tabla1[[#This Row],[Fecha de nac]]="","",IF(Tabla1[[#This Row],[Fecha Finalización]] &gt;=TODAY(), DATEDIF(Tabla1[[#This Row],[Fecha de nac]],TODAY(),"y"), ROUNDDOWN((Tabla1[[#This Row],[Fecha Finalización]] -Tabla1[[#This Row],[Fecha de nac]])/365,0)))</f>
        <v/>
      </c>
      <c r="O1019" s="168"/>
      <c r="P1019" s="150"/>
      <c r="Q1019" s="151"/>
      <c r="R1019" s="152"/>
      <c r="S1019" s="152"/>
      <c r="T1019" s="152"/>
      <c r="U1019" s="241" t="str">
        <f>IF(F1019="","",Tabla1[[#This Row],[Fecha Inicio grupo]]+3*7-7)</f>
        <v/>
      </c>
      <c r="V1019" s="242" t="str">
        <f>IF(F1019="","",EDATE(Tabla1[[#This Row],[Fecha Inicio grupo]],3))</f>
        <v/>
      </c>
      <c r="W1019" s="29"/>
      <c r="X1019" s="29"/>
      <c r="Y1019" s="153"/>
      <c r="Z1019" s="153"/>
      <c r="AA1019" s="153"/>
      <c r="AB1019" s="153"/>
      <c r="AC1019" s="153"/>
      <c r="AD1019" s="153"/>
      <c r="AE1019" s="153"/>
      <c r="AF1019" s="153"/>
      <c r="AG1019" s="153"/>
      <c r="AH1019" s="229"/>
      <c r="AI1019" s="229"/>
      <c r="AJ1019" s="230"/>
      <c r="AK1019" s="229"/>
      <c r="AL1019" s="229"/>
      <c r="AM1019" s="229"/>
      <c r="AN1019" s="229"/>
      <c r="AO1019" s="143"/>
      <c r="AP1019" s="244" t="str">
        <f>IF(F1019="","",IFERROR(VLOOKUP(SUBSTITUTE(SUBSTITUTE(Tabla1[[#This Row],[Uso Sistemas]],"T","P"),"N","F"),Parámetros!$M$2:$N$17,2,0),"Completar hasta 3ra sem. para evaluar a Probacionista"))</f>
        <v/>
      </c>
      <c r="AQ1019" s="154"/>
      <c r="AR1019" s="154"/>
      <c r="AS1019" s="154"/>
      <c r="AT1019" s="29"/>
      <c r="AU1019" s="55" t="str">
        <f>CONCATENATE(Tabla1[[#This Row],[sem 01]],Tabla1[[#This Row],[sem 02]],Tabla1[[#This Row],[sem 03]])</f>
        <v/>
      </c>
      <c r="AV1019" s="55"/>
      <c r="AW1019" s="55"/>
      <c r="AX1019" s="246" t="str">
        <f>IF(V1019="","",EOMONTH(EDATE(Tabla1[[#This Row],[Fecha Finalización]],2),0))</f>
        <v/>
      </c>
      <c r="AY1019" s="154"/>
      <c r="AZ1019" s="247" t="str">
        <f>IF(V1019="","",EOMONTH(EDATE(Tabla1[[#This Row],[Fecha Finalización]],3),0))</f>
        <v/>
      </c>
      <c r="BA1019" s="39"/>
      <c r="BB1019" s="39"/>
      <c r="BC1019" s="235"/>
      <c r="BD1019" s="231" t="str">
        <f>IF(F1019="","",Tabla1[[#This Row],[sem 01]]&amp;Tabla1[[#This Row],[sem 02]]&amp;Tabla1[[#This Row],[sem 03]])</f>
        <v/>
      </c>
      <c r="BE1019" s="232" t="str">
        <f>+IF(TRIM(F1019)="","",$B$1&amp;"-"&amp;Tabla1[[#This Row],[Mes Inscrito]]&amp;"-"&amp;Tabla1[[#This Row],[Dia de clases Inscrito]]&amp;"-"&amp;Tabla1[[#This Row],[Horario Inscrito]]&amp;"-"&amp;Tabla1[[#This Row],[Fecha Inicio grupo]])</f>
        <v/>
      </c>
      <c r="BF1019" s="249" t="str">
        <f>IF(F1019="","",Tabla1[[#This Row],[Curso]])</f>
        <v/>
      </c>
      <c r="BG1019" s="250" t="str">
        <f>+IF(TRIM(F1019)="","",$B$1&amp;"-"&amp;TRIM(Tabla1[[#This Row],[Mes Inscrito]])&amp;"-"&amp;TRIM(Tabla1[[#This Row],[Dia de clases Inscrito]])&amp;"-"&amp;TRIM(Tabla1[[#This Row],[Horario Inscrito]])&amp;"-"&amp;TRIM(Tabla1[[#This Row],[Fecha Inicio grupo]])&amp;"-"&amp;TRIM(Tabla1[[#This Row],[Tipo Incrito]]))</f>
        <v/>
      </c>
      <c r="BH1019" s="251" t="str">
        <f>IF(F1019="","",OR(IFERROR(SEARCH("CG",Tabla1[[#This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9" s="305" t="str">
        <f>IF(F1019&lt;&gt;"",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9" s="305" t="str">
        <f>IF(F1019&lt;&gt;"",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9" s="305" t="str">
        <f>IF(Tabla1[[#This Row],[Fecha Inicio grupo]]="","",IFERROR(VLOOKUP(Tabla1[[#This Row],[Mes de Alta como miembro]],Parámetros!$AM$2:$AN$16,2,0),"01/01/1900"))</f>
        <v/>
      </c>
    </row>
    <row r="1020" spans="1:63" ht="15" hidden="1" customHeight="1">
      <c r="A1020" s="68">
        <v>1017</v>
      </c>
      <c r="B1020" s="144"/>
      <c r="C1020" s="145"/>
      <c r="D1020" s="42"/>
      <c r="E1020" s="146"/>
      <c r="F1020" s="204"/>
      <c r="G1020" s="45"/>
      <c r="H1020" s="162"/>
      <c r="I1020" s="147"/>
      <c r="J1020" s="145"/>
      <c r="K1020" s="165"/>
      <c r="L1020" s="149"/>
      <c r="M1020" s="148"/>
      <c r="N1020" s="237" t="str">
        <f ca="1">IF(Tabla1[[#This Row],[Fecha de nac]]="","",IF(Tabla1[[#This Row],[Fecha Finalización]] &gt;=TODAY(), DATEDIF(Tabla1[[#This Row],[Fecha de nac]],TODAY(),"y"), ROUNDDOWN((Tabla1[[#This Row],[Fecha Finalización]] -Tabla1[[#This Row],[Fecha de nac]])/365,0)))</f>
        <v/>
      </c>
      <c r="O1020" s="168"/>
      <c r="P1020" s="150"/>
      <c r="Q1020" s="151"/>
      <c r="R1020" s="152"/>
      <c r="S1020" s="152"/>
      <c r="T1020" s="152"/>
      <c r="U1020" s="241" t="str">
        <f>IF(F1020="","",Tabla1[[#This Row],[Fecha Inicio grupo]]+3*7-7)</f>
        <v/>
      </c>
      <c r="V1020" s="242" t="str">
        <f>IF(F1020="","",EDATE(Tabla1[[#This Row],[Fecha Inicio grupo]],3))</f>
        <v/>
      </c>
      <c r="W1020" s="29"/>
      <c r="X1020" s="29"/>
      <c r="Y1020" s="153"/>
      <c r="Z1020" s="153"/>
      <c r="AA1020" s="153"/>
      <c r="AB1020" s="153"/>
      <c r="AC1020" s="153"/>
      <c r="AD1020" s="153"/>
      <c r="AE1020" s="153"/>
      <c r="AF1020" s="153"/>
      <c r="AG1020" s="153"/>
      <c r="AH1020" s="229"/>
      <c r="AI1020" s="229"/>
      <c r="AJ1020" s="230"/>
      <c r="AK1020" s="229"/>
      <c r="AL1020" s="229"/>
      <c r="AM1020" s="229"/>
      <c r="AN1020" s="229"/>
      <c r="AO1020" s="143"/>
      <c r="AP1020" s="244" t="str">
        <f>IF(F1020="","",IFERROR(VLOOKUP(SUBSTITUTE(SUBSTITUTE(Tabla1[[#This Row],[Uso Sistemas]],"T","P"),"N","F"),Parámetros!$M$2:$N$17,2,0),"Completar hasta 3ra sem. para evaluar a Probacionista"))</f>
        <v/>
      </c>
      <c r="AQ1020" s="154"/>
      <c r="AR1020" s="154"/>
      <c r="AS1020" s="154"/>
      <c r="AT1020" s="29"/>
      <c r="AU1020" s="55" t="str">
        <f>CONCATENATE(Tabla1[[#This Row],[sem 01]],Tabla1[[#This Row],[sem 02]],Tabla1[[#This Row],[sem 03]])</f>
        <v/>
      </c>
      <c r="AV1020" s="55"/>
      <c r="AW1020" s="55"/>
      <c r="AX1020" s="246" t="str">
        <f>IF(V1020="","",EOMONTH(EDATE(Tabla1[[#This Row],[Fecha Finalización]],2),0))</f>
        <v/>
      </c>
      <c r="AY1020" s="154"/>
      <c r="AZ1020" s="247" t="str">
        <f>IF(V1020="","",EOMONTH(EDATE(Tabla1[[#This Row],[Fecha Finalización]],3),0))</f>
        <v/>
      </c>
      <c r="BA1020" s="39"/>
      <c r="BB1020" s="39"/>
      <c r="BC1020" s="235"/>
      <c r="BD1020" s="231" t="str">
        <f>IF(F1020="","",Tabla1[[#This Row],[sem 01]]&amp;Tabla1[[#This Row],[sem 02]]&amp;Tabla1[[#This Row],[sem 03]])</f>
        <v/>
      </c>
      <c r="BE1020" s="232" t="str">
        <f>+IF(TRIM(F1020)="","",$B$1&amp;"-"&amp;Tabla1[[#This Row],[Mes Inscrito]]&amp;"-"&amp;Tabla1[[#This Row],[Dia de clases Inscrito]]&amp;"-"&amp;Tabla1[[#This Row],[Horario Inscrito]]&amp;"-"&amp;Tabla1[[#This Row],[Fecha Inicio grupo]])</f>
        <v/>
      </c>
      <c r="BF1020" s="249" t="str">
        <f>IF(F1020="","",Tabla1[[#This Row],[Curso]])</f>
        <v/>
      </c>
      <c r="BG1020" s="250" t="str">
        <f>+IF(TRIM(F1020)="","",$B$1&amp;"-"&amp;TRIM(Tabla1[[#This Row],[Mes Inscrito]])&amp;"-"&amp;TRIM(Tabla1[[#This Row],[Dia de clases Inscrito]])&amp;"-"&amp;TRIM(Tabla1[[#This Row],[Horario Inscrito]])&amp;"-"&amp;TRIM(Tabla1[[#This Row],[Fecha Inicio grupo]])&amp;"-"&amp;TRIM(Tabla1[[#This Row],[Tipo Incrito]]))</f>
        <v/>
      </c>
      <c r="BH1020" s="251" t="str">
        <f>IF(F1020="","",OR(IFERROR(SEARCH("CG",Tabla1[[#This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0" s="305" t="str">
        <f>IF(F1020&lt;&gt;"",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0" s="305" t="str">
        <f>IF(F1020&lt;&gt;"",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0" s="305" t="str">
        <f>IF(Tabla1[[#This Row],[Fecha Inicio grupo]]="","",IFERROR(VLOOKUP(Tabla1[[#This Row],[Mes de Alta como miembro]],Parámetros!$AM$2:$AN$16,2,0),"01/01/1900"))</f>
        <v/>
      </c>
    </row>
    <row r="1021" spans="1:63" ht="15" hidden="1" customHeight="1">
      <c r="A1021" s="68">
        <v>1018</v>
      </c>
      <c r="B1021" s="144"/>
      <c r="C1021" s="145"/>
      <c r="D1021" s="42"/>
      <c r="E1021" s="146"/>
      <c r="F1021" s="204"/>
      <c r="G1021" s="45"/>
      <c r="H1021" s="162"/>
      <c r="I1021" s="147"/>
      <c r="J1021" s="145"/>
      <c r="K1021" s="165"/>
      <c r="L1021" s="149"/>
      <c r="M1021" s="148"/>
      <c r="N1021" s="237" t="str">
        <f ca="1">IF(Tabla1[[#This Row],[Fecha de nac]]="","",IF(Tabla1[[#This Row],[Fecha Finalización]] &gt;=TODAY(), DATEDIF(Tabla1[[#This Row],[Fecha de nac]],TODAY(),"y"), ROUNDDOWN((Tabla1[[#This Row],[Fecha Finalización]] -Tabla1[[#This Row],[Fecha de nac]])/365,0)))</f>
        <v/>
      </c>
      <c r="O1021" s="168"/>
      <c r="P1021" s="150"/>
      <c r="Q1021" s="151"/>
      <c r="R1021" s="152"/>
      <c r="S1021" s="152"/>
      <c r="T1021" s="152"/>
      <c r="U1021" s="241" t="str">
        <f>IF(F1021="","",Tabla1[[#This Row],[Fecha Inicio grupo]]+3*7-7)</f>
        <v/>
      </c>
      <c r="V1021" s="242" t="str">
        <f>IF(F1021="","",EDATE(Tabla1[[#This Row],[Fecha Inicio grupo]],3))</f>
        <v/>
      </c>
      <c r="W1021" s="29"/>
      <c r="X1021" s="29"/>
      <c r="Y1021" s="153"/>
      <c r="Z1021" s="153"/>
      <c r="AA1021" s="153"/>
      <c r="AB1021" s="153"/>
      <c r="AC1021" s="153"/>
      <c r="AD1021" s="153"/>
      <c r="AE1021" s="153"/>
      <c r="AF1021" s="153"/>
      <c r="AG1021" s="153"/>
      <c r="AH1021" s="229"/>
      <c r="AI1021" s="229"/>
      <c r="AJ1021" s="230"/>
      <c r="AK1021" s="229"/>
      <c r="AL1021" s="229"/>
      <c r="AM1021" s="229"/>
      <c r="AN1021" s="229"/>
      <c r="AO1021" s="143"/>
      <c r="AP1021" s="244" t="str">
        <f>IF(F1021="","",IFERROR(VLOOKUP(SUBSTITUTE(SUBSTITUTE(Tabla1[[#This Row],[Uso Sistemas]],"T","P"),"N","F"),Parámetros!$M$2:$N$17,2,0),"Completar hasta 3ra sem. para evaluar a Probacionista"))</f>
        <v/>
      </c>
      <c r="AQ1021" s="154"/>
      <c r="AR1021" s="154"/>
      <c r="AS1021" s="154"/>
      <c r="AT1021" s="29"/>
      <c r="AU1021" s="55" t="str">
        <f>CONCATENATE(Tabla1[[#This Row],[sem 01]],Tabla1[[#This Row],[sem 02]],Tabla1[[#This Row],[sem 03]])</f>
        <v/>
      </c>
      <c r="AV1021" s="55"/>
      <c r="AW1021" s="55"/>
      <c r="AX1021" s="246" t="str">
        <f>IF(V1021="","",EOMONTH(EDATE(Tabla1[[#This Row],[Fecha Finalización]],2),0))</f>
        <v/>
      </c>
      <c r="AY1021" s="154"/>
      <c r="AZ1021" s="247" t="str">
        <f>IF(V1021="","",EOMONTH(EDATE(Tabla1[[#This Row],[Fecha Finalización]],3),0))</f>
        <v/>
      </c>
      <c r="BA1021" s="39"/>
      <c r="BB1021" s="39"/>
      <c r="BC1021" s="235"/>
      <c r="BD1021" s="231" t="str">
        <f>IF(F1021="","",Tabla1[[#This Row],[sem 01]]&amp;Tabla1[[#This Row],[sem 02]]&amp;Tabla1[[#This Row],[sem 03]])</f>
        <v/>
      </c>
      <c r="BE1021" s="232" t="str">
        <f>+IF(TRIM(F1021)="","",$B$1&amp;"-"&amp;Tabla1[[#This Row],[Mes Inscrito]]&amp;"-"&amp;Tabla1[[#This Row],[Dia de clases Inscrito]]&amp;"-"&amp;Tabla1[[#This Row],[Horario Inscrito]]&amp;"-"&amp;Tabla1[[#This Row],[Fecha Inicio grupo]])</f>
        <v/>
      </c>
      <c r="BF1021" s="249" t="str">
        <f>IF(F1021="","",Tabla1[[#This Row],[Curso]])</f>
        <v/>
      </c>
      <c r="BG1021" s="250" t="str">
        <f>+IF(TRIM(F1021)="","",$B$1&amp;"-"&amp;TRIM(Tabla1[[#This Row],[Mes Inscrito]])&amp;"-"&amp;TRIM(Tabla1[[#This Row],[Dia de clases Inscrito]])&amp;"-"&amp;TRIM(Tabla1[[#This Row],[Horario Inscrito]])&amp;"-"&amp;TRIM(Tabla1[[#This Row],[Fecha Inicio grupo]])&amp;"-"&amp;TRIM(Tabla1[[#This Row],[Tipo Incrito]]))</f>
        <v/>
      </c>
      <c r="BH1021" s="251" t="str">
        <f>IF(F1021="","",OR(IFERROR(SEARCH("CG",Tabla1[[#This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1" s="305" t="str">
        <f>IF(F1021&lt;&gt;"",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1" s="305" t="str">
        <f>IF(F1021&lt;&gt;"",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1" s="305" t="str">
        <f>IF(Tabla1[[#This Row],[Fecha Inicio grupo]]="","",IFERROR(VLOOKUP(Tabla1[[#This Row],[Mes de Alta como miembro]],Parámetros!$AM$2:$AN$16,2,0),"01/01/1900"))</f>
        <v/>
      </c>
    </row>
    <row r="1022" spans="1:63" ht="15" hidden="1" customHeight="1">
      <c r="A1022" s="68">
        <v>1019</v>
      </c>
      <c r="B1022" s="144"/>
      <c r="C1022" s="145"/>
      <c r="D1022" s="42"/>
      <c r="E1022" s="146"/>
      <c r="F1022" s="204"/>
      <c r="G1022" s="45"/>
      <c r="H1022" s="162"/>
      <c r="I1022" s="147"/>
      <c r="J1022" s="145"/>
      <c r="K1022" s="165"/>
      <c r="L1022" s="149"/>
      <c r="M1022" s="148"/>
      <c r="N1022" s="237" t="str">
        <f ca="1">IF(Tabla1[[#This Row],[Fecha de nac]]="","",IF(Tabla1[[#This Row],[Fecha Finalización]] &gt;=TODAY(), DATEDIF(Tabla1[[#This Row],[Fecha de nac]],TODAY(),"y"), ROUNDDOWN((Tabla1[[#This Row],[Fecha Finalización]] -Tabla1[[#This Row],[Fecha de nac]])/365,0)))</f>
        <v/>
      </c>
      <c r="O1022" s="168"/>
      <c r="P1022" s="150"/>
      <c r="Q1022" s="151"/>
      <c r="R1022" s="152"/>
      <c r="S1022" s="152"/>
      <c r="T1022" s="152"/>
      <c r="U1022" s="241" t="str">
        <f>IF(F1022="","",Tabla1[[#This Row],[Fecha Inicio grupo]]+3*7-7)</f>
        <v/>
      </c>
      <c r="V1022" s="242" t="str">
        <f>IF(F1022="","",EDATE(Tabla1[[#This Row],[Fecha Inicio grupo]],3))</f>
        <v/>
      </c>
      <c r="W1022" s="29"/>
      <c r="X1022" s="29"/>
      <c r="Y1022" s="153"/>
      <c r="Z1022" s="153"/>
      <c r="AA1022" s="153"/>
      <c r="AB1022" s="153"/>
      <c r="AC1022" s="153"/>
      <c r="AD1022" s="153"/>
      <c r="AE1022" s="153"/>
      <c r="AF1022" s="153"/>
      <c r="AG1022" s="153"/>
      <c r="AH1022" s="229"/>
      <c r="AI1022" s="229"/>
      <c r="AJ1022" s="230"/>
      <c r="AK1022" s="229"/>
      <c r="AL1022" s="229"/>
      <c r="AM1022" s="229"/>
      <c r="AN1022" s="229"/>
      <c r="AO1022" s="143"/>
      <c r="AP1022" s="244" t="str">
        <f>IF(F1022="","",IFERROR(VLOOKUP(SUBSTITUTE(SUBSTITUTE(Tabla1[[#This Row],[Uso Sistemas]],"T","P"),"N","F"),Parámetros!$M$2:$N$17,2,0),"Completar hasta 3ra sem. para evaluar a Probacionista"))</f>
        <v/>
      </c>
      <c r="AQ1022" s="154"/>
      <c r="AR1022" s="154"/>
      <c r="AS1022" s="154"/>
      <c r="AT1022" s="29"/>
      <c r="AU1022" s="55" t="str">
        <f>CONCATENATE(Tabla1[[#This Row],[sem 01]],Tabla1[[#This Row],[sem 02]],Tabla1[[#This Row],[sem 03]])</f>
        <v/>
      </c>
      <c r="AV1022" s="55"/>
      <c r="AW1022" s="55"/>
      <c r="AX1022" s="246" t="str">
        <f>IF(V1022="","",EOMONTH(EDATE(Tabla1[[#This Row],[Fecha Finalización]],2),0))</f>
        <v/>
      </c>
      <c r="AY1022" s="154"/>
      <c r="AZ1022" s="247" t="str">
        <f>IF(V1022="","",EOMONTH(EDATE(Tabla1[[#This Row],[Fecha Finalización]],3),0))</f>
        <v/>
      </c>
      <c r="BA1022" s="39"/>
      <c r="BB1022" s="39"/>
      <c r="BC1022" s="235"/>
      <c r="BD1022" s="231" t="str">
        <f>IF(F1022="","",Tabla1[[#This Row],[sem 01]]&amp;Tabla1[[#This Row],[sem 02]]&amp;Tabla1[[#This Row],[sem 03]])</f>
        <v/>
      </c>
      <c r="BE1022" s="232" t="str">
        <f>+IF(TRIM(F1022)="","",$B$1&amp;"-"&amp;Tabla1[[#This Row],[Mes Inscrito]]&amp;"-"&amp;Tabla1[[#This Row],[Dia de clases Inscrito]]&amp;"-"&amp;Tabla1[[#This Row],[Horario Inscrito]]&amp;"-"&amp;Tabla1[[#This Row],[Fecha Inicio grupo]])</f>
        <v/>
      </c>
      <c r="BF1022" s="249" t="str">
        <f>IF(F1022="","",Tabla1[[#This Row],[Curso]])</f>
        <v/>
      </c>
      <c r="BG1022" s="250" t="str">
        <f>+IF(TRIM(F1022)="","",$B$1&amp;"-"&amp;TRIM(Tabla1[[#This Row],[Mes Inscrito]])&amp;"-"&amp;TRIM(Tabla1[[#This Row],[Dia de clases Inscrito]])&amp;"-"&amp;TRIM(Tabla1[[#This Row],[Horario Inscrito]])&amp;"-"&amp;TRIM(Tabla1[[#This Row],[Fecha Inicio grupo]])&amp;"-"&amp;TRIM(Tabla1[[#This Row],[Tipo Incrito]]))</f>
        <v/>
      </c>
      <c r="BH1022" s="251" t="str">
        <f>IF(F1022="","",OR(IFERROR(SEARCH("CG",Tabla1[[#This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2" s="305" t="str">
        <f>IF(F1022&lt;&gt;"",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2" s="305" t="str">
        <f>IF(F1022&lt;&gt;"",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2" s="305" t="str">
        <f>IF(Tabla1[[#This Row],[Fecha Inicio grupo]]="","",IFERROR(VLOOKUP(Tabla1[[#This Row],[Mes de Alta como miembro]],Parámetros!$AM$2:$AN$16,2,0),"01/01/1900"))</f>
        <v/>
      </c>
    </row>
    <row r="1023" spans="1:63" ht="15" hidden="1" customHeight="1">
      <c r="A1023" s="68">
        <v>1020</v>
      </c>
      <c r="B1023" s="144"/>
      <c r="C1023" s="145"/>
      <c r="D1023" s="42"/>
      <c r="E1023" s="146"/>
      <c r="F1023" s="204"/>
      <c r="G1023" s="45"/>
      <c r="H1023" s="162"/>
      <c r="I1023" s="147"/>
      <c r="J1023" s="145"/>
      <c r="K1023" s="165"/>
      <c r="L1023" s="149"/>
      <c r="M1023" s="148"/>
      <c r="N1023" s="237" t="str">
        <f ca="1">IF(Tabla1[[#This Row],[Fecha de nac]]="","",IF(Tabla1[[#This Row],[Fecha Finalización]] &gt;=TODAY(), DATEDIF(Tabla1[[#This Row],[Fecha de nac]],TODAY(),"y"), ROUNDDOWN((Tabla1[[#This Row],[Fecha Finalización]] -Tabla1[[#This Row],[Fecha de nac]])/365,0)))</f>
        <v/>
      </c>
      <c r="O1023" s="168"/>
      <c r="P1023" s="150"/>
      <c r="Q1023" s="151"/>
      <c r="R1023" s="152"/>
      <c r="S1023" s="152"/>
      <c r="T1023" s="152"/>
      <c r="U1023" s="241" t="str">
        <f>IF(F1023="","",Tabla1[[#This Row],[Fecha Inicio grupo]]+3*7-7)</f>
        <v/>
      </c>
      <c r="V1023" s="242" t="str">
        <f>IF(F1023="","",EDATE(Tabla1[[#This Row],[Fecha Inicio grupo]],3))</f>
        <v/>
      </c>
      <c r="W1023" s="29"/>
      <c r="X1023" s="29"/>
      <c r="Y1023" s="153"/>
      <c r="Z1023" s="153"/>
      <c r="AA1023" s="153"/>
      <c r="AB1023" s="153"/>
      <c r="AC1023" s="153"/>
      <c r="AD1023" s="153"/>
      <c r="AE1023" s="153"/>
      <c r="AF1023" s="153"/>
      <c r="AG1023" s="153"/>
      <c r="AH1023" s="229"/>
      <c r="AI1023" s="229"/>
      <c r="AJ1023" s="230"/>
      <c r="AK1023" s="229"/>
      <c r="AL1023" s="229"/>
      <c r="AM1023" s="229"/>
      <c r="AN1023" s="229"/>
      <c r="AO1023" s="143"/>
      <c r="AP1023" s="244" t="str">
        <f>IF(F1023="","",IFERROR(VLOOKUP(SUBSTITUTE(SUBSTITUTE(Tabla1[[#This Row],[Uso Sistemas]],"T","P"),"N","F"),Parámetros!$M$2:$N$17,2,0),"Completar hasta 3ra sem. para evaluar a Probacionista"))</f>
        <v/>
      </c>
      <c r="AQ1023" s="154"/>
      <c r="AR1023" s="154"/>
      <c r="AS1023" s="154"/>
      <c r="AT1023" s="29"/>
      <c r="AU1023" s="55" t="str">
        <f>CONCATENATE(Tabla1[[#This Row],[sem 01]],Tabla1[[#This Row],[sem 02]],Tabla1[[#This Row],[sem 03]])</f>
        <v/>
      </c>
      <c r="AV1023" s="55"/>
      <c r="AW1023" s="55"/>
      <c r="AX1023" s="246" t="str">
        <f>IF(V1023="","",EOMONTH(EDATE(Tabla1[[#This Row],[Fecha Finalización]],2),0))</f>
        <v/>
      </c>
      <c r="AY1023" s="154"/>
      <c r="AZ1023" s="247" t="str">
        <f>IF(V1023="","",EOMONTH(EDATE(Tabla1[[#This Row],[Fecha Finalización]],3),0))</f>
        <v/>
      </c>
      <c r="BA1023" s="39"/>
      <c r="BB1023" s="39"/>
      <c r="BC1023" s="235"/>
      <c r="BD1023" s="231" t="str">
        <f>IF(F1023="","",Tabla1[[#This Row],[sem 01]]&amp;Tabla1[[#This Row],[sem 02]]&amp;Tabla1[[#This Row],[sem 03]])</f>
        <v/>
      </c>
      <c r="BE1023" s="232" t="str">
        <f>+IF(TRIM(F1023)="","",$B$1&amp;"-"&amp;Tabla1[[#This Row],[Mes Inscrito]]&amp;"-"&amp;Tabla1[[#This Row],[Dia de clases Inscrito]]&amp;"-"&amp;Tabla1[[#This Row],[Horario Inscrito]]&amp;"-"&amp;Tabla1[[#This Row],[Fecha Inicio grupo]])</f>
        <v/>
      </c>
      <c r="BF1023" s="249" t="str">
        <f>IF(F1023="","",Tabla1[[#This Row],[Curso]])</f>
        <v/>
      </c>
      <c r="BG1023" s="250" t="str">
        <f>+IF(TRIM(F1023)="","",$B$1&amp;"-"&amp;TRIM(Tabla1[[#This Row],[Mes Inscrito]])&amp;"-"&amp;TRIM(Tabla1[[#This Row],[Dia de clases Inscrito]])&amp;"-"&amp;TRIM(Tabla1[[#This Row],[Horario Inscrito]])&amp;"-"&amp;TRIM(Tabla1[[#This Row],[Fecha Inicio grupo]])&amp;"-"&amp;TRIM(Tabla1[[#This Row],[Tipo Incrito]]))</f>
        <v/>
      </c>
      <c r="BH1023" s="251" t="str">
        <f>IF(F1023="","",OR(IFERROR(SEARCH("CG",Tabla1[[#This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3" s="305" t="str">
        <f>IF(F1023&lt;&gt;"",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3" s="305" t="str">
        <f>IF(F1023&lt;&gt;"",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3" s="305" t="str">
        <f>IF(Tabla1[[#This Row],[Fecha Inicio grupo]]="","",IFERROR(VLOOKUP(Tabla1[[#This Row],[Mes de Alta como miembro]],Parámetros!$AM$2:$AN$16,2,0),"01/01/1900"))</f>
        <v/>
      </c>
    </row>
    <row r="1024" spans="1:63" ht="15" hidden="1" customHeight="1">
      <c r="A1024" s="68">
        <v>1021</v>
      </c>
      <c r="B1024" s="144"/>
      <c r="C1024" s="145"/>
      <c r="D1024" s="42"/>
      <c r="E1024" s="146"/>
      <c r="F1024" s="204"/>
      <c r="G1024" s="45"/>
      <c r="H1024" s="162"/>
      <c r="I1024" s="147"/>
      <c r="J1024" s="145"/>
      <c r="K1024" s="165"/>
      <c r="L1024" s="149"/>
      <c r="M1024" s="148"/>
      <c r="N1024" s="237" t="str">
        <f ca="1">IF(Tabla1[[#This Row],[Fecha de nac]]="","",IF(Tabla1[[#This Row],[Fecha Finalización]] &gt;=TODAY(), DATEDIF(Tabla1[[#This Row],[Fecha de nac]],TODAY(),"y"), ROUNDDOWN((Tabla1[[#This Row],[Fecha Finalización]] -Tabla1[[#This Row],[Fecha de nac]])/365,0)))</f>
        <v/>
      </c>
      <c r="O1024" s="168"/>
      <c r="P1024" s="150"/>
      <c r="Q1024" s="151"/>
      <c r="R1024" s="152"/>
      <c r="S1024" s="152"/>
      <c r="T1024" s="152"/>
      <c r="U1024" s="241" t="str">
        <f>IF(F1024="","",Tabla1[[#This Row],[Fecha Inicio grupo]]+3*7-7)</f>
        <v/>
      </c>
      <c r="V1024" s="242" t="str">
        <f>IF(F1024="","",EDATE(Tabla1[[#This Row],[Fecha Inicio grupo]],3))</f>
        <v/>
      </c>
      <c r="W1024" s="29"/>
      <c r="X1024" s="29"/>
      <c r="Y1024" s="153"/>
      <c r="Z1024" s="153"/>
      <c r="AA1024" s="153"/>
      <c r="AB1024" s="153"/>
      <c r="AC1024" s="153"/>
      <c r="AD1024" s="153"/>
      <c r="AE1024" s="153"/>
      <c r="AF1024" s="153"/>
      <c r="AG1024" s="153"/>
      <c r="AH1024" s="229"/>
      <c r="AI1024" s="229"/>
      <c r="AJ1024" s="230"/>
      <c r="AK1024" s="229"/>
      <c r="AL1024" s="229"/>
      <c r="AM1024" s="229"/>
      <c r="AN1024" s="229"/>
      <c r="AO1024" s="143"/>
      <c r="AP1024" s="244" t="str">
        <f>IF(F1024="","",IFERROR(VLOOKUP(SUBSTITUTE(SUBSTITUTE(Tabla1[[#This Row],[Uso Sistemas]],"T","P"),"N","F"),Parámetros!$M$2:$N$17,2,0),"Completar hasta 3ra sem. para evaluar a Probacionista"))</f>
        <v/>
      </c>
      <c r="AQ1024" s="154"/>
      <c r="AR1024" s="154"/>
      <c r="AS1024" s="154"/>
      <c r="AT1024" s="29"/>
      <c r="AU1024" s="55" t="str">
        <f>CONCATENATE(Tabla1[[#This Row],[sem 01]],Tabla1[[#This Row],[sem 02]],Tabla1[[#This Row],[sem 03]])</f>
        <v/>
      </c>
      <c r="AV1024" s="55"/>
      <c r="AW1024" s="55"/>
      <c r="AX1024" s="246" t="str">
        <f>IF(V1024="","",EOMONTH(EDATE(Tabla1[[#This Row],[Fecha Finalización]],2),0))</f>
        <v/>
      </c>
      <c r="AY1024" s="154"/>
      <c r="AZ1024" s="247" t="str">
        <f>IF(V1024="","",EOMONTH(EDATE(Tabla1[[#This Row],[Fecha Finalización]],3),0))</f>
        <v/>
      </c>
      <c r="BA1024" s="39"/>
      <c r="BB1024" s="39"/>
      <c r="BC1024" s="235"/>
      <c r="BD1024" s="231" t="str">
        <f>IF(F1024="","",Tabla1[[#This Row],[sem 01]]&amp;Tabla1[[#This Row],[sem 02]]&amp;Tabla1[[#This Row],[sem 03]])</f>
        <v/>
      </c>
      <c r="BE1024" s="232" t="str">
        <f>+IF(TRIM(F1024)="","",$B$1&amp;"-"&amp;Tabla1[[#This Row],[Mes Inscrito]]&amp;"-"&amp;Tabla1[[#This Row],[Dia de clases Inscrito]]&amp;"-"&amp;Tabla1[[#This Row],[Horario Inscrito]]&amp;"-"&amp;Tabla1[[#This Row],[Fecha Inicio grupo]])</f>
        <v/>
      </c>
      <c r="BF1024" s="249" t="str">
        <f>IF(F1024="","",Tabla1[[#This Row],[Curso]])</f>
        <v/>
      </c>
      <c r="BG1024" s="250" t="str">
        <f>+IF(TRIM(F1024)="","",$B$1&amp;"-"&amp;TRIM(Tabla1[[#This Row],[Mes Inscrito]])&amp;"-"&amp;TRIM(Tabla1[[#This Row],[Dia de clases Inscrito]])&amp;"-"&amp;TRIM(Tabla1[[#This Row],[Horario Inscrito]])&amp;"-"&amp;TRIM(Tabla1[[#This Row],[Fecha Inicio grupo]])&amp;"-"&amp;TRIM(Tabla1[[#This Row],[Tipo Incrito]]))</f>
        <v/>
      </c>
      <c r="BH1024" s="251" t="str">
        <f>IF(F1024="","",OR(IFERROR(SEARCH("CG",Tabla1[[#This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4" s="305" t="str">
        <f>IF(F1024&lt;&gt;"",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4" s="305" t="str">
        <f>IF(F1024&lt;&gt;"",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4" s="305" t="str">
        <f>IF(Tabla1[[#This Row],[Fecha Inicio grupo]]="","",IFERROR(VLOOKUP(Tabla1[[#This Row],[Mes de Alta como miembro]],Parámetros!$AM$2:$AN$16,2,0),"01/01/1900"))</f>
        <v/>
      </c>
    </row>
    <row r="1025" spans="1:63" ht="15" hidden="1" customHeight="1">
      <c r="A1025" s="68">
        <v>1022</v>
      </c>
      <c r="B1025" s="144"/>
      <c r="C1025" s="145"/>
      <c r="D1025" s="42"/>
      <c r="E1025" s="146"/>
      <c r="F1025" s="204"/>
      <c r="G1025" s="45"/>
      <c r="H1025" s="162"/>
      <c r="I1025" s="147"/>
      <c r="J1025" s="145"/>
      <c r="K1025" s="165"/>
      <c r="L1025" s="149"/>
      <c r="M1025" s="148"/>
      <c r="N1025" s="237" t="str">
        <f ca="1">IF(Tabla1[[#This Row],[Fecha de nac]]="","",IF(Tabla1[[#This Row],[Fecha Finalización]] &gt;=TODAY(), DATEDIF(Tabla1[[#This Row],[Fecha de nac]],TODAY(),"y"), ROUNDDOWN((Tabla1[[#This Row],[Fecha Finalización]] -Tabla1[[#This Row],[Fecha de nac]])/365,0)))</f>
        <v/>
      </c>
      <c r="O1025" s="168"/>
      <c r="P1025" s="150"/>
      <c r="Q1025" s="151"/>
      <c r="R1025" s="152"/>
      <c r="S1025" s="152"/>
      <c r="T1025" s="152"/>
      <c r="U1025" s="241" t="str">
        <f>IF(F1025="","",Tabla1[[#This Row],[Fecha Inicio grupo]]+3*7-7)</f>
        <v/>
      </c>
      <c r="V1025" s="242" t="str">
        <f>IF(F1025="","",EDATE(Tabla1[[#This Row],[Fecha Inicio grupo]],3))</f>
        <v/>
      </c>
      <c r="W1025" s="29"/>
      <c r="X1025" s="29"/>
      <c r="Y1025" s="153"/>
      <c r="Z1025" s="153"/>
      <c r="AA1025" s="153"/>
      <c r="AB1025" s="153"/>
      <c r="AC1025" s="153"/>
      <c r="AD1025" s="153"/>
      <c r="AE1025" s="153"/>
      <c r="AF1025" s="153"/>
      <c r="AG1025" s="153"/>
      <c r="AH1025" s="229"/>
      <c r="AI1025" s="229"/>
      <c r="AJ1025" s="230"/>
      <c r="AK1025" s="229"/>
      <c r="AL1025" s="229"/>
      <c r="AM1025" s="229"/>
      <c r="AN1025" s="229"/>
      <c r="AO1025" s="143"/>
      <c r="AP1025" s="244" t="str">
        <f>IF(F1025="","",IFERROR(VLOOKUP(SUBSTITUTE(SUBSTITUTE(Tabla1[[#This Row],[Uso Sistemas]],"T","P"),"N","F"),Parámetros!$M$2:$N$17,2,0),"Completar hasta 3ra sem. para evaluar a Probacionista"))</f>
        <v/>
      </c>
      <c r="AQ1025" s="154"/>
      <c r="AR1025" s="154"/>
      <c r="AS1025" s="154"/>
      <c r="AT1025" s="29"/>
      <c r="AU1025" s="55" t="str">
        <f>CONCATENATE(Tabla1[[#This Row],[sem 01]],Tabla1[[#This Row],[sem 02]],Tabla1[[#This Row],[sem 03]])</f>
        <v/>
      </c>
      <c r="AV1025" s="55"/>
      <c r="AW1025" s="55"/>
      <c r="AX1025" s="246" t="str">
        <f>IF(V1025="","",EOMONTH(EDATE(Tabla1[[#This Row],[Fecha Finalización]],2),0))</f>
        <v/>
      </c>
      <c r="AY1025" s="154"/>
      <c r="AZ1025" s="247" t="str">
        <f>IF(V1025="","",EOMONTH(EDATE(Tabla1[[#This Row],[Fecha Finalización]],3),0))</f>
        <v/>
      </c>
      <c r="BA1025" s="39"/>
      <c r="BB1025" s="39"/>
      <c r="BC1025" s="235"/>
      <c r="BD1025" s="231" t="str">
        <f>IF(F1025="","",Tabla1[[#This Row],[sem 01]]&amp;Tabla1[[#This Row],[sem 02]]&amp;Tabla1[[#This Row],[sem 03]])</f>
        <v/>
      </c>
      <c r="BE1025" s="232" t="str">
        <f>+IF(TRIM(F1025)="","",$B$1&amp;"-"&amp;Tabla1[[#This Row],[Mes Inscrito]]&amp;"-"&amp;Tabla1[[#This Row],[Dia de clases Inscrito]]&amp;"-"&amp;Tabla1[[#This Row],[Horario Inscrito]]&amp;"-"&amp;Tabla1[[#This Row],[Fecha Inicio grupo]])</f>
        <v/>
      </c>
      <c r="BF1025" s="249" t="str">
        <f>IF(F1025="","",Tabla1[[#This Row],[Curso]])</f>
        <v/>
      </c>
      <c r="BG1025" s="250" t="str">
        <f>+IF(TRIM(F1025)="","",$B$1&amp;"-"&amp;TRIM(Tabla1[[#This Row],[Mes Inscrito]])&amp;"-"&amp;TRIM(Tabla1[[#This Row],[Dia de clases Inscrito]])&amp;"-"&amp;TRIM(Tabla1[[#This Row],[Horario Inscrito]])&amp;"-"&amp;TRIM(Tabla1[[#This Row],[Fecha Inicio grupo]])&amp;"-"&amp;TRIM(Tabla1[[#This Row],[Tipo Incrito]]))</f>
        <v/>
      </c>
      <c r="BH1025" s="251" t="str">
        <f>IF(F1025="","",OR(IFERROR(SEARCH("CG",Tabla1[[#This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5" s="305" t="str">
        <f>IF(F1025&lt;&gt;"",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5" s="305" t="str">
        <f>IF(F1025&lt;&gt;"",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5" s="305" t="str">
        <f>IF(Tabla1[[#This Row],[Fecha Inicio grupo]]="","",IFERROR(VLOOKUP(Tabla1[[#This Row],[Mes de Alta como miembro]],Parámetros!$AM$2:$AN$16,2,0),"01/01/1900"))</f>
        <v/>
      </c>
    </row>
    <row r="1026" spans="1:63" ht="15" hidden="1" customHeight="1">
      <c r="A1026" s="68">
        <v>1023</v>
      </c>
      <c r="B1026" s="144"/>
      <c r="C1026" s="145"/>
      <c r="D1026" s="42"/>
      <c r="E1026" s="146"/>
      <c r="F1026" s="204"/>
      <c r="G1026" s="45"/>
      <c r="H1026" s="162"/>
      <c r="I1026" s="147"/>
      <c r="J1026" s="145"/>
      <c r="K1026" s="165"/>
      <c r="L1026" s="149"/>
      <c r="M1026" s="148"/>
      <c r="N1026" s="237" t="str">
        <f ca="1">IF(Tabla1[[#This Row],[Fecha de nac]]="","",IF(Tabla1[[#This Row],[Fecha Finalización]] &gt;=TODAY(), DATEDIF(Tabla1[[#This Row],[Fecha de nac]],TODAY(),"y"), ROUNDDOWN((Tabla1[[#This Row],[Fecha Finalización]] -Tabla1[[#This Row],[Fecha de nac]])/365,0)))</f>
        <v/>
      </c>
      <c r="O1026" s="168"/>
      <c r="P1026" s="150"/>
      <c r="Q1026" s="151"/>
      <c r="R1026" s="152"/>
      <c r="S1026" s="152"/>
      <c r="T1026" s="152"/>
      <c r="U1026" s="241" t="str">
        <f>IF(F1026="","",Tabla1[[#This Row],[Fecha Inicio grupo]]+3*7-7)</f>
        <v/>
      </c>
      <c r="V1026" s="242" t="str">
        <f>IF(F1026="","",EDATE(Tabla1[[#This Row],[Fecha Inicio grupo]],3))</f>
        <v/>
      </c>
      <c r="W1026" s="29"/>
      <c r="X1026" s="29"/>
      <c r="Y1026" s="153"/>
      <c r="Z1026" s="153"/>
      <c r="AA1026" s="153"/>
      <c r="AB1026" s="153"/>
      <c r="AC1026" s="153"/>
      <c r="AD1026" s="153"/>
      <c r="AE1026" s="153"/>
      <c r="AF1026" s="153"/>
      <c r="AG1026" s="153"/>
      <c r="AH1026" s="229"/>
      <c r="AI1026" s="229"/>
      <c r="AJ1026" s="230"/>
      <c r="AK1026" s="229"/>
      <c r="AL1026" s="229"/>
      <c r="AM1026" s="229"/>
      <c r="AN1026" s="229"/>
      <c r="AO1026" s="143"/>
      <c r="AP1026" s="244" t="str">
        <f>IF(F1026="","",IFERROR(VLOOKUP(SUBSTITUTE(SUBSTITUTE(Tabla1[[#This Row],[Uso Sistemas]],"T","P"),"N","F"),Parámetros!$M$2:$N$17,2,0),"Completar hasta 3ra sem. para evaluar a Probacionista"))</f>
        <v/>
      </c>
      <c r="AQ1026" s="154"/>
      <c r="AR1026" s="154"/>
      <c r="AS1026" s="154"/>
      <c r="AT1026" s="29"/>
      <c r="AU1026" s="55" t="str">
        <f>CONCATENATE(Tabla1[[#This Row],[sem 01]],Tabla1[[#This Row],[sem 02]],Tabla1[[#This Row],[sem 03]])</f>
        <v/>
      </c>
      <c r="AV1026" s="55"/>
      <c r="AW1026" s="55"/>
      <c r="AX1026" s="246" t="str">
        <f>IF(V1026="","",EOMONTH(EDATE(Tabla1[[#This Row],[Fecha Finalización]],2),0))</f>
        <v/>
      </c>
      <c r="AY1026" s="154"/>
      <c r="AZ1026" s="247" t="str">
        <f>IF(V1026="","",EOMONTH(EDATE(Tabla1[[#This Row],[Fecha Finalización]],3),0))</f>
        <v/>
      </c>
      <c r="BA1026" s="39"/>
      <c r="BB1026" s="39"/>
      <c r="BC1026" s="235"/>
      <c r="BD1026" s="231" t="str">
        <f>IF(F1026="","",Tabla1[[#This Row],[sem 01]]&amp;Tabla1[[#This Row],[sem 02]]&amp;Tabla1[[#This Row],[sem 03]])</f>
        <v/>
      </c>
      <c r="BE1026" s="232" t="str">
        <f>+IF(TRIM(F1026)="","",$B$1&amp;"-"&amp;Tabla1[[#This Row],[Mes Inscrito]]&amp;"-"&amp;Tabla1[[#This Row],[Dia de clases Inscrito]]&amp;"-"&amp;Tabla1[[#This Row],[Horario Inscrito]]&amp;"-"&amp;Tabla1[[#This Row],[Fecha Inicio grupo]])</f>
        <v/>
      </c>
      <c r="BF1026" s="249" t="str">
        <f>IF(F1026="","",Tabla1[[#This Row],[Curso]])</f>
        <v/>
      </c>
      <c r="BG1026" s="250" t="str">
        <f>+IF(TRIM(F1026)="","",$B$1&amp;"-"&amp;TRIM(Tabla1[[#This Row],[Mes Inscrito]])&amp;"-"&amp;TRIM(Tabla1[[#This Row],[Dia de clases Inscrito]])&amp;"-"&amp;TRIM(Tabla1[[#This Row],[Horario Inscrito]])&amp;"-"&amp;TRIM(Tabla1[[#This Row],[Fecha Inicio grupo]])&amp;"-"&amp;TRIM(Tabla1[[#This Row],[Tipo Incrito]]))</f>
        <v/>
      </c>
      <c r="BH1026" s="251" t="str">
        <f>IF(F1026="","",OR(IFERROR(SEARCH("CG",Tabla1[[#This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6" s="305" t="str">
        <f>IF(F1026&lt;&gt;"",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6" s="305" t="str">
        <f>IF(F1026&lt;&gt;"",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6" s="305" t="str">
        <f>IF(Tabla1[[#This Row],[Fecha Inicio grupo]]="","",IFERROR(VLOOKUP(Tabla1[[#This Row],[Mes de Alta como miembro]],Parámetros!$AM$2:$AN$16,2,0),"01/01/1900"))</f>
        <v/>
      </c>
    </row>
    <row r="1027" spans="1:63" ht="15" hidden="1" customHeight="1">
      <c r="A1027" s="68">
        <v>1024</v>
      </c>
      <c r="B1027" s="144"/>
      <c r="C1027" s="145"/>
      <c r="D1027" s="42"/>
      <c r="E1027" s="146"/>
      <c r="F1027" s="204"/>
      <c r="G1027" s="45"/>
      <c r="H1027" s="162"/>
      <c r="I1027" s="147"/>
      <c r="J1027" s="145"/>
      <c r="K1027" s="165"/>
      <c r="L1027" s="149"/>
      <c r="M1027" s="148"/>
      <c r="N1027" s="237" t="str">
        <f ca="1">IF(Tabla1[[#This Row],[Fecha de nac]]="","",IF(Tabla1[[#This Row],[Fecha Finalización]] &gt;=TODAY(), DATEDIF(Tabla1[[#This Row],[Fecha de nac]],TODAY(),"y"), ROUNDDOWN((Tabla1[[#This Row],[Fecha Finalización]] -Tabla1[[#This Row],[Fecha de nac]])/365,0)))</f>
        <v/>
      </c>
      <c r="O1027" s="168"/>
      <c r="P1027" s="150"/>
      <c r="Q1027" s="151"/>
      <c r="R1027" s="152"/>
      <c r="S1027" s="152"/>
      <c r="T1027" s="152"/>
      <c r="U1027" s="241" t="str">
        <f>IF(F1027="","",Tabla1[[#This Row],[Fecha Inicio grupo]]+3*7-7)</f>
        <v/>
      </c>
      <c r="V1027" s="242" t="str">
        <f>IF(F1027="","",EDATE(Tabla1[[#This Row],[Fecha Inicio grupo]],3))</f>
        <v/>
      </c>
      <c r="W1027" s="29"/>
      <c r="X1027" s="29"/>
      <c r="Y1027" s="153"/>
      <c r="Z1027" s="153"/>
      <c r="AA1027" s="153"/>
      <c r="AB1027" s="153"/>
      <c r="AC1027" s="153"/>
      <c r="AD1027" s="153"/>
      <c r="AE1027" s="153"/>
      <c r="AF1027" s="153"/>
      <c r="AG1027" s="153"/>
      <c r="AH1027" s="229"/>
      <c r="AI1027" s="229"/>
      <c r="AJ1027" s="230"/>
      <c r="AK1027" s="229"/>
      <c r="AL1027" s="229"/>
      <c r="AM1027" s="229"/>
      <c r="AN1027" s="229"/>
      <c r="AO1027" s="143"/>
      <c r="AP1027" s="244" t="str">
        <f>IF(F1027="","",IFERROR(VLOOKUP(SUBSTITUTE(SUBSTITUTE(Tabla1[[#This Row],[Uso Sistemas]],"T","P"),"N","F"),Parámetros!$M$2:$N$17,2,0),"Completar hasta 3ra sem. para evaluar a Probacionista"))</f>
        <v/>
      </c>
      <c r="AQ1027" s="154"/>
      <c r="AR1027" s="154"/>
      <c r="AS1027" s="154"/>
      <c r="AT1027" s="29"/>
      <c r="AU1027" s="55" t="str">
        <f>CONCATENATE(Tabla1[[#This Row],[sem 01]],Tabla1[[#This Row],[sem 02]],Tabla1[[#This Row],[sem 03]])</f>
        <v/>
      </c>
      <c r="AV1027" s="55"/>
      <c r="AW1027" s="55"/>
      <c r="AX1027" s="246" t="str">
        <f>IF(V1027="","",EOMONTH(EDATE(Tabla1[[#This Row],[Fecha Finalización]],2),0))</f>
        <v/>
      </c>
      <c r="AY1027" s="154"/>
      <c r="AZ1027" s="247" t="str">
        <f>IF(V1027="","",EOMONTH(EDATE(Tabla1[[#This Row],[Fecha Finalización]],3),0))</f>
        <v/>
      </c>
      <c r="BA1027" s="39"/>
      <c r="BB1027" s="39"/>
      <c r="BC1027" s="235"/>
      <c r="BD1027" s="231" t="str">
        <f>IF(F1027="","",Tabla1[[#This Row],[sem 01]]&amp;Tabla1[[#This Row],[sem 02]]&amp;Tabla1[[#This Row],[sem 03]])</f>
        <v/>
      </c>
      <c r="BE1027" s="232" t="str">
        <f>+IF(TRIM(F1027)="","",$B$1&amp;"-"&amp;Tabla1[[#This Row],[Mes Inscrito]]&amp;"-"&amp;Tabla1[[#This Row],[Dia de clases Inscrito]]&amp;"-"&amp;Tabla1[[#This Row],[Horario Inscrito]]&amp;"-"&amp;Tabla1[[#This Row],[Fecha Inicio grupo]])</f>
        <v/>
      </c>
      <c r="BF1027" s="249" t="str">
        <f>IF(F1027="","",Tabla1[[#This Row],[Curso]])</f>
        <v/>
      </c>
      <c r="BG1027" s="250" t="str">
        <f>+IF(TRIM(F1027)="","",$B$1&amp;"-"&amp;TRIM(Tabla1[[#This Row],[Mes Inscrito]])&amp;"-"&amp;TRIM(Tabla1[[#This Row],[Dia de clases Inscrito]])&amp;"-"&amp;TRIM(Tabla1[[#This Row],[Horario Inscrito]])&amp;"-"&amp;TRIM(Tabla1[[#This Row],[Fecha Inicio grupo]])&amp;"-"&amp;TRIM(Tabla1[[#This Row],[Tipo Incrito]]))</f>
        <v/>
      </c>
      <c r="BH1027" s="251" t="str">
        <f>IF(F1027="","",OR(IFERROR(SEARCH("CG",Tabla1[[#This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7" s="305" t="str">
        <f>IF(F1027&lt;&gt;"",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7" s="305" t="str">
        <f>IF(F1027&lt;&gt;"",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7" s="305" t="str">
        <f>IF(Tabla1[[#This Row],[Fecha Inicio grupo]]="","",IFERROR(VLOOKUP(Tabla1[[#This Row],[Mes de Alta como miembro]],Parámetros!$AM$2:$AN$16,2,0),"01/01/1900"))</f>
        <v/>
      </c>
    </row>
    <row r="1028" spans="1:63" ht="15" hidden="1" customHeight="1">
      <c r="A1028" s="68">
        <v>1025</v>
      </c>
      <c r="B1028" s="144"/>
      <c r="C1028" s="145"/>
      <c r="D1028" s="42"/>
      <c r="E1028" s="146"/>
      <c r="F1028" s="204"/>
      <c r="G1028" s="45"/>
      <c r="H1028" s="162"/>
      <c r="I1028" s="147"/>
      <c r="J1028" s="145"/>
      <c r="K1028" s="165"/>
      <c r="L1028" s="149"/>
      <c r="M1028" s="148"/>
      <c r="N1028" s="237" t="str">
        <f ca="1">IF(Tabla1[[#This Row],[Fecha de nac]]="","",IF(Tabla1[[#This Row],[Fecha Finalización]] &gt;=TODAY(), DATEDIF(Tabla1[[#This Row],[Fecha de nac]],TODAY(),"y"), ROUNDDOWN((Tabla1[[#This Row],[Fecha Finalización]] -Tabla1[[#This Row],[Fecha de nac]])/365,0)))</f>
        <v/>
      </c>
      <c r="O1028" s="168"/>
      <c r="P1028" s="150"/>
      <c r="Q1028" s="151"/>
      <c r="R1028" s="152"/>
      <c r="S1028" s="152"/>
      <c r="T1028" s="152"/>
      <c r="U1028" s="241" t="str">
        <f>IF(F1028="","",Tabla1[[#This Row],[Fecha Inicio grupo]]+3*7-7)</f>
        <v/>
      </c>
      <c r="V1028" s="242" t="str">
        <f>IF(F1028="","",EDATE(Tabla1[[#This Row],[Fecha Inicio grupo]],3))</f>
        <v/>
      </c>
      <c r="W1028" s="29"/>
      <c r="X1028" s="29"/>
      <c r="Y1028" s="153"/>
      <c r="Z1028" s="153"/>
      <c r="AA1028" s="153"/>
      <c r="AB1028" s="153"/>
      <c r="AC1028" s="153"/>
      <c r="AD1028" s="153"/>
      <c r="AE1028" s="153"/>
      <c r="AF1028" s="153"/>
      <c r="AG1028" s="153"/>
      <c r="AH1028" s="229"/>
      <c r="AI1028" s="229"/>
      <c r="AJ1028" s="230"/>
      <c r="AK1028" s="229"/>
      <c r="AL1028" s="229"/>
      <c r="AM1028" s="229"/>
      <c r="AN1028" s="229"/>
      <c r="AO1028" s="143"/>
      <c r="AP1028" s="244" t="str">
        <f>IF(F1028="","",IFERROR(VLOOKUP(SUBSTITUTE(SUBSTITUTE(Tabla1[[#This Row],[Uso Sistemas]],"T","P"),"N","F"),Parámetros!$M$2:$N$17,2,0),"Completar hasta 3ra sem. para evaluar a Probacionista"))</f>
        <v/>
      </c>
      <c r="AQ1028" s="154"/>
      <c r="AR1028" s="154"/>
      <c r="AS1028" s="154"/>
      <c r="AT1028" s="29"/>
      <c r="AU1028" s="55" t="str">
        <f>CONCATENATE(Tabla1[[#This Row],[sem 01]],Tabla1[[#This Row],[sem 02]],Tabla1[[#This Row],[sem 03]])</f>
        <v/>
      </c>
      <c r="AV1028" s="55"/>
      <c r="AW1028" s="55"/>
      <c r="AX1028" s="246" t="str">
        <f>IF(V1028="","",EOMONTH(EDATE(Tabla1[[#This Row],[Fecha Finalización]],2),0))</f>
        <v/>
      </c>
      <c r="AY1028" s="154"/>
      <c r="AZ1028" s="247" t="str">
        <f>IF(V1028="","",EOMONTH(EDATE(Tabla1[[#This Row],[Fecha Finalización]],3),0))</f>
        <v/>
      </c>
      <c r="BA1028" s="39"/>
      <c r="BB1028" s="39"/>
      <c r="BC1028" s="235"/>
      <c r="BD1028" s="231" t="str">
        <f>IF(F1028="","",Tabla1[[#This Row],[sem 01]]&amp;Tabla1[[#This Row],[sem 02]]&amp;Tabla1[[#This Row],[sem 03]])</f>
        <v/>
      </c>
      <c r="BE1028" s="232" t="str">
        <f>+IF(TRIM(F1028)="","",$B$1&amp;"-"&amp;Tabla1[[#This Row],[Mes Inscrito]]&amp;"-"&amp;Tabla1[[#This Row],[Dia de clases Inscrito]]&amp;"-"&amp;Tabla1[[#This Row],[Horario Inscrito]]&amp;"-"&amp;Tabla1[[#This Row],[Fecha Inicio grupo]])</f>
        <v/>
      </c>
      <c r="BF1028" s="249" t="str">
        <f>IF(F1028="","",Tabla1[[#This Row],[Curso]])</f>
        <v/>
      </c>
      <c r="BG1028" s="250" t="str">
        <f>+IF(TRIM(F1028)="","",$B$1&amp;"-"&amp;TRIM(Tabla1[[#This Row],[Mes Inscrito]])&amp;"-"&amp;TRIM(Tabla1[[#This Row],[Dia de clases Inscrito]])&amp;"-"&amp;TRIM(Tabla1[[#This Row],[Horario Inscrito]])&amp;"-"&amp;TRIM(Tabla1[[#This Row],[Fecha Inicio grupo]])&amp;"-"&amp;TRIM(Tabla1[[#This Row],[Tipo Incrito]]))</f>
        <v/>
      </c>
      <c r="BH1028" s="251" t="str">
        <f>IF(F1028="","",OR(IFERROR(SEARCH("CG",Tabla1[[#This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8" s="305" t="str">
        <f>IF(F1028&lt;&gt;"",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8" s="305" t="str">
        <f>IF(F1028&lt;&gt;"",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8" s="305" t="str">
        <f>IF(Tabla1[[#This Row],[Fecha Inicio grupo]]="","",IFERROR(VLOOKUP(Tabla1[[#This Row],[Mes de Alta como miembro]],Parámetros!$AM$2:$AN$16,2,0),"01/01/1900"))</f>
        <v/>
      </c>
    </row>
    <row r="1029" spans="1:63" ht="15" hidden="1" customHeight="1">
      <c r="A1029" s="68">
        <v>1026</v>
      </c>
      <c r="B1029" s="144"/>
      <c r="C1029" s="145"/>
      <c r="D1029" s="42"/>
      <c r="E1029" s="146"/>
      <c r="F1029" s="204"/>
      <c r="G1029" s="45"/>
      <c r="H1029" s="162"/>
      <c r="I1029" s="147"/>
      <c r="J1029" s="145"/>
      <c r="K1029" s="165"/>
      <c r="L1029" s="149"/>
      <c r="M1029" s="148"/>
      <c r="N1029" s="237" t="str">
        <f ca="1">IF(Tabla1[[#This Row],[Fecha de nac]]="","",IF(Tabla1[[#This Row],[Fecha Finalización]] &gt;=TODAY(), DATEDIF(Tabla1[[#This Row],[Fecha de nac]],TODAY(),"y"), ROUNDDOWN((Tabla1[[#This Row],[Fecha Finalización]] -Tabla1[[#This Row],[Fecha de nac]])/365,0)))</f>
        <v/>
      </c>
      <c r="O1029" s="168"/>
      <c r="P1029" s="150"/>
      <c r="Q1029" s="151"/>
      <c r="R1029" s="152"/>
      <c r="S1029" s="152"/>
      <c r="T1029" s="152"/>
      <c r="U1029" s="241" t="str">
        <f>IF(F1029="","",Tabla1[[#This Row],[Fecha Inicio grupo]]+3*7-7)</f>
        <v/>
      </c>
      <c r="V1029" s="242" t="str">
        <f>IF(F1029="","",EDATE(Tabla1[[#This Row],[Fecha Inicio grupo]],3))</f>
        <v/>
      </c>
      <c r="W1029" s="29"/>
      <c r="X1029" s="29"/>
      <c r="Y1029" s="153"/>
      <c r="Z1029" s="153"/>
      <c r="AA1029" s="153"/>
      <c r="AB1029" s="153"/>
      <c r="AC1029" s="153"/>
      <c r="AD1029" s="153"/>
      <c r="AE1029" s="153"/>
      <c r="AF1029" s="153"/>
      <c r="AG1029" s="153"/>
      <c r="AH1029" s="229"/>
      <c r="AI1029" s="229"/>
      <c r="AJ1029" s="230"/>
      <c r="AK1029" s="229"/>
      <c r="AL1029" s="229"/>
      <c r="AM1029" s="229"/>
      <c r="AN1029" s="229"/>
      <c r="AO1029" s="143"/>
      <c r="AP1029" s="244" t="str">
        <f>IF(F1029="","",IFERROR(VLOOKUP(SUBSTITUTE(SUBSTITUTE(Tabla1[[#This Row],[Uso Sistemas]],"T","P"),"N","F"),Parámetros!$M$2:$N$17,2,0),"Completar hasta 3ra sem. para evaluar a Probacionista"))</f>
        <v/>
      </c>
      <c r="AQ1029" s="154"/>
      <c r="AR1029" s="154"/>
      <c r="AS1029" s="154"/>
      <c r="AT1029" s="29"/>
      <c r="AU1029" s="55" t="str">
        <f>CONCATENATE(Tabla1[[#This Row],[sem 01]],Tabla1[[#This Row],[sem 02]],Tabla1[[#This Row],[sem 03]])</f>
        <v/>
      </c>
      <c r="AV1029" s="55"/>
      <c r="AW1029" s="55"/>
      <c r="AX1029" s="246" t="str">
        <f>IF(V1029="","",EOMONTH(EDATE(Tabla1[[#This Row],[Fecha Finalización]],2),0))</f>
        <v/>
      </c>
      <c r="AY1029" s="154"/>
      <c r="AZ1029" s="247" t="str">
        <f>IF(V1029="","",EOMONTH(EDATE(Tabla1[[#This Row],[Fecha Finalización]],3),0))</f>
        <v/>
      </c>
      <c r="BA1029" s="39"/>
      <c r="BB1029" s="39"/>
      <c r="BC1029" s="235"/>
      <c r="BD1029" s="231" t="str">
        <f>IF(F1029="","",Tabla1[[#This Row],[sem 01]]&amp;Tabla1[[#This Row],[sem 02]]&amp;Tabla1[[#This Row],[sem 03]])</f>
        <v/>
      </c>
      <c r="BE1029" s="232" t="str">
        <f>+IF(TRIM(F1029)="","",$B$1&amp;"-"&amp;Tabla1[[#This Row],[Mes Inscrito]]&amp;"-"&amp;Tabla1[[#This Row],[Dia de clases Inscrito]]&amp;"-"&amp;Tabla1[[#This Row],[Horario Inscrito]]&amp;"-"&amp;Tabla1[[#This Row],[Fecha Inicio grupo]])</f>
        <v/>
      </c>
      <c r="BF1029" s="249" t="str">
        <f>IF(F1029="","",Tabla1[[#This Row],[Curso]])</f>
        <v/>
      </c>
      <c r="BG1029" s="250" t="str">
        <f>+IF(TRIM(F1029)="","",$B$1&amp;"-"&amp;TRIM(Tabla1[[#This Row],[Mes Inscrito]])&amp;"-"&amp;TRIM(Tabla1[[#This Row],[Dia de clases Inscrito]])&amp;"-"&amp;TRIM(Tabla1[[#This Row],[Horario Inscrito]])&amp;"-"&amp;TRIM(Tabla1[[#This Row],[Fecha Inicio grupo]])&amp;"-"&amp;TRIM(Tabla1[[#This Row],[Tipo Incrito]]))</f>
        <v/>
      </c>
      <c r="BH1029" s="251" t="str">
        <f>IF(F1029="","",OR(IFERROR(SEARCH("CG",Tabla1[[#This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9" s="305" t="str">
        <f>IF(F1029&lt;&gt;"",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9" s="305" t="str">
        <f>IF(F1029&lt;&gt;"",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9" s="305" t="str">
        <f>IF(Tabla1[[#This Row],[Fecha Inicio grupo]]="","",IFERROR(VLOOKUP(Tabla1[[#This Row],[Mes de Alta como miembro]],Parámetros!$AM$2:$AN$16,2,0),"01/01/1900"))</f>
        <v/>
      </c>
    </row>
    <row r="1030" spans="1:63" ht="15" hidden="1" customHeight="1">
      <c r="A1030" s="68">
        <v>1027</v>
      </c>
      <c r="B1030" s="144"/>
      <c r="C1030" s="145"/>
      <c r="D1030" s="42"/>
      <c r="E1030" s="146"/>
      <c r="F1030" s="204"/>
      <c r="G1030" s="45"/>
      <c r="H1030" s="162"/>
      <c r="I1030" s="147"/>
      <c r="J1030" s="145"/>
      <c r="K1030" s="165"/>
      <c r="L1030" s="149"/>
      <c r="M1030" s="148"/>
      <c r="N1030" s="237" t="str">
        <f ca="1">IF(Tabla1[[#This Row],[Fecha de nac]]="","",IF(Tabla1[[#This Row],[Fecha Finalización]] &gt;=TODAY(), DATEDIF(Tabla1[[#This Row],[Fecha de nac]],TODAY(),"y"), ROUNDDOWN((Tabla1[[#This Row],[Fecha Finalización]] -Tabla1[[#This Row],[Fecha de nac]])/365,0)))</f>
        <v/>
      </c>
      <c r="O1030" s="168"/>
      <c r="P1030" s="150"/>
      <c r="Q1030" s="151"/>
      <c r="R1030" s="152"/>
      <c r="S1030" s="152"/>
      <c r="T1030" s="152"/>
      <c r="U1030" s="241" t="str">
        <f>IF(F1030="","",Tabla1[[#This Row],[Fecha Inicio grupo]]+3*7-7)</f>
        <v/>
      </c>
      <c r="V1030" s="242" t="str">
        <f>IF(F1030="","",EDATE(Tabla1[[#This Row],[Fecha Inicio grupo]],3))</f>
        <v/>
      </c>
      <c r="W1030" s="29"/>
      <c r="X1030" s="29"/>
      <c r="Y1030" s="153"/>
      <c r="Z1030" s="153"/>
      <c r="AA1030" s="153"/>
      <c r="AB1030" s="153"/>
      <c r="AC1030" s="153"/>
      <c r="AD1030" s="153"/>
      <c r="AE1030" s="153"/>
      <c r="AF1030" s="153"/>
      <c r="AG1030" s="153"/>
      <c r="AH1030" s="229"/>
      <c r="AI1030" s="229"/>
      <c r="AJ1030" s="230"/>
      <c r="AK1030" s="229"/>
      <c r="AL1030" s="229"/>
      <c r="AM1030" s="229"/>
      <c r="AN1030" s="229"/>
      <c r="AO1030" s="143"/>
      <c r="AP1030" s="244" t="str">
        <f>IF(F1030="","",IFERROR(VLOOKUP(SUBSTITUTE(SUBSTITUTE(Tabla1[[#This Row],[Uso Sistemas]],"T","P"),"N","F"),Parámetros!$M$2:$N$17,2,0),"Completar hasta 3ra sem. para evaluar a Probacionista"))</f>
        <v/>
      </c>
      <c r="AQ1030" s="154"/>
      <c r="AR1030" s="154"/>
      <c r="AS1030" s="154"/>
      <c r="AT1030" s="29"/>
      <c r="AU1030" s="55" t="str">
        <f>CONCATENATE(Tabla1[[#This Row],[sem 01]],Tabla1[[#This Row],[sem 02]],Tabla1[[#This Row],[sem 03]])</f>
        <v/>
      </c>
      <c r="AV1030" s="55"/>
      <c r="AW1030" s="55"/>
      <c r="AX1030" s="246" t="str">
        <f>IF(V1030="","",EOMONTH(EDATE(Tabla1[[#This Row],[Fecha Finalización]],2),0))</f>
        <v/>
      </c>
      <c r="AY1030" s="154"/>
      <c r="AZ1030" s="247" t="str">
        <f>IF(V1030="","",EOMONTH(EDATE(Tabla1[[#This Row],[Fecha Finalización]],3),0))</f>
        <v/>
      </c>
      <c r="BA1030" s="39"/>
      <c r="BB1030" s="39"/>
      <c r="BC1030" s="235"/>
      <c r="BD1030" s="231" t="str">
        <f>IF(F1030="","",Tabla1[[#This Row],[sem 01]]&amp;Tabla1[[#This Row],[sem 02]]&amp;Tabla1[[#This Row],[sem 03]])</f>
        <v/>
      </c>
      <c r="BE1030" s="232" t="str">
        <f>+IF(TRIM(F1030)="","",$B$1&amp;"-"&amp;Tabla1[[#This Row],[Mes Inscrito]]&amp;"-"&amp;Tabla1[[#This Row],[Dia de clases Inscrito]]&amp;"-"&amp;Tabla1[[#This Row],[Horario Inscrito]]&amp;"-"&amp;Tabla1[[#This Row],[Fecha Inicio grupo]])</f>
        <v/>
      </c>
      <c r="BF1030" s="249" t="str">
        <f>IF(F1030="","",Tabla1[[#This Row],[Curso]])</f>
        <v/>
      </c>
      <c r="BG1030" s="250" t="str">
        <f>+IF(TRIM(F1030)="","",$B$1&amp;"-"&amp;TRIM(Tabla1[[#This Row],[Mes Inscrito]])&amp;"-"&amp;TRIM(Tabla1[[#This Row],[Dia de clases Inscrito]])&amp;"-"&amp;TRIM(Tabla1[[#This Row],[Horario Inscrito]])&amp;"-"&amp;TRIM(Tabla1[[#This Row],[Fecha Inicio grupo]])&amp;"-"&amp;TRIM(Tabla1[[#This Row],[Tipo Incrito]]))</f>
        <v/>
      </c>
      <c r="BH1030" s="251" t="str">
        <f>IF(F1030="","",OR(IFERROR(SEARCH("CG",Tabla1[[#This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0" s="305" t="str">
        <f>IF(F1030&lt;&gt;"",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0" s="305" t="str">
        <f>IF(F1030&lt;&gt;"",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0" s="305" t="str">
        <f>IF(Tabla1[[#This Row],[Fecha Inicio grupo]]="","",IFERROR(VLOOKUP(Tabla1[[#This Row],[Mes de Alta como miembro]],Parámetros!$AM$2:$AN$16,2,0),"01/01/1900"))</f>
        <v/>
      </c>
    </row>
    <row r="1031" spans="1:63" ht="15" hidden="1" customHeight="1">
      <c r="A1031" s="68">
        <v>1028</v>
      </c>
      <c r="B1031" s="144"/>
      <c r="C1031" s="145"/>
      <c r="D1031" s="42"/>
      <c r="E1031" s="146"/>
      <c r="F1031" s="204"/>
      <c r="G1031" s="45"/>
      <c r="H1031" s="162"/>
      <c r="I1031" s="147"/>
      <c r="J1031" s="145"/>
      <c r="K1031" s="165"/>
      <c r="L1031" s="149"/>
      <c r="M1031" s="148"/>
      <c r="N1031" s="237" t="str">
        <f ca="1">IF(Tabla1[[#This Row],[Fecha de nac]]="","",IF(Tabla1[[#This Row],[Fecha Finalización]] &gt;=TODAY(), DATEDIF(Tabla1[[#This Row],[Fecha de nac]],TODAY(),"y"), ROUNDDOWN((Tabla1[[#This Row],[Fecha Finalización]] -Tabla1[[#This Row],[Fecha de nac]])/365,0)))</f>
        <v/>
      </c>
      <c r="O1031" s="168"/>
      <c r="P1031" s="150"/>
      <c r="Q1031" s="151"/>
      <c r="R1031" s="152"/>
      <c r="S1031" s="152"/>
      <c r="T1031" s="152"/>
      <c r="U1031" s="241" t="str">
        <f>IF(F1031="","",Tabla1[[#This Row],[Fecha Inicio grupo]]+3*7-7)</f>
        <v/>
      </c>
      <c r="V1031" s="242" t="str">
        <f>IF(F1031="","",EDATE(Tabla1[[#This Row],[Fecha Inicio grupo]],3))</f>
        <v/>
      </c>
      <c r="W1031" s="29"/>
      <c r="X1031" s="29"/>
      <c r="Y1031" s="153"/>
      <c r="Z1031" s="153"/>
      <c r="AA1031" s="153"/>
      <c r="AB1031" s="153"/>
      <c r="AC1031" s="153"/>
      <c r="AD1031" s="153"/>
      <c r="AE1031" s="153"/>
      <c r="AF1031" s="153"/>
      <c r="AG1031" s="153"/>
      <c r="AH1031" s="229"/>
      <c r="AI1031" s="229"/>
      <c r="AJ1031" s="230"/>
      <c r="AK1031" s="229"/>
      <c r="AL1031" s="229"/>
      <c r="AM1031" s="229"/>
      <c r="AN1031" s="229"/>
      <c r="AO1031" s="143"/>
      <c r="AP1031" s="244" t="str">
        <f>IF(F1031="","",IFERROR(VLOOKUP(SUBSTITUTE(SUBSTITUTE(Tabla1[[#This Row],[Uso Sistemas]],"T","P"),"N","F"),Parámetros!$M$2:$N$17,2,0),"Completar hasta 3ra sem. para evaluar a Probacionista"))</f>
        <v/>
      </c>
      <c r="AQ1031" s="154"/>
      <c r="AR1031" s="154"/>
      <c r="AS1031" s="154"/>
      <c r="AT1031" s="29"/>
      <c r="AU1031" s="55" t="str">
        <f>CONCATENATE(Tabla1[[#This Row],[sem 01]],Tabla1[[#This Row],[sem 02]],Tabla1[[#This Row],[sem 03]])</f>
        <v/>
      </c>
      <c r="AV1031" s="55"/>
      <c r="AW1031" s="55"/>
      <c r="AX1031" s="246" t="str">
        <f>IF(V1031="","",EOMONTH(EDATE(Tabla1[[#This Row],[Fecha Finalización]],2),0))</f>
        <v/>
      </c>
      <c r="AY1031" s="154"/>
      <c r="AZ1031" s="247" t="str">
        <f>IF(V1031="","",EOMONTH(EDATE(Tabla1[[#This Row],[Fecha Finalización]],3),0))</f>
        <v/>
      </c>
      <c r="BA1031" s="39"/>
      <c r="BB1031" s="39"/>
      <c r="BC1031" s="235"/>
      <c r="BD1031" s="231" t="str">
        <f>IF(F1031="","",Tabla1[[#This Row],[sem 01]]&amp;Tabla1[[#This Row],[sem 02]]&amp;Tabla1[[#This Row],[sem 03]])</f>
        <v/>
      </c>
      <c r="BE1031" s="232" t="str">
        <f>+IF(TRIM(F1031)="","",$B$1&amp;"-"&amp;Tabla1[[#This Row],[Mes Inscrito]]&amp;"-"&amp;Tabla1[[#This Row],[Dia de clases Inscrito]]&amp;"-"&amp;Tabla1[[#This Row],[Horario Inscrito]]&amp;"-"&amp;Tabla1[[#This Row],[Fecha Inicio grupo]])</f>
        <v/>
      </c>
      <c r="BF1031" s="249" t="str">
        <f>IF(F1031="","",Tabla1[[#This Row],[Curso]])</f>
        <v/>
      </c>
      <c r="BG1031" s="250" t="str">
        <f>+IF(TRIM(F1031)="","",$B$1&amp;"-"&amp;TRIM(Tabla1[[#This Row],[Mes Inscrito]])&amp;"-"&amp;TRIM(Tabla1[[#This Row],[Dia de clases Inscrito]])&amp;"-"&amp;TRIM(Tabla1[[#This Row],[Horario Inscrito]])&amp;"-"&amp;TRIM(Tabla1[[#This Row],[Fecha Inicio grupo]])&amp;"-"&amp;TRIM(Tabla1[[#This Row],[Tipo Incrito]]))</f>
        <v/>
      </c>
      <c r="BH1031" s="251" t="str">
        <f>IF(F1031="","",OR(IFERROR(SEARCH("CG",Tabla1[[#This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1" s="305" t="str">
        <f>IF(F1031&lt;&gt;"",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1" s="305" t="str">
        <f>IF(F1031&lt;&gt;"",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1" s="305" t="str">
        <f>IF(Tabla1[[#This Row],[Fecha Inicio grupo]]="","",IFERROR(VLOOKUP(Tabla1[[#This Row],[Mes de Alta como miembro]],Parámetros!$AM$2:$AN$16,2,0),"01/01/1900"))</f>
        <v/>
      </c>
    </row>
    <row r="1032" spans="1:63" ht="15" hidden="1" customHeight="1">
      <c r="A1032" s="68">
        <v>1029</v>
      </c>
      <c r="B1032" s="144"/>
      <c r="C1032" s="145"/>
      <c r="D1032" s="42"/>
      <c r="E1032" s="146"/>
      <c r="F1032" s="204"/>
      <c r="G1032" s="45"/>
      <c r="H1032" s="162"/>
      <c r="I1032" s="147"/>
      <c r="J1032" s="145"/>
      <c r="K1032" s="165"/>
      <c r="L1032" s="149"/>
      <c r="M1032" s="148"/>
      <c r="N1032" s="237" t="str">
        <f ca="1">IF(Tabla1[[#This Row],[Fecha de nac]]="","",IF(Tabla1[[#This Row],[Fecha Finalización]] &gt;=TODAY(), DATEDIF(Tabla1[[#This Row],[Fecha de nac]],TODAY(),"y"), ROUNDDOWN((Tabla1[[#This Row],[Fecha Finalización]] -Tabla1[[#This Row],[Fecha de nac]])/365,0)))</f>
        <v/>
      </c>
      <c r="O1032" s="168"/>
      <c r="P1032" s="150"/>
      <c r="Q1032" s="151"/>
      <c r="R1032" s="152"/>
      <c r="S1032" s="152"/>
      <c r="T1032" s="152"/>
      <c r="U1032" s="241" t="str">
        <f>IF(F1032="","",Tabla1[[#This Row],[Fecha Inicio grupo]]+3*7-7)</f>
        <v/>
      </c>
      <c r="V1032" s="242" t="str">
        <f>IF(F1032="","",EDATE(Tabla1[[#This Row],[Fecha Inicio grupo]],3))</f>
        <v/>
      </c>
      <c r="W1032" s="29"/>
      <c r="X1032" s="29"/>
      <c r="Y1032" s="153"/>
      <c r="Z1032" s="153"/>
      <c r="AA1032" s="153"/>
      <c r="AB1032" s="153"/>
      <c r="AC1032" s="153"/>
      <c r="AD1032" s="153"/>
      <c r="AE1032" s="153"/>
      <c r="AF1032" s="153"/>
      <c r="AG1032" s="153"/>
      <c r="AH1032" s="229"/>
      <c r="AI1032" s="229"/>
      <c r="AJ1032" s="230"/>
      <c r="AK1032" s="229"/>
      <c r="AL1032" s="229"/>
      <c r="AM1032" s="229"/>
      <c r="AN1032" s="229"/>
      <c r="AO1032" s="143"/>
      <c r="AP1032" s="244" t="str">
        <f>IF(F1032="","",IFERROR(VLOOKUP(SUBSTITUTE(SUBSTITUTE(Tabla1[[#This Row],[Uso Sistemas]],"T","P"),"N","F"),Parámetros!$M$2:$N$17,2,0),"Completar hasta 3ra sem. para evaluar a Probacionista"))</f>
        <v/>
      </c>
      <c r="AQ1032" s="154"/>
      <c r="AR1032" s="154"/>
      <c r="AS1032" s="154"/>
      <c r="AT1032" s="29"/>
      <c r="AU1032" s="55" t="str">
        <f>CONCATENATE(Tabla1[[#This Row],[sem 01]],Tabla1[[#This Row],[sem 02]],Tabla1[[#This Row],[sem 03]])</f>
        <v/>
      </c>
      <c r="AV1032" s="55"/>
      <c r="AW1032" s="55"/>
      <c r="AX1032" s="246" t="str">
        <f>IF(V1032="","",EOMONTH(EDATE(Tabla1[[#This Row],[Fecha Finalización]],2),0))</f>
        <v/>
      </c>
      <c r="AY1032" s="154"/>
      <c r="AZ1032" s="247" t="str">
        <f>IF(V1032="","",EOMONTH(EDATE(Tabla1[[#This Row],[Fecha Finalización]],3),0))</f>
        <v/>
      </c>
      <c r="BA1032" s="39"/>
      <c r="BB1032" s="39"/>
      <c r="BC1032" s="235"/>
      <c r="BD1032" s="231" t="str">
        <f>IF(F1032="","",Tabla1[[#This Row],[sem 01]]&amp;Tabla1[[#This Row],[sem 02]]&amp;Tabla1[[#This Row],[sem 03]])</f>
        <v/>
      </c>
      <c r="BE1032" s="232" t="str">
        <f>+IF(TRIM(F1032)="","",$B$1&amp;"-"&amp;Tabla1[[#This Row],[Mes Inscrito]]&amp;"-"&amp;Tabla1[[#This Row],[Dia de clases Inscrito]]&amp;"-"&amp;Tabla1[[#This Row],[Horario Inscrito]]&amp;"-"&amp;Tabla1[[#This Row],[Fecha Inicio grupo]])</f>
        <v/>
      </c>
      <c r="BF1032" s="249" t="str">
        <f>IF(F1032="","",Tabla1[[#This Row],[Curso]])</f>
        <v/>
      </c>
      <c r="BG1032" s="250" t="str">
        <f>+IF(TRIM(F1032)="","",$B$1&amp;"-"&amp;TRIM(Tabla1[[#This Row],[Mes Inscrito]])&amp;"-"&amp;TRIM(Tabla1[[#This Row],[Dia de clases Inscrito]])&amp;"-"&amp;TRIM(Tabla1[[#This Row],[Horario Inscrito]])&amp;"-"&amp;TRIM(Tabla1[[#This Row],[Fecha Inicio grupo]])&amp;"-"&amp;TRIM(Tabla1[[#This Row],[Tipo Incrito]]))</f>
        <v/>
      </c>
      <c r="BH1032" s="251" t="str">
        <f>IF(F1032="","",OR(IFERROR(SEARCH("CG",Tabla1[[#This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2" s="305" t="str">
        <f>IF(F1032&lt;&gt;"",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2" s="305" t="str">
        <f>IF(F1032&lt;&gt;"",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2" s="305" t="str">
        <f>IF(Tabla1[[#This Row],[Fecha Inicio grupo]]="","",IFERROR(VLOOKUP(Tabla1[[#This Row],[Mes de Alta como miembro]],Parámetros!$AM$2:$AN$16,2,0),"01/01/1900"))</f>
        <v/>
      </c>
    </row>
    <row r="1033" spans="1:63" ht="15" hidden="1" customHeight="1">
      <c r="A1033" s="68">
        <v>1030</v>
      </c>
      <c r="B1033" s="144"/>
      <c r="C1033" s="145"/>
      <c r="D1033" s="42"/>
      <c r="E1033" s="146"/>
      <c r="F1033" s="204"/>
      <c r="G1033" s="45"/>
      <c r="H1033" s="162"/>
      <c r="I1033" s="147"/>
      <c r="J1033" s="145"/>
      <c r="K1033" s="165"/>
      <c r="L1033" s="149"/>
      <c r="M1033" s="148"/>
      <c r="N1033" s="237" t="str">
        <f ca="1">IF(Tabla1[[#This Row],[Fecha de nac]]="","",IF(Tabla1[[#This Row],[Fecha Finalización]] &gt;=TODAY(), DATEDIF(Tabla1[[#This Row],[Fecha de nac]],TODAY(),"y"), ROUNDDOWN((Tabla1[[#This Row],[Fecha Finalización]] -Tabla1[[#This Row],[Fecha de nac]])/365,0)))</f>
        <v/>
      </c>
      <c r="O1033" s="168"/>
      <c r="P1033" s="150"/>
      <c r="Q1033" s="151"/>
      <c r="R1033" s="152"/>
      <c r="S1033" s="152"/>
      <c r="T1033" s="152"/>
      <c r="U1033" s="241" t="str">
        <f>IF(F1033="","",Tabla1[[#This Row],[Fecha Inicio grupo]]+3*7-7)</f>
        <v/>
      </c>
      <c r="V1033" s="242" t="str">
        <f>IF(F1033="","",EDATE(Tabla1[[#This Row],[Fecha Inicio grupo]],3))</f>
        <v/>
      </c>
      <c r="W1033" s="29"/>
      <c r="X1033" s="29"/>
      <c r="Y1033" s="153"/>
      <c r="Z1033" s="153"/>
      <c r="AA1033" s="153"/>
      <c r="AB1033" s="153"/>
      <c r="AC1033" s="153"/>
      <c r="AD1033" s="153"/>
      <c r="AE1033" s="153"/>
      <c r="AF1033" s="153"/>
      <c r="AG1033" s="153"/>
      <c r="AH1033" s="229"/>
      <c r="AI1033" s="229"/>
      <c r="AJ1033" s="230"/>
      <c r="AK1033" s="229"/>
      <c r="AL1033" s="229"/>
      <c r="AM1033" s="229"/>
      <c r="AN1033" s="229"/>
      <c r="AO1033" s="143"/>
      <c r="AP1033" s="244" t="str">
        <f>IF(F1033="","",IFERROR(VLOOKUP(SUBSTITUTE(SUBSTITUTE(Tabla1[[#This Row],[Uso Sistemas]],"T","P"),"N","F"),Parámetros!$M$2:$N$17,2,0),"Completar hasta 3ra sem. para evaluar a Probacionista"))</f>
        <v/>
      </c>
      <c r="AQ1033" s="154"/>
      <c r="AR1033" s="154"/>
      <c r="AS1033" s="154"/>
      <c r="AT1033" s="29"/>
      <c r="AU1033" s="55" t="str">
        <f>CONCATENATE(Tabla1[[#This Row],[sem 01]],Tabla1[[#This Row],[sem 02]],Tabla1[[#This Row],[sem 03]])</f>
        <v/>
      </c>
      <c r="AV1033" s="55"/>
      <c r="AW1033" s="55"/>
      <c r="AX1033" s="246" t="str">
        <f>IF(V1033="","",EOMONTH(EDATE(Tabla1[[#This Row],[Fecha Finalización]],2),0))</f>
        <v/>
      </c>
      <c r="AY1033" s="154"/>
      <c r="AZ1033" s="247" t="str">
        <f>IF(V1033="","",EOMONTH(EDATE(Tabla1[[#This Row],[Fecha Finalización]],3),0))</f>
        <v/>
      </c>
      <c r="BA1033" s="39"/>
      <c r="BB1033" s="39"/>
      <c r="BC1033" s="235"/>
      <c r="BD1033" s="231" t="str">
        <f>IF(F1033="","",Tabla1[[#This Row],[sem 01]]&amp;Tabla1[[#This Row],[sem 02]]&amp;Tabla1[[#This Row],[sem 03]])</f>
        <v/>
      </c>
      <c r="BE1033" s="232" t="str">
        <f>+IF(TRIM(F1033)="","",$B$1&amp;"-"&amp;Tabla1[[#This Row],[Mes Inscrito]]&amp;"-"&amp;Tabla1[[#This Row],[Dia de clases Inscrito]]&amp;"-"&amp;Tabla1[[#This Row],[Horario Inscrito]]&amp;"-"&amp;Tabla1[[#This Row],[Fecha Inicio grupo]])</f>
        <v/>
      </c>
      <c r="BF1033" s="249" t="str">
        <f>IF(F1033="","",Tabla1[[#This Row],[Curso]])</f>
        <v/>
      </c>
      <c r="BG1033" s="250" t="str">
        <f>+IF(TRIM(F1033)="","",$B$1&amp;"-"&amp;TRIM(Tabla1[[#This Row],[Mes Inscrito]])&amp;"-"&amp;TRIM(Tabla1[[#This Row],[Dia de clases Inscrito]])&amp;"-"&amp;TRIM(Tabla1[[#This Row],[Horario Inscrito]])&amp;"-"&amp;TRIM(Tabla1[[#This Row],[Fecha Inicio grupo]])&amp;"-"&amp;TRIM(Tabla1[[#This Row],[Tipo Incrito]]))</f>
        <v/>
      </c>
      <c r="BH1033" s="251" t="str">
        <f>IF(F1033="","",OR(IFERROR(SEARCH("CG",Tabla1[[#This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3" s="305" t="str">
        <f>IF(F1033&lt;&gt;"",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3" s="305" t="str">
        <f>IF(F1033&lt;&gt;"",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3" s="305" t="str">
        <f>IF(Tabla1[[#This Row],[Fecha Inicio grupo]]="","",IFERROR(VLOOKUP(Tabla1[[#This Row],[Mes de Alta como miembro]],Parámetros!$AM$2:$AN$16,2,0),"01/01/1900"))</f>
        <v/>
      </c>
    </row>
    <row r="1034" spans="1:63" ht="15" hidden="1" customHeight="1">
      <c r="A1034" s="68">
        <v>1031</v>
      </c>
      <c r="B1034" s="144"/>
      <c r="C1034" s="145"/>
      <c r="D1034" s="42"/>
      <c r="E1034" s="146"/>
      <c r="F1034" s="204"/>
      <c r="G1034" s="45"/>
      <c r="H1034" s="162"/>
      <c r="I1034" s="147"/>
      <c r="J1034" s="145"/>
      <c r="K1034" s="165"/>
      <c r="L1034" s="149"/>
      <c r="M1034" s="148"/>
      <c r="N1034" s="237" t="str">
        <f ca="1">IF(Tabla1[[#This Row],[Fecha de nac]]="","",IF(Tabla1[[#This Row],[Fecha Finalización]] &gt;=TODAY(), DATEDIF(Tabla1[[#This Row],[Fecha de nac]],TODAY(),"y"), ROUNDDOWN((Tabla1[[#This Row],[Fecha Finalización]] -Tabla1[[#This Row],[Fecha de nac]])/365,0)))</f>
        <v/>
      </c>
      <c r="O1034" s="168"/>
      <c r="P1034" s="150"/>
      <c r="Q1034" s="151"/>
      <c r="R1034" s="152"/>
      <c r="S1034" s="152"/>
      <c r="T1034" s="152"/>
      <c r="U1034" s="241" t="str">
        <f>IF(F1034="","",Tabla1[[#This Row],[Fecha Inicio grupo]]+3*7-7)</f>
        <v/>
      </c>
      <c r="V1034" s="242" t="str">
        <f>IF(F1034="","",EDATE(Tabla1[[#This Row],[Fecha Inicio grupo]],3))</f>
        <v/>
      </c>
      <c r="W1034" s="29"/>
      <c r="X1034" s="29"/>
      <c r="Y1034" s="153"/>
      <c r="Z1034" s="153"/>
      <c r="AA1034" s="153"/>
      <c r="AB1034" s="153"/>
      <c r="AC1034" s="153"/>
      <c r="AD1034" s="153"/>
      <c r="AE1034" s="153"/>
      <c r="AF1034" s="153"/>
      <c r="AG1034" s="153"/>
      <c r="AH1034" s="229"/>
      <c r="AI1034" s="229"/>
      <c r="AJ1034" s="230"/>
      <c r="AK1034" s="229"/>
      <c r="AL1034" s="229"/>
      <c r="AM1034" s="229"/>
      <c r="AN1034" s="229"/>
      <c r="AO1034" s="143"/>
      <c r="AP1034" s="244" t="str">
        <f>IF(F1034="","",IFERROR(VLOOKUP(SUBSTITUTE(SUBSTITUTE(Tabla1[[#This Row],[Uso Sistemas]],"T","P"),"N","F"),Parámetros!$M$2:$N$17,2,0),"Completar hasta 3ra sem. para evaluar a Probacionista"))</f>
        <v/>
      </c>
      <c r="AQ1034" s="154"/>
      <c r="AR1034" s="154"/>
      <c r="AS1034" s="154"/>
      <c r="AT1034" s="29"/>
      <c r="AU1034" s="55" t="str">
        <f>CONCATENATE(Tabla1[[#This Row],[sem 01]],Tabla1[[#This Row],[sem 02]],Tabla1[[#This Row],[sem 03]])</f>
        <v/>
      </c>
      <c r="AV1034" s="55"/>
      <c r="AW1034" s="55"/>
      <c r="AX1034" s="246" t="str">
        <f>IF(V1034="","",EOMONTH(EDATE(Tabla1[[#This Row],[Fecha Finalización]],2),0))</f>
        <v/>
      </c>
      <c r="AY1034" s="154"/>
      <c r="AZ1034" s="247" t="str">
        <f>IF(V1034="","",EOMONTH(EDATE(Tabla1[[#This Row],[Fecha Finalización]],3),0))</f>
        <v/>
      </c>
      <c r="BA1034" s="39"/>
      <c r="BB1034" s="39"/>
      <c r="BC1034" s="235"/>
      <c r="BD1034" s="231" t="str">
        <f>IF(F1034="","",Tabla1[[#This Row],[sem 01]]&amp;Tabla1[[#This Row],[sem 02]]&amp;Tabla1[[#This Row],[sem 03]])</f>
        <v/>
      </c>
      <c r="BE1034" s="232" t="str">
        <f>+IF(TRIM(F1034)="","",$B$1&amp;"-"&amp;Tabla1[[#This Row],[Mes Inscrito]]&amp;"-"&amp;Tabla1[[#This Row],[Dia de clases Inscrito]]&amp;"-"&amp;Tabla1[[#This Row],[Horario Inscrito]]&amp;"-"&amp;Tabla1[[#This Row],[Fecha Inicio grupo]])</f>
        <v/>
      </c>
      <c r="BF1034" s="249" t="str">
        <f>IF(F1034="","",Tabla1[[#This Row],[Curso]])</f>
        <v/>
      </c>
      <c r="BG1034" s="250" t="str">
        <f>+IF(TRIM(F1034)="","",$B$1&amp;"-"&amp;TRIM(Tabla1[[#This Row],[Mes Inscrito]])&amp;"-"&amp;TRIM(Tabla1[[#This Row],[Dia de clases Inscrito]])&amp;"-"&amp;TRIM(Tabla1[[#This Row],[Horario Inscrito]])&amp;"-"&amp;TRIM(Tabla1[[#This Row],[Fecha Inicio grupo]])&amp;"-"&amp;TRIM(Tabla1[[#This Row],[Tipo Incrito]]))</f>
        <v/>
      </c>
      <c r="BH1034" s="251" t="str">
        <f>IF(F1034="","",OR(IFERROR(SEARCH("CG",Tabla1[[#This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4" s="305" t="str">
        <f>IF(F1034&lt;&gt;"",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4" s="305" t="str">
        <f>IF(F1034&lt;&gt;"",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4" s="305" t="str">
        <f>IF(Tabla1[[#This Row],[Fecha Inicio grupo]]="","",IFERROR(VLOOKUP(Tabla1[[#This Row],[Mes de Alta como miembro]],Parámetros!$AM$2:$AN$16,2,0),"01/01/1900"))</f>
        <v/>
      </c>
    </row>
    <row r="1035" spans="1:63" ht="15" hidden="1" customHeight="1">
      <c r="A1035" s="68">
        <v>1032</v>
      </c>
      <c r="B1035" s="144"/>
      <c r="C1035" s="145"/>
      <c r="D1035" s="42"/>
      <c r="E1035" s="146"/>
      <c r="F1035" s="204"/>
      <c r="G1035" s="45"/>
      <c r="H1035" s="162"/>
      <c r="I1035" s="147"/>
      <c r="J1035" s="145"/>
      <c r="K1035" s="165"/>
      <c r="L1035" s="149"/>
      <c r="M1035" s="148"/>
      <c r="N1035" s="237" t="str">
        <f ca="1">IF(Tabla1[[#This Row],[Fecha de nac]]="","",IF(Tabla1[[#This Row],[Fecha Finalización]] &gt;=TODAY(), DATEDIF(Tabla1[[#This Row],[Fecha de nac]],TODAY(),"y"), ROUNDDOWN((Tabla1[[#This Row],[Fecha Finalización]] -Tabla1[[#This Row],[Fecha de nac]])/365,0)))</f>
        <v/>
      </c>
      <c r="O1035" s="168"/>
      <c r="P1035" s="150"/>
      <c r="Q1035" s="151"/>
      <c r="R1035" s="152"/>
      <c r="S1035" s="152"/>
      <c r="T1035" s="152"/>
      <c r="U1035" s="241" t="str">
        <f>IF(F1035="","",Tabla1[[#This Row],[Fecha Inicio grupo]]+3*7-7)</f>
        <v/>
      </c>
      <c r="V1035" s="242" t="str">
        <f>IF(F1035="","",EDATE(Tabla1[[#This Row],[Fecha Inicio grupo]],3))</f>
        <v/>
      </c>
      <c r="W1035" s="29"/>
      <c r="X1035" s="29"/>
      <c r="Y1035" s="153"/>
      <c r="Z1035" s="153"/>
      <c r="AA1035" s="153"/>
      <c r="AB1035" s="153"/>
      <c r="AC1035" s="153"/>
      <c r="AD1035" s="153"/>
      <c r="AE1035" s="153"/>
      <c r="AF1035" s="153"/>
      <c r="AG1035" s="153"/>
      <c r="AH1035" s="229"/>
      <c r="AI1035" s="229"/>
      <c r="AJ1035" s="230"/>
      <c r="AK1035" s="229"/>
      <c r="AL1035" s="229"/>
      <c r="AM1035" s="229"/>
      <c r="AN1035" s="229"/>
      <c r="AO1035" s="143"/>
      <c r="AP1035" s="244" t="str">
        <f>IF(F1035="","",IFERROR(VLOOKUP(SUBSTITUTE(SUBSTITUTE(Tabla1[[#This Row],[Uso Sistemas]],"T","P"),"N","F"),Parámetros!$M$2:$N$17,2,0),"Completar hasta 3ra sem. para evaluar a Probacionista"))</f>
        <v/>
      </c>
      <c r="AQ1035" s="154"/>
      <c r="AR1035" s="154"/>
      <c r="AS1035" s="154"/>
      <c r="AT1035" s="29"/>
      <c r="AU1035" s="55" t="str">
        <f>CONCATENATE(Tabla1[[#This Row],[sem 01]],Tabla1[[#This Row],[sem 02]],Tabla1[[#This Row],[sem 03]])</f>
        <v/>
      </c>
      <c r="AV1035" s="55"/>
      <c r="AW1035" s="55"/>
      <c r="AX1035" s="246" t="str">
        <f>IF(V1035="","",EOMONTH(EDATE(Tabla1[[#This Row],[Fecha Finalización]],2),0))</f>
        <v/>
      </c>
      <c r="AY1035" s="154"/>
      <c r="AZ1035" s="247" t="str">
        <f>IF(V1035="","",EOMONTH(EDATE(Tabla1[[#This Row],[Fecha Finalización]],3),0))</f>
        <v/>
      </c>
      <c r="BA1035" s="39"/>
      <c r="BB1035" s="39"/>
      <c r="BC1035" s="235"/>
      <c r="BD1035" s="231" t="str">
        <f>IF(F1035="","",Tabla1[[#This Row],[sem 01]]&amp;Tabla1[[#This Row],[sem 02]]&amp;Tabla1[[#This Row],[sem 03]])</f>
        <v/>
      </c>
      <c r="BE1035" s="232" t="str">
        <f>+IF(TRIM(F1035)="","",$B$1&amp;"-"&amp;Tabla1[[#This Row],[Mes Inscrito]]&amp;"-"&amp;Tabla1[[#This Row],[Dia de clases Inscrito]]&amp;"-"&amp;Tabla1[[#This Row],[Horario Inscrito]]&amp;"-"&amp;Tabla1[[#This Row],[Fecha Inicio grupo]])</f>
        <v/>
      </c>
      <c r="BF1035" s="249" t="str">
        <f>IF(F1035="","",Tabla1[[#This Row],[Curso]])</f>
        <v/>
      </c>
      <c r="BG1035" s="250" t="str">
        <f>+IF(TRIM(F1035)="","",$B$1&amp;"-"&amp;TRIM(Tabla1[[#This Row],[Mes Inscrito]])&amp;"-"&amp;TRIM(Tabla1[[#This Row],[Dia de clases Inscrito]])&amp;"-"&amp;TRIM(Tabla1[[#This Row],[Horario Inscrito]])&amp;"-"&amp;TRIM(Tabla1[[#This Row],[Fecha Inicio grupo]])&amp;"-"&amp;TRIM(Tabla1[[#This Row],[Tipo Incrito]]))</f>
        <v/>
      </c>
      <c r="BH1035" s="251" t="str">
        <f>IF(F1035="","",OR(IFERROR(SEARCH("CG",Tabla1[[#This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5" s="305" t="str">
        <f>IF(F1035&lt;&gt;"",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5" s="305" t="str">
        <f>IF(F1035&lt;&gt;"",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5" s="305" t="str">
        <f>IF(Tabla1[[#This Row],[Fecha Inicio grupo]]="","",IFERROR(VLOOKUP(Tabla1[[#This Row],[Mes de Alta como miembro]],Parámetros!$AM$2:$AN$16,2,0),"01/01/1900"))</f>
        <v/>
      </c>
    </row>
    <row r="1036" spans="1:63" ht="15" hidden="1" customHeight="1">
      <c r="A1036" s="68">
        <v>1033</v>
      </c>
      <c r="B1036" s="144"/>
      <c r="C1036" s="145"/>
      <c r="D1036" s="42"/>
      <c r="E1036" s="146"/>
      <c r="F1036" s="204"/>
      <c r="G1036" s="45"/>
      <c r="H1036" s="162"/>
      <c r="I1036" s="147"/>
      <c r="J1036" s="145"/>
      <c r="K1036" s="165"/>
      <c r="L1036" s="149"/>
      <c r="M1036" s="148"/>
      <c r="N1036" s="237" t="str">
        <f ca="1">IF(Tabla1[[#This Row],[Fecha de nac]]="","",IF(Tabla1[[#This Row],[Fecha Finalización]] &gt;=TODAY(), DATEDIF(Tabla1[[#This Row],[Fecha de nac]],TODAY(),"y"), ROUNDDOWN((Tabla1[[#This Row],[Fecha Finalización]] -Tabla1[[#This Row],[Fecha de nac]])/365,0)))</f>
        <v/>
      </c>
      <c r="O1036" s="168"/>
      <c r="P1036" s="150"/>
      <c r="Q1036" s="151"/>
      <c r="R1036" s="152"/>
      <c r="S1036" s="152"/>
      <c r="T1036" s="152"/>
      <c r="U1036" s="241" t="str">
        <f>IF(F1036="","",Tabla1[[#This Row],[Fecha Inicio grupo]]+3*7-7)</f>
        <v/>
      </c>
      <c r="V1036" s="242" t="str">
        <f>IF(F1036="","",EDATE(Tabla1[[#This Row],[Fecha Inicio grupo]],3))</f>
        <v/>
      </c>
      <c r="W1036" s="29"/>
      <c r="X1036" s="29"/>
      <c r="Y1036" s="153"/>
      <c r="Z1036" s="153"/>
      <c r="AA1036" s="153"/>
      <c r="AB1036" s="153"/>
      <c r="AC1036" s="153"/>
      <c r="AD1036" s="153"/>
      <c r="AE1036" s="153"/>
      <c r="AF1036" s="153"/>
      <c r="AG1036" s="153"/>
      <c r="AH1036" s="229"/>
      <c r="AI1036" s="229"/>
      <c r="AJ1036" s="230"/>
      <c r="AK1036" s="229"/>
      <c r="AL1036" s="229"/>
      <c r="AM1036" s="229"/>
      <c r="AN1036" s="229"/>
      <c r="AO1036" s="143"/>
      <c r="AP1036" s="244" t="str">
        <f>IF(F1036="","",IFERROR(VLOOKUP(SUBSTITUTE(SUBSTITUTE(Tabla1[[#This Row],[Uso Sistemas]],"T","P"),"N","F"),Parámetros!$M$2:$N$17,2,0),"Completar hasta 3ra sem. para evaluar a Probacionista"))</f>
        <v/>
      </c>
      <c r="AQ1036" s="154"/>
      <c r="AR1036" s="154"/>
      <c r="AS1036" s="154"/>
      <c r="AT1036" s="29"/>
      <c r="AU1036" s="55" t="str">
        <f>CONCATENATE(Tabla1[[#This Row],[sem 01]],Tabla1[[#This Row],[sem 02]],Tabla1[[#This Row],[sem 03]])</f>
        <v/>
      </c>
      <c r="AV1036" s="55"/>
      <c r="AW1036" s="55"/>
      <c r="AX1036" s="246" t="str">
        <f>IF(V1036="","",EOMONTH(EDATE(Tabla1[[#This Row],[Fecha Finalización]],2),0))</f>
        <v/>
      </c>
      <c r="AY1036" s="154"/>
      <c r="AZ1036" s="247" t="str">
        <f>IF(V1036="","",EOMONTH(EDATE(Tabla1[[#This Row],[Fecha Finalización]],3),0))</f>
        <v/>
      </c>
      <c r="BA1036" s="39"/>
      <c r="BB1036" s="39"/>
      <c r="BC1036" s="235"/>
      <c r="BD1036" s="231" t="str">
        <f>IF(F1036="","",Tabla1[[#This Row],[sem 01]]&amp;Tabla1[[#This Row],[sem 02]]&amp;Tabla1[[#This Row],[sem 03]])</f>
        <v/>
      </c>
      <c r="BE1036" s="232" t="str">
        <f>+IF(TRIM(F1036)="","",$B$1&amp;"-"&amp;Tabla1[[#This Row],[Mes Inscrito]]&amp;"-"&amp;Tabla1[[#This Row],[Dia de clases Inscrito]]&amp;"-"&amp;Tabla1[[#This Row],[Horario Inscrito]]&amp;"-"&amp;Tabla1[[#This Row],[Fecha Inicio grupo]])</f>
        <v/>
      </c>
      <c r="BF1036" s="249" t="str">
        <f>IF(F1036="","",Tabla1[[#This Row],[Curso]])</f>
        <v/>
      </c>
      <c r="BG1036" s="250" t="str">
        <f>+IF(TRIM(F1036)="","",$B$1&amp;"-"&amp;TRIM(Tabla1[[#This Row],[Mes Inscrito]])&amp;"-"&amp;TRIM(Tabla1[[#This Row],[Dia de clases Inscrito]])&amp;"-"&amp;TRIM(Tabla1[[#This Row],[Horario Inscrito]])&amp;"-"&amp;TRIM(Tabla1[[#This Row],[Fecha Inicio grupo]])&amp;"-"&amp;TRIM(Tabla1[[#This Row],[Tipo Incrito]]))</f>
        <v/>
      </c>
      <c r="BH1036" s="251" t="str">
        <f>IF(F1036="","",OR(IFERROR(SEARCH("CG",Tabla1[[#This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6" s="305" t="str">
        <f>IF(F1036&lt;&gt;"",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6" s="305" t="str">
        <f>IF(F1036&lt;&gt;"",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6" s="305" t="str">
        <f>IF(Tabla1[[#This Row],[Fecha Inicio grupo]]="","",IFERROR(VLOOKUP(Tabla1[[#This Row],[Mes de Alta como miembro]],Parámetros!$AM$2:$AN$16,2,0),"01/01/1900"))</f>
        <v/>
      </c>
    </row>
    <row r="1037" spans="1:63" ht="15" hidden="1" customHeight="1">
      <c r="A1037" s="68">
        <v>1034</v>
      </c>
      <c r="B1037" s="144"/>
      <c r="C1037" s="145"/>
      <c r="D1037" s="42"/>
      <c r="E1037" s="146"/>
      <c r="F1037" s="204"/>
      <c r="G1037" s="45"/>
      <c r="H1037" s="162"/>
      <c r="I1037" s="147"/>
      <c r="J1037" s="145"/>
      <c r="K1037" s="165"/>
      <c r="L1037" s="149"/>
      <c r="M1037" s="148"/>
      <c r="N1037" s="237" t="str">
        <f ca="1">IF(Tabla1[[#This Row],[Fecha de nac]]="","",IF(Tabla1[[#This Row],[Fecha Finalización]] &gt;=TODAY(), DATEDIF(Tabla1[[#This Row],[Fecha de nac]],TODAY(),"y"), ROUNDDOWN((Tabla1[[#This Row],[Fecha Finalización]] -Tabla1[[#This Row],[Fecha de nac]])/365,0)))</f>
        <v/>
      </c>
      <c r="O1037" s="168"/>
      <c r="P1037" s="150"/>
      <c r="Q1037" s="151"/>
      <c r="R1037" s="152"/>
      <c r="S1037" s="152"/>
      <c r="T1037" s="152"/>
      <c r="U1037" s="241" t="str">
        <f>IF(F1037="","",Tabla1[[#This Row],[Fecha Inicio grupo]]+3*7-7)</f>
        <v/>
      </c>
      <c r="V1037" s="242" t="str">
        <f>IF(F1037="","",EDATE(Tabla1[[#This Row],[Fecha Inicio grupo]],3))</f>
        <v/>
      </c>
      <c r="W1037" s="29"/>
      <c r="X1037" s="29"/>
      <c r="Y1037" s="153"/>
      <c r="Z1037" s="153"/>
      <c r="AA1037" s="153"/>
      <c r="AB1037" s="153"/>
      <c r="AC1037" s="153"/>
      <c r="AD1037" s="153"/>
      <c r="AE1037" s="153"/>
      <c r="AF1037" s="153"/>
      <c r="AG1037" s="153"/>
      <c r="AH1037" s="229"/>
      <c r="AI1037" s="229"/>
      <c r="AJ1037" s="230"/>
      <c r="AK1037" s="229"/>
      <c r="AL1037" s="229"/>
      <c r="AM1037" s="229"/>
      <c r="AN1037" s="229"/>
      <c r="AO1037" s="143"/>
      <c r="AP1037" s="244" t="str">
        <f>IF(F1037="","",IFERROR(VLOOKUP(SUBSTITUTE(SUBSTITUTE(Tabla1[[#This Row],[Uso Sistemas]],"T","P"),"N","F"),Parámetros!$M$2:$N$17,2,0),"Completar hasta 3ra sem. para evaluar a Probacionista"))</f>
        <v/>
      </c>
      <c r="AQ1037" s="154"/>
      <c r="AR1037" s="154"/>
      <c r="AS1037" s="154"/>
      <c r="AT1037" s="29"/>
      <c r="AU1037" s="55" t="str">
        <f>CONCATENATE(Tabla1[[#This Row],[sem 01]],Tabla1[[#This Row],[sem 02]],Tabla1[[#This Row],[sem 03]])</f>
        <v/>
      </c>
      <c r="AV1037" s="55"/>
      <c r="AW1037" s="55"/>
      <c r="AX1037" s="246" t="str">
        <f>IF(V1037="","",EOMONTH(EDATE(Tabla1[[#This Row],[Fecha Finalización]],2),0))</f>
        <v/>
      </c>
      <c r="AY1037" s="154"/>
      <c r="AZ1037" s="247" t="str">
        <f>IF(V1037="","",EOMONTH(EDATE(Tabla1[[#This Row],[Fecha Finalización]],3),0))</f>
        <v/>
      </c>
      <c r="BA1037" s="39"/>
      <c r="BB1037" s="39"/>
      <c r="BC1037" s="235"/>
      <c r="BD1037" s="231" t="str">
        <f>IF(F1037="","",Tabla1[[#This Row],[sem 01]]&amp;Tabla1[[#This Row],[sem 02]]&amp;Tabla1[[#This Row],[sem 03]])</f>
        <v/>
      </c>
      <c r="BE1037" s="232" t="str">
        <f>+IF(TRIM(F1037)="","",$B$1&amp;"-"&amp;Tabla1[[#This Row],[Mes Inscrito]]&amp;"-"&amp;Tabla1[[#This Row],[Dia de clases Inscrito]]&amp;"-"&amp;Tabla1[[#This Row],[Horario Inscrito]]&amp;"-"&amp;Tabla1[[#This Row],[Fecha Inicio grupo]])</f>
        <v/>
      </c>
      <c r="BF1037" s="249" t="str">
        <f>IF(F1037="","",Tabla1[[#This Row],[Curso]])</f>
        <v/>
      </c>
      <c r="BG1037" s="250" t="str">
        <f>+IF(TRIM(F1037)="","",$B$1&amp;"-"&amp;TRIM(Tabla1[[#This Row],[Mes Inscrito]])&amp;"-"&amp;TRIM(Tabla1[[#This Row],[Dia de clases Inscrito]])&amp;"-"&amp;TRIM(Tabla1[[#This Row],[Horario Inscrito]])&amp;"-"&amp;TRIM(Tabla1[[#This Row],[Fecha Inicio grupo]])&amp;"-"&amp;TRIM(Tabla1[[#This Row],[Tipo Incrito]]))</f>
        <v/>
      </c>
      <c r="BH1037" s="251" t="str">
        <f>IF(F1037="","",OR(IFERROR(SEARCH("CG",Tabla1[[#This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7" s="305" t="str">
        <f>IF(F1037&lt;&gt;"",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7" s="305" t="str">
        <f>IF(F1037&lt;&gt;"",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7" s="305" t="str">
        <f>IF(Tabla1[[#This Row],[Fecha Inicio grupo]]="","",IFERROR(VLOOKUP(Tabla1[[#This Row],[Mes de Alta como miembro]],Parámetros!$AM$2:$AN$16,2,0),"01/01/1900"))</f>
        <v/>
      </c>
    </row>
    <row r="1038" spans="1:63" ht="15" hidden="1" customHeight="1">
      <c r="A1038" s="68">
        <v>1035</v>
      </c>
      <c r="B1038" s="144"/>
      <c r="C1038" s="145"/>
      <c r="D1038" s="42"/>
      <c r="E1038" s="146"/>
      <c r="F1038" s="204"/>
      <c r="G1038" s="45"/>
      <c r="H1038" s="162"/>
      <c r="I1038" s="147"/>
      <c r="J1038" s="145"/>
      <c r="K1038" s="165"/>
      <c r="L1038" s="149"/>
      <c r="M1038" s="148"/>
      <c r="N1038" s="237" t="str">
        <f ca="1">IF(Tabla1[[#This Row],[Fecha de nac]]="","",IF(Tabla1[[#This Row],[Fecha Finalización]] &gt;=TODAY(), DATEDIF(Tabla1[[#This Row],[Fecha de nac]],TODAY(),"y"), ROUNDDOWN((Tabla1[[#This Row],[Fecha Finalización]] -Tabla1[[#This Row],[Fecha de nac]])/365,0)))</f>
        <v/>
      </c>
      <c r="O1038" s="168"/>
      <c r="P1038" s="150"/>
      <c r="Q1038" s="151"/>
      <c r="R1038" s="152"/>
      <c r="S1038" s="152"/>
      <c r="T1038" s="152"/>
      <c r="U1038" s="241" t="str">
        <f>IF(F1038="","",Tabla1[[#This Row],[Fecha Inicio grupo]]+3*7-7)</f>
        <v/>
      </c>
      <c r="V1038" s="242" t="str">
        <f>IF(F1038="","",EDATE(Tabla1[[#This Row],[Fecha Inicio grupo]],3))</f>
        <v/>
      </c>
      <c r="W1038" s="29"/>
      <c r="X1038" s="29"/>
      <c r="Y1038" s="153"/>
      <c r="Z1038" s="153"/>
      <c r="AA1038" s="153"/>
      <c r="AB1038" s="153"/>
      <c r="AC1038" s="153"/>
      <c r="AD1038" s="153"/>
      <c r="AE1038" s="153"/>
      <c r="AF1038" s="153"/>
      <c r="AG1038" s="153"/>
      <c r="AH1038" s="229"/>
      <c r="AI1038" s="229"/>
      <c r="AJ1038" s="230"/>
      <c r="AK1038" s="229"/>
      <c r="AL1038" s="229"/>
      <c r="AM1038" s="229"/>
      <c r="AN1038" s="229"/>
      <c r="AO1038" s="143"/>
      <c r="AP1038" s="244" t="str">
        <f>IF(F1038="","",IFERROR(VLOOKUP(SUBSTITUTE(SUBSTITUTE(Tabla1[[#This Row],[Uso Sistemas]],"T","P"),"N","F"),Parámetros!$M$2:$N$17,2,0),"Completar hasta 3ra sem. para evaluar a Probacionista"))</f>
        <v/>
      </c>
      <c r="AQ1038" s="154"/>
      <c r="AR1038" s="154"/>
      <c r="AS1038" s="154"/>
      <c r="AT1038" s="29"/>
      <c r="AU1038" s="55" t="str">
        <f>CONCATENATE(Tabla1[[#This Row],[sem 01]],Tabla1[[#This Row],[sem 02]],Tabla1[[#This Row],[sem 03]])</f>
        <v/>
      </c>
      <c r="AV1038" s="55"/>
      <c r="AW1038" s="55"/>
      <c r="AX1038" s="246" t="str">
        <f>IF(V1038="","",EOMONTH(EDATE(Tabla1[[#This Row],[Fecha Finalización]],2),0))</f>
        <v/>
      </c>
      <c r="AY1038" s="154"/>
      <c r="AZ1038" s="247" t="str">
        <f>IF(V1038="","",EOMONTH(EDATE(Tabla1[[#This Row],[Fecha Finalización]],3),0))</f>
        <v/>
      </c>
      <c r="BA1038" s="39"/>
      <c r="BB1038" s="39"/>
      <c r="BC1038" s="235"/>
      <c r="BD1038" s="231" t="str">
        <f>IF(F1038="","",Tabla1[[#This Row],[sem 01]]&amp;Tabla1[[#This Row],[sem 02]]&amp;Tabla1[[#This Row],[sem 03]])</f>
        <v/>
      </c>
      <c r="BE1038" s="232" t="str">
        <f>+IF(TRIM(F1038)="","",$B$1&amp;"-"&amp;Tabla1[[#This Row],[Mes Inscrito]]&amp;"-"&amp;Tabla1[[#This Row],[Dia de clases Inscrito]]&amp;"-"&amp;Tabla1[[#This Row],[Horario Inscrito]]&amp;"-"&amp;Tabla1[[#This Row],[Fecha Inicio grupo]])</f>
        <v/>
      </c>
      <c r="BF1038" s="249" t="str">
        <f>IF(F1038="","",Tabla1[[#This Row],[Curso]])</f>
        <v/>
      </c>
      <c r="BG1038" s="250" t="str">
        <f>+IF(TRIM(F1038)="","",$B$1&amp;"-"&amp;TRIM(Tabla1[[#This Row],[Mes Inscrito]])&amp;"-"&amp;TRIM(Tabla1[[#This Row],[Dia de clases Inscrito]])&amp;"-"&amp;TRIM(Tabla1[[#This Row],[Horario Inscrito]])&amp;"-"&amp;TRIM(Tabla1[[#This Row],[Fecha Inicio grupo]])&amp;"-"&amp;TRIM(Tabla1[[#This Row],[Tipo Incrito]]))</f>
        <v/>
      </c>
      <c r="BH1038" s="251" t="str">
        <f>IF(F1038="","",OR(IFERROR(SEARCH("CG",Tabla1[[#This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8" s="305" t="str">
        <f>IF(F1038&lt;&gt;"",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8" s="305" t="str">
        <f>IF(F1038&lt;&gt;"",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8" s="305" t="str">
        <f>IF(Tabla1[[#This Row],[Fecha Inicio grupo]]="","",IFERROR(VLOOKUP(Tabla1[[#This Row],[Mes de Alta como miembro]],Parámetros!$AM$2:$AN$16,2,0),"01/01/1900"))</f>
        <v/>
      </c>
    </row>
    <row r="1039" spans="1:63" ht="15" hidden="1" customHeight="1">
      <c r="A1039" s="68">
        <v>1036</v>
      </c>
      <c r="B1039" s="144"/>
      <c r="C1039" s="145"/>
      <c r="D1039" s="42"/>
      <c r="E1039" s="146"/>
      <c r="F1039" s="204"/>
      <c r="G1039" s="45"/>
      <c r="H1039" s="162"/>
      <c r="I1039" s="147"/>
      <c r="J1039" s="145"/>
      <c r="K1039" s="165"/>
      <c r="L1039" s="149"/>
      <c r="M1039" s="148"/>
      <c r="N1039" s="237" t="str">
        <f ca="1">IF(Tabla1[[#This Row],[Fecha de nac]]="","",IF(Tabla1[[#This Row],[Fecha Finalización]] &gt;=TODAY(), DATEDIF(Tabla1[[#This Row],[Fecha de nac]],TODAY(),"y"), ROUNDDOWN((Tabla1[[#This Row],[Fecha Finalización]] -Tabla1[[#This Row],[Fecha de nac]])/365,0)))</f>
        <v/>
      </c>
      <c r="O1039" s="168"/>
      <c r="P1039" s="150"/>
      <c r="Q1039" s="151"/>
      <c r="R1039" s="152"/>
      <c r="S1039" s="152"/>
      <c r="T1039" s="152"/>
      <c r="U1039" s="241" t="str">
        <f>IF(F1039="","",Tabla1[[#This Row],[Fecha Inicio grupo]]+3*7-7)</f>
        <v/>
      </c>
      <c r="V1039" s="242" t="str">
        <f>IF(F1039="","",EDATE(Tabla1[[#This Row],[Fecha Inicio grupo]],3))</f>
        <v/>
      </c>
      <c r="W1039" s="29"/>
      <c r="X1039" s="29"/>
      <c r="Y1039" s="153"/>
      <c r="Z1039" s="153"/>
      <c r="AA1039" s="153"/>
      <c r="AB1039" s="153"/>
      <c r="AC1039" s="153"/>
      <c r="AD1039" s="153"/>
      <c r="AE1039" s="153"/>
      <c r="AF1039" s="153"/>
      <c r="AG1039" s="153"/>
      <c r="AH1039" s="229"/>
      <c r="AI1039" s="229"/>
      <c r="AJ1039" s="230"/>
      <c r="AK1039" s="229"/>
      <c r="AL1039" s="229"/>
      <c r="AM1039" s="229"/>
      <c r="AN1039" s="229"/>
      <c r="AO1039" s="143"/>
      <c r="AP1039" s="244" t="str">
        <f>IF(F1039="","",IFERROR(VLOOKUP(SUBSTITUTE(SUBSTITUTE(Tabla1[[#This Row],[Uso Sistemas]],"T","P"),"N","F"),Parámetros!$M$2:$N$17,2,0),"Completar hasta 3ra sem. para evaluar a Probacionista"))</f>
        <v/>
      </c>
      <c r="AQ1039" s="154"/>
      <c r="AR1039" s="154"/>
      <c r="AS1039" s="154"/>
      <c r="AT1039" s="29"/>
      <c r="AU1039" s="55" t="str">
        <f>CONCATENATE(Tabla1[[#This Row],[sem 01]],Tabla1[[#This Row],[sem 02]],Tabla1[[#This Row],[sem 03]])</f>
        <v/>
      </c>
      <c r="AV1039" s="55"/>
      <c r="AW1039" s="55"/>
      <c r="AX1039" s="246" t="str">
        <f>IF(V1039="","",EOMONTH(EDATE(Tabla1[[#This Row],[Fecha Finalización]],2),0))</f>
        <v/>
      </c>
      <c r="AY1039" s="154"/>
      <c r="AZ1039" s="247" t="str">
        <f>IF(V1039="","",EOMONTH(EDATE(Tabla1[[#This Row],[Fecha Finalización]],3),0))</f>
        <v/>
      </c>
      <c r="BA1039" s="39"/>
      <c r="BB1039" s="39"/>
      <c r="BC1039" s="235"/>
      <c r="BD1039" s="231" t="str">
        <f>IF(F1039="","",Tabla1[[#This Row],[sem 01]]&amp;Tabla1[[#This Row],[sem 02]]&amp;Tabla1[[#This Row],[sem 03]])</f>
        <v/>
      </c>
      <c r="BE1039" s="232" t="str">
        <f>+IF(TRIM(F1039)="","",$B$1&amp;"-"&amp;Tabla1[[#This Row],[Mes Inscrito]]&amp;"-"&amp;Tabla1[[#This Row],[Dia de clases Inscrito]]&amp;"-"&amp;Tabla1[[#This Row],[Horario Inscrito]]&amp;"-"&amp;Tabla1[[#This Row],[Fecha Inicio grupo]])</f>
        <v/>
      </c>
      <c r="BF1039" s="249" t="str">
        <f>IF(F1039="","",Tabla1[[#This Row],[Curso]])</f>
        <v/>
      </c>
      <c r="BG1039" s="250" t="str">
        <f>+IF(TRIM(F1039)="","",$B$1&amp;"-"&amp;TRIM(Tabla1[[#This Row],[Mes Inscrito]])&amp;"-"&amp;TRIM(Tabla1[[#This Row],[Dia de clases Inscrito]])&amp;"-"&amp;TRIM(Tabla1[[#This Row],[Horario Inscrito]])&amp;"-"&amp;TRIM(Tabla1[[#This Row],[Fecha Inicio grupo]])&amp;"-"&amp;TRIM(Tabla1[[#This Row],[Tipo Incrito]]))</f>
        <v/>
      </c>
      <c r="BH1039" s="251" t="str">
        <f>IF(F1039="","",OR(IFERROR(SEARCH("CG",Tabla1[[#This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9" s="305" t="str">
        <f>IF(F1039&lt;&gt;"",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9" s="305" t="str">
        <f>IF(F1039&lt;&gt;"",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9" s="305" t="str">
        <f>IF(Tabla1[[#This Row],[Fecha Inicio grupo]]="","",IFERROR(VLOOKUP(Tabla1[[#This Row],[Mes de Alta como miembro]],Parámetros!$AM$2:$AN$16,2,0),"01/01/1900"))</f>
        <v/>
      </c>
    </row>
    <row r="1040" spans="1:63" ht="15" hidden="1" customHeight="1">
      <c r="A1040" s="68">
        <v>1037</v>
      </c>
      <c r="B1040" s="144"/>
      <c r="C1040" s="145"/>
      <c r="D1040" s="42"/>
      <c r="E1040" s="146"/>
      <c r="F1040" s="204"/>
      <c r="G1040" s="45"/>
      <c r="H1040" s="162"/>
      <c r="I1040" s="147"/>
      <c r="J1040" s="145"/>
      <c r="K1040" s="165"/>
      <c r="L1040" s="149"/>
      <c r="M1040" s="148"/>
      <c r="N1040" s="237" t="str">
        <f ca="1">IF(Tabla1[[#This Row],[Fecha de nac]]="","",IF(Tabla1[[#This Row],[Fecha Finalización]] &gt;=TODAY(), DATEDIF(Tabla1[[#This Row],[Fecha de nac]],TODAY(),"y"), ROUNDDOWN((Tabla1[[#This Row],[Fecha Finalización]] -Tabla1[[#This Row],[Fecha de nac]])/365,0)))</f>
        <v/>
      </c>
      <c r="O1040" s="168"/>
      <c r="P1040" s="150"/>
      <c r="Q1040" s="151"/>
      <c r="R1040" s="152"/>
      <c r="S1040" s="152"/>
      <c r="T1040" s="152"/>
      <c r="U1040" s="241" t="str">
        <f>IF(F1040="","",Tabla1[[#This Row],[Fecha Inicio grupo]]+3*7-7)</f>
        <v/>
      </c>
      <c r="V1040" s="242" t="str">
        <f>IF(F1040="","",EDATE(Tabla1[[#This Row],[Fecha Inicio grupo]],3))</f>
        <v/>
      </c>
      <c r="W1040" s="29"/>
      <c r="X1040" s="29"/>
      <c r="Y1040" s="153"/>
      <c r="Z1040" s="153"/>
      <c r="AA1040" s="153"/>
      <c r="AB1040" s="153"/>
      <c r="AC1040" s="153"/>
      <c r="AD1040" s="153"/>
      <c r="AE1040" s="153"/>
      <c r="AF1040" s="153"/>
      <c r="AG1040" s="153"/>
      <c r="AH1040" s="229"/>
      <c r="AI1040" s="229"/>
      <c r="AJ1040" s="230"/>
      <c r="AK1040" s="229"/>
      <c r="AL1040" s="229"/>
      <c r="AM1040" s="229"/>
      <c r="AN1040" s="229"/>
      <c r="AO1040" s="143"/>
      <c r="AP1040" s="244" t="str">
        <f>IF(F1040="","",IFERROR(VLOOKUP(SUBSTITUTE(SUBSTITUTE(Tabla1[[#This Row],[Uso Sistemas]],"T","P"),"N","F"),Parámetros!$M$2:$N$17,2,0),"Completar hasta 3ra sem. para evaluar a Probacionista"))</f>
        <v/>
      </c>
      <c r="AQ1040" s="154"/>
      <c r="AR1040" s="154"/>
      <c r="AS1040" s="154"/>
      <c r="AT1040" s="29"/>
      <c r="AU1040" s="55" t="str">
        <f>CONCATENATE(Tabla1[[#This Row],[sem 01]],Tabla1[[#This Row],[sem 02]],Tabla1[[#This Row],[sem 03]])</f>
        <v/>
      </c>
      <c r="AV1040" s="55"/>
      <c r="AW1040" s="55"/>
      <c r="AX1040" s="246" t="str">
        <f>IF(V1040="","",EOMONTH(EDATE(Tabla1[[#This Row],[Fecha Finalización]],2),0))</f>
        <v/>
      </c>
      <c r="AY1040" s="154"/>
      <c r="AZ1040" s="247" t="str">
        <f>IF(V1040="","",EOMONTH(EDATE(Tabla1[[#This Row],[Fecha Finalización]],3),0))</f>
        <v/>
      </c>
      <c r="BA1040" s="39"/>
      <c r="BB1040" s="39"/>
      <c r="BC1040" s="235"/>
      <c r="BD1040" s="231" t="str">
        <f>IF(F1040="","",Tabla1[[#This Row],[sem 01]]&amp;Tabla1[[#This Row],[sem 02]]&amp;Tabla1[[#This Row],[sem 03]])</f>
        <v/>
      </c>
      <c r="BE1040" s="232" t="str">
        <f>+IF(TRIM(F1040)="","",$B$1&amp;"-"&amp;Tabla1[[#This Row],[Mes Inscrito]]&amp;"-"&amp;Tabla1[[#This Row],[Dia de clases Inscrito]]&amp;"-"&amp;Tabla1[[#This Row],[Horario Inscrito]]&amp;"-"&amp;Tabla1[[#This Row],[Fecha Inicio grupo]])</f>
        <v/>
      </c>
      <c r="BF1040" s="249" t="str">
        <f>IF(F1040="","",Tabla1[[#This Row],[Curso]])</f>
        <v/>
      </c>
      <c r="BG1040" s="250" t="str">
        <f>+IF(TRIM(F1040)="","",$B$1&amp;"-"&amp;TRIM(Tabla1[[#This Row],[Mes Inscrito]])&amp;"-"&amp;TRIM(Tabla1[[#This Row],[Dia de clases Inscrito]])&amp;"-"&amp;TRIM(Tabla1[[#This Row],[Horario Inscrito]])&amp;"-"&amp;TRIM(Tabla1[[#This Row],[Fecha Inicio grupo]])&amp;"-"&amp;TRIM(Tabla1[[#This Row],[Tipo Incrito]]))</f>
        <v/>
      </c>
      <c r="BH1040" s="251" t="str">
        <f>IF(F1040="","",OR(IFERROR(SEARCH("CG",Tabla1[[#This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0" s="305" t="str">
        <f>IF(F1040&lt;&gt;"",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0" s="305" t="str">
        <f>IF(F1040&lt;&gt;"",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0" s="305" t="str">
        <f>IF(Tabla1[[#This Row],[Fecha Inicio grupo]]="","",IFERROR(VLOOKUP(Tabla1[[#This Row],[Mes de Alta como miembro]],Parámetros!$AM$2:$AN$16,2,0),"01/01/1900"))</f>
        <v/>
      </c>
    </row>
    <row r="1041" spans="1:63" ht="15" hidden="1" customHeight="1">
      <c r="A1041" s="68">
        <v>1038</v>
      </c>
      <c r="B1041" s="144"/>
      <c r="C1041" s="145"/>
      <c r="D1041" s="42"/>
      <c r="E1041" s="146"/>
      <c r="F1041" s="204"/>
      <c r="G1041" s="45"/>
      <c r="H1041" s="162"/>
      <c r="I1041" s="147"/>
      <c r="J1041" s="145"/>
      <c r="K1041" s="165"/>
      <c r="L1041" s="149"/>
      <c r="M1041" s="148"/>
      <c r="N1041" s="237" t="str">
        <f ca="1">IF(Tabla1[[#This Row],[Fecha de nac]]="","",IF(Tabla1[[#This Row],[Fecha Finalización]] &gt;=TODAY(), DATEDIF(Tabla1[[#This Row],[Fecha de nac]],TODAY(),"y"), ROUNDDOWN((Tabla1[[#This Row],[Fecha Finalización]] -Tabla1[[#This Row],[Fecha de nac]])/365,0)))</f>
        <v/>
      </c>
      <c r="O1041" s="168"/>
      <c r="P1041" s="150"/>
      <c r="Q1041" s="151"/>
      <c r="R1041" s="152"/>
      <c r="S1041" s="152"/>
      <c r="T1041" s="152"/>
      <c r="U1041" s="241" t="str">
        <f>IF(F1041="","",Tabla1[[#This Row],[Fecha Inicio grupo]]+3*7-7)</f>
        <v/>
      </c>
      <c r="V1041" s="242" t="str">
        <f>IF(F1041="","",EDATE(Tabla1[[#This Row],[Fecha Inicio grupo]],3))</f>
        <v/>
      </c>
      <c r="W1041" s="29"/>
      <c r="X1041" s="29"/>
      <c r="Y1041" s="153"/>
      <c r="Z1041" s="153"/>
      <c r="AA1041" s="153"/>
      <c r="AB1041" s="153"/>
      <c r="AC1041" s="153"/>
      <c r="AD1041" s="153"/>
      <c r="AE1041" s="153"/>
      <c r="AF1041" s="153"/>
      <c r="AG1041" s="153"/>
      <c r="AH1041" s="229"/>
      <c r="AI1041" s="229"/>
      <c r="AJ1041" s="230"/>
      <c r="AK1041" s="229"/>
      <c r="AL1041" s="229"/>
      <c r="AM1041" s="229"/>
      <c r="AN1041" s="229"/>
      <c r="AO1041" s="143"/>
      <c r="AP1041" s="244" t="str">
        <f>IF(F1041="","",IFERROR(VLOOKUP(SUBSTITUTE(SUBSTITUTE(Tabla1[[#This Row],[Uso Sistemas]],"T","P"),"N","F"),Parámetros!$M$2:$N$17,2,0),"Completar hasta 3ra sem. para evaluar a Probacionista"))</f>
        <v/>
      </c>
      <c r="AQ1041" s="154"/>
      <c r="AR1041" s="154"/>
      <c r="AS1041" s="154"/>
      <c r="AT1041" s="29"/>
      <c r="AU1041" s="55" t="str">
        <f>CONCATENATE(Tabla1[[#This Row],[sem 01]],Tabla1[[#This Row],[sem 02]],Tabla1[[#This Row],[sem 03]])</f>
        <v/>
      </c>
      <c r="AV1041" s="55"/>
      <c r="AW1041" s="55"/>
      <c r="AX1041" s="246" t="str">
        <f>IF(V1041="","",EOMONTH(EDATE(Tabla1[[#This Row],[Fecha Finalización]],2),0))</f>
        <v/>
      </c>
      <c r="AY1041" s="154"/>
      <c r="AZ1041" s="247" t="str">
        <f>IF(V1041="","",EOMONTH(EDATE(Tabla1[[#This Row],[Fecha Finalización]],3),0))</f>
        <v/>
      </c>
      <c r="BA1041" s="39"/>
      <c r="BB1041" s="39"/>
      <c r="BC1041" s="235"/>
      <c r="BD1041" s="231" t="str">
        <f>IF(F1041="","",Tabla1[[#This Row],[sem 01]]&amp;Tabla1[[#This Row],[sem 02]]&amp;Tabla1[[#This Row],[sem 03]])</f>
        <v/>
      </c>
      <c r="BE1041" s="232" t="str">
        <f>+IF(TRIM(F1041)="","",$B$1&amp;"-"&amp;Tabla1[[#This Row],[Mes Inscrito]]&amp;"-"&amp;Tabla1[[#This Row],[Dia de clases Inscrito]]&amp;"-"&amp;Tabla1[[#This Row],[Horario Inscrito]]&amp;"-"&amp;Tabla1[[#This Row],[Fecha Inicio grupo]])</f>
        <v/>
      </c>
      <c r="BF1041" s="249" t="str">
        <f>IF(F1041="","",Tabla1[[#This Row],[Curso]])</f>
        <v/>
      </c>
      <c r="BG1041" s="250" t="str">
        <f>+IF(TRIM(F1041)="","",$B$1&amp;"-"&amp;TRIM(Tabla1[[#This Row],[Mes Inscrito]])&amp;"-"&amp;TRIM(Tabla1[[#This Row],[Dia de clases Inscrito]])&amp;"-"&amp;TRIM(Tabla1[[#This Row],[Horario Inscrito]])&amp;"-"&amp;TRIM(Tabla1[[#This Row],[Fecha Inicio grupo]])&amp;"-"&amp;TRIM(Tabla1[[#This Row],[Tipo Incrito]]))</f>
        <v/>
      </c>
      <c r="BH1041" s="251" t="str">
        <f>IF(F1041="","",OR(IFERROR(SEARCH("CG",Tabla1[[#This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1" s="305" t="str">
        <f>IF(F1041&lt;&gt;"",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1" s="305" t="str">
        <f>IF(F1041&lt;&gt;"",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1" s="305" t="str">
        <f>IF(Tabla1[[#This Row],[Fecha Inicio grupo]]="","",IFERROR(VLOOKUP(Tabla1[[#This Row],[Mes de Alta como miembro]],Parámetros!$AM$2:$AN$16,2,0),"01/01/1900"))</f>
        <v/>
      </c>
    </row>
    <row r="1042" spans="1:63" ht="15" hidden="1" customHeight="1">
      <c r="A1042" s="68">
        <v>1039</v>
      </c>
      <c r="B1042" s="144"/>
      <c r="C1042" s="145"/>
      <c r="D1042" s="42"/>
      <c r="E1042" s="146"/>
      <c r="F1042" s="204"/>
      <c r="G1042" s="45"/>
      <c r="H1042" s="162"/>
      <c r="I1042" s="147"/>
      <c r="J1042" s="145"/>
      <c r="K1042" s="165"/>
      <c r="L1042" s="149"/>
      <c r="M1042" s="148"/>
      <c r="N1042" s="237" t="str">
        <f ca="1">IF(Tabla1[[#This Row],[Fecha de nac]]="","",IF(Tabla1[[#This Row],[Fecha Finalización]] &gt;=TODAY(), DATEDIF(Tabla1[[#This Row],[Fecha de nac]],TODAY(),"y"), ROUNDDOWN((Tabla1[[#This Row],[Fecha Finalización]] -Tabla1[[#This Row],[Fecha de nac]])/365,0)))</f>
        <v/>
      </c>
      <c r="O1042" s="168"/>
      <c r="P1042" s="150"/>
      <c r="Q1042" s="151"/>
      <c r="R1042" s="152"/>
      <c r="S1042" s="152"/>
      <c r="T1042" s="152"/>
      <c r="U1042" s="241" t="str">
        <f>IF(F1042="","",Tabla1[[#This Row],[Fecha Inicio grupo]]+3*7-7)</f>
        <v/>
      </c>
      <c r="V1042" s="242" t="str">
        <f>IF(F1042="","",EDATE(Tabla1[[#This Row],[Fecha Inicio grupo]],3))</f>
        <v/>
      </c>
      <c r="W1042" s="29"/>
      <c r="X1042" s="29"/>
      <c r="Y1042" s="153"/>
      <c r="Z1042" s="153"/>
      <c r="AA1042" s="153"/>
      <c r="AB1042" s="153"/>
      <c r="AC1042" s="153"/>
      <c r="AD1042" s="153"/>
      <c r="AE1042" s="153"/>
      <c r="AF1042" s="153"/>
      <c r="AG1042" s="153"/>
      <c r="AH1042" s="229"/>
      <c r="AI1042" s="229"/>
      <c r="AJ1042" s="230"/>
      <c r="AK1042" s="229"/>
      <c r="AL1042" s="229"/>
      <c r="AM1042" s="229"/>
      <c r="AN1042" s="229"/>
      <c r="AO1042" s="143"/>
      <c r="AP1042" s="244" t="str">
        <f>IF(F1042="","",IFERROR(VLOOKUP(SUBSTITUTE(SUBSTITUTE(Tabla1[[#This Row],[Uso Sistemas]],"T","P"),"N","F"),Parámetros!$M$2:$N$17,2,0),"Completar hasta 3ra sem. para evaluar a Probacionista"))</f>
        <v/>
      </c>
      <c r="AQ1042" s="154"/>
      <c r="AR1042" s="154"/>
      <c r="AS1042" s="154"/>
      <c r="AT1042" s="29"/>
      <c r="AU1042" s="55" t="str">
        <f>CONCATENATE(Tabla1[[#This Row],[sem 01]],Tabla1[[#This Row],[sem 02]],Tabla1[[#This Row],[sem 03]])</f>
        <v/>
      </c>
      <c r="AV1042" s="55"/>
      <c r="AW1042" s="55"/>
      <c r="AX1042" s="246" t="str">
        <f>IF(V1042="","",EOMONTH(EDATE(Tabla1[[#This Row],[Fecha Finalización]],2),0))</f>
        <v/>
      </c>
      <c r="AY1042" s="154"/>
      <c r="AZ1042" s="247" t="str">
        <f>IF(V1042="","",EOMONTH(EDATE(Tabla1[[#This Row],[Fecha Finalización]],3),0))</f>
        <v/>
      </c>
      <c r="BA1042" s="39"/>
      <c r="BB1042" s="39"/>
      <c r="BC1042" s="235"/>
      <c r="BD1042" s="231" t="str">
        <f>IF(F1042="","",Tabla1[[#This Row],[sem 01]]&amp;Tabla1[[#This Row],[sem 02]]&amp;Tabla1[[#This Row],[sem 03]])</f>
        <v/>
      </c>
      <c r="BE1042" s="232" t="str">
        <f>+IF(TRIM(F1042)="","",$B$1&amp;"-"&amp;Tabla1[[#This Row],[Mes Inscrito]]&amp;"-"&amp;Tabla1[[#This Row],[Dia de clases Inscrito]]&amp;"-"&amp;Tabla1[[#This Row],[Horario Inscrito]]&amp;"-"&amp;Tabla1[[#This Row],[Fecha Inicio grupo]])</f>
        <v/>
      </c>
      <c r="BF1042" s="249" t="str">
        <f>IF(F1042="","",Tabla1[[#This Row],[Curso]])</f>
        <v/>
      </c>
      <c r="BG1042" s="250" t="str">
        <f>+IF(TRIM(F1042)="","",$B$1&amp;"-"&amp;TRIM(Tabla1[[#This Row],[Mes Inscrito]])&amp;"-"&amp;TRIM(Tabla1[[#This Row],[Dia de clases Inscrito]])&amp;"-"&amp;TRIM(Tabla1[[#This Row],[Horario Inscrito]])&amp;"-"&amp;TRIM(Tabla1[[#This Row],[Fecha Inicio grupo]])&amp;"-"&amp;TRIM(Tabla1[[#This Row],[Tipo Incrito]]))</f>
        <v/>
      </c>
      <c r="BH1042" s="251" t="str">
        <f>IF(F1042="","",OR(IFERROR(SEARCH("CG",Tabla1[[#This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2" s="305" t="str">
        <f>IF(F1042&lt;&gt;"",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2" s="305" t="str">
        <f>IF(F1042&lt;&gt;"",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2" s="305" t="str">
        <f>IF(Tabla1[[#This Row],[Fecha Inicio grupo]]="","",IFERROR(VLOOKUP(Tabla1[[#This Row],[Mes de Alta como miembro]],Parámetros!$AM$2:$AN$16,2,0),"01/01/1900"))</f>
        <v/>
      </c>
    </row>
    <row r="1043" spans="1:63" ht="15" hidden="1" customHeight="1">
      <c r="A1043" s="68">
        <v>1040</v>
      </c>
      <c r="B1043" s="144"/>
      <c r="C1043" s="145"/>
      <c r="D1043" s="42"/>
      <c r="E1043" s="146"/>
      <c r="F1043" s="204"/>
      <c r="G1043" s="45"/>
      <c r="H1043" s="162"/>
      <c r="I1043" s="147"/>
      <c r="J1043" s="145"/>
      <c r="K1043" s="165"/>
      <c r="L1043" s="149"/>
      <c r="M1043" s="148"/>
      <c r="N1043" s="237" t="str">
        <f ca="1">IF(Tabla1[[#This Row],[Fecha de nac]]="","",IF(Tabla1[[#This Row],[Fecha Finalización]] &gt;=TODAY(), DATEDIF(Tabla1[[#This Row],[Fecha de nac]],TODAY(),"y"), ROUNDDOWN((Tabla1[[#This Row],[Fecha Finalización]] -Tabla1[[#This Row],[Fecha de nac]])/365,0)))</f>
        <v/>
      </c>
      <c r="O1043" s="168"/>
      <c r="P1043" s="150"/>
      <c r="Q1043" s="151"/>
      <c r="R1043" s="152"/>
      <c r="S1043" s="152"/>
      <c r="T1043" s="152"/>
      <c r="U1043" s="241" t="str">
        <f>IF(F1043="","",Tabla1[[#This Row],[Fecha Inicio grupo]]+3*7-7)</f>
        <v/>
      </c>
      <c r="V1043" s="242" t="str">
        <f>IF(F1043="","",EDATE(Tabla1[[#This Row],[Fecha Inicio grupo]],3))</f>
        <v/>
      </c>
      <c r="W1043" s="29"/>
      <c r="X1043" s="29"/>
      <c r="Y1043" s="153"/>
      <c r="Z1043" s="153"/>
      <c r="AA1043" s="153"/>
      <c r="AB1043" s="153"/>
      <c r="AC1043" s="153"/>
      <c r="AD1043" s="153"/>
      <c r="AE1043" s="153"/>
      <c r="AF1043" s="153"/>
      <c r="AG1043" s="153"/>
      <c r="AH1043" s="229"/>
      <c r="AI1043" s="229"/>
      <c r="AJ1043" s="230"/>
      <c r="AK1043" s="229"/>
      <c r="AL1043" s="229"/>
      <c r="AM1043" s="229"/>
      <c r="AN1043" s="229"/>
      <c r="AO1043" s="143"/>
      <c r="AP1043" s="244" t="str">
        <f>IF(F1043="","",IFERROR(VLOOKUP(SUBSTITUTE(SUBSTITUTE(Tabla1[[#This Row],[Uso Sistemas]],"T","P"),"N","F"),Parámetros!$M$2:$N$17,2,0),"Completar hasta 3ra sem. para evaluar a Probacionista"))</f>
        <v/>
      </c>
      <c r="AQ1043" s="154"/>
      <c r="AR1043" s="154"/>
      <c r="AS1043" s="154"/>
      <c r="AT1043" s="29"/>
      <c r="AU1043" s="55" t="str">
        <f>CONCATENATE(Tabla1[[#This Row],[sem 01]],Tabla1[[#This Row],[sem 02]],Tabla1[[#This Row],[sem 03]])</f>
        <v/>
      </c>
      <c r="AV1043" s="55"/>
      <c r="AW1043" s="55"/>
      <c r="AX1043" s="246" t="str">
        <f>IF(V1043="","",EOMONTH(EDATE(Tabla1[[#This Row],[Fecha Finalización]],2),0))</f>
        <v/>
      </c>
      <c r="AY1043" s="154"/>
      <c r="AZ1043" s="247" t="str">
        <f>IF(V1043="","",EOMONTH(EDATE(Tabla1[[#This Row],[Fecha Finalización]],3),0))</f>
        <v/>
      </c>
      <c r="BA1043" s="39"/>
      <c r="BB1043" s="39"/>
      <c r="BC1043" s="235"/>
      <c r="BD1043" s="231" t="str">
        <f>IF(F1043="","",Tabla1[[#This Row],[sem 01]]&amp;Tabla1[[#This Row],[sem 02]]&amp;Tabla1[[#This Row],[sem 03]])</f>
        <v/>
      </c>
      <c r="BE1043" s="232" t="str">
        <f>+IF(TRIM(F1043)="","",$B$1&amp;"-"&amp;Tabla1[[#This Row],[Mes Inscrito]]&amp;"-"&amp;Tabla1[[#This Row],[Dia de clases Inscrito]]&amp;"-"&amp;Tabla1[[#This Row],[Horario Inscrito]]&amp;"-"&amp;Tabla1[[#This Row],[Fecha Inicio grupo]])</f>
        <v/>
      </c>
      <c r="BF1043" s="249" t="str">
        <f>IF(F1043="","",Tabla1[[#This Row],[Curso]])</f>
        <v/>
      </c>
      <c r="BG1043" s="250" t="str">
        <f>+IF(TRIM(F1043)="","",$B$1&amp;"-"&amp;TRIM(Tabla1[[#This Row],[Mes Inscrito]])&amp;"-"&amp;TRIM(Tabla1[[#This Row],[Dia de clases Inscrito]])&amp;"-"&amp;TRIM(Tabla1[[#This Row],[Horario Inscrito]])&amp;"-"&amp;TRIM(Tabla1[[#This Row],[Fecha Inicio grupo]])&amp;"-"&amp;TRIM(Tabla1[[#This Row],[Tipo Incrito]]))</f>
        <v/>
      </c>
      <c r="BH1043" s="251" t="str">
        <f>IF(F1043="","",OR(IFERROR(SEARCH("CG",Tabla1[[#This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3" s="305" t="str">
        <f>IF(F1043&lt;&gt;"",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3" s="305" t="str">
        <f>IF(F1043&lt;&gt;"",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3" s="305" t="str">
        <f>IF(Tabla1[[#This Row],[Fecha Inicio grupo]]="","",IFERROR(VLOOKUP(Tabla1[[#This Row],[Mes de Alta como miembro]],Parámetros!$AM$2:$AN$16,2,0),"01/01/1900"))</f>
        <v/>
      </c>
    </row>
    <row r="1044" spans="1:63" ht="15" hidden="1" customHeight="1">
      <c r="A1044" s="68">
        <v>1041</v>
      </c>
      <c r="B1044" s="144"/>
      <c r="C1044" s="145"/>
      <c r="D1044" s="42"/>
      <c r="E1044" s="146"/>
      <c r="F1044" s="204"/>
      <c r="G1044" s="45"/>
      <c r="H1044" s="162"/>
      <c r="I1044" s="147"/>
      <c r="J1044" s="145"/>
      <c r="K1044" s="165"/>
      <c r="L1044" s="149"/>
      <c r="M1044" s="148"/>
      <c r="N1044" s="237" t="str">
        <f ca="1">IF(Tabla1[[#This Row],[Fecha de nac]]="","",IF(Tabla1[[#This Row],[Fecha Finalización]] &gt;=TODAY(), DATEDIF(Tabla1[[#This Row],[Fecha de nac]],TODAY(),"y"), ROUNDDOWN((Tabla1[[#This Row],[Fecha Finalización]] -Tabla1[[#This Row],[Fecha de nac]])/365,0)))</f>
        <v/>
      </c>
      <c r="O1044" s="168"/>
      <c r="P1044" s="150"/>
      <c r="Q1044" s="151"/>
      <c r="R1044" s="152"/>
      <c r="S1044" s="152"/>
      <c r="T1044" s="152"/>
      <c r="U1044" s="241" t="str">
        <f>IF(F1044="","",Tabla1[[#This Row],[Fecha Inicio grupo]]+3*7-7)</f>
        <v/>
      </c>
      <c r="V1044" s="242" t="str">
        <f>IF(F1044="","",EDATE(Tabla1[[#This Row],[Fecha Inicio grupo]],3))</f>
        <v/>
      </c>
      <c r="W1044" s="29"/>
      <c r="X1044" s="29"/>
      <c r="Y1044" s="153"/>
      <c r="Z1044" s="153"/>
      <c r="AA1044" s="153"/>
      <c r="AB1044" s="153"/>
      <c r="AC1044" s="153"/>
      <c r="AD1044" s="153"/>
      <c r="AE1044" s="153"/>
      <c r="AF1044" s="153"/>
      <c r="AG1044" s="153"/>
      <c r="AH1044" s="229"/>
      <c r="AI1044" s="229"/>
      <c r="AJ1044" s="230"/>
      <c r="AK1044" s="229"/>
      <c r="AL1044" s="229"/>
      <c r="AM1044" s="229"/>
      <c r="AN1044" s="229"/>
      <c r="AO1044" s="143"/>
      <c r="AP1044" s="244" t="str">
        <f>IF(F1044="","",IFERROR(VLOOKUP(SUBSTITUTE(SUBSTITUTE(Tabla1[[#This Row],[Uso Sistemas]],"T","P"),"N","F"),Parámetros!$M$2:$N$17,2,0),"Completar hasta 3ra sem. para evaluar a Probacionista"))</f>
        <v/>
      </c>
      <c r="AQ1044" s="154"/>
      <c r="AR1044" s="154"/>
      <c r="AS1044" s="154"/>
      <c r="AT1044" s="29"/>
      <c r="AU1044" s="55" t="str">
        <f>CONCATENATE(Tabla1[[#This Row],[sem 01]],Tabla1[[#This Row],[sem 02]],Tabla1[[#This Row],[sem 03]])</f>
        <v/>
      </c>
      <c r="AV1044" s="55"/>
      <c r="AW1044" s="55"/>
      <c r="AX1044" s="246" t="str">
        <f>IF(V1044="","",EOMONTH(EDATE(Tabla1[[#This Row],[Fecha Finalización]],2),0))</f>
        <v/>
      </c>
      <c r="AY1044" s="154"/>
      <c r="AZ1044" s="247" t="str">
        <f>IF(V1044="","",EOMONTH(EDATE(Tabla1[[#This Row],[Fecha Finalización]],3),0))</f>
        <v/>
      </c>
      <c r="BA1044" s="39"/>
      <c r="BB1044" s="39"/>
      <c r="BC1044" s="235"/>
      <c r="BD1044" s="231" t="str">
        <f>IF(F1044="","",Tabla1[[#This Row],[sem 01]]&amp;Tabla1[[#This Row],[sem 02]]&amp;Tabla1[[#This Row],[sem 03]])</f>
        <v/>
      </c>
      <c r="BE1044" s="232" t="str">
        <f>+IF(TRIM(F1044)="","",$B$1&amp;"-"&amp;Tabla1[[#This Row],[Mes Inscrito]]&amp;"-"&amp;Tabla1[[#This Row],[Dia de clases Inscrito]]&amp;"-"&amp;Tabla1[[#This Row],[Horario Inscrito]]&amp;"-"&amp;Tabla1[[#This Row],[Fecha Inicio grupo]])</f>
        <v/>
      </c>
      <c r="BF1044" s="249" t="str">
        <f>IF(F1044="","",Tabla1[[#This Row],[Curso]])</f>
        <v/>
      </c>
      <c r="BG1044" s="250" t="str">
        <f>+IF(TRIM(F1044)="","",$B$1&amp;"-"&amp;TRIM(Tabla1[[#This Row],[Mes Inscrito]])&amp;"-"&amp;TRIM(Tabla1[[#This Row],[Dia de clases Inscrito]])&amp;"-"&amp;TRIM(Tabla1[[#This Row],[Horario Inscrito]])&amp;"-"&amp;TRIM(Tabla1[[#This Row],[Fecha Inicio grupo]])&amp;"-"&amp;TRIM(Tabla1[[#This Row],[Tipo Incrito]]))</f>
        <v/>
      </c>
      <c r="BH1044" s="251" t="str">
        <f>IF(F1044="","",OR(IFERROR(SEARCH("CG",Tabla1[[#This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4" s="305" t="str">
        <f>IF(F1044&lt;&gt;"",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4" s="305" t="str">
        <f>IF(F1044&lt;&gt;"",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4" s="305" t="str">
        <f>IF(Tabla1[[#This Row],[Fecha Inicio grupo]]="","",IFERROR(VLOOKUP(Tabla1[[#This Row],[Mes de Alta como miembro]],Parámetros!$AM$2:$AN$16,2,0),"01/01/1900"))</f>
        <v/>
      </c>
    </row>
    <row r="1045" spans="1:63" ht="15" hidden="1" customHeight="1">
      <c r="A1045" s="68">
        <v>1042</v>
      </c>
      <c r="B1045" s="144"/>
      <c r="C1045" s="145"/>
      <c r="D1045" s="42"/>
      <c r="E1045" s="146"/>
      <c r="F1045" s="204"/>
      <c r="G1045" s="45"/>
      <c r="H1045" s="162"/>
      <c r="I1045" s="147"/>
      <c r="J1045" s="145"/>
      <c r="K1045" s="165"/>
      <c r="L1045" s="149"/>
      <c r="M1045" s="148"/>
      <c r="N1045" s="237" t="str">
        <f ca="1">IF(Tabla1[[#This Row],[Fecha de nac]]="","",IF(Tabla1[[#This Row],[Fecha Finalización]] &gt;=TODAY(), DATEDIF(Tabla1[[#This Row],[Fecha de nac]],TODAY(),"y"), ROUNDDOWN((Tabla1[[#This Row],[Fecha Finalización]] -Tabla1[[#This Row],[Fecha de nac]])/365,0)))</f>
        <v/>
      </c>
      <c r="O1045" s="168"/>
      <c r="P1045" s="150"/>
      <c r="Q1045" s="151"/>
      <c r="R1045" s="152"/>
      <c r="S1045" s="152"/>
      <c r="T1045" s="152"/>
      <c r="U1045" s="241" t="str">
        <f>IF(F1045="","",Tabla1[[#This Row],[Fecha Inicio grupo]]+3*7-7)</f>
        <v/>
      </c>
      <c r="V1045" s="242" t="str">
        <f>IF(F1045="","",EDATE(Tabla1[[#This Row],[Fecha Inicio grupo]],3))</f>
        <v/>
      </c>
      <c r="W1045" s="29"/>
      <c r="X1045" s="29"/>
      <c r="Y1045" s="153"/>
      <c r="Z1045" s="153"/>
      <c r="AA1045" s="153"/>
      <c r="AB1045" s="153"/>
      <c r="AC1045" s="153"/>
      <c r="AD1045" s="153"/>
      <c r="AE1045" s="153"/>
      <c r="AF1045" s="153"/>
      <c r="AG1045" s="153"/>
      <c r="AH1045" s="229"/>
      <c r="AI1045" s="229"/>
      <c r="AJ1045" s="230"/>
      <c r="AK1045" s="229"/>
      <c r="AL1045" s="229"/>
      <c r="AM1045" s="229"/>
      <c r="AN1045" s="229"/>
      <c r="AO1045" s="143"/>
      <c r="AP1045" s="244" t="str">
        <f>IF(F1045="","",IFERROR(VLOOKUP(SUBSTITUTE(SUBSTITUTE(Tabla1[[#This Row],[Uso Sistemas]],"T","P"),"N","F"),Parámetros!$M$2:$N$17,2,0),"Completar hasta 3ra sem. para evaluar a Probacionista"))</f>
        <v/>
      </c>
      <c r="AQ1045" s="154"/>
      <c r="AR1045" s="154"/>
      <c r="AS1045" s="154"/>
      <c r="AT1045" s="29"/>
      <c r="AU1045" s="55" t="str">
        <f>CONCATENATE(Tabla1[[#This Row],[sem 01]],Tabla1[[#This Row],[sem 02]],Tabla1[[#This Row],[sem 03]])</f>
        <v/>
      </c>
      <c r="AV1045" s="55"/>
      <c r="AW1045" s="55"/>
      <c r="AX1045" s="246" t="str">
        <f>IF(V1045="","",EOMONTH(EDATE(Tabla1[[#This Row],[Fecha Finalización]],2),0))</f>
        <v/>
      </c>
      <c r="AY1045" s="154"/>
      <c r="AZ1045" s="247" t="str">
        <f>IF(V1045="","",EOMONTH(EDATE(Tabla1[[#This Row],[Fecha Finalización]],3),0))</f>
        <v/>
      </c>
      <c r="BA1045" s="39"/>
      <c r="BB1045" s="39"/>
      <c r="BC1045" s="235"/>
      <c r="BD1045" s="231" t="str">
        <f>IF(F1045="","",Tabla1[[#This Row],[sem 01]]&amp;Tabla1[[#This Row],[sem 02]]&amp;Tabla1[[#This Row],[sem 03]])</f>
        <v/>
      </c>
      <c r="BE1045" s="232" t="str">
        <f>+IF(TRIM(F1045)="","",$B$1&amp;"-"&amp;Tabla1[[#This Row],[Mes Inscrito]]&amp;"-"&amp;Tabla1[[#This Row],[Dia de clases Inscrito]]&amp;"-"&amp;Tabla1[[#This Row],[Horario Inscrito]]&amp;"-"&amp;Tabla1[[#This Row],[Fecha Inicio grupo]])</f>
        <v/>
      </c>
      <c r="BF1045" s="249" t="str">
        <f>IF(F1045="","",Tabla1[[#This Row],[Curso]])</f>
        <v/>
      </c>
      <c r="BG1045" s="250" t="str">
        <f>+IF(TRIM(F1045)="","",$B$1&amp;"-"&amp;TRIM(Tabla1[[#This Row],[Mes Inscrito]])&amp;"-"&amp;TRIM(Tabla1[[#This Row],[Dia de clases Inscrito]])&amp;"-"&amp;TRIM(Tabla1[[#This Row],[Horario Inscrito]])&amp;"-"&amp;TRIM(Tabla1[[#This Row],[Fecha Inicio grupo]])&amp;"-"&amp;TRIM(Tabla1[[#This Row],[Tipo Incrito]]))</f>
        <v/>
      </c>
      <c r="BH1045" s="251" t="str">
        <f>IF(F1045="","",OR(IFERROR(SEARCH("CG",Tabla1[[#This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5" s="305" t="str">
        <f>IF(F1045&lt;&gt;"",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5" s="305" t="str">
        <f>IF(F1045&lt;&gt;"",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5" s="305" t="str">
        <f>IF(Tabla1[[#This Row],[Fecha Inicio grupo]]="","",IFERROR(VLOOKUP(Tabla1[[#This Row],[Mes de Alta como miembro]],Parámetros!$AM$2:$AN$16,2,0),"01/01/1900"))</f>
        <v/>
      </c>
    </row>
    <row r="1046" spans="1:63" ht="15" hidden="1" customHeight="1">
      <c r="A1046" s="68">
        <v>1043</v>
      </c>
      <c r="B1046" s="144"/>
      <c r="C1046" s="145"/>
      <c r="D1046" s="42"/>
      <c r="E1046" s="146"/>
      <c r="F1046" s="204"/>
      <c r="G1046" s="45"/>
      <c r="H1046" s="162"/>
      <c r="I1046" s="147"/>
      <c r="J1046" s="145"/>
      <c r="K1046" s="165"/>
      <c r="L1046" s="149"/>
      <c r="M1046" s="148"/>
      <c r="N1046" s="237" t="str">
        <f ca="1">IF(Tabla1[[#This Row],[Fecha de nac]]="","",IF(Tabla1[[#This Row],[Fecha Finalización]] &gt;=TODAY(), DATEDIF(Tabla1[[#This Row],[Fecha de nac]],TODAY(),"y"), ROUNDDOWN((Tabla1[[#This Row],[Fecha Finalización]] -Tabla1[[#This Row],[Fecha de nac]])/365,0)))</f>
        <v/>
      </c>
      <c r="O1046" s="168"/>
      <c r="P1046" s="150"/>
      <c r="Q1046" s="151"/>
      <c r="R1046" s="152"/>
      <c r="S1046" s="152"/>
      <c r="T1046" s="152"/>
      <c r="U1046" s="241" t="str">
        <f>IF(F1046="","",Tabla1[[#This Row],[Fecha Inicio grupo]]+3*7-7)</f>
        <v/>
      </c>
      <c r="V1046" s="242" t="str">
        <f>IF(F1046="","",EDATE(Tabla1[[#This Row],[Fecha Inicio grupo]],3))</f>
        <v/>
      </c>
      <c r="W1046" s="29"/>
      <c r="X1046" s="29"/>
      <c r="Y1046" s="153"/>
      <c r="Z1046" s="153"/>
      <c r="AA1046" s="153"/>
      <c r="AB1046" s="153"/>
      <c r="AC1046" s="153"/>
      <c r="AD1046" s="153"/>
      <c r="AE1046" s="153"/>
      <c r="AF1046" s="153"/>
      <c r="AG1046" s="153"/>
      <c r="AH1046" s="229"/>
      <c r="AI1046" s="229"/>
      <c r="AJ1046" s="230"/>
      <c r="AK1046" s="229"/>
      <c r="AL1046" s="229"/>
      <c r="AM1046" s="229"/>
      <c r="AN1046" s="229"/>
      <c r="AO1046" s="143"/>
      <c r="AP1046" s="244" t="str">
        <f>IF(F1046="","",IFERROR(VLOOKUP(SUBSTITUTE(SUBSTITUTE(Tabla1[[#This Row],[Uso Sistemas]],"T","P"),"N","F"),Parámetros!$M$2:$N$17,2,0),"Completar hasta 3ra sem. para evaluar a Probacionista"))</f>
        <v/>
      </c>
      <c r="AQ1046" s="154"/>
      <c r="AR1046" s="154"/>
      <c r="AS1046" s="154"/>
      <c r="AT1046" s="29"/>
      <c r="AU1046" s="55" t="str">
        <f>CONCATENATE(Tabla1[[#This Row],[sem 01]],Tabla1[[#This Row],[sem 02]],Tabla1[[#This Row],[sem 03]])</f>
        <v/>
      </c>
      <c r="AV1046" s="55"/>
      <c r="AW1046" s="55"/>
      <c r="AX1046" s="246" t="str">
        <f>IF(V1046="","",EOMONTH(EDATE(Tabla1[[#This Row],[Fecha Finalización]],2),0))</f>
        <v/>
      </c>
      <c r="AY1046" s="154"/>
      <c r="AZ1046" s="247" t="str">
        <f>IF(V1046="","",EOMONTH(EDATE(Tabla1[[#This Row],[Fecha Finalización]],3),0))</f>
        <v/>
      </c>
      <c r="BA1046" s="39"/>
      <c r="BB1046" s="39"/>
      <c r="BC1046" s="235"/>
      <c r="BD1046" s="231" t="str">
        <f>IF(F1046="","",Tabla1[[#This Row],[sem 01]]&amp;Tabla1[[#This Row],[sem 02]]&amp;Tabla1[[#This Row],[sem 03]])</f>
        <v/>
      </c>
      <c r="BE1046" s="232" t="str">
        <f>+IF(TRIM(F1046)="","",$B$1&amp;"-"&amp;Tabla1[[#This Row],[Mes Inscrito]]&amp;"-"&amp;Tabla1[[#This Row],[Dia de clases Inscrito]]&amp;"-"&amp;Tabla1[[#This Row],[Horario Inscrito]]&amp;"-"&amp;Tabla1[[#This Row],[Fecha Inicio grupo]])</f>
        <v/>
      </c>
      <c r="BF1046" s="249" t="str">
        <f>IF(F1046="","",Tabla1[[#This Row],[Curso]])</f>
        <v/>
      </c>
      <c r="BG1046" s="250" t="str">
        <f>+IF(TRIM(F1046)="","",$B$1&amp;"-"&amp;TRIM(Tabla1[[#This Row],[Mes Inscrito]])&amp;"-"&amp;TRIM(Tabla1[[#This Row],[Dia de clases Inscrito]])&amp;"-"&amp;TRIM(Tabla1[[#This Row],[Horario Inscrito]])&amp;"-"&amp;TRIM(Tabla1[[#This Row],[Fecha Inicio grupo]])&amp;"-"&amp;TRIM(Tabla1[[#This Row],[Tipo Incrito]]))</f>
        <v/>
      </c>
      <c r="BH1046" s="251" t="str">
        <f>IF(F1046="","",OR(IFERROR(SEARCH("CG",Tabla1[[#This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6" s="305" t="str">
        <f>IF(F1046&lt;&gt;"",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6" s="305" t="str">
        <f>IF(F1046&lt;&gt;"",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6" s="305" t="str">
        <f>IF(Tabla1[[#This Row],[Fecha Inicio grupo]]="","",IFERROR(VLOOKUP(Tabla1[[#This Row],[Mes de Alta como miembro]],Parámetros!$AM$2:$AN$16,2,0),"01/01/1900"))</f>
        <v/>
      </c>
    </row>
    <row r="1047" spans="1:63" ht="15" hidden="1" customHeight="1">
      <c r="A1047" s="68">
        <v>1044</v>
      </c>
      <c r="B1047" s="144"/>
      <c r="C1047" s="145"/>
      <c r="D1047" s="42"/>
      <c r="E1047" s="146"/>
      <c r="F1047" s="204"/>
      <c r="G1047" s="45"/>
      <c r="H1047" s="162"/>
      <c r="I1047" s="147"/>
      <c r="J1047" s="145"/>
      <c r="K1047" s="165"/>
      <c r="L1047" s="149"/>
      <c r="M1047" s="148"/>
      <c r="N1047" s="237" t="str">
        <f ca="1">IF(Tabla1[[#This Row],[Fecha de nac]]="","",IF(Tabla1[[#This Row],[Fecha Finalización]] &gt;=TODAY(), DATEDIF(Tabla1[[#This Row],[Fecha de nac]],TODAY(),"y"), ROUNDDOWN((Tabla1[[#This Row],[Fecha Finalización]] -Tabla1[[#This Row],[Fecha de nac]])/365,0)))</f>
        <v/>
      </c>
      <c r="O1047" s="168"/>
      <c r="P1047" s="150"/>
      <c r="Q1047" s="151"/>
      <c r="R1047" s="152"/>
      <c r="S1047" s="152"/>
      <c r="T1047" s="152"/>
      <c r="U1047" s="241" t="str">
        <f>IF(F1047="","",Tabla1[[#This Row],[Fecha Inicio grupo]]+3*7-7)</f>
        <v/>
      </c>
      <c r="V1047" s="242" t="str">
        <f>IF(F1047="","",EDATE(Tabla1[[#This Row],[Fecha Inicio grupo]],3))</f>
        <v/>
      </c>
      <c r="W1047" s="29"/>
      <c r="X1047" s="29"/>
      <c r="Y1047" s="153"/>
      <c r="Z1047" s="153"/>
      <c r="AA1047" s="153"/>
      <c r="AB1047" s="153"/>
      <c r="AC1047" s="153"/>
      <c r="AD1047" s="153"/>
      <c r="AE1047" s="153"/>
      <c r="AF1047" s="153"/>
      <c r="AG1047" s="153"/>
      <c r="AH1047" s="229"/>
      <c r="AI1047" s="229"/>
      <c r="AJ1047" s="230"/>
      <c r="AK1047" s="229"/>
      <c r="AL1047" s="229"/>
      <c r="AM1047" s="229"/>
      <c r="AN1047" s="229"/>
      <c r="AO1047" s="143"/>
      <c r="AP1047" s="244" t="str">
        <f>IF(F1047="","",IFERROR(VLOOKUP(SUBSTITUTE(SUBSTITUTE(Tabla1[[#This Row],[Uso Sistemas]],"T","P"),"N","F"),Parámetros!$M$2:$N$17,2,0),"Completar hasta 3ra sem. para evaluar a Probacionista"))</f>
        <v/>
      </c>
      <c r="AQ1047" s="154"/>
      <c r="AR1047" s="154"/>
      <c r="AS1047" s="154"/>
      <c r="AT1047" s="29"/>
      <c r="AU1047" s="55" t="str">
        <f>CONCATENATE(Tabla1[[#This Row],[sem 01]],Tabla1[[#This Row],[sem 02]],Tabla1[[#This Row],[sem 03]])</f>
        <v/>
      </c>
      <c r="AV1047" s="55"/>
      <c r="AW1047" s="55"/>
      <c r="AX1047" s="246" t="str">
        <f>IF(V1047="","",EOMONTH(EDATE(Tabla1[[#This Row],[Fecha Finalización]],2),0))</f>
        <v/>
      </c>
      <c r="AY1047" s="154"/>
      <c r="AZ1047" s="247" t="str">
        <f>IF(V1047="","",EOMONTH(EDATE(Tabla1[[#This Row],[Fecha Finalización]],3),0))</f>
        <v/>
      </c>
      <c r="BA1047" s="39"/>
      <c r="BB1047" s="39"/>
      <c r="BC1047" s="235"/>
      <c r="BD1047" s="231" t="str">
        <f>IF(F1047="","",Tabla1[[#This Row],[sem 01]]&amp;Tabla1[[#This Row],[sem 02]]&amp;Tabla1[[#This Row],[sem 03]])</f>
        <v/>
      </c>
      <c r="BE1047" s="232" t="str">
        <f>+IF(TRIM(F1047)="","",$B$1&amp;"-"&amp;Tabla1[[#This Row],[Mes Inscrito]]&amp;"-"&amp;Tabla1[[#This Row],[Dia de clases Inscrito]]&amp;"-"&amp;Tabla1[[#This Row],[Horario Inscrito]]&amp;"-"&amp;Tabla1[[#This Row],[Fecha Inicio grupo]])</f>
        <v/>
      </c>
      <c r="BF1047" s="249" t="str">
        <f>IF(F1047="","",Tabla1[[#This Row],[Curso]])</f>
        <v/>
      </c>
      <c r="BG1047" s="250" t="str">
        <f>+IF(TRIM(F1047)="","",$B$1&amp;"-"&amp;TRIM(Tabla1[[#This Row],[Mes Inscrito]])&amp;"-"&amp;TRIM(Tabla1[[#This Row],[Dia de clases Inscrito]])&amp;"-"&amp;TRIM(Tabla1[[#This Row],[Horario Inscrito]])&amp;"-"&amp;TRIM(Tabla1[[#This Row],[Fecha Inicio grupo]])&amp;"-"&amp;TRIM(Tabla1[[#This Row],[Tipo Incrito]]))</f>
        <v/>
      </c>
      <c r="BH1047" s="251" t="str">
        <f>IF(F1047="","",OR(IFERROR(SEARCH("CG",Tabla1[[#This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7" s="305" t="str">
        <f>IF(F1047&lt;&gt;"",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7" s="305" t="str">
        <f>IF(F1047&lt;&gt;"",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7" s="305" t="str">
        <f>IF(Tabla1[[#This Row],[Fecha Inicio grupo]]="","",IFERROR(VLOOKUP(Tabla1[[#This Row],[Mes de Alta como miembro]],Parámetros!$AM$2:$AN$16,2,0),"01/01/1900"))</f>
        <v/>
      </c>
    </row>
    <row r="1048" spans="1:63" ht="15" hidden="1" customHeight="1">
      <c r="A1048" s="68">
        <v>1045</v>
      </c>
      <c r="B1048" s="144"/>
      <c r="C1048" s="145"/>
      <c r="D1048" s="42"/>
      <c r="E1048" s="146"/>
      <c r="F1048" s="204"/>
      <c r="G1048" s="45"/>
      <c r="H1048" s="162"/>
      <c r="I1048" s="147"/>
      <c r="J1048" s="145"/>
      <c r="K1048" s="165"/>
      <c r="L1048" s="149"/>
      <c r="M1048" s="148"/>
      <c r="N1048" s="237" t="str">
        <f ca="1">IF(Tabla1[[#This Row],[Fecha de nac]]="","",IF(Tabla1[[#This Row],[Fecha Finalización]] &gt;=TODAY(), DATEDIF(Tabla1[[#This Row],[Fecha de nac]],TODAY(),"y"), ROUNDDOWN((Tabla1[[#This Row],[Fecha Finalización]] -Tabla1[[#This Row],[Fecha de nac]])/365,0)))</f>
        <v/>
      </c>
      <c r="O1048" s="168"/>
      <c r="P1048" s="150"/>
      <c r="Q1048" s="151"/>
      <c r="R1048" s="152"/>
      <c r="S1048" s="152"/>
      <c r="T1048" s="152"/>
      <c r="U1048" s="241" t="str">
        <f>IF(F1048="","",Tabla1[[#This Row],[Fecha Inicio grupo]]+3*7-7)</f>
        <v/>
      </c>
      <c r="V1048" s="242" t="str">
        <f>IF(F1048="","",EDATE(Tabla1[[#This Row],[Fecha Inicio grupo]],3))</f>
        <v/>
      </c>
      <c r="W1048" s="29"/>
      <c r="X1048" s="29"/>
      <c r="Y1048" s="153"/>
      <c r="Z1048" s="153"/>
      <c r="AA1048" s="153"/>
      <c r="AB1048" s="153"/>
      <c r="AC1048" s="153"/>
      <c r="AD1048" s="153"/>
      <c r="AE1048" s="153"/>
      <c r="AF1048" s="153"/>
      <c r="AG1048" s="153"/>
      <c r="AH1048" s="229"/>
      <c r="AI1048" s="229"/>
      <c r="AJ1048" s="230"/>
      <c r="AK1048" s="229"/>
      <c r="AL1048" s="229"/>
      <c r="AM1048" s="229"/>
      <c r="AN1048" s="229"/>
      <c r="AO1048" s="143"/>
      <c r="AP1048" s="244" t="str">
        <f>IF(F1048="","",IFERROR(VLOOKUP(SUBSTITUTE(SUBSTITUTE(Tabla1[[#This Row],[Uso Sistemas]],"T","P"),"N","F"),Parámetros!$M$2:$N$17,2,0),"Completar hasta 3ra sem. para evaluar a Probacionista"))</f>
        <v/>
      </c>
      <c r="AQ1048" s="154"/>
      <c r="AR1048" s="154"/>
      <c r="AS1048" s="154"/>
      <c r="AT1048" s="29"/>
      <c r="AU1048" s="55" t="str">
        <f>CONCATENATE(Tabla1[[#This Row],[sem 01]],Tabla1[[#This Row],[sem 02]],Tabla1[[#This Row],[sem 03]])</f>
        <v/>
      </c>
      <c r="AV1048" s="55"/>
      <c r="AW1048" s="55"/>
      <c r="AX1048" s="246" t="str">
        <f>IF(V1048="","",EOMONTH(EDATE(Tabla1[[#This Row],[Fecha Finalización]],2),0))</f>
        <v/>
      </c>
      <c r="AY1048" s="154"/>
      <c r="AZ1048" s="247" t="str">
        <f>IF(V1048="","",EOMONTH(EDATE(Tabla1[[#This Row],[Fecha Finalización]],3),0))</f>
        <v/>
      </c>
      <c r="BA1048" s="39"/>
      <c r="BB1048" s="39"/>
      <c r="BC1048" s="235"/>
      <c r="BD1048" s="231" t="str">
        <f>IF(F1048="","",Tabla1[[#This Row],[sem 01]]&amp;Tabla1[[#This Row],[sem 02]]&amp;Tabla1[[#This Row],[sem 03]])</f>
        <v/>
      </c>
      <c r="BE1048" s="232" t="str">
        <f>+IF(TRIM(F1048)="","",$B$1&amp;"-"&amp;Tabla1[[#This Row],[Mes Inscrito]]&amp;"-"&amp;Tabla1[[#This Row],[Dia de clases Inscrito]]&amp;"-"&amp;Tabla1[[#This Row],[Horario Inscrito]]&amp;"-"&amp;Tabla1[[#This Row],[Fecha Inicio grupo]])</f>
        <v/>
      </c>
      <c r="BF1048" s="249" t="str">
        <f>IF(F1048="","",Tabla1[[#This Row],[Curso]])</f>
        <v/>
      </c>
      <c r="BG1048" s="250" t="str">
        <f>+IF(TRIM(F1048)="","",$B$1&amp;"-"&amp;TRIM(Tabla1[[#This Row],[Mes Inscrito]])&amp;"-"&amp;TRIM(Tabla1[[#This Row],[Dia de clases Inscrito]])&amp;"-"&amp;TRIM(Tabla1[[#This Row],[Horario Inscrito]])&amp;"-"&amp;TRIM(Tabla1[[#This Row],[Fecha Inicio grupo]])&amp;"-"&amp;TRIM(Tabla1[[#This Row],[Tipo Incrito]]))</f>
        <v/>
      </c>
      <c r="BH1048" s="251" t="str">
        <f>IF(F1048="","",OR(IFERROR(SEARCH("CG",Tabla1[[#This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8" s="305" t="str">
        <f>IF(F1048&lt;&gt;"",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8" s="305" t="str">
        <f>IF(F1048&lt;&gt;"",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8" s="305" t="str">
        <f>IF(Tabla1[[#This Row],[Fecha Inicio grupo]]="","",IFERROR(VLOOKUP(Tabla1[[#This Row],[Mes de Alta como miembro]],Parámetros!$AM$2:$AN$16,2,0),"01/01/1900"))</f>
        <v/>
      </c>
    </row>
    <row r="1049" spans="1:63" ht="15" hidden="1" customHeight="1">
      <c r="A1049" s="68">
        <v>1046</v>
      </c>
      <c r="B1049" s="144"/>
      <c r="C1049" s="145"/>
      <c r="D1049" s="42"/>
      <c r="E1049" s="146"/>
      <c r="F1049" s="204"/>
      <c r="G1049" s="45"/>
      <c r="H1049" s="162"/>
      <c r="I1049" s="147"/>
      <c r="J1049" s="145"/>
      <c r="K1049" s="165"/>
      <c r="L1049" s="149"/>
      <c r="M1049" s="148"/>
      <c r="N1049" s="237" t="str">
        <f ca="1">IF(Tabla1[[#This Row],[Fecha de nac]]="","",IF(Tabla1[[#This Row],[Fecha Finalización]] &gt;=TODAY(), DATEDIF(Tabla1[[#This Row],[Fecha de nac]],TODAY(),"y"), ROUNDDOWN((Tabla1[[#This Row],[Fecha Finalización]] -Tabla1[[#This Row],[Fecha de nac]])/365,0)))</f>
        <v/>
      </c>
      <c r="O1049" s="168"/>
      <c r="P1049" s="150"/>
      <c r="Q1049" s="151"/>
      <c r="R1049" s="152"/>
      <c r="S1049" s="152"/>
      <c r="T1049" s="152"/>
      <c r="U1049" s="241" t="str">
        <f>IF(F1049="","",Tabla1[[#This Row],[Fecha Inicio grupo]]+3*7-7)</f>
        <v/>
      </c>
      <c r="V1049" s="242" t="str">
        <f>IF(F1049="","",EDATE(Tabla1[[#This Row],[Fecha Inicio grupo]],3))</f>
        <v/>
      </c>
      <c r="W1049" s="29"/>
      <c r="X1049" s="29"/>
      <c r="Y1049" s="153"/>
      <c r="Z1049" s="153"/>
      <c r="AA1049" s="153"/>
      <c r="AB1049" s="153"/>
      <c r="AC1049" s="153"/>
      <c r="AD1049" s="153"/>
      <c r="AE1049" s="153"/>
      <c r="AF1049" s="153"/>
      <c r="AG1049" s="153"/>
      <c r="AH1049" s="229"/>
      <c r="AI1049" s="229"/>
      <c r="AJ1049" s="230"/>
      <c r="AK1049" s="229"/>
      <c r="AL1049" s="229"/>
      <c r="AM1049" s="229"/>
      <c r="AN1049" s="229"/>
      <c r="AO1049" s="143"/>
      <c r="AP1049" s="244" t="str">
        <f>IF(F1049="","",IFERROR(VLOOKUP(SUBSTITUTE(SUBSTITUTE(Tabla1[[#This Row],[Uso Sistemas]],"T","P"),"N","F"),Parámetros!$M$2:$N$17,2,0),"Completar hasta 3ra sem. para evaluar a Probacionista"))</f>
        <v/>
      </c>
      <c r="AQ1049" s="154"/>
      <c r="AR1049" s="154"/>
      <c r="AS1049" s="154"/>
      <c r="AT1049" s="29"/>
      <c r="AU1049" s="55" t="str">
        <f>CONCATENATE(Tabla1[[#This Row],[sem 01]],Tabla1[[#This Row],[sem 02]],Tabla1[[#This Row],[sem 03]])</f>
        <v/>
      </c>
      <c r="AV1049" s="55"/>
      <c r="AW1049" s="55"/>
      <c r="AX1049" s="246" t="str">
        <f>IF(V1049="","",EOMONTH(EDATE(Tabla1[[#This Row],[Fecha Finalización]],2),0))</f>
        <v/>
      </c>
      <c r="AY1049" s="154"/>
      <c r="AZ1049" s="247" t="str">
        <f>IF(V1049="","",EOMONTH(EDATE(Tabla1[[#This Row],[Fecha Finalización]],3),0))</f>
        <v/>
      </c>
      <c r="BA1049" s="39"/>
      <c r="BB1049" s="39"/>
      <c r="BC1049" s="235"/>
      <c r="BD1049" s="231" t="str">
        <f>IF(F1049="","",Tabla1[[#This Row],[sem 01]]&amp;Tabla1[[#This Row],[sem 02]]&amp;Tabla1[[#This Row],[sem 03]])</f>
        <v/>
      </c>
      <c r="BE1049" s="232" t="str">
        <f>+IF(TRIM(F1049)="","",$B$1&amp;"-"&amp;Tabla1[[#This Row],[Mes Inscrito]]&amp;"-"&amp;Tabla1[[#This Row],[Dia de clases Inscrito]]&amp;"-"&amp;Tabla1[[#This Row],[Horario Inscrito]]&amp;"-"&amp;Tabla1[[#This Row],[Fecha Inicio grupo]])</f>
        <v/>
      </c>
      <c r="BF1049" s="249" t="str">
        <f>IF(F1049="","",Tabla1[[#This Row],[Curso]])</f>
        <v/>
      </c>
      <c r="BG1049" s="250" t="str">
        <f>+IF(TRIM(F1049)="","",$B$1&amp;"-"&amp;TRIM(Tabla1[[#This Row],[Mes Inscrito]])&amp;"-"&amp;TRIM(Tabla1[[#This Row],[Dia de clases Inscrito]])&amp;"-"&amp;TRIM(Tabla1[[#This Row],[Horario Inscrito]])&amp;"-"&amp;TRIM(Tabla1[[#This Row],[Fecha Inicio grupo]])&amp;"-"&amp;TRIM(Tabla1[[#This Row],[Tipo Incrito]]))</f>
        <v/>
      </c>
      <c r="BH1049" s="251" t="str">
        <f>IF(F1049="","",OR(IFERROR(SEARCH("CG",Tabla1[[#This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9" s="305" t="str">
        <f>IF(F1049&lt;&gt;"",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9" s="305" t="str">
        <f>IF(F1049&lt;&gt;"",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9" s="305" t="str">
        <f>IF(Tabla1[[#This Row],[Fecha Inicio grupo]]="","",IFERROR(VLOOKUP(Tabla1[[#This Row],[Mes de Alta como miembro]],Parámetros!$AM$2:$AN$16,2,0),"01/01/1900"))</f>
        <v/>
      </c>
    </row>
    <row r="1050" spans="1:63" ht="15" hidden="1" customHeight="1">
      <c r="A1050" s="68">
        <v>1047</v>
      </c>
      <c r="B1050" s="144"/>
      <c r="C1050" s="145"/>
      <c r="D1050" s="42"/>
      <c r="E1050" s="146"/>
      <c r="F1050" s="204"/>
      <c r="G1050" s="45"/>
      <c r="H1050" s="162"/>
      <c r="I1050" s="147"/>
      <c r="J1050" s="145"/>
      <c r="K1050" s="165"/>
      <c r="L1050" s="149"/>
      <c r="M1050" s="148"/>
      <c r="N1050" s="237" t="str">
        <f ca="1">IF(Tabla1[[#This Row],[Fecha de nac]]="","",IF(Tabla1[[#This Row],[Fecha Finalización]] &gt;=TODAY(), DATEDIF(Tabla1[[#This Row],[Fecha de nac]],TODAY(),"y"), ROUNDDOWN((Tabla1[[#This Row],[Fecha Finalización]] -Tabla1[[#This Row],[Fecha de nac]])/365,0)))</f>
        <v/>
      </c>
      <c r="O1050" s="168"/>
      <c r="P1050" s="150"/>
      <c r="Q1050" s="151"/>
      <c r="R1050" s="152"/>
      <c r="S1050" s="152"/>
      <c r="T1050" s="152"/>
      <c r="U1050" s="241" t="str">
        <f>IF(F1050="","",Tabla1[[#This Row],[Fecha Inicio grupo]]+3*7-7)</f>
        <v/>
      </c>
      <c r="V1050" s="242" t="str">
        <f>IF(F1050="","",EDATE(Tabla1[[#This Row],[Fecha Inicio grupo]],3))</f>
        <v/>
      </c>
      <c r="W1050" s="29"/>
      <c r="X1050" s="29"/>
      <c r="Y1050" s="153"/>
      <c r="Z1050" s="153"/>
      <c r="AA1050" s="153"/>
      <c r="AB1050" s="153"/>
      <c r="AC1050" s="153"/>
      <c r="AD1050" s="153"/>
      <c r="AE1050" s="153"/>
      <c r="AF1050" s="153"/>
      <c r="AG1050" s="153"/>
      <c r="AH1050" s="229"/>
      <c r="AI1050" s="229"/>
      <c r="AJ1050" s="230"/>
      <c r="AK1050" s="229"/>
      <c r="AL1050" s="229"/>
      <c r="AM1050" s="229"/>
      <c r="AN1050" s="229"/>
      <c r="AO1050" s="143"/>
      <c r="AP1050" s="244" t="str">
        <f>IF(F1050="","",IFERROR(VLOOKUP(SUBSTITUTE(SUBSTITUTE(Tabla1[[#This Row],[Uso Sistemas]],"T","P"),"N","F"),Parámetros!$M$2:$N$17,2,0),"Completar hasta 3ra sem. para evaluar a Probacionista"))</f>
        <v/>
      </c>
      <c r="AQ1050" s="154"/>
      <c r="AR1050" s="154"/>
      <c r="AS1050" s="154"/>
      <c r="AT1050" s="29"/>
      <c r="AU1050" s="55" t="str">
        <f>CONCATENATE(Tabla1[[#This Row],[sem 01]],Tabla1[[#This Row],[sem 02]],Tabla1[[#This Row],[sem 03]])</f>
        <v/>
      </c>
      <c r="AV1050" s="55"/>
      <c r="AW1050" s="55"/>
      <c r="AX1050" s="246" t="str">
        <f>IF(V1050="","",EOMONTH(EDATE(Tabla1[[#This Row],[Fecha Finalización]],2),0))</f>
        <v/>
      </c>
      <c r="AY1050" s="154"/>
      <c r="AZ1050" s="247" t="str">
        <f>IF(V1050="","",EOMONTH(EDATE(Tabla1[[#This Row],[Fecha Finalización]],3),0))</f>
        <v/>
      </c>
      <c r="BA1050" s="39"/>
      <c r="BB1050" s="39"/>
      <c r="BC1050" s="235"/>
      <c r="BD1050" s="231" t="str">
        <f>IF(F1050="","",Tabla1[[#This Row],[sem 01]]&amp;Tabla1[[#This Row],[sem 02]]&amp;Tabla1[[#This Row],[sem 03]])</f>
        <v/>
      </c>
      <c r="BE1050" s="232" t="str">
        <f>+IF(TRIM(F1050)="","",$B$1&amp;"-"&amp;Tabla1[[#This Row],[Mes Inscrito]]&amp;"-"&amp;Tabla1[[#This Row],[Dia de clases Inscrito]]&amp;"-"&amp;Tabla1[[#This Row],[Horario Inscrito]]&amp;"-"&amp;Tabla1[[#This Row],[Fecha Inicio grupo]])</f>
        <v/>
      </c>
      <c r="BF1050" s="249" t="str">
        <f>IF(F1050="","",Tabla1[[#This Row],[Curso]])</f>
        <v/>
      </c>
      <c r="BG1050" s="250" t="str">
        <f>+IF(TRIM(F1050)="","",$B$1&amp;"-"&amp;TRIM(Tabla1[[#This Row],[Mes Inscrito]])&amp;"-"&amp;TRIM(Tabla1[[#This Row],[Dia de clases Inscrito]])&amp;"-"&amp;TRIM(Tabla1[[#This Row],[Horario Inscrito]])&amp;"-"&amp;TRIM(Tabla1[[#This Row],[Fecha Inicio grupo]])&amp;"-"&amp;TRIM(Tabla1[[#This Row],[Tipo Incrito]]))</f>
        <v/>
      </c>
      <c r="BH1050" s="251" t="str">
        <f>IF(F1050="","",OR(IFERROR(SEARCH("CG",Tabla1[[#This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0" s="305" t="str">
        <f>IF(F1050&lt;&gt;"",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0" s="305" t="str">
        <f>IF(F1050&lt;&gt;"",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0" s="305" t="str">
        <f>IF(Tabla1[[#This Row],[Fecha Inicio grupo]]="","",IFERROR(VLOOKUP(Tabla1[[#This Row],[Mes de Alta como miembro]],Parámetros!$AM$2:$AN$16,2,0),"01/01/1900"))</f>
        <v/>
      </c>
    </row>
    <row r="1051" spans="1:63" ht="15" hidden="1" customHeight="1">
      <c r="A1051" s="68">
        <v>1048</v>
      </c>
      <c r="B1051" s="144"/>
      <c r="C1051" s="145"/>
      <c r="D1051" s="42"/>
      <c r="E1051" s="146"/>
      <c r="F1051" s="204"/>
      <c r="G1051" s="45"/>
      <c r="H1051" s="162"/>
      <c r="I1051" s="147"/>
      <c r="J1051" s="145"/>
      <c r="K1051" s="165"/>
      <c r="L1051" s="149"/>
      <c r="M1051" s="148"/>
      <c r="N1051" s="237" t="str">
        <f ca="1">IF(Tabla1[[#This Row],[Fecha de nac]]="","",IF(Tabla1[[#This Row],[Fecha Finalización]] &gt;=TODAY(), DATEDIF(Tabla1[[#This Row],[Fecha de nac]],TODAY(),"y"), ROUNDDOWN((Tabla1[[#This Row],[Fecha Finalización]] -Tabla1[[#This Row],[Fecha de nac]])/365,0)))</f>
        <v/>
      </c>
      <c r="O1051" s="168"/>
      <c r="P1051" s="150"/>
      <c r="Q1051" s="151"/>
      <c r="R1051" s="152"/>
      <c r="S1051" s="152"/>
      <c r="T1051" s="152"/>
      <c r="U1051" s="241" t="str">
        <f>IF(F1051="","",Tabla1[[#This Row],[Fecha Inicio grupo]]+3*7-7)</f>
        <v/>
      </c>
      <c r="V1051" s="242" t="str">
        <f>IF(F1051="","",EDATE(Tabla1[[#This Row],[Fecha Inicio grupo]],3))</f>
        <v/>
      </c>
      <c r="W1051" s="29"/>
      <c r="X1051" s="29"/>
      <c r="Y1051" s="153"/>
      <c r="Z1051" s="153"/>
      <c r="AA1051" s="153"/>
      <c r="AB1051" s="153"/>
      <c r="AC1051" s="153"/>
      <c r="AD1051" s="153"/>
      <c r="AE1051" s="153"/>
      <c r="AF1051" s="153"/>
      <c r="AG1051" s="153"/>
      <c r="AH1051" s="229"/>
      <c r="AI1051" s="229"/>
      <c r="AJ1051" s="230"/>
      <c r="AK1051" s="229"/>
      <c r="AL1051" s="229"/>
      <c r="AM1051" s="229"/>
      <c r="AN1051" s="229"/>
      <c r="AO1051" s="143"/>
      <c r="AP1051" s="244" t="str">
        <f>IF(F1051="","",IFERROR(VLOOKUP(SUBSTITUTE(SUBSTITUTE(Tabla1[[#This Row],[Uso Sistemas]],"T","P"),"N","F"),Parámetros!$M$2:$N$17,2,0),"Completar hasta 3ra sem. para evaluar a Probacionista"))</f>
        <v/>
      </c>
      <c r="AQ1051" s="154"/>
      <c r="AR1051" s="154"/>
      <c r="AS1051" s="154"/>
      <c r="AT1051" s="29"/>
      <c r="AU1051" s="55" t="str">
        <f>CONCATENATE(Tabla1[[#This Row],[sem 01]],Tabla1[[#This Row],[sem 02]],Tabla1[[#This Row],[sem 03]])</f>
        <v/>
      </c>
      <c r="AV1051" s="55"/>
      <c r="AW1051" s="55"/>
      <c r="AX1051" s="246" t="str">
        <f>IF(V1051="","",EOMONTH(EDATE(Tabla1[[#This Row],[Fecha Finalización]],2),0))</f>
        <v/>
      </c>
      <c r="AY1051" s="154"/>
      <c r="AZ1051" s="247" t="str">
        <f>IF(V1051="","",EOMONTH(EDATE(Tabla1[[#This Row],[Fecha Finalización]],3),0))</f>
        <v/>
      </c>
      <c r="BA1051" s="39"/>
      <c r="BB1051" s="39"/>
      <c r="BC1051" s="235"/>
      <c r="BD1051" s="231" t="str">
        <f>IF(F1051="","",Tabla1[[#This Row],[sem 01]]&amp;Tabla1[[#This Row],[sem 02]]&amp;Tabla1[[#This Row],[sem 03]])</f>
        <v/>
      </c>
      <c r="BE1051" s="232" t="str">
        <f>+IF(TRIM(F1051)="","",$B$1&amp;"-"&amp;Tabla1[[#This Row],[Mes Inscrito]]&amp;"-"&amp;Tabla1[[#This Row],[Dia de clases Inscrito]]&amp;"-"&amp;Tabla1[[#This Row],[Horario Inscrito]]&amp;"-"&amp;Tabla1[[#This Row],[Fecha Inicio grupo]])</f>
        <v/>
      </c>
      <c r="BF1051" s="249" t="str">
        <f>IF(F1051="","",Tabla1[[#This Row],[Curso]])</f>
        <v/>
      </c>
      <c r="BG1051" s="250" t="str">
        <f>+IF(TRIM(F1051)="","",$B$1&amp;"-"&amp;TRIM(Tabla1[[#This Row],[Mes Inscrito]])&amp;"-"&amp;TRIM(Tabla1[[#This Row],[Dia de clases Inscrito]])&amp;"-"&amp;TRIM(Tabla1[[#This Row],[Horario Inscrito]])&amp;"-"&amp;TRIM(Tabla1[[#This Row],[Fecha Inicio grupo]])&amp;"-"&amp;TRIM(Tabla1[[#This Row],[Tipo Incrito]]))</f>
        <v/>
      </c>
      <c r="BH1051" s="251" t="str">
        <f>IF(F1051="","",OR(IFERROR(SEARCH("CG",Tabla1[[#This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1" s="305" t="str">
        <f>IF(F1051&lt;&gt;"",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1" s="305" t="str">
        <f>IF(F1051&lt;&gt;"",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1" s="305" t="str">
        <f>IF(Tabla1[[#This Row],[Fecha Inicio grupo]]="","",IFERROR(VLOOKUP(Tabla1[[#This Row],[Mes de Alta como miembro]],Parámetros!$AM$2:$AN$16,2,0),"01/01/1900"))</f>
        <v/>
      </c>
    </row>
    <row r="1052" spans="1:63" ht="15" hidden="1" customHeight="1">
      <c r="A1052" s="68">
        <v>1049</v>
      </c>
      <c r="B1052" s="144"/>
      <c r="C1052" s="145"/>
      <c r="D1052" s="42"/>
      <c r="E1052" s="146"/>
      <c r="F1052" s="204"/>
      <c r="G1052" s="45"/>
      <c r="H1052" s="162"/>
      <c r="I1052" s="147"/>
      <c r="J1052" s="145"/>
      <c r="K1052" s="165"/>
      <c r="L1052" s="149"/>
      <c r="M1052" s="148"/>
      <c r="N1052" s="237" t="str">
        <f ca="1">IF(Tabla1[[#This Row],[Fecha de nac]]="","",IF(Tabla1[[#This Row],[Fecha Finalización]] &gt;=TODAY(), DATEDIF(Tabla1[[#This Row],[Fecha de nac]],TODAY(),"y"), ROUNDDOWN((Tabla1[[#This Row],[Fecha Finalización]] -Tabla1[[#This Row],[Fecha de nac]])/365,0)))</f>
        <v/>
      </c>
      <c r="O1052" s="168"/>
      <c r="P1052" s="150"/>
      <c r="Q1052" s="151"/>
      <c r="R1052" s="152"/>
      <c r="S1052" s="152"/>
      <c r="T1052" s="152"/>
      <c r="U1052" s="241" t="str">
        <f>IF(F1052="","",Tabla1[[#This Row],[Fecha Inicio grupo]]+3*7-7)</f>
        <v/>
      </c>
      <c r="V1052" s="242" t="str">
        <f>IF(F1052="","",EDATE(Tabla1[[#This Row],[Fecha Inicio grupo]],3))</f>
        <v/>
      </c>
      <c r="W1052" s="29"/>
      <c r="X1052" s="29"/>
      <c r="Y1052" s="153"/>
      <c r="Z1052" s="153"/>
      <c r="AA1052" s="153"/>
      <c r="AB1052" s="153"/>
      <c r="AC1052" s="153"/>
      <c r="AD1052" s="153"/>
      <c r="AE1052" s="153"/>
      <c r="AF1052" s="153"/>
      <c r="AG1052" s="153"/>
      <c r="AH1052" s="229"/>
      <c r="AI1052" s="229"/>
      <c r="AJ1052" s="230"/>
      <c r="AK1052" s="229"/>
      <c r="AL1052" s="229"/>
      <c r="AM1052" s="229"/>
      <c r="AN1052" s="229"/>
      <c r="AO1052" s="143"/>
      <c r="AP1052" s="244" t="str">
        <f>IF(F1052="","",IFERROR(VLOOKUP(SUBSTITUTE(SUBSTITUTE(Tabla1[[#This Row],[Uso Sistemas]],"T","P"),"N","F"),Parámetros!$M$2:$N$17,2,0),"Completar hasta 3ra sem. para evaluar a Probacionista"))</f>
        <v/>
      </c>
      <c r="AQ1052" s="154"/>
      <c r="AR1052" s="154"/>
      <c r="AS1052" s="154"/>
      <c r="AT1052" s="29"/>
      <c r="AU1052" s="55" t="str">
        <f>CONCATENATE(Tabla1[[#This Row],[sem 01]],Tabla1[[#This Row],[sem 02]],Tabla1[[#This Row],[sem 03]])</f>
        <v/>
      </c>
      <c r="AV1052" s="55"/>
      <c r="AW1052" s="55"/>
      <c r="AX1052" s="246" t="str">
        <f>IF(V1052="","",EOMONTH(EDATE(Tabla1[[#This Row],[Fecha Finalización]],2),0))</f>
        <v/>
      </c>
      <c r="AY1052" s="154"/>
      <c r="AZ1052" s="247" t="str">
        <f>IF(V1052="","",EOMONTH(EDATE(Tabla1[[#This Row],[Fecha Finalización]],3),0))</f>
        <v/>
      </c>
      <c r="BA1052" s="39"/>
      <c r="BB1052" s="39"/>
      <c r="BC1052" s="235"/>
      <c r="BD1052" s="231" t="str">
        <f>IF(F1052="","",Tabla1[[#This Row],[sem 01]]&amp;Tabla1[[#This Row],[sem 02]]&amp;Tabla1[[#This Row],[sem 03]])</f>
        <v/>
      </c>
      <c r="BE1052" s="232" t="str">
        <f>+IF(TRIM(F1052)="","",$B$1&amp;"-"&amp;Tabla1[[#This Row],[Mes Inscrito]]&amp;"-"&amp;Tabla1[[#This Row],[Dia de clases Inscrito]]&amp;"-"&amp;Tabla1[[#This Row],[Horario Inscrito]]&amp;"-"&amp;Tabla1[[#This Row],[Fecha Inicio grupo]])</f>
        <v/>
      </c>
      <c r="BF1052" s="249" t="str">
        <f>IF(F1052="","",Tabla1[[#This Row],[Curso]])</f>
        <v/>
      </c>
      <c r="BG1052" s="250" t="str">
        <f>+IF(TRIM(F1052)="","",$B$1&amp;"-"&amp;TRIM(Tabla1[[#This Row],[Mes Inscrito]])&amp;"-"&amp;TRIM(Tabla1[[#This Row],[Dia de clases Inscrito]])&amp;"-"&amp;TRIM(Tabla1[[#This Row],[Horario Inscrito]])&amp;"-"&amp;TRIM(Tabla1[[#This Row],[Fecha Inicio grupo]])&amp;"-"&amp;TRIM(Tabla1[[#This Row],[Tipo Incrito]]))</f>
        <v/>
      </c>
      <c r="BH1052" s="251" t="str">
        <f>IF(F1052="","",OR(IFERROR(SEARCH("CG",Tabla1[[#This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2" s="305" t="str">
        <f>IF(F1052&lt;&gt;"",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2" s="305" t="str">
        <f>IF(F1052&lt;&gt;"",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2" s="305" t="str">
        <f>IF(Tabla1[[#This Row],[Fecha Inicio grupo]]="","",IFERROR(VLOOKUP(Tabla1[[#This Row],[Mes de Alta como miembro]],Parámetros!$AM$2:$AN$16,2,0),"01/01/1900"))</f>
        <v/>
      </c>
    </row>
    <row r="1053" spans="1:63" ht="15" hidden="1" customHeight="1">
      <c r="A1053" s="68">
        <v>1050</v>
      </c>
      <c r="B1053" s="144"/>
      <c r="C1053" s="145"/>
      <c r="D1053" s="42"/>
      <c r="E1053" s="146"/>
      <c r="F1053" s="204"/>
      <c r="G1053" s="45"/>
      <c r="H1053" s="162"/>
      <c r="I1053" s="147"/>
      <c r="J1053" s="145"/>
      <c r="K1053" s="165"/>
      <c r="L1053" s="149"/>
      <c r="M1053" s="148"/>
      <c r="N1053" s="237" t="str">
        <f ca="1">IF(Tabla1[[#This Row],[Fecha de nac]]="","",IF(Tabla1[[#This Row],[Fecha Finalización]] &gt;=TODAY(), DATEDIF(Tabla1[[#This Row],[Fecha de nac]],TODAY(),"y"), ROUNDDOWN((Tabla1[[#This Row],[Fecha Finalización]] -Tabla1[[#This Row],[Fecha de nac]])/365,0)))</f>
        <v/>
      </c>
      <c r="O1053" s="168"/>
      <c r="P1053" s="150"/>
      <c r="Q1053" s="151"/>
      <c r="R1053" s="152"/>
      <c r="S1053" s="152"/>
      <c r="T1053" s="152"/>
      <c r="U1053" s="241" t="str">
        <f>IF(F1053="","",Tabla1[[#This Row],[Fecha Inicio grupo]]+3*7-7)</f>
        <v/>
      </c>
      <c r="V1053" s="242" t="str">
        <f>IF(F1053="","",EDATE(Tabla1[[#This Row],[Fecha Inicio grupo]],3))</f>
        <v/>
      </c>
      <c r="W1053" s="29"/>
      <c r="X1053" s="29"/>
      <c r="Y1053" s="153"/>
      <c r="Z1053" s="153"/>
      <c r="AA1053" s="153"/>
      <c r="AB1053" s="153"/>
      <c r="AC1053" s="153"/>
      <c r="AD1053" s="153"/>
      <c r="AE1053" s="153"/>
      <c r="AF1053" s="153"/>
      <c r="AG1053" s="153"/>
      <c r="AH1053" s="229"/>
      <c r="AI1053" s="229"/>
      <c r="AJ1053" s="230"/>
      <c r="AK1053" s="229"/>
      <c r="AL1053" s="229"/>
      <c r="AM1053" s="229"/>
      <c r="AN1053" s="229"/>
      <c r="AO1053" s="143"/>
      <c r="AP1053" s="244" t="str">
        <f>IF(F1053="","",IFERROR(VLOOKUP(SUBSTITUTE(SUBSTITUTE(Tabla1[[#This Row],[Uso Sistemas]],"T","P"),"N","F"),Parámetros!$M$2:$N$17,2,0),"Completar hasta 3ra sem. para evaluar a Probacionista"))</f>
        <v/>
      </c>
      <c r="AQ1053" s="154"/>
      <c r="AR1053" s="154"/>
      <c r="AS1053" s="154"/>
      <c r="AT1053" s="29"/>
      <c r="AU1053" s="55" t="str">
        <f>CONCATENATE(Tabla1[[#This Row],[sem 01]],Tabla1[[#This Row],[sem 02]],Tabla1[[#This Row],[sem 03]])</f>
        <v/>
      </c>
      <c r="AV1053" s="55"/>
      <c r="AW1053" s="55"/>
      <c r="AX1053" s="246" t="str">
        <f>IF(V1053="","",EOMONTH(EDATE(Tabla1[[#This Row],[Fecha Finalización]],2),0))</f>
        <v/>
      </c>
      <c r="AY1053" s="154"/>
      <c r="AZ1053" s="247" t="str">
        <f>IF(V1053="","",EOMONTH(EDATE(Tabla1[[#This Row],[Fecha Finalización]],3),0))</f>
        <v/>
      </c>
      <c r="BA1053" s="39"/>
      <c r="BB1053" s="39"/>
      <c r="BC1053" s="235"/>
      <c r="BD1053" s="231" t="str">
        <f>IF(F1053="","",Tabla1[[#This Row],[sem 01]]&amp;Tabla1[[#This Row],[sem 02]]&amp;Tabla1[[#This Row],[sem 03]])</f>
        <v/>
      </c>
      <c r="BE1053" s="232" t="str">
        <f>+IF(TRIM(F1053)="","",$B$1&amp;"-"&amp;Tabla1[[#This Row],[Mes Inscrito]]&amp;"-"&amp;Tabla1[[#This Row],[Dia de clases Inscrito]]&amp;"-"&amp;Tabla1[[#This Row],[Horario Inscrito]]&amp;"-"&amp;Tabla1[[#This Row],[Fecha Inicio grupo]])</f>
        <v/>
      </c>
      <c r="BF1053" s="249" t="str">
        <f>IF(F1053="","",Tabla1[[#This Row],[Curso]])</f>
        <v/>
      </c>
      <c r="BG1053" s="250" t="str">
        <f>+IF(TRIM(F1053)="","",$B$1&amp;"-"&amp;TRIM(Tabla1[[#This Row],[Mes Inscrito]])&amp;"-"&amp;TRIM(Tabla1[[#This Row],[Dia de clases Inscrito]])&amp;"-"&amp;TRIM(Tabla1[[#This Row],[Horario Inscrito]])&amp;"-"&amp;TRIM(Tabla1[[#This Row],[Fecha Inicio grupo]])&amp;"-"&amp;TRIM(Tabla1[[#This Row],[Tipo Incrito]]))</f>
        <v/>
      </c>
      <c r="BH1053" s="251" t="str">
        <f>IF(F1053="","",OR(IFERROR(SEARCH("CG",Tabla1[[#This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3" s="305" t="str">
        <f>IF(F1053&lt;&gt;"",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3" s="305" t="str">
        <f>IF(F1053&lt;&gt;"",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3" s="305" t="str">
        <f>IF(Tabla1[[#This Row],[Fecha Inicio grupo]]="","",IFERROR(VLOOKUP(Tabla1[[#This Row],[Mes de Alta como miembro]],Parámetros!$AM$2:$AN$16,2,0),"01/01/1900"))</f>
        <v/>
      </c>
    </row>
    <row r="1054" spans="1:63" ht="15" hidden="1" customHeight="1">
      <c r="A1054" s="68">
        <v>1051</v>
      </c>
      <c r="B1054" s="144"/>
      <c r="C1054" s="145"/>
      <c r="D1054" s="42"/>
      <c r="E1054" s="146"/>
      <c r="F1054" s="204"/>
      <c r="G1054" s="45"/>
      <c r="H1054" s="162"/>
      <c r="I1054" s="147"/>
      <c r="J1054" s="145"/>
      <c r="K1054" s="165"/>
      <c r="L1054" s="149"/>
      <c r="M1054" s="148"/>
      <c r="N1054" s="237" t="str">
        <f ca="1">IF(Tabla1[[#This Row],[Fecha de nac]]="","",IF(Tabla1[[#This Row],[Fecha Finalización]] &gt;=TODAY(), DATEDIF(Tabla1[[#This Row],[Fecha de nac]],TODAY(),"y"), ROUNDDOWN((Tabla1[[#This Row],[Fecha Finalización]] -Tabla1[[#This Row],[Fecha de nac]])/365,0)))</f>
        <v/>
      </c>
      <c r="O1054" s="168"/>
      <c r="P1054" s="150"/>
      <c r="Q1054" s="151"/>
      <c r="R1054" s="152"/>
      <c r="S1054" s="152"/>
      <c r="T1054" s="152"/>
      <c r="U1054" s="241" t="str">
        <f>IF(F1054="","",Tabla1[[#This Row],[Fecha Inicio grupo]]+3*7-7)</f>
        <v/>
      </c>
      <c r="V1054" s="242" t="str">
        <f>IF(F1054="","",EDATE(Tabla1[[#This Row],[Fecha Inicio grupo]],3))</f>
        <v/>
      </c>
      <c r="W1054" s="29"/>
      <c r="X1054" s="29"/>
      <c r="Y1054" s="153"/>
      <c r="Z1054" s="153"/>
      <c r="AA1054" s="153"/>
      <c r="AB1054" s="153"/>
      <c r="AC1054" s="153"/>
      <c r="AD1054" s="153"/>
      <c r="AE1054" s="153"/>
      <c r="AF1054" s="153"/>
      <c r="AG1054" s="153"/>
      <c r="AH1054" s="229"/>
      <c r="AI1054" s="229"/>
      <c r="AJ1054" s="230"/>
      <c r="AK1054" s="229"/>
      <c r="AL1054" s="229"/>
      <c r="AM1054" s="229"/>
      <c r="AN1054" s="229"/>
      <c r="AO1054" s="143"/>
      <c r="AP1054" s="244" t="str">
        <f>IF(F1054="","",IFERROR(VLOOKUP(SUBSTITUTE(SUBSTITUTE(Tabla1[[#This Row],[Uso Sistemas]],"T","P"),"N","F"),Parámetros!$M$2:$N$17,2,0),"Completar hasta 3ra sem. para evaluar a Probacionista"))</f>
        <v/>
      </c>
      <c r="AQ1054" s="154"/>
      <c r="AR1054" s="154"/>
      <c r="AS1054" s="154"/>
      <c r="AT1054" s="29"/>
      <c r="AU1054" s="55" t="str">
        <f>CONCATENATE(Tabla1[[#This Row],[sem 01]],Tabla1[[#This Row],[sem 02]],Tabla1[[#This Row],[sem 03]])</f>
        <v/>
      </c>
      <c r="AV1054" s="55"/>
      <c r="AW1054" s="55"/>
      <c r="AX1054" s="246" t="str">
        <f>IF(V1054="","",EOMONTH(EDATE(Tabla1[[#This Row],[Fecha Finalización]],2),0))</f>
        <v/>
      </c>
      <c r="AY1054" s="154"/>
      <c r="AZ1054" s="247" t="str">
        <f>IF(V1054="","",EOMONTH(EDATE(Tabla1[[#This Row],[Fecha Finalización]],3),0))</f>
        <v/>
      </c>
      <c r="BA1054" s="39"/>
      <c r="BB1054" s="39"/>
      <c r="BC1054" s="235"/>
      <c r="BD1054" s="231" t="str">
        <f>IF(F1054="","",Tabla1[[#This Row],[sem 01]]&amp;Tabla1[[#This Row],[sem 02]]&amp;Tabla1[[#This Row],[sem 03]])</f>
        <v/>
      </c>
      <c r="BE1054" s="232" t="str">
        <f>+IF(TRIM(F1054)="","",$B$1&amp;"-"&amp;Tabla1[[#This Row],[Mes Inscrito]]&amp;"-"&amp;Tabla1[[#This Row],[Dia de clases Inscrito]]&amp;"-"&amp;Tabla1[[#This Row],[Horario Inscrito]]&amp;"-"&amp;Tabla1[[#This Row],[Fecha Inicio grupo]])</f>
        <v/>
      </c>
      <c r="BF1054" s="249" t="str">
        <f>IF(F1054="","",Tabla1[[#This Row],[Curso]])</f>
        <v/>
      </c>
      <c r="BG1054" s="250" t="str">
        <f>+IF(TRIM(F1054)="","",$B$1&amp;"-"&amp;TRIM(Tabla1[[#This Row],[Mes Inscrito]])&amp;"-"&amp;TRIM(Tabla1[[#This Row],[Dia de clases Inscrito]])&amp;"-"&amp;TRIM(Tabla1[[#This Row],[Horario Inscrito]])&amp;"-"&amp;TRIM(Tabla1[[#This Row],[Fecha Inicio grupo]])&amp;"-"&amp;TRIM(Tabla1[[#This Row],[Tipo Incrito]]))</f>
        <v/>
      </c>
      <c r="BH1054" s="251" t="str">
        <f>IF(F1054="","",OR(IFERROR(SEARCH("CG",Tabla1[[#This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4" s="305" t="str">
        <f>IF(F1054&lt;&gt;"",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4" s="305" t="str">
        <f>IF(F1054&lt;&gt;"",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4" s="305" t="str">
        <f>IF(Tabla1[[#This Row],[Fecha Inicio grupo]]="","",IFERROR(VLOOKUP(Tabla1[[#This Row],[Mes de Alta como miembro]],Parámetros!$AM$2:$AN$16,2,0),"01/01/1900"))</f>
        <v/>
      </c>
    </row>
    <row r="1055" spans="1:63" ht="15" hidden="1" customHeight="1">
      <c r="A1055" s="68">
        <v>1052</v>
      </c>
      <c r="B1055" s="144"/>
      <c r="C1055" s="145"/>
      <c r="D1055" s="42"/>
      <c r="E1055" s="146"/>
      <c r="F1055" s="204"/>
      <c r="G1055" s="45"/>
      <c r="H1055" s="162"/>
      <c r="I1055" s="147"/>
      <c r="J1055" s="145"/>
      <c r="K1055" s="165"/>
      <c r="L1055" s="149"/>
      <c r="M1055" s="148"/>
      <c r="N1055" s="237" t="str">
        <f ca="1">IF(Tabla1[[#This Row],[Fecha de nac]]="","",IF(Tabla1[[#This Row],[Fecha Finalización]] &gt;=TODAY(), DATEDIF(Tabla1[[#This Row],[Fecha de nac]],TODAY(),"y"), ROUNDDOWN((Tabla1[[#This Row],[Fecha Finalización]] -Tabla1[[#This Row],[Fecha de nac]])/365,0)))</f>
        <v/>
      </c>
      <c r="O1055" s="168"/>
      <c r="P1055" s="150"/>
      <c r="Q1055" s="151"/>
      <c r="R1055" s="152"/>
      <c r="S1055" s="152"/>
      <c r="T1055" s="152"/>
      <c r="U1055" s="241" t="str">
        <f>IF(F1055="","",Tabla1[[#This Row],[Fecha Inicio grupo]]+3*7-7)</f>
        <v/>
      </c>
      <c r="V1055" s="242" t="str">
        <f>IF(F1055="","",EDATE(Tabla1[[#This Row],[Fecha Inicio grupo]],3))</f>
        <v/>
      </c>
      <c r="W1055" s="29"/>
      <c r="X1055" s="29"/>
      <c r="Y1055" s="153"/>
      <c r="Z1055" s="153"/>
      <c r="AA1055" s="153"/>
      <c r="AB1055" s="153"/>
      <c r="AC1055" s="153"/>
      <c r="AD1055" s="153"/>
      <c r="AE1055" s="153"/>
      <c r="AF1055" s="153"/>
      <c r="AG1055" s="153"/>
      <c r="AH1055" s="229"/>
      <c r="AI1055" s="229"/>
      <c r="AJ1055" s="230"/>
      <c r="AK1055" s="229"/>
      <c r="AL1055" s="229"/>
      <c r="AM1055" s="229"/>
      <c r="AN1055" s="229"/>
      <c r="AO1055" s="143"/>
      <c r="AP1055" s="244" t="str">
        <f>IF(F1055="","",IFERROR(VLOOKUP(SUBSTITUTE(SUBSTITUTE(Tabla1[[#This Row],[Uso Sistemas]],"T","P"),"N","F"),Parámetros!$M$2:$N$17,2,0),"Completar hasta 3ra sem. para evaluar a Probacionista"))</f>
        <v/>
      </c>
      <c r="AQ1055" s="154"/>
      <c r="AR1055" s="154"/>
      <c r="AS1055" s="154"/>
      <c r="AT1055" s="29"/>
      <c r="AU1055" s="55" t="str">
        <f>CONCATENATE(Tabla1[[#This Row],[sem 01]],Tabla1[[#This Row],[sem 02]],Tabla1[[#This Row],[sem 03]])</f>
        <v/>
      </c>
      <c r="AV1055" s="55"/>
      <c r="AW1055" s="55"/>
      <c r="AX1055" s="246" t="str">
        <f>IF(V1055="","",EOMONTH(EDATE(Tabla1[[#This Row],[Fecha Finalización]],2),0))</f>
        <v/>
      </c>
      <c r="AY1055" s="154"/>
      <c r="AZ1055" s="247" t="str">
        <f>IF(V1055="","",EOMONTH(EDATE(Tabla1[[#This Row],[Fecha Finalización]],3),0))</f>
        <v/>
      </c>
      <c r="BA1055" s="39"/>
      <c r="BB1055" s="39"/>
      <c r="BC1055" s="235"/>
      <c r="BD1055" s="231" t="str">
        <f>IF(F1055="","",Tabla1[[#This Row],[sem 01]]&amp;Tabla1[[#This Row],[sem 02]]&amp;Tabla1[[#This Row],[sem 03]])</f>
        <v/>
      </c>
      <c r="BE1055" s="232" t="str">
        <f>+IF(TRIM(F1055)="","",$B$1&amp;"-"&amp;Tabla1[[#This Row],[Mes Inscrito]]&amp;"-"&amp;Tabla1[[#This Row],[Dia de clases Inscrito]]&amp;"-"&amp;Tabla1[[#This Row],[Horario Inscrito]]&amp;"-"&amp;Tabla1[[#This Row],[Fecha Inicio grupo]])</f>
        <v/>
      </c>
      <c r="BF1055" s="249" t="str">
        <f>IF(F1055="","",Tabla1[[#This Row],[Curso]])</f>
        <v/>
      </c>
      <c r="BG1055" s="250" t="str">
        <f>+IF(TRIM(F1055)="","",$B$1&amp;"-"&amp;TRIM(Tabla1[[#This Row],[Mes Inscrito]])&amp;"-"&amp;TRIM(Tabla1[[#This Row],[Dia de clases Inscrito]])&amp;"-"&amp;TRIM(Tabla1[[#This Row],[Horario Inscrito]])&amp;"-"&amp;TRIM(Tabla1[[#This Row],[Fecha Inicio grupo]])&amp;"-"&amp;TRIM(Tabla1[[#This Row],[Tipo Incrito]]))</f>
        <v/>
      </c>
      <c r="BH1055" s="251" t="str">
        <f>IF(F1055="","",OR(IFERROR(SEARCH("CG",Tabla1[[#This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5" s="305" t="str">
        <f>IF(F1055&lt;&gt;"",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5" s="305" t="str">
        <f>IF(F1055&lt;&gt;"",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5" s="305" t="str">
        <f>IF(Tabla1[[#This Row],[Fecha Inicio grupo]]="","",IFERROR(VLOOKUP(Tabla1[[#This Row],[Mes de Alta como miembro]],Parámetros!$AM$2:$AN$16,2,0),"01/01/1900"))</f>
        <v/>
      </c>
    </row>
    <row r="1056" spans="1:63" ht="15" hidden="1" customHeight="1">
      <c r="A1056" s="68">
        <v>1053</v>
      </c>
      <c r="B1056" s="144"/>
      <c r="C1056" s="145"/>
      <c r="D1056" s="42"/>
      <c r="E1056" s="146"/>
      <c r="F1056" s="204"/>
      <c r="G1056" s="45"/>
      <c r="H1056" s="162"/>
      <c r="I1056" s="147"/>
      <c r="J1056" s="145"/>
      <c r="K1056" s="165"/>
      <c r="L1056" s="149"/>
      <c r="M1056" s="148"/>
      <c r="N1056" s="237" t="str">
        <f ca="1">IF(Tabla1[[#This Row],[Fecha de nac]]="","",IF(Tabla1[[#This Row],[Fecha Finalización]] &gt;=TODAY(), DATEDIF(Tabla1[[#This Row],[Fecha de nac]],TODAY(),"y"), ROUNDDOWN((Tabla1[[#This Row],[Fecha Finalización]] -Tabla1[[#This Row],[Fecha de nac]])/365,0)))</f>
        <v/>
      </c>
      <c r="O1056" s="168"/>
      <c r="P1056" s="150"/>
      <c r="Q1056" s="151"/>
      <c r="R1056" s="152"/>
      <c r="S1056" s="152"/>
      <c r="T1056" s="152"/>
      <c r="U1056" s="241" t="str">
        <f>IF(F1056="","",Tabla1[[#This Row],[Fecha Inicio grupo]]+3*7-7)</f>
        <v/>
      </c>
      <c r="V1056" s="242" t="str">
        <f>IF(F1056="","",EDATE(Tabla1[[#This Row],[Fecha Inicio grupo]],3))</f>
        <v/>
      </c>
      <c r="W1056" s="29"/>
      <c r="X1056" s="29"/>
      <c r="Y1056" s="153"/>
      <c r="Z1056" s="153"/>
      <c r="AA1056" s="153"/>
      <c r="AB1056" s="153"/>
      <c r="AC1056" s="153"/>
      <c r="AD1056" s="153"/>
      <c r="AE1056" s="153"/>
      <c r="AF1056" s="153"/>
      <c r="AG1056" s="153"/>
      <c r="AH1056" s="229"/>
      <c r="AI1056" s="229"/>
      <c r="AJ1056" s="230"/>
      <c r="AK1056" s="229"/>
      <c r="AL1056" s="229"/>
      <c r="AM1056" s="229"/>
      <c r="AN1056" s="229"/>
      <c r="AO1056" s="143"/>
      <c r="AP1056" s="244" t="str">
        <f>IF(F1056="","",IFERROR(VLOOKUP(SUBSTITUTE(SUBSTITUTE(Tabla1[[#This Row],[Uso Sistemas]],"T","P"),"N","F"),Parámetros!$M$2:$N$17,2,0),"Completar hasta 3ra sem. para evaluar a Probacionista"))</f>
        <v/>
      </c>
      <c r="AQ1056" s="154"/>
      <c r="AR1056" s="154"/>
      <c r="AS1056" s="154"/>
      <c r="AT1056" s="29"/>
      <c r="AU1056" s="55" t="str">
        <f>CONCATENATE(Tabla1[[#This Row],[sem 01]],Tabla1[[#This Row],[sem 02]],Tabla1[[#This Row],[sem 03]])</f>
        <v/>
      </c>
      <c r="AV1056" s="55"/>
      <c r="AW1056" s="55"/>
      <c r="AX1056" s="246" t="str">
        <f>IF(V1056="","",EOMONTH(EDATE(Tabla1[[#This Row],[Fecha Finalización]],2),0))</f>
        <v/>
      </c>
      <c r="AY1056" s="154"/>
      <c r="AZ1056" s="247" t="str">
        <f>IF(V1056="","",EOMONTH(EDATE(Tabla1[[#This Row],[Fecha Finalización]],3),0))</f>
        <v/>
      </c>
      <c r="BA1056" s="39"/>
      <c r="BB1056" s="39"/>
      <c r="BC1056" s="235"/>
      <c r="BD1056" s="231" t="str">
        <f>IF(F1056="","",Tabla1[[#This Row],[sem 01]]&amp;Tabla1[[#This Row],[sem 02]]&amp;Tabla1[[#This Row],[sem 03]])</f>
        <v/>
      </c>
      <c r="BE1056" s="232" t="str">
        <f>+IF(TRIM(F1056)="","",$B$1&amp;"-"&amp;Tabla1[[#This Row],[Mes Inscrito]]&amp;"-"&amp;Tabla1[[#This Row],[Dia de clases Inscrito]]&amp;"-"&amp;Tabla1[[#This Row],[Horario Inscrito]]&amp;"-"&amp;Tabla1[[#This Row],[Fecha Inicio grupo]])</f>
        <v/>
      </c>
      <c r="BF1056" s="249" t="str">
        <f>IF(F1056="","",Tabla1[[#This Row],[Curso]])</f>
        <v/>
      </c>
      <c r="BG1056" s="250" t="str">
        <f>+IF(TRIM(F1056)="","",$B$1&amp;"-"&amp;TRIM(Tabla1[[#This Row],[Mes Inscrito]])&amp;"-"&amp;TRIM(Tabla1[[#This Row],[Dia de clases Inscrito]])&amp;"-"&amp;TRIM(Tabla1[[#This Row],[Horario Inscrito]])&amp;"-"&amp;TRIM(Tabla1[[#This Row],[Fecha Inicio grupo]])&amp;"-"&amp;TRIM(Tabla1[[#This Row],[Tipo Incrito]]))</f>
        <v/>
      </c>
      <c r="BH1056" s="251" t="str">
        <f>IF(F1056="","",OR(IFERROR(SEARCH("CG",Tabla1[[#This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6" s="305" t="str">
        <f>IF(F1056&lt;&gt;"",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6" s="305" t="str">
        <f>IF(F1056&lt;&gt;"",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6" s="305" t="str">
        <f>IF(Tabla1[[#This Row],[Fecha Inicio grupo]]="","",IFERROR(VLOOKUP(Tabla1[[#This Row],[Mes de Alta como miembro]],Parámetros!$AM$2:$AN$16,2,0),"01/01/1900"))</f>
        <v/>
      </c>
    </row>
    <row r="1057" spans="1:63" ht="15" hidden="1" customHeight="1">
      <c r="A1057" s="68">
        <v>1054</v>
      </c>
      <c r="B1057" s="144"/>
      <c r="C1057" s="145"/>
      <c r="D1057" s="42"/>
      <c r="E1057" s="146"/>
      <c r="F1057" s="204"/>
      <c r="G1057" s="45"/>
      <c r="H1057" s="162"/>
      <c r="I1057" s="147"/>
      <c r="J1057" s="145"/>
      <c r="K1057" s="165"/>
      <c r="L1057" s="149"/>
      <c r="M1057" s="148"/>
      <c r="N1057" s="237" t="str">
        <f ca="1">IF(Tabla1[[#This Row],[Fecha de nac]]="","",IF(Tabla1[[#This Row],[Fecha Finalización]] &gt;=TODAY(), DATEDIF(Tabla1[[#This Row],[Fecha de nac]],TODAY(),"y"), ROUNDDOWN((Tabla1[[#This Row],[Fecha Finalización]] -Tabla1[[#This Row],[Fecha de nac]])/365,0)))</f>
        <v/>
      </c>
      <c r="O1057" s="168"/>
      <c r="P1057" s="150"/>
      <c r="Q1057" s="151"/>
      <c r="R1057" s="152"/>
      <c r="S1057" s="152"/>
      <c r="T1057" s="152"/>
      <c r="U1057" s="241" t="str">
        <f>IF(F1057="","",Tabla1[[#This Row],[Fecha Inicio grupo]]+3*7-7)</f>
        <v/>
      </c>
      <c r="V1057" s="242" t="str">
        <f>IF(F1057="","",EDATE(Tabla1[[#This Row],[Fecha Inicio grupo]],3))</f>
        <v/>
      </c>
      <c r="W1057" s="29"/>
      <c r="X1057" s="29"/>
      <c r="Y1057" s="153"/>
      <c r="Z1057" s="153"/>
      <c r="AA1057" s="153"/>
      <c r="AB1057" s="153"/>
      <c r="AC1057" s="153"/>
      <c r="AD1057" s="153"/>
      <c r="AE1057" s="153"/>
      <c r="AF1057" s="153"/>
      <c r="AG1057" s="153"/>
      <c r="AH1057" s="229"/>
      <c r="AI1057" s="229"/>
      <c r="AJ1057" s="230"/>
      <c r="AK1057" s="229"/>
      <c r="AL1057" s="229"/>
      <c r="AM1057" s="229"/>
      <c r="AN1057" s="229"/>
      <c r="AO1057" s="143"/>
      <c r="AP1057" s="244" t="str">
        <f>IF(F1057="","",IFERROR(VLOOKUP(SUBSTITUTE(SUBSTITUTE(Tabla1[[#This Row],[Uso Sistemas]],"T","P"),"N","F"),Parámetros!$M$2:$N$17,2,0),"Completar hasta 3ra sem. para evaluar a Probacionista"))</f>
        <v/>
      </c>
      <c r="AQ1057" s="154"/>
      <c r="AR1057" s="154"/>
      <c r="AS1057" s="154"/>
      <c r="AT1057" s="29"/>
      <c r="AU1057" s="55" t="str">
        <f>CONCATENATE(Tabla1[[#This Row],[sem 01]],Tabla1[[#This Row],[sem 02]],Tabla1[[#This Row],[sem 03]])</f>
        <v/>
      </c>
      <c r="AV1057" s="55"/>
      <c r="AW1057" s="55"/>
      <c r="AX1057" s="246" t="str">
        <f>IF(V1057="","",EOMONTH(EDATE(Tabla1[[#This Row],[Fecha Finalización]],2),0))</f>
        <v/>
      </c>
      <c r="AY1057" s="154"/>
      <c r="AZ1057" s="247" t="str">
        <f>IF(V1057="","",EOMONTH(EDATE(Tabla1[[#This Row],[Fecha Finalización]],3),0))</f>
        <v/>
      </c>
      <c r="BA1057" s="39"/>
      <c r="BB1057" s="39"/>
      <c r="BC1057" s="235"/>
      <c r="BD1057" s="231" t="str">
        <f>IF(F1057="","",Tabla1[[#This Row],[sem 01]]&amp;Tabla1[[#This Row],[sem 02]]&amp;Tabla1[[#This Row],[sem 03]])</f>
        <v/>
      </c>
      <c r="BE1057" s="232" t="str">
        <f>+IF(TRIM(F1057)="","",$B$1&amp;"-"&amp;Tabla1[[#This Row],[Mes Inscrito]]&amp;"-"&amp;Tabla1[[#This Row],[Dia de clases Inscrito]]&amp;"-"&amp;Tabla1[[#This Row],[Horario Inscrito]]&amp;"-"&amp;Tabla1[[#This Row],[Fecha Inicio grupo]])</f>
        <v/>
      </c>
      <c r="BF1057" s="249" t="str">
        <f>IF(F1057="","",Tabla1[[#This Row],[Curso]])</f>
        <v/>
      </c>
      <c r="BG1057" s="250" t="str">
        <f>+IF(TRIM(F1057)="","",$B$1&amp;"-"&amp;TRIM(Tabla1[[#This Row],[Mes Inscrito]])&amp;"-"&amp;TRIM(Tabla1[[#This Row],[Dia de clases Inscrito]])&amp;"-"&amp;TRIM(Tabla1[[#This Row],[Horario Inscrito]])&amp;"-"&amp;TRIM(Tabla1[[#This Row],[Fecha Inicio grupo]])&amp;"-"&amp;TRIM(Tabla1[[#This Row],[Tipo Incrito]]))</f>
        <v/>
      </c>
      <c r="BH1057" s="251" t="str">
        <f>IF(F1057="","",OR(IFERROR(SEARCH("CG",Tabla1[[#This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7" s="305" t="str">
        <f>IF(F1057&lt;&gt;"",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7" s="305" t="str">
        <f>IF(F1057&lt;&gt;"",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7" s="305" t="str">
        <f>IF(Tabla1[[#This Row],[Fecha Inicio grupo]]="","",IFERROR(VLOOKUP(Tabla1[[#This Row],[Mes de Alta como miembro]],Parámetros!$AM$2:$AN$16,2,0),"01/01/1900"))</f>
        <v/>
      </c>
    </row>
    <row r="1058" spans="1:63" ht="15" hidden="1" customHeight="1">
      <c r="A1058" s="68">
        <v>1055</v>
      </c>
      <c r="B1058" s="144"/>
      <c r="C1058" s="145"/>
      <c r="D1058" s="42"/>
      <c r="E1058" s="146"/>
      <c r="F1058" s="204"/>
      <c r="G1058" s="45"/>
      <c r="H1058" s="162"/>
      <c r="I1058" s="147"/>
      <c r="J1058" s="145"/>
      <c r="K1058" s="165"/>
      <c r="L1058" s="149"/>
      <c r="M1058" s="148"/>
      <c r="N1058" s="237" t="str">
        <f ca="1">IF(Tabla1[[#This Row],[Fecha de nac]]="","",IF(Tabla1[[#This Row],[Fecha Finalización]] &gt;=TODAY(), DATEDIF(Tabla1[[#This Row],[Fecha de nac]],TODAY(),"y"), ROUNDDOWN((Tabla1[[#This Row],[Fecha Finalización]] -Tabla1[[#This Row],[Fecha de nac]])/365,0)))</f>
        <v/>
      </c>
      <c r="O1058" s="168"/>
      <c r="P1058" s="150"/>
      <c r="Q1058" s="151"/>
      <c r="R1058" s="152"/>
      <c r="S1058" s="152"/>
      <c r="T1058" s="152"/>
      <c r="U1058" s="241" t="str">
        <f>IF(F1058="","",Tabla1[[#This Row],[Fecha Inicio grupo]]+3*7-7)</f>
        <v/>
      </c>
      <c r="V1058" s="242" t="str">
        <f>IF(F1058="","",EDATE(Tabla1[[#This Row],[Fecha Inicio grupo]],3))</f>
        <v/>
      </c>
      <c r="W1058" s="29"/>
      <c r="X1058" s="29"/>
      <c r="Y1058" s="153"/>
      <c r="Z1058" s="153"/>
      <c r="AA1058" s="153"/>
      <c r="AB1058" s="153"/>
      <c r="AC1058" s="153"/>
      <c r="AD1058" s="153"/>
      <c r="AE1058" s="153"/>
      <c r="AF1058" s="153"/>
      <c r="AG1058" s="153"/>
      <c r="AH1058" s="229"/>
      <c r="AI1058" s="229"/>
      <c r="AJ1058" s="230"/>
      <c r="AK1058" s="229"/>
      <c r="AL1058" s="229"/>
      <c r="AM1058" s="229"/>
      <c r="AN1058" s="229"/>
      <c r="AO1058" s="143"/>
      <c r="AP1058" s="244" t="str">
        <f>IF(F1058="","",IFERROR(VLOOKUP(SUBSTITUTE(SUBSTITUTE(Tabla1[[#This Row],[Uso Sistemas]],"T","P"),"N","F"),Parámetros!$M$2:$N$17,2,0),"Completar hasta 3ra sem. para evaluar a Probacionista"))</f>
        <v/>
      </c>
      <c r="AQ1058" s="154"/>
      <c r="AR1058" s="154"/>
      <c r="AS1058" s="154"/>
      <c r="AT1058" s="29"/>
      <c r="AU1058" s="55" t="str">
        <f>CONCATENATE(Tabla1[[#This Row],[sem 01]],Tabla1[[#This Row],[sem 02]],Tabla1[[#This Row],[sem 03]])</f>
        <v/>
      </c>
      <c r="AV1058" s="55"/>
      <c r="AW1058" s="55"/>
      <c r="AX1058" s="246" t="str">
        <f>IF(V1058="","",EOMONTH(EDATE(Tabla1[[#This Row],[Fecha Finalización]],2),0))</f>
        <v/>
      </c>
      <c r="AY1058" s="154"/>
      <c r="AZ1058" s="247" t="str">
        <f>IF(V1058="","",EOMONTH(EDATE(Tabla1[[#This Row],[Fecha Finalización]],3),0))</f>
        <v/>
      </c>
      <c r="BA1058" s="39"/>
      <c r="BB1058" s="39"/>
      <c r="BC1058" s="235"/>
      <c r="BD1058" s="231" t="str">
        <f>IF(F1058="","",Tabla1[[#This Row],[sem 01]]&amp;Tabla1[[#This Row],[sem 02]]&amp;Tabla1[[#This Row],[sem 03]])</f>
        <v/>
      </c>
      <c r="BE1058" s="232" t="str">
        <f>+IF(TRIM(F1058)="","",$B$1&amp;"-"&amp;Tabla1[[#This Row],[Mes Inscrito]]&amp;"-"&amp;Tabla1[[#This Row],[Dia de clases Inscrito]]&amp;"-"&amp;Tabla1[[#This Row],[Horario Inscrito]]&amp;"-"&amp;Tabla1[[#This Row],[Fecha Inicio grupo]])</f>
        <v/>
      </c>
      <c r="BF1058" s="249" t="str">
        <f>IF(F1058="","",Tabla1[[#This Row],[Curso]])</f>
        <v/>
      </c>
      <c r="BG1058" s="250" t="str">
        <f>+IF(TRIM(F1058)="","",$B$1&amp;"-"&amp;TRIM(Tabla1[[#This Row],[Mes Inscrito]])&amp;"-"&amp;TRIM(Tabla1[[#This Row],[Dia de clases Inscrito]])&amp;"-"&amp;TRIM(Tabla1[[#This Row],[Horario Inscrito]])&amp;"-"&amp;TRIM(Tabla1[[#This Row],[Fecha Inicio grupo]])&amp;"-"&amp;TRIM(Tabla1[[#This Row],[Tipo Incrito]]))</f>
        <v/>
      </c>
      <c r="BH1058" s="251" t="str">
        <f>IF(F1058="","",OR(IFERROR(SEARCH("CG",Tabla1[[#This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8" s="305" t="str">
        <f>IF(F1058&lt;&gt;"",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8" s="305" t="str">
        <f>IF(F1058&lt;&gt;"",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8" s="305" t="str">
        <f>IF(Tabla1[[#This Row],[Fecha Inicio grupo]]="","",IFERROR(VLOOKUP(Tabla1[[#This Row],[Mes de Alta como miembro]],Parámetros!$AM$2:$AN$16,2,0),"01/01/1900"))</f>
        <v/>
      </c>
    </row>
    <row r="1059" spans="1:63" ht="15" hidden="1" customHeight="1">
      <c r="A1059" s="68">
        <v>1056</v>
      </c>
      <c r="B1059" s="144"/>
      <c r="C1059" s="145"/>
      <c r="D1059" s="42"/>
      <c r="E1059" s="146"/>
      <c r="F1059" s="204"/>
      <c r="G1059" s="45"/>
      <c r="H1059" s="162"/>
      <c r="I1059" s="147"/>
      <c r="J1059" s="145"/>
      <c r="K1059" s="165"/>
      <c r="L1059" s="149"/>
      <c r="M1059" s="148"/>
      <c r="N1059" s="237" t="str">
        <f ca="1">IF(Tabla1[[#This Row],[Fecha de nac]]="","",IF(Tabla1[[#This Row],[Fecha Finalización]] &gt;=TODAY(), DATEDIF(Tabla1[[#This Row],[Fecha de nac]],TODAY(),"y"), ROUNDDOWN((Tabla1[[#This Row],[Fecha Finalización]] -Tabla1[[#This Row],[Fecha de nac]])/365,0)))</f>
        <v/>
      </c>
      <c r="O1059" s="168"/>
      <c r="P1059" s="150"/>
      <c r="Q1059" s="151"/>
      <c r="R1059" s="152"/>
      <c r="S1059" s="152"/>
      <c r="T1059" s="152"/>
      <c r="U1059" s="241" t="str">
        <f>IF(F1059="","",Tabla1[[#This Row],[Fecha Inicio grupo]]+3*7-7)</f>
        <v/>
      </c>
      <c r="V1059" s="242" t="str">
        <f>IF(F1059="","",EDATE(Tabla1[[#This Row],[Fecha Inicio grupo]],3))</f>
        <v/>
      </c>
      <c r="W1059" s="29"/>
      <c r="X1059" s="29"/>
      <c r="Y1059" s="153"/>
      <c r="Z1059" s="153"/>
      <c r="AA1059" s="153"/>
      <c r="AB1059" s="153"/>
      <c r="AC1059" s="153"/>
      <c r="AD1059" s="153"/>
      <c r="AE1059" s="153"/>
      <c r="AF1059" s="153"/>
      <c r="AG1059" s="153"/>
      <c r="AH1059" s="229"/>
      <c r="AI1059" s="229"/>
      <c r="AJ1059" s="230"/>
      <c r="AK1059" s="229"/>
      <c r="AL1059" s="229"/>
      <c r="AM1059" s="229"/>
      <c r="AN1059" s="229"/>
      <c r="AO1059" s="143"/>
      <c r="AP1059" s="244" t="str">
        <f>IF(F1059="","",IFERROR(VLOOKUP(SUBSTITUTE(SUBSTITUTE(Tabla1[[#This Row],[Uso Sistemas]],"T","P"),"N","F"),Parámetros!$M$2:$N$17,2,0),"Completar hasta 3ra sem. para evaluar a Probacionista"))</f>
        <v/>
      </c>
      <c r="AQ1059" s="154"/>
      <c r="AR1059" s="154"/>
      <c r="AS1059" s="154"/>
      <c r="AT1059" s="29"/>
      <c r="AU1059" s="55" t="str">
        <f>CONCATENATE(Tabla1[[#This Row],[sem 01]],Tabla1[[#This Row],[sem 02]],Tabla1[[#This Row],[sem 03]])</f>
        <v/>
      </c>
      <c r="AV1059" s="55"/>
      <c r="AW1059" s="55"/>
      <c r="AX1059" s="246" t="str">
        <f>IF(V1059="","",EOMONTH(EDATE(Tabla1[[#This Row],[Fecha Finalización]],2),0))</f>
        <v/>
      </c>
      <c r="AY1059" s="154"/>
      <c r="AZ1059" s="247" t="str">
        <f>IF(V1059="","",EOMONTH(EDATE(Tabla1[[#This Row],[Fecha Finalización]],3),0))</f>
        <v/>
      </c>
      <c r="BA1059" s="39"/>
      <c r="BB1059" s="39"/>
      <c r="BC1059" s="235"/>
      <c r="BD1059" s="231" t="str">
        <f>IF(F1059="","",Tabla1[[#This Row],[sem 01]]&amp;Tabla1[[#This Row],[sem 02]]&amp;Tabla1[[#This Row],[sem 03]])</f>
        <v/>
      </c>
      <c r="BE1059" s="232" t="str">
        <f>+IF(TRIM(F1059)="","",$B$1&amp;"-"&amp;Tabla1[[#This Row],[Mes Inscrito]]&amp;"-"&amp;Tabla1[[#This Row],[Dia de clases Inscrito]]&amp;"-"&amp;Tabla1[[#This Row],[Horario Inscrito]]&amp;"-"&amp;Tabla1[[#This Row],[Fecha Inicio grupo]])</f>
        <v/>
      </c>
      <c r="BF1059" s="249" t="str">
        <f>IF(F1059="","",Tabla1[[#This Row],[Curso]])</f>
        <v/>
      </c>
      <c r="BG1059" s="250" t="str">
        <f>+IF(TRIM(F1059)="","",$B$1&amp;"-"&amp;TRIM(Tabla1[[#This Row],[Mes Inscrito]])&amp;"-"&amp;TRIM(Tabla1[[#This Row],[Dia de clases Inscrito]])&amp;"-"&amp;TRIM(Tabla1[[#This Row],[Horario Inscrito]])&amp;"-"&amp;TRIM(Tabla1[[#This Row],[Fecha Inicio grupo]])&amp;"-"&amp;TRIM(Tabla1[[#This Row],[Tipo Incrito]]))</f>
        <v/>
      </c>
      <c r="BH1059" s="251" t="str">
        <f>IF(F1059="","",OR(IFERROR(SEARCH("CG",Tabla1[[#This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9" s="305" t="str">
        <f>IF(F1059&lt;&gt;"",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9" s="305" t="str">
        <f>IF(F1059&lt;&gt;"",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9" s="305" t="str">
        <f>IF(Tabla1[[#This Row],[Fecha Inicio grupo]]="","",IFERROR(VLOOKUP(Tabla1[[#This Row],[Mes de Alta como miembro]],Parámetros!$AM$2:$AN$16,2,0),"01/01/1900"))</f>
        <v/>
      </c>
    </row>
    <row r="1060" spans="1:63" ht="15" hidden="1" customHeight="1">
      <c r="A1060" s="68">
        <v>1057</v>
      </c>
      <c r="B1060" s="144"/>
      <c r="C1060" s="145"/>
      <c r="D1060" s="42"/>
      <c r="E1060" s="146"/>
      <c r="F1060" s="204"/>
      <c r="G1060" s="45"/>
      <c r="H1060" s="162"/>
      <c r="I1060" s="147"/>
      <c r="J1060" s="145"/>
      <c r="K1060" s="165"/>
      <c r="L1060" s="149"/>
      <c r="M1060" s="148"/>
      <c r="N1060" s="237" t="str">
        <f ca="1">IF(Tabla1[[#This Row],[Fecha de nac]]="","",IF(Tabla1[[#This Row],[Fecha Finalización]] &gt;=TODAY(), DATEDIF(Tabla1[[#This Row],[Fecha de nac]],TODAY(),"y"), ROUNDDOWN((Tabla1[[#This Row],[Fecha Finalización]] -Tabla1[[#This Row],[Fecha de nac]])/365,0)))</f>
        <v/>
      </c>
      <c r="O1060" s="168"/>
      <c r="P1060" s="150"/>
      <c r="Q1060" s="151"/>
      <c r="R1060" s="152"/>
      <c r="S1060" s="152"/>
      <c r="T1060" s="152"/>
      <c r="U1060" s="241" t="str">
        <f>IF(F1060="","",Tabla1[[#This Row],[Fecha Inicio grupo]]+3*7-7)</f>
        <v/>
      </c>
      <c r="V1060" s="242" t="str">
        <f>IF(F1060="","",EDATE(Tabla1[[#This Row],[Fecha Inicio grupo]],3))</f>
        <v/>
      </c>
      <c r="W1060" s="29"/>
      <c r="X1060" s="29"/>
      <c r="Y1060" s="153"/>
      <c r="Z1060" s="153"/>
      <c r="AA1060" s="153"/>
      <c r="AB1060" s="153"/>
      <c r="AC1060" s="153"/>
      <c r="AD1060" s="153"/>
      <c r="AE1060" s="153"/>
      <c r="AF1060" s="153"/>
      <c r="AG1060" s="153"/>
      <c r="AH1060" s="229"/>
      <c r="AI1060" s="229"/>
      <c r="AJ1060" s="230"/>
      <c r="AK1060" s="229"/>
      <c r="AL1060" s="229"/>
      <c r="AM1060" s="229"/>
      <c r="AN1060" s="229"/>
      <c r="AO1060" s="143"/>
      <c r="AP1060" s="244" t="str">
        <f>IF(F1060="","",IFERROR(VLOOKUP(SUBSTITUTE(SUBSTITUTE(Tabla1[[#This Row],[Uso Sistemas]],"T","P"),"N","F"),Parámetros!$M$2:$N$17,2,0),"Completar hasta 3ra sem. para evaluar a Probacionista"))</f>
        <v/>
      </c>
      <c r="AQ1060" s="154"/>
      <c r="AR1060" s="154"/>
      <c r="AS1060" s="154"/>
      <c r="AT1060" s="29"/>
      <c r="AU1060" s="55" t="str">
        <f>CONCATENATE(Tabla1[[#This Row],[sem 01]],Tabla1[[#This Row],[sem 02]],Tabla1[[#This Row],[sem 03]])</f>
        <v/>
      </c>
      <c r="AV1060" s="55"/>
      <c r="AW1060" s="55"/>
      <c r="AX1060" s="246" t="str">
        <f>IF(V1060="","",EOMONTH(EDATE(Tabla1[[#This Row],[Fecha Finalización]],2),0))</f>
        <v/>
      </c>
      <c r="AY1060" s="154"/>
      <c r="AZ1060" s="247" t="str">
        <f>IF(V1060="","",EOMONTH(EDATE(Tabla1[[#This Row],[Fecha Finalización]],3),0))</f>
        <v/>
      </c>
      <c r="BA1060" s="39"/>
      <c r="BB1060" s="39"/>
      <c r="BC1060" s="235"/>
      <c r="BD1060" s="231" t="str">
        <f>IF(F1060="","",Tabla1[[#This Row],[sem 01]]&amp;Tabla1[[#This Row],[sem 02]]&amp;Tabla1[[#This Row],[sem 03]])</f>
        <v/>
      </c>
      <c r="BE1060" s="232" t="str">
        <f>+IF(TRIM(F1060)="","",$B$1&amp;"-"&amp;Tabla1[[#This Row],[Mes Inscrito]]&amp;"-"&amp;Tabla1[[#This Row],[Dia de clases Inscrito]]&amp;"-"&amp;Tabla1[[#This Row],[Horario Inscrito]]&amp;"-"&amp;Tabla1[[#This Row],[Fecha Inicio grupo]])</f>
        <v/>
      </c>
      <c r="BF1060" s="249" t="str">
        <f>IF(F1060="","",Tabla1[[#This Row],[Curso]])</f>
        <v/>
      </c>
      <c r="BG1060" s="250" t="str">
        <f>+IF(TRIM(F1060)="","",$B$1&amp;"-"&amp;TRIM(Tabla1[[#This Row],[Mes Inscrito]])&amp;"-"&amp;TRIM(Tabla1[[#This Row],[Dia de clases Inscrito]])&amp;"-"&amp;TRIM(Tabla1[[#This Row],[Horario Inscrito]])&amp;"-"&amp;TRIM(Tabla1[[#This Row],[Fecha Inicio grupo]])&amp;"-"&amp;TRIM(Tabla1[[#This Row],[Tipo Incrito]]))</f>
        <v/>
      </c>
      <c r="BH1060" s="251" t="str">
        <f>IF(F1060="","",OR(IFERROR(SEARCH("CG",Tabla1[[#This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0" s="305" t="str">
        <f>IF(F1060&lt;&gt;"",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0" s="305" t="str">
        <f>IF(F1060&lt;&gt;"",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0" s="305" t="str">
        <f>IF(Tabla1[[#This Row],[Fecha Inicio grupo]]="","",IFERROR(VLOOKUP(Tabla1[[#This Row],[Mes de Alta como miembro]],Parámetros!$AM$2:$AN$16,2,0),"01/01/1900"))</f>
        <v/>
      </c>
    </row>
    <row r="1061" spans="1:63" ht="15" hidden="1" customHeight="1">
      <c r="A1061" s="68">
        <v>1058</v>
      </c>
      <c r="B1061" s="144"/>
      <c r="C1061" s="145"/>
      <c r="D1061" s="42"/>
      <c r="E1061" s="146"/>
      <c r="F1061" s="204"/>
      <c r="G1061" s="45"/>
      <c r="H1061" s="162"/>
      <c r="I1061" s="147"/>
      <c r="J1061" s="145"/>
      <c r="K1061" s="165"/>
      <c r="L1061" s="149"/>
      <c r="M1061" s="148"/>
      <c r="N1061" s="237" t="str">
        <f ca="1">IF(Tabla1[[#This Row],[Fecha de nac]]="","",IF(Tabla1[[#This Row],[Fecha Finalización]] &gt;=TODAY(), DATEDIF(Tabla1[[#This Row],[Fecha de nac]],TODAY(),"y"), ROUNDDOWN((Tabla1[[#This Row],[Fecha Finalización]] -Tabla1[[#This Row],[Fecha de nac]])/365,0)))</f>
        <v/>
      </c>
      <c r="O1061" s="168"/>
      <c r="P1061" s="150"/>
      <c r="Q1061" s="151"/>
      <c r="R1061" s="152"/>
      <c r="S1061" s="152"/>
      <c r="T1061" s="152"/>
      <c r="U1061" s="241" t="str">
        <f>IF(F1061="","",Tabla1[[#This Row],[Fecha Inicio grupo]]+3*7-7)</f>
        <v/>
      </c>
      <c r="V1061" s="242" t="str">
        <f>IF(F1061="","",EDATE(Tabla1[[#This Row],[Fecha Inicio grupo]],3))</f>
        <v/>
      </c>
      <c r="W1061" s="29"/>
      <c r="X1061" s="29"/>
      <c r="Y1061" s="153"/>
      <c r="Z1061" s="153"/>
      <c r="AA1061" s="153"/>
      <c r="AB1061" s="153"/>
      <c r="AC1061" s="153"/>
      <c r="AD1061" s="153"/>
      <c r="AE1061" s="153"/>
      <c r="AF1061" s="153"/>
      <c r="AG1061" s="153"/>
      <c r="AH1061" s="229"/>
      <c r="AI1061" s="229"/>
      <c r="AJ1061" s="230"/>
      <c r="AK1061" s="229"/>
      <c r="AL1061" s="229"/>
      <c r="AM1061" s="229"/>
      <c r="AN1061" s="229"/>
      <c r="AO1061" s="143"/>
      <c r="AP1061" s="244" t="str">
        <f>IF(F1061="","",IFERROR(VLOOKUP(SUBSTITUTE(SUBSTITUTE(Tabla1[[#This Row],[Uso Sistemas]],"T","P"),"N","F"),Parámetros!$M$2:$N$17,2,0),"Completar hasta 3ra sem. para evaluar a Probacionista"))</f>
        <v/>
      </c>
      <c r="AQ1061" s="154"/>
      <c r="AR1061" s="154"/>
      <c r="AS1061" s="154"/>
      <c r="AT1061" s="29"/>
      <c r="AU1061" s="55" t="str">
        <f>CONCATENATE(Tabla1[[#This Row],[sem 01]],Tabla1[[#This Row],[sem 02]],Tabla1[[#This Row],[sem 03]])</f>
        <v/>
      </c>
      <c r="AV1061" s="55"/>
      <c r="AW1061" s="55"/>
      <c r="AX1061" s="246" t="str">
        <f>IF(V1061="","",EOMONTH(EDATE(Tabla1[[#This Row],[Fecha Finalización]],2),0))</f>
        <v/>
      </c>
      <c r="AY1061" s="154"/>
      <c r="AZ1061" s="247" t="str">
        <f>IF(V1061="","",EOMONTH(EDATE(Tabla1[[#This Row],[Fecha Finalización]],3),0))</f>
        <v/>
      </c>
      <c r="BA1061" s="39"/>
      <c r="BB1061" s="39"/>
      <c r="BC1061" s="235"/>
      <c r="BD1061" s="231" t="str">
        <f>IF(F1061="","",Tabla1[[#This Row],[sem 01]]&amp;Tabla1[[#This Row],[sem 02]]&amp;Tabla1[[#This Row],[sem 03]])</f>
        <v/>
      </c>
      <c r="BE1061" s="232" t="str">
        <f>+IF(TRIM(F1061)="","",$B$1&amp;"-"&amp;Tabla1[[#This Row],[Mes Inscrito]]&amp;"-"&amp;Tabla1[[#This Row],[Dia de clases Inscrito]]&amp;"-"&amp;Tabla1[[#This Row],[Horario Inscrito]]&amp;"-"&amp;Tabla1[[#This Row],[Fecha Inicio grupo]])</f>
        <v/>
      </c>
      <c r="BF1061" s="249" t="str">
        <f>IF(F1061="","",Tabla1[[#This Row],[Curso]])</f>
        <v/>
      </c>
      <c r="BG1061" s="250" t="str">
        <f>+IF(TRIM(F1061)="","",$B$1&amp;"-"&amp;TRIM(Tabla1[[#This Row],[Mes Inscrito]])&amp;"-"&amp;TRIM(Tabla1[[#This Row],[Dia de clases Inscrito]])&amp;"-"&amp;TRIM(Tabla1[[#This Row],[Horario Inscrito]])&amp;"-"&amp;TRIM(Tabla1[[#This Row],[Fecha Inicio grupo]])&amp;"-"&amp;TRIM(Tabla1[[#This Row],[Tipo Incrito]]))</f>
        <v/>
      </c>
      <c r="BH1061" s="251" t="str">
        <f>IF(F1061="","",OR(IFERROR(SEARCH("CG",Tabla1[[#This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1" s="305" t="str">
        <f>IF(F1061&lt;&gt;"",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1" s="305" t="str">
        <f>IF(F1061&lt;&gt;"",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1" s="305" t="str">
        <f>IF(Tabla1[[#This Row],[Fecha Inicio grupo]]="","",IFERROR(VLOOKUP(Tabla1[[#This Row],[Mes de Alta como miembro]],Parámetros!$AM$2:$AN$16,2,0),"01/01/1900"))</f>
        <v/>
      </c>
    </row>
    <row r="1062" spans="1:63" ht="15" hidden="1" customHeight="1">
      <c r="A1062" s="68">
        <v>1059</v>
      </c>
      <c r="B1062" s="144"/>
      <c r="C1062" s="145"/>
      <c r="D1062" s="42"/>
      <c r="E1062" s="146"/>
      <c r="F1062" s="204"/>
      <c r="G1062" s="45"/>
      <c r="H1062" s="162"/>
      <c r="I1062" s="147"/>
      <c r="J1062" s="145"/>
      <c r="K1062" s="165"/>
      <c r="L1062" s="149"/>
      <c r="M1062" s="148"/>
      <c r="N1062" s="237" t="str">
        <f ca="1">IF(Tabla1[[#This Row],[Fecha de nac]]="","",IF(Tabla1[[#This Row],[Fecha Finalización]] &gt;=TODAY(), DATEDIF(Tabla1[[#This Row],[Fecha de nac]],TODAY(),"y"), ROUNDDOWN((Tabla1[[#This Row],[Fecha Finalización]] -Tabla1[[#This Row],[Fecha de nac]])/365,0)))</f>
        <v/>
      </c>
      <c r="O1062" s="168"/>
      <c r="P1062" s="150"/>
      <c r="Q1062" s="151"/>
      <c r="R1062" s="152"/>
      <c r="S1062" s="152"/>
      <c r="T1062" s="152"/>
      <c r="U1062" s="241" t="str">
        <f>IF(F1062="","",Tabla1[[#This Row],[Fecha Inicio grupo]]+3*7-7)</f>
        <v/>
      </c>
      <c r="V1062" s="242" t="str">
        <f>IF(F1062="","",EDATE(Tabla1[[#This Row],[Fecha Inicio grupo]],3))</f>
        <v/>
      </c>
      <c r="W1062" s="29"/>
      <c r="X1062" s="29"/>
      <c r="Y1062" s="153"/>
      <c r="Z1062" s="153"/>
      <c r="AA1062" s="153"/>
      <c r="AB1062" s="153"/>
      <c r="AC1062" s="153"/>
      <c r="AD1062" s="153"/>
      <c r="AE1062" s="153"/>
      <c r="AF1062" s="153"/>
      <c r="AG1062" s="153"/>
      <c r="AH1062" s="229"/>
      <c r="AI1062" s="229"/>
      <c r="AJ1062" s="230"/>
      <c r="AK1062" s="229"/>
      <c r="AL1062" s="229"/>
      <c r="AM1062" s="229"/>
      <c r="AN1062" s="229"/>
      <c r="AO1062" s="143"/>
      <c r="AP1062" s="244" t="str">
        <f>IF(F1062="","",IFERROR(VLOOKUP(SUBSTITUTE(SUBSTITUTE(Tabla1[[#This Row],[Uso Sistemas]],"T","P"),"N","F"),Parámetros!$M$2:$N$17,2,0),"Completar hasta 3ra sem. para evaluar a Probacionista"))</f>
        <v/>
      </c>
      <c r="AQ1062" s="154"/>
      <c r="AR1062" s="154"/>
      <c r="AS1062" s="154"/>
      <c r="AT1062" s="29"/>
      <c r="AU1062" s="55" t="str">
        <f>CONCATENATE(Tabla1[[#This Row],[sem 01]],Tabla1[[#This Row],[sem 02]],Tabla1[[#This Row],[sem 03]])</f>
        <v/>
      </c>
      <c r="AV1062" s="55"/>
      <c r="AW1062" s="55"/>
      <c r="AX1062" s="246" t="str">
        <f>IF(V1062="","",EOMONTH(EDATE(Tabla1[[#This Row],[Fecha Finalización]],2),0))</f>
        <v/>
      </c>
      <c r="AY1062" s="154"/>
      <c r="AZ1062" s="247" t="str">
        <f>IF(V1062="","",EOMONTH(EDATE(Tabla1[[#This Row],[Fecha Finalización]],3),0))</f>
        <v/>
      </c>
      <c r="BA1062" s="39"/>
      <c r="BB1062" s="39"/>
      <c r="BC1062" s="235"/>
      <c r="BD1062" s="231" t="str">
        <f>IF(F1062="","",Tabla1[[#This Row],[sem 01]]&amp;Tabla1[[#This Row],[sem 02]]&amp;Tabla1[[#This Row],[sem 03]])</f>
        <v/>
      </c>
      <c r="BE1062" s="232" t="str">
        <f>+IF(TRIM(F1062)="","",$B$1&amp;"-"&amp;Tabla1[[#This Row],[Mes Inscrito]]&amp;"-"&amp;Tabla1[[#This Row],[Dia de clases Inscrito]]&amp;"-"&amp;Tabla1[[#This Row],[Horario Inscrito]]&amp;"-"&amp;Tabla1[[#This Row],[Fecha Inicio grupo]])</f>
        <v/>
      </c>
      <c r="BF1062" s="249" t="str">
        <f>IF(F1062="","",Tabla1[[#This Row],[Curso]])</f>
        <v/>
      </c>
      <c r="BG1062" s="250" t="str">
        <f>+IF(TRIM(F1062)="","",$B$1&amp;"-"&amp;TRIM(Tabla1[[#This Row],[Mes Inscrito]])&amp;"-"&amp;TRIM(Tabla1[[#This Row],[Dia de clases Inscrito]])&amp;"-"&amp;TRIM(Tabla1[[#This Row],[Horario Inscrito]])&amp;"-"&amp;TRIM(Tabla1[[#This Row],[Fecha Inicio grupo]])&amp;"-"&amp;TRIM(Tabla1[[#This Row],[Tipo Incrito]]))</f>
        <v/>
      </c>
      <c r="BH1062" s="251" t="str">
        <f>IF(F1062="","",OR(IFERROR(SEARCH("CG",Tabla1[[#This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2" s="305" t="str">
        <f>IF(F1062&lt;&gt;"",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2" s="305" t="str">
        <f>IF(F1062&lt;&gt;"",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2" s="305" t="str">
        <f>IF(Tabla1[[#This Row],[Fecha Inicio grupo]]="","",IFERROR(VLOOKUP(Tabla1[[#This Row],[Mes de Alta como miembro]],Parámetros!$AM$2:$AN$16,2,0),"01/01/1900"))</f>
        <v/>
      </c>
    </row>
    <row r="1063" spans="1:63" ht="15" hidden="1" customHeight="1">
      <c r="A1063" s="68">
        <v>1060</v>
      </c>
      <c r="B1063" s="144"/>
      <c r="C1063" s="145"/>
      <c r="D1063" s="42"/>
      <c r="E1063" s="146"/>
      <c r="F1063" s="204"/>
      <c r="G1063" s="45"/>
      <c r="H1063" s="162"/>
      <c r="I1063" s="147"/>
      <c r="J1063" s="145"/>
      <c r="K1063" s="165"/>
      <c r="L1063" s="149"/>
      <c r="M1063" s="148"/>
      <c r="N1063" s="237" t="str">
        <f ca="1">IF(Tabla1[[#This Row],[Fecha de nac]]="","",IF(Tabla1[[#This Row],[Fecha Finalización]] &gt;=TODAY(), DATEDIF(Tabla1[[#This Row],[Fecha de nac]],TODAY(),"y"), ROUNDDOWN((Tabla1[[#This Row],[Fecha Finalización]] -Tabla1[[#This Row],[Fecha de nac]])/365,0)))</f>
        <v/>
      </c>
      <c r="O1063" s="168"/>
      <c r="P1063" s="150"/>
      <c r="Q1063" s="151"/>
      <c r="R1063" s="152"/>
      <c r="S1063" s="152"/>
      <c r="T1063" s="152"/>
      <c r="U1063" s="241" t="str">
        <f>IF(F1063="","",Tabla1[[#This Row],[Fecha Inicio grupo]]+3*7-7)</f>
        <v/>
      </c>
      <c r="V1063" s="242" t="str">
        <f>IF(F1063="","",EDATE(Tabla1[[#This Row],[Fecha Inicio grupo]],3))</f>
        <v/>
      </c>
      <c r="W1063" s="29"/>
      <c r="X1063" s="29"/>
      <c r="Y1063" s="153"/>
      <c r="Z1063" s="153"/>
      <c r="AA1063" s="153"/>
      <c r="AB1063" s="153"/>
      <c r="AC1063" s="153"/>
      <c r="AD1063" s="153"/>
      <c r="AE1063" s="153"/>
      <c r="AF1063" s="153"/>
      <c r="AG1063" s="153"/>
      <c r="AH1063" s="229"/>
      <c r="AI1063" s="229"/>
      <c r="AJ1063" s="230"/>
      <c r="AK1063" s="229"/>
      <c r="AL1063" s="229"/>
      <c r="AM1063" s="229"/>
      <c r="AN1063" s="229"/>
      <c r="AO1063" s="143"/>
      <c r="AP1063" s="244" t="str">
        <f>IF(F1063="","",IFERROR(VLOOKUP(SUBSTITUTE(SUBSTITUTE(Tabla1[[#This Row],[Uso Sistemas]],"T","P"),"N","F"),Parámetros!$M$2:$N$17,2,0),"Completar hasta 3ra sem. para evaluar a Probacionista"))</f>
        <v/>
      </c>
      <c r="AQ1063" s="154"/>
      <c r="AR1063" s="154"/>
      <c r="AS1063" s="154"/>
      <c r="AT1063" s="29"/>
      <c r="AU1063" s="55" t="str">
        <f>CONCATENATE(Tabla1[[#This Row],[sem 01]],Tabla1[[#This Row],[sem 02]],Tabla1[[#This Row],[sem 03]])</f>
        <v/>
      </c>
      <c r="AV1063" s="55"/>
      <c r="AW1063" s="55"/>
      <c r="AX1063" s="246" t="str">
        <f>IF(V1063="","",EOMONTH(EDATE(Tabla1[[#This Row],[Fecha Finalización]],2),0))</f>
        <v/>
      </c>
      <c r="AY1063" s="154"/>
      <c r="AZ1063" s="247" t="str">
        <f>IF(V1063="","",EOMONTH(EDATE(Tabla1[[#This Row],[Fecha Finalización]],3),0))</f>
        <v/>
      </c>
      <c r="BA1063" s="39"/>
      <c r="BB1063" s="39"/>
      <c r="BC1063" s="235"/>
      <c r="BD1063" s="231" t="str">
        <f>IF(F1063="","",Tabla1[[#This Row],[sem 01]]&amp;Tabla1[[#This Row],[sem 02]]&amp;Tabla1[[#This Row],[sem 03]])</f>
        <v/>
      </c>
      <c r="BE1063" s="232" t="str">
        <f>+IF(TRIM(F1063)="","",$B$1&amp;"-"&amp;Tabla1[[#This Row],[Mes Inscrito]]&amp;"-"&amp;Tabla1[[#This Row],[Dia de clases Inscrito]]&amp;"-"&amp;Tabla1[[#This Row],[Horario Inscrito]]&amp;"-"&amp;Tabla1[[#This Row],[Fecha Inicio grupo]])</f>
        <v/>
      </c>
      <c r="BF1063" s="249" t="str">
        <f>IF(F1063="","",Tabla1[[#This Row],[Curso]])</f>
        <v/>
      </c>
      <c r="BG1063" s="250" t="str">
        <f>+IF(TRIM(F1063)="","",$B$1&amp;"-"&amp;TRIM(Tabla1[[#This Row],[Mes Inscrito]])&amp;"-"&amp;TRIM(Tabla1[[#This Row],[Dia de clases Inscrito]])&amp;"-"&amp;TRIM(Tabla1[[#This Row],[Horario Inscrito]])&amp;"-"&amp;TRIM(Tabla1[[#This Row],[Fecha Inicio grupo]])&amp;"-"&amp;TRIM(Tabla1[[#This Row],[Tipo Incrito]]))</f>
        <v/>
      </c>
      <c r="BH1063" s="251" t="str">
        <f>IF(F1063="","",OR(IFERROR(SEARCH("CG",Tabla1[[#This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3" s="305" t="str">
        <f>IF(F1063&lt;&gt;"",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3" s="305" t="str">
        <f>IF(F1063&lt;&gt;"",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3" s="305" t="str">
        <f>IF(Tabla1[[#This Row],[Fecha Inicio grupo]]="","",IFERROR(VLOOKUP(Tabla1[[#This Row],[Mes de Alta como miembro]],Parámetros!$AM$2:$AN$16,2,0),"01/01/1900"))</f>
        <v/>
      </c>
    </row>
    <row r="1064" spans="1:63" ht="15" hidden="1" customHeight="1">
      <c r="A1064" s="68">
        <v>1061</v>
      </c>
      <c r="B1064" s="144"/>
      <c r="C1064" s="145"/>
      <c r="D1064" s="42"/>
      <c r="E1064" s="146"/>
      <c r="F1064" s="204"/>
      <c r="G1064" s="45"/>
      <c r="H1064" s="162"/>
      <c r="I1064" s="147"/>
      <c r="J1064" s="145"/>
      <c r="K1064" s="165"/>
      <c r="L1064" s="149"/>
      <c r="M1064" s="148"/>
      <c r="N1064" s="237" t="str">
        <f ca="1">IF(Tabla1[[#This Row],[Fecha de nac]]="","",IF(Tabla1[[#This Row],[Fecha Finalización]] &gt;=TODAY(), DATEDIF(Tabla1[[#This Row],[Fecha de nac]],TODAY(),"y"), ROUNDDOWN((Tabla1[[#This Row],[Fecha Finalización]] -Tabla1[[#This Row],[Fecha de nac]])/365,0)))</f>
        <v/>
      </c>
      <c r="O1064" s="168"/>
      <c r="P1064" s="150"/>
      <c r="Q1064" s="151"/>
      <c r="R1064" s="152"/>
      <c r="S1064" s="152"/>
      <c r="T1064" s="152"/>
      <c r="U1064" s="241" t="str">
        <f>IF(F1064="","",Tabla1[[#This Row],[Fecha Inicio grupo]]+3*7-7)</f>
        <v/>
      </c>
      <c r="V1064" s="242" t="str">
        <f>IF(F1064="","",EDATE(Tabla1[[#This Row],[Fecha Inicio grupo]],3))</f>
        <v/>
      </c>
      <c r="W1064" s="29"/>
      <c r="X1064" s="29"/>
      <c r="Y1064" s="153"/>
      <c r="Z1064" s="153"/>
      <c r="AA1064" s="153"/>
      <c r="AB1064" s="153"/>
      <c r="AC1064" s="153"/>
      <c r="AD1064" s="153"/>
      <c r="AE1064" s="153"/>
      <c r="AF1064" s="153"/>
      <c r="AG1064" s="153"/>
      <c r="AH1064" s="229"/>
      <c r="AI1064" s="229"/>
      <c r="AJ1064" s="230"/>
      <c r="AK1064" s="229"/>
      <c r="AL1064" s="229"/>
      <c r="AM1064" s="229"/>
      <c r="AN1064" s="229"/>
      <c r="AO1064" s="143"/>
      <c r="AP1064" s="244" t="str">
        <f>IF(F1064="","",IFERROR(VLOOKUP(SUBSTITUTE(SUBSTITUTE(Tabla1[[#This Row],[Uso Sistemas]],"T","P"),"N","F"),Parámetros!$M$2:$N$17,2,0),"Completar hasta 3ra sem. para evaluar a Probacionista"))</f>
        <v/>
      </c>
      <c r="AQ1064" s="154"/>
      <c r="AR1064" s="154"/>
      <c r="AS1064" s="154"/>
      <c r="AT1064" s="29"/>
      <c r="AU1064" s="55" t="str">
        <f>CONCATENATE(Tabla1[[#This Row],[sem 01]],Tabla1[[#This Row],[sem 02]],Tabla1[[#This Row],[sem 03]])</f>
        <v/>
      </c>
      <c r="AV1064" s="55"/>
      <c r="AW1064" s="55"/>
      <c r="AX1064" s="246" t="str">
        <f>IF(V1064="","",EOMONTH(EDATE(Tabla1[[#This Row],[Fecha Finalización]],2),0))</f>
        <v/>
      </c>
      <c r="AY1064" s="154"/>
      <c r="AZ1064" s="247" t="str">
        <f>IF(V1064="","",EOMONTH(EDATE(Tabla1[[#This Row],[Fecha Finalización]],3),0))</f>
        <v/>
      </c>
      <c r="BA1064" s="39"/>
      <c r="BB1064" s="39"/>
      <c r="BC1064" s="235"/>
      <c r="BD1064" s="231" t="str">
        <f>IF(F1064="","",Tabla1[[#This Row],[sem 01]]&amp;Tabla1[[#This Row],[sem 02]]&amp;Tabla1[[#This Row],[sem 03]])</f>
        <v/>
      </c>
      <c r="BE1064" s="232" t="str">
        <f>+IF(TRIM(F1064)="","",$B$1&amp;"-"&amp;Tabla1[[#This Row],[Mes Inscrito]]&amp;"-"&amp;Tabla1[[#This Row],[Dia de clases Inscrito]]&amp;"-"&amp;Tabla1[[#This Row],[Horario Inscrito]]&amp;"-"&amp;Tabla1[[#This Row],[Fecha Inicio grupo]])</f>
        <v/>
      </c>
      <c r="BF1064" s="249" t="str">
        <f>IF(F1064="","",Tabla1[[#This Row],[Curso]])</f>
        <v/>
      </c>
      <c r="BG1064" s="250" t="str">
        <f>+IF(TRIM(F1064)="","",$B$1&amp;"-"&amp;TRIM(Tabla1[[#This Row],[Mes Inscrito]])&amp;"-"&amp;TRIM(Tabla1[[#This Row],[Dia de clases Inscrito]])&amp;"-"&amp;TRIM(Tabla1[[#This Row],[Horario Inscrito]])&amp;"-"&amp;TRIM(Tabla1[[#This Row],[Fecha Inicio grupo]])&amp;"-"&amp;TRIM(Tabla1[[#This Row],[Tipo Incrito]]))</f>
        <v/>
      </c>
      <c r="BH1064" s="251" t="str">
        <f>IF(F1064="","",OR(IFERROR(SEARCH("CG",Tabla1[[#This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4" s="305" t="str">
        <f>IF(F1064&lt;&gt;"",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4" s="305" t="str">
        <f>IF(F1064&lt;&gt;"",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4" s="305" t="str">
        <f>IF(Tabla1[[#This Row],[Fecha Inicio grupo]]="","",IFERROR(VLOOKUP(Tabla1[[#This Row],[Mes de Alta como miembro]],Parámetros!$AM$2:$AN$16,2,0),"01/01/1900"))</f>
        <v/>
      </c>
    </row>
    <row r="1065" spans="1:63" ht="15" hidden="1" customHeight="1">
      <c r="A1065" s="68">
        <v>1062</v>
      </c>
      <c r="B1065" s="144"/>
      <c r="C1065" s="145"/>
      <c r="D1065" s="42"/>
      <c r="E1065" s="146"/>
      <c r="F1065" s="204"/>
      <c r="G1065" s="45"/>
      <c r="H1065" s="162"/>
      <c r="I1065" s="147"/>
      <c r="J1065" s="145"/>
      <c r="K1065" s="165"/>
      <c r="L1065" s="149"/>
      <c r="M1065" s="148"/>
      <c r="N1065" s="237" t="str">
        <f ca="1">IF(Tabla1[[#This Row],[Fecha de nac]]="","",IF(Tabla1[[#This Row],[Fecha Finalización]] &gt;=TODAY(), DATEDIF(Tabla1[[#This Row],[Fecha de nac]],TODAY(),"y"), ROUNDDOWN((Tabla1[[#This Row],[Fecha Finalización]] -Tabla1[[#This Row],[Fecha de nac]])/365,0)))</f>
        <v/>
      </c>
      <c r="O1065" s="168"/>
      <c r="P1065" s="150"/>
      <c r="Q1065" s="151"/>
      <c r="R1065" s="152"/>
      <c r="S1065" s="152"/>
      <c r="T1065" s="152"/>
      <c r="U1065" s="241" t="str">
        <f>IF(F1065="","",Tabla1[[#This Row],[Fecha Inicio grupo]]+3*7-7)</f>
        <v/>
      </c>
      <c r="V1065" s="242" t="str">
        <f>IF(F1065="","",EDATE(Tabla1[[#This Row],[Fecha Inicio grupo]],3))</f>
        <v/>
      </c>
      <c r="W1065" s="29"/>
      <c r="X1065" s="29"/>
      <c r="Y1065" s="153"/>
      <c r="Z1065" s="153"/>
      <c r="AA1065" s="153"/>
      <c r="AB1065" s="153"/>
      <c r="AC1065" s="153"/>
      <c r="AD1065" s="153"/>
      <c r="AE1065" s="153"/>
      <c r="AF1065" s="153"/>
      <c r="AG1065" s="153"/>
      <c r="AH1065" s="229"/>
      <c r="AI1065" s="229"/>
      <c r="AJ1065" s="230"/>
      <c r="AK1065" s="229"/>
      <c r="AL1065" s="229"/>
      <c r="AM1065" s="229"/>
      <c r="AN1065" s="229"/>
      <c r="AO1065" s="143"/>
      <c r="AP1065" s="244" t="str">
        <f>IF(F1065="","",IFERROR(VLOOKUP(SUBSTITUTE(SUBSTITUTE(Tabla1[[#This Row],[Uso Sistemas]],"T","P"),"N","F"),Parámetros!$M$2:$N$17,2,0),"Completar hasta 3ra sem. para evaluar a Probacionista"))</f>
        <v/>
      </c>
      <c r="AQ1065" s="154"/>
      <c r="AR1065" s="154"/>
      <c r="AS1065" s="154"/>
      <c r="AT1065" s="29"/>
      <c r="AU1065" s="55" t="str">
        <f>CONCATENATE(Tabla1[[#This Row],[sem 01]],Tabla1[[#This Row],[sem 02]],Tabla1[[#This Row],[sem 03]])</f>
        <v/>
      </c>
      <c r="AV1065" s="55"/>
      <c r="AW1065" s="55"/>
      <c r="AX1065" s="246" t="str">
        <f>IF(V1065="","",EOMONTH(EDATE(Tabla1[[#This Row],[Fecha Finalización]],2),0))</f>
        <v/>
      </c>
      <c r="AY1065" s="154"/>
      <c r="AZ1065" s="247" t="str">
        <f>IF(V1065="","",EOMONTH(EDATE(Tabla1[[#This Row],[Fecha Finalización]],3),0))</f>
        <v/>
      </c>
      <c r="BA1065" s="39"/>
      <c r="BB1065" s="39"/>
      <c r="BC1065" s="235"/>
      <c r="BD1065" s="231" t="str">
        <f>IF(F1065="","",Tabla1[[#This Row],[sem 01]]&amp;Tabla1[[#This Row],[sem 02]]&amp;Tabla1[[#This Row],[sem 03]])</f>
        <v/>
      </c>
      <c r="BE1065" s="232" t="str">
        <f>+IF(TRIM(F1065)="","",$B$1&amp;"-"&amp;Tabla1[[#This Row],[Mes Inscrito]]&amp;"-"&amp;Tabla1[[#This Row],[Dia de clases Inscrito]]&amp;"-"&amp;Tabla1[[#This Row],[Horario Inscrito]]&amp;"-"&amp;Tabla1[[#This Row],[Fecha Inicio grupo]])</f>
        <v/>
      </c>
      <c r="BF1065" s="249" t="str">
        <f>IF(F1065="","",Tabla1[[#This Row],[Curso]])</f>
        <v/>
      </c>
      <c r="BG1065" s="250" t="str">
        <f>+IF(TRIM(F1065)="","",$B$1&amp;"-"&amp;TRIM(Tabla1[[#This Row],[Mes Inscrito]])&amp;"-"&amp;TRIM(Tabla1[[#This Row],[Dia de clases Inscrito]])&amp;"-"&amp;TRIM(Tabla1[[#This Row],[Horario Inscrito]])&amp;"-"&amp;TRIM(Tabla1[[#This Row],[Fecha Inicio grupo]])&amp;"-"&amp;TRIM(Tabla1[[#This Row],[Tipo Incrito]]))</f>
        <v/>
      </c>
      <c r="BH1065" s="251" t="str">
        <f>IF(F1065="","",OR(IFERROR(SEARCH("CG",Tabla1[[#This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5" s="305" t="str">
        <f>IF(F1065&lt;&gt;"",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5" s="305" t="str">
        <f>IF(F1065&lt;&gt;"",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5" s="305" t="str">
        <f>IF(Tabla1[[#This Row],[Fecha Inicio grupo]]="","",IFERROR(VLOOKUP(Tabla1[[#This Row],[Mes de Alta como miembro]],Parámetros!$AM$2:$AN$16,2,0),"01/01/1900"))</f>
        <v/>
      </c>
    </row>
    <row r="1066" spans="1:63" ht="15" hidden="1" customHeight="1">
      <c r="A1066" s="68">
        <v>1063</v>
      </c>
      <c r="B1066" s="144"/>
      <c r="C1066" s="145"/>
      <c r="D1066" s="42"/>
      <c r="E1066" s="146"/>
      <c r="F1066" s="204"/>
      <c r="G1066" s="45"/>
      <c r="H1066" s="162"/>
      <c r="I1066" s="147"/>
      <c r="J1066" s="145"/>
      <c r="K1066" s="165"/>
      <c r="L1066" s="149"/>
      <c r="M1066" s="148"/>
      <c r="N1066" s="237" t="str">
        <f ca="1">IF(Tabla1[[#This Row],[Fecha de nac]]="","",IF(Tabla1[[#This Row],[Fecha Finalización]] &gt;=TODAY(), DATEDIF(Tabla1[[#This Row],[Fecha de nac]],TODAY(),"y"), ROUNDDOWN((Tabla1[[#This Row],[Fecha Finalización]] -Tabla1[[#This Row],[Fecha de nac]])/365,0)))</f>
        <v/>
      </c>
      <c r="O1066" s="168"/>
      <c r="P1066" s="150"/>
      <c r="Q1066" s="151"/>
      <c r="R1066" s="152"/>
      <c r="S1066" s="152"/>
      <c r="T1066" s="152"/>
      <c r="U1066" s="241" t="str">
        <f>IF(F1066="","",Tabla1[[#This Row],[Fecha Inicio grupo]]+3*7-7)</f>
        <v/>
      </c>
      <c r="V1066" s="242" t="str">
        <f>IF(F1066="","",EDATE(Tabla1[[#This Row],[Fecha Inicio grupo]],3))</f>
        <v/>
      </c>
      <c r="W1066" s="29"/>
      <c r="X1066" s="29"/>
      <c r="Y1066" s="153"/>
      <c r="Z1066" s="153"/>
      <c r="AA1066" s="153"/>
      <c r="AB1066" s="153"/>
      <c r="AC1066" s="153"/>
      <c r="AD1066" s="153"/>
      <c r="AE1066" s="153"/>
      <c r="AF1066" s="153"/>
      <c r="AG1066" s="153"/>
      <c r="AH1066" s="229"/>
      <c r="AI1066" s="229"/>
      <c r="AJ1066" s="230"/>
      <c r="AK1066" s="229"/>
      <c r="AL1066" s="229"/>
      <c r="AM1066" s="229"/>
      <c r="AN1066" s="229"/>
      <c r="AO1066" s="143"/>
      <c r="AP1066" s="244" t="str">
        <f>IF(F1066="","",IFERROR(VLOOKUP(SUBSTITUTE(SUBSTITUTE(Tabla1[[#This Row],[Uso Sistemas]],"T","P"),"N","F"),Parámetros!$M$2:$N$17,2,0),"Completar hasta 3ra sem. para evaluar a Probacionista"))</f>
        <v/>
      </c>
      <c r="AQ1066" s="154"/>
      <c r="AR1066" s="154"/>
      <c r="AS1066" s="154"/>
      <c r="AT1066" s="29"/>
      <c r="AU1066" s="55" t="str">
        <f>CONCATENATE(Tabla1[[#This Row],[sem 01]],Tabla1[[#This Row],[sem 02]],Tabla1[[#This Row],[sem 03]])</f>
        <v/>
      </c>
      <c r="AV1066" s="55"/>
      <c r="AW1066" s="55"/>
      <c r="AX1066" s="246" t="str">
        <f>IF(V1066="","",EOMONTH(EDATE(Tabla1[[#This Row],[Fecha Finalización]],2),0))</f>
        <v/>
      </c>
      <c r="AY1066" s="154"/>
      <c r="AZ1066" s="247" t="str">
        <f>IF(V1066="","",EOMONTH(EDATE(Tabla1[[#This Row],[Fecha Finalización]],3),0))</f>
        <v/>
      </c>
      <c r="BA1066" s="39"/>
      <c r="BB1066" s="39"/>
      <c r="BC1066" s="235"/>
      <c r="BD1066" s="231" t="str">
        <f>IF(F1066="","",Tabla1[[#This Row],[sem 01]]&amp;Tabla1[[#This Row],[sem 02]]&amp;Tabla1[[#This Row],[sem 03]])</f>
        <v/>
      </c>
      <c r="BE1066" s="232" t="str">
        <f>+IF(TRIM(F1066)="","",$B$1&amp;"-"&amp;Tabla1[[#This Row],[Mes Inscrito]]&amp;"-"&amp;Tabla1[[#This Row],[Dia de clases Inscrito]]&amp;"-"&amp;Tabla1[[#This Row],[Horario Inscrito]]&amp;"-"&amp;Tabla1[[#This Row],[Fecha Inicio grupo]])</f>
        <v/>
      </c>
      <c r="BF1066" s="249" t="str">
        <f>IF(F1066="","",Tabla1[[#This Row],[Curso]])</f>
        <v/>
      </c>
      <c r="BG1066" s="250" t="str">
        <f>+IF(TRIM(F1066)="","",$B$1&amp;"-"&amp;TRIM(Tabla1[[#This Row],[Mes Inscrito]])&amp;"-"&amp;TRIM(Tabla1[[#This Row],[Dia de clases Inscrito]])&amp;"-"&amp;TRIM(Tabla1[[#This Row],[Horario Inscrito]])&amp;"-"&amp;TRIM(Tabla1[[#This Row],[Fecha Inicio grupo]])&amp;"-"&amp;TRIM(Tabla1[[#This Row],[Tipo Incrito]]))</f>
        <v/>
      </c>
      <c r="BH1066" s="251" t="str">
        <f>IF(F1066="","",OR(IFERROR(SEARCH("CG",Tabla1[[#This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6" s="305" t="str">
        <f>IF(F1066&lt;&gt;"",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6" s="305" t="str">
        <f>IF(F1066&lt;&gt;"",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6" s="305" t="str">
        <f>IF(Tabla1[[#This Row],[Fecha Inicio grupo]]="","",IFERROR(VLOOKUP(Tabla1[[#This Row],[Mes de Alta como miembro]],Parámetros!$AM$2:$AN$16,2,0),"01/01/1900"))</f>
        <v/>
      </c>
    </row>
    <row r="1067" spans="1:63" ht="15" hidden="1" customHeight="1">
      <c r="A1067" s="68">
        <v>1064</v>
      </c>
      <c r="B1067" s="144"/>
      <c r="C1067" s="145"/>
      <c r="D1067" s="42"/>
      <c r="E1067" s="146"/>
      <c r="F1067" s="204"/>
      <c r="G1067" s="45"/>
      <c r="H1067" s="162"/>
      <c r="I1067" s="147"/>
      <c r="J1067" s="145"/>
      <c r="K1067" s="165"/>
      <c r="L1067" s="149"/>
      <c r="M1067" s="148"/>
      <c r="N1067" s="237" t="str">
        <f ca="1">IF(Tabla1[[#This Row],[Fecha de nac]]="","",IF(Tabla1[[#This Row],[Fecha Finalización]] &gt;=TODAY(), DATEDIF(Tabla1[[#This Row],[Fecha de nac]],TODAY(),"y"), ROUNDDOWN((Tabla1[[#This Row],[Fecha Finalización]] -Tabla1[[#This Row],[Fecha de nac]])/365,0)))</f>
        <v/>
      </c>
      <c r="O1067" s="168"/>
      <c r="P1067" s="150"/>
      <c r="Q1067" s="151"/>
      <c r="R1067" s="152"/>
      <c r="S1067" s="152"/>
      <c r="T1067" s="152"/>
      <c r="U1067" s="241" t="str">
        <f>IF(F1067="","",Tabla1[[#This Row],[Fecha Inicio grupo]]+3*7-7)</f>
        <v/>
      </c>
      <c r="V1067" s="242" t="str">
        <f>IF(F1067="","",EDATE(Tabla1[[#This Row],[Fecha Inicio grupo]],3))</f>
        <v/>
      </c>
      <c r="W1067" s="29"/>
      <c r="X1067" s="29"/>
      <c r="Y1067" s="153"/>
      <c r="Z1067" s="153"/>
      <c r="AA1067" s="153"/>
      <c r="AB1067" s="153"/>
      <c r="AC1067" s="153"/>
      <c r="AD1067" s="153"/>
      <c r="AE1067" s="153"/>
      <c r="AF1067" s="153"/>
      <c r="AG1067" s="153"/>
      <c r="AH1067" s="229"/>
      <c r="AI1067" s="229"/>
      <c r="AJ1067" s="230"/>
      <c r="AK1067" s="229"/>
      <c r="AL1067" s="229"/>
      <c r="AM1067" s="229"/>
      <c r="AN1067" s="229"/>
      <c r="AO1067" s="143"/>
      <c r="AP1067" s="244" t="str">
        <f>IF(F1067="","",IFERROR(VLOOKUP(SUBSTITUTE(SUBSTITUTE(Tabla1[[#This Row],[Uso Sistemas]],"T","P"),"N","F"),Parámetros!$M$2:$N$17,2,0),"Completar hasta 3ra sem. para evaluar a Probacionista"))</f>
        <v/>
      </c>
      <c r="AQ1067" s="154"/>
      <c r="AR1067" s="154"/>
      <c r="AS1067" s="154"/>
      <c r="AT1067" s="29"/>
      <c r="AU1067" s="55" t="str">
        <f>CONCATENATE(Tabla1[[#This Row],[sem 01]],Tabla1[[#This Row],[sem 02]],Tabla1[[#This Row],[sem 03]])</f>
        <v/>
      </c>
      <c r="AV1067" s="55"/>
      <c r="AW1067" s="55"/>
      <c r="AX1067" s="246" t="str">
        <f>IF(V1067="","",EOMONTH(EDATE(Tabla1[[#This Row],[Fecha Finalización]],2),0))</f>
        <v/>
      </c>
      <c r="AY1067" s="154"/>
      <c r="AZ1067" s="247" t="str">
        <f>IF(V1067="","",EOMONTH(EDATE(Tabla1[[#This Row],[Fecha Finalización]],3),0))</f>
        <v/>
      </c>
      <c r="BA1067" s="39"/>
      <c r="BB1067" s="39"/>
      <c r="BC1067" s="235"/>
      <c r="BD1067" s="231" t="str">
        <f>IF(F1067="","",Tabla1[[#This Row],[sem 01]]&amp;Tabla1[[#This Row],[sem 02]]&amp;Tabla1[[#This Row],[sem 03]])</f>
        <v/>
      </c>
      <c r="BE1067" s="232" t="str">
        <f>+IF(TRIM(F1067)="","",$B$1&amp;"-"&amp;Tabla1[[#This Row],[Mes Inscrito]]&amp;"-"&amp;Tabla1[[#This Row],[Dia de clases Inscrito]]&amp;"-"&amp;Tabla1[[#This Row],[Horario Inscrito]]&amp;"-"&amp;Tabla1[[#This Row],[Fecha Inicio grupo]])</f>
        <v/>
      </c>
      <c r="BF1067" s="249" t="str">
        <f>IF(F1067="","",Tabla1[[#This Row],[Curso]])</f>
        <v/>
      </c>
      <c r="BG1067" s="250" t="str">
        <f>+IF(TRIM(F1067)="","",$B$1&amp;"-"&amp;TRIM(Tabla1[[#This Row],[Mes Inscrito]])&amp;"-"&amp;TRIM(Tabla1[[#This Row],[Dia de clases Inscrito]])&amp;"-"&amp;TRIM(Tabla1[[#This Row],[Horario Inscrito]])&amp;"-"&amp;TRIM(Tabla1[[#This Row],[Fecha Inicio grupo]])&amp;"-"&amp;TRIM(Tabla1[[#This Row],[Tipo Incrito]]))</f>
        <v/>
      </c>
      <c r="BH1067" s="251" t="str">
        <f>IF(F1067="","",OR(IFERROR(SEARCH("CG",Tabla1[[#This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7" s="305" t="str">
        <f>IF(F1067&lt;&gt;"",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7" s="305" t="str">
        <f>IF(F1067&lt;&gt;"",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7" s="305" t="str">
        <f>IF(Tabla1[[#This Row],[Fecha Inicio grupo]]="","",IFERROR(VLOOKUP(Tabla1[[#This Row],[Mes de Alta como miembro]],Parámetros!$AM$2:$AN$16,2,0),"01/01/1900"))</f>
        <v/>
      </c>
    </row>
    <row r="1068" spans="1:63" ht="15" hidden="1" customHeight="1">
      <c r="A1068" s="68">
        <v>1065</v>
      </c>
      <c r="B1068" s="144"/>
      <c r="C1068" s="145"/>
      <c r="D1068" s="42"/>
      <c r="E1068" s="146"/>
      <c r="F1068" s="204"/>
      <c r="G1068" s="45"/>
      <c r="H1068" s="162"/>
      <c r="I1068" s="147"/>
      <c r="J1068" s="145"/>
      <c r="K1068" s="165"/>
      <c r="L1068" s="149"/>
      <c r="M1068" s="148"/>
      <c r="N1068" s="237" t="str">
        <f ca="1">IF(Tabla1[[#This Row],[Fecha de nac]]="","",IF(Tabla1[[#This Row],[Fecha Finalización]] &gt;=TODAY(), DATEDIF(Tabla1[[#This Row],[Fecha de nac]],TODAY(),"y"), ROUNDDOWN((Tabla1[[#This Row],[Fecha Finalización]] -Tabla1[[#This Row],[Fecha de nac]])/365,0)))</f>
        <v/>
      </c>
      <c r="O1068" s="168"/>
      <c r="P1068" s="150"/>
      <c r="Q1068" s="151"/>
      <c r="R1068" s="152"/>
      <c r="S1068" s="152"/>
      <c r="T1068" s="152"/>
      <c r="U1068" s="241" t="str">
        <f>IF(F1068="","",Tabla1[[#This Row],[Fecha Inicio grupo]]+3*7-7)</f>
        <v/>
      </c>
      <c r="V1068" s="242" t="str">
        <f>IF(F1068="","",EDATE(Tabla1[[#This Row],[Fecha Inicio grupo]],3))</f>
        <v/>
      </c>
      <c r="W1068" s="29"/>
      <c r="X1068" s="29"/>
      <c r="Y1068" s="153"/>
      <c r="Z1068" s="153"/>
      <c r="AA1068" s="153"/>
      <c r="AB1068" s="153"/>
      <c r="AC1068" s="153"/>
      <c r="AD1068" s="153"/>
      <c r="AE1068" s="153"/>
      <c r="AF1068" s="153"/>
      <c r="AG1068" s="153"/>
      <c r="AH1068" s="229"/>
      <c r="AI1068" s="229"/>
      <c r="AJ1068" s="230"/>
      <c r="AK1068" s="229"/>
      <c r="AL1068" s="229"/>
      <c r="AM1068" s="229"/>
      <c r="AN1068" s="229"/>
      <c r="AO1068" s="143"/>
      <c r="AP1068" s="244" t="str">
        <f>IF(F1068="","",IFERROR(VLOOKUP(SUBSTITUTE(SUBSTITUTE(Tabla1[[#This Row],[Uso Sistemas]],"T","P"),"N","F"),Parámetros!$M$2:$N$17,2,0),"Completar hasta 3ra sem. para evaluar a Probacionista"))</f>
        <v/>
      </c>
      <c r="AQ1068" s="154"/>
      <c r="AR1068" s="154"/>
      <c r="AS1068" s="154"/>
      <c r="AT1068" s="29"/>
      <c r="AU1068" s="55" t="str">
        <f>CONCATENATE(Tabla1[[#This Row],[sem 01]],Tabla1[[#This Row],[sem 02]],Tabla1[[#This Row],[sem 03]])</f>
        <v/>
      </c>
      <c r="AV1068" s="55"/>
      <c r="AW1068" s="55"/>
      <c r="AX1068" s="246" t="str">
        <f>IF(V1068="","",EOMONTH(EDATE(Tabla1[[#This Row],[Fecha Finalización]],2),0))</f>
        <v/>
      </c>
      <c r="AY1068" s="154"/>
      <c r="AZ1068" s="247" t="str">
        <f>IF(V1068="","",EOMONTH(EDATE(Tabla1[[#This Row],[Fecha Finalización]],3),0))</f>
        <v/>
      </c>
      <c r="BA1068" s="39"/>
      <c r="BB1068" s="39"/>
      <c r="BC1068" s="235"/>
      <c r="BD1068" s="231" t="str">
        <f>IF(F1068="","",Tabla1[[#This Row],[sem 01]]&amp;Tabla1[[#This Row],[sem 02]]&amp;Tabla1[[#This Row],[sem 03]])</f>
        <v/>
      </c>
      <c r="BE1068" s="232" t="str">
        <f>+IF(TRIM(F1068)="","",$B$1&amp;"-"&amp;Tabla1[[#This Row],[Mes Inscrito]]&amp;"-"&amp;Tabla1[[#This Row],[Dia de clases Inscrito]]&amp;"-"&amp;Tabla1[[#This Row],[Horario Inscrito]]&amp;"-"&amp;Tabla1[[#This Row],[Fecha Inicio grupo]])</f>
        <v/>
      </c>
      <c r="BF1068" s="249" t="str">
        <f>IF(F1068="","",Tabla1[[#This Row],[Curso]])</f>
        <v/>
      </c>
      <c r="BG1068" s="250" t="str">
        <f>+IF(TRIM(F1068)="","",$B$1&amp;"-"&amp;TRIM(Tabla1[[#This Row],[Mes Inscrito]])&amp;"-"&amp;TRIM(Tabla1[[#This Row],[Dia de clases Inscrito]])&amp;"-"&amp;TRIM(Tabla1[[#This Row],[Horario Inscrito]])&amp;"-"&amp;TRIM(Tabla1[[#This Row],[Fecha Inicio grupo]])&amp;"-"&amp;TRIM(Tabla1[[#This Row],[Tipo Incrito]]))</f>
        <v/>
      </c>
      <c r="BH1068" s="251" t="str">
        <f>IF(F1068="","",OR(IFERROR(SEARCH("CG",Tabla1[[#This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8" s="305" t="str">
        <f>IF(F1068&lt;&gt;"",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8" s="305" t="str">
        <f>IF(F1068&lt;&gt;"",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8" s="305" t="str">
        <f>IF(Tabla1[[#This Row],[Fecha Inicio grupo]]="","",IFERROR(VLOOKUP(Tabla1[[#This Row],[Mes de Alta como miembro]],Parámetros!$AM$2:$AN$16,2,0),"01/01/1900"))</f>
        <v/>
      </c>
    </row>
    <row r="1069" spans="1:63" ht="15" hidden="1" customHeight="1">
      <c r="A1069" s="68">
        <v>1066</v>
      </c>
      <c r="B1069" s="144"/>
      <c r="C1069" s="145"/>
      <c r="D1069" s="42"/>
      <c r="E1069" s="146"/>
      <c r="F1069" s="204"/>
      <c r="G1069" s="45"/>
      <c r="H1069" s="162"/>
      <c r="I1069" s="147"/>
      <c r="J1069" s="145"/>
      <c r="K1069" s="165"/>
      <c r="L1069" s="149"/>
      <c r="M1069" s="148"/>
      <c r="N1069" s="237" t="str">
        <f ca="1">IF(Tabla1[[#This Row],[Fecha de nac]]="","",IF(Tabla1[[#This Row],[Fecha Finalización]] &gt;=TODAY(), DATEDIF(Tabla1[[#This Row],[Fecha de nac]],TODAY(),"y"), ROUNDDOWN((Tabla1[[#This Row],[Fecha Finalización]] -Tabla1[[#This Row],[Fecha de nac]])/365,0)))</f>
        <v/>
      </c>
      <c r="O1069" s="168"/>
      <c r="P1069" s="150"/>
      <c r="Q1069" s="151"/>
      <c r="R1069" s="152"/>
      <c r="S1069" s="152"/>
      <c r="T1069" s="152"/>
      <c r="U1069" s="241" t="str">
        <f>IF(F1069="","",Tabla1[[#This Row],[Fecha Inicio grupo]]+3*7-7)</f>
        <v/>
      </c>
      <c r="V1069" s="242" t="str">
        <f>IF(F1069="","",EDATE(Tabla1[[#This Row],[Fecha Inicio grupo]],3))</f>
        <v/>
      </c>
      <c r="W1069" s="29"/>
      <c r="X1069" s="29"/>
      <c r="Y1069" s="153"/>
      <c r="Z1069" s="153"/>
      <c r="AA1069" s="153"/>
      <c r="AB1069" s="153"/>
      <c r="AC1069" s="153"/>
      <c r="AD1069" s="153"/>
      <c r="AE1069" s="153"/>
      <c r="AF1069" s="153"/>
      <c r="AG1069" s="153"/>
      <c r="AH1069" s="229"/>
      <c r="AI1069" s="229"/>
      <c r="AJ1069" s="230"/>
      <c r="AK1069" s="229"/>
      <c r="AL1069" s="229"/>
      <c r="AM1069" s="229"/>
      <c r="AN1069" s="229"/>
      <c r="AO1069" s="143"/>
      <c r="AP1069" s="244" t="str">
        <f>IF(F1069="","",IFERROR(VLOOKUP(SUBSTITUTE(SUBSTITUTE(Tabla1[[#This Row],[Uso Sistemas]],"T","P"),"N","F"),Parámetros!$M$2:$N$17,2,0),"Completar hasta 3ra sem. para evaluar a Probacionista"))</f>
        <v/>
      </c>
      <c r="AQ1069" s="154"/>
      <c r="AR1069" s="154"/>
      <c r="AS1069" s="154"/>
      <c r="AT1069" s="29"/>
      <c r="AU1069" s="55" t="str">
        <f>CONCATENATE(Tabla1[[#This Row],[sem 01]],Tabla1[[#This Row],[sem 02]],Tabla1[[#This Row],[sem 03]])</f>
        <v/>
      </c>
      <c r="AV1069" s="55"/>
      <c r="AW1069" s="55"/>
      <c r="AX1069" s="246" t="str">
        <f>IF(V1069="","",EOMONTH(EDATE(Tabla1[[#This Row],[Fecha Finalización]],2),0))</f>
        <v/>
      </c>
      <c r="AY1069" s="154"/>
      <c r="AZ1069" s="247" t="str">
        <f>IF(V1069="","",EOMONTH(EDATE(Tabla1[[#This Row],[Fecha Finalización]],3),0))</f>
        <v/>
      </c>
      <c r="BA1069" s="39"/>
      <c r="BB1069" s="39"/>
      <c r="BC1069" s="235"/>
      <c r="BD1069" s="231" t="str">
        <f>IF(F1069="","",Tabla1[[#This Row],[sem 01]]&amp;Tabla1[[#This Row],[sem 02]]&amp;Tabla1[[#This Row],[sem 03]])</f>
        <v/>
      </c>
      <c r="BE1069" s="232" t="str">
        <f>+IF(TRIM(F1069)="","",$B$1&amp;"-"&amp;Tabla1[[#This Row],[Mes Inscrito]]&amp;"-"&amp;Tabla1[[#This Row],[Dia de clases Inscrito]]&amp;"-"&amp;Tabla1[[#This Row],[Horario Inscrito]]&amp;"-"&amp;Tabla1[[#This Row],[Fecha Inicio grupo]])</f>
        <v/>
      </c>
      <c r="BF1069" s="249" t="str">
        <f>IF(F1069="","",Tabla1[[#This Row],[Curso]])</f>
        <v/>
      </c>
      <c r="BG1069" s="250" t="str">
        <f>+IF(TRIM(F1069)="","",$B$1&amp;"-"&amp;TRIM(Tabla1[[#This Row],[Mes Inscrito]])&amp;"-"&amp;TRIM(Tabla1[[#This Row],[Dia de clases Inscrito]])&amp;"-"&amp;TRIM(Tabla1[[#This Row],[Horario Inscrito]])&amp;"-"&amp;TRIM(Tabla1[[#This Row],[Fecha Inicio grupo]])&amp;"-"&amp;TRIM(Tabla1[[#This Row],[Tipo Incrito]]))</f>
        <v/>
      </c>
      <c r="BH1069" s="251" t="str">
        <f>IF(F1069="","",OR(IFERROR(SEARCH("CG",Tabla1[[#This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9" s="305" t="str">
        <f>IF(F1069&lt;&gt;"",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9" s="305" t="str">
        <f>IF(F1069&lt;&gt;"",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9" s="305" t="str">
        <f>IF(Tabla1[[#This Row],[Fecha Inicio grupo]]="","",IFERROR(VLOOKUP(Tabla1[[#This Row],[Mes de Alta como miembro]],Parámetros!$AM$2:$AN$16,2,0),"01/01/1900"))</f>
        <v/>
      </c>
    </row>
    <row r="1070" spans="1:63" ht="15" hidden="1" customHeight="1">
      <c r="A1070" s="68">
        <v>1067</v>
      </c>
      <c r="B1070" s="144"/>
      <c r="C1070" s="145"/>
      <c r="D1070" s="42"/>
      <c r="E1070" s="146"/>
      <c r="F1070" s="204"/>
      <c r="G1070" s="45"/>
      <c r="H1070" s="162"/>
      <c r="I1070" s="147"/>
      <c r="J1070" s="145"/>
      <c r="K1070" s="165"/>
      <c r="L1070" s="149"/>
      <c r="M1070" s="148"/>
      <c r="N1070" s="237" t="str">
        <f ca="1">IF(Tabla1[[#This Row],[Fecha de nac]]="","",IF(Tabla1[[#This Row],[Fecha Finalización]] &gt;=TODAY(), DATEDIF(Tabla1[[#This Row],[Fecha de nac]],TODAY(),"y"), ROUNDDOWN((Tabla1[[#This Row],[Fecha Finalización]] -Tabla1[[#This Row],[Fecha de nac]])/365,0)))</f>
        <v/>
      </c>
      <c r="O1070" s="168"/>
      <c r="P1070" s="150"/>
      <c r="Q1070" s="151"/>
      <c r="R1070" s="152"/>
      <c r="S1070" s="152"/>
      <c r="T1070" s="152"/>
      <c r="U1070" s="241" t="str">
        <f>IF(F1070="","",Tabla1[[#This Row],[Fecha Inicio grupo]]+3*7-7)</f>
        <v/>
      </c>
      <c r="V1070" s="242" t="str">
        <f>IF(F1070="","",EDATE(Tabla1[[#This Row],[Fecha Inicio grupo]],3))</f>
        <v/>
      </c>
      <c r="W1070" s="29"/>
      <c r="X1070" s="29"/>
      <c r="Y1070" s="153"/>
      <c r="Z1070" s="153"/>
      <c r="AA1070" s="153"/>
      <c r="AB1070" s="153"/>
      <c r="AC1070" s="153"/>
      <c r="AD1070" s="153"/>
      <c r="AE1070" s="153"/>
      <c r="AF1070" s="153"/>
      <c r="AG1070" s="153"/>
      <c r="AH1070" s="229"/>
      <c r="AI1070" s="229"/>
      <c r="AJ1070" s="230"/>
      <c r="AK1070" s="229"/>
      <c r="AL1070" s="229"/>
      <c r="AM1070" s="229"/>
      <c r="AN1070" s="229"/>
      <c r="AO1070" s="143"/>
      <c r="AP1070" s="244" t="str">
        <f>IF(F1070="","",IFERROR(VLOOKUP(SUBSTITUTE(SUBSTITUTE(Tabla1[[#This Row],[Uso Sistemas]],"T","P"),"N","F"),Parámetros!$M$2:$N$17,2,0),"Completar hasta 3ra sem. para evaluar a Probacionista"))</f>
        <v/>
      </c>
      <c r="AQ1070" s="154"/>
      <c r="AR1070" s="154"/>
      <c r="AS1070" s="154"/>
      <c r="AT1070" s="29"/>
      <c r="AU1070" s="55" t="str">
        <f>CONCATENATE(Tabla1[[#This Row],[sem 01]],Tabla1[[#This Row],[sem 02]],Tabla1[[#This Row],[sem 03]])</f>
        <v/>
      </c>
      <c r="AV1070" s="55"/>
      <c r="AW1070" s="55"/>
      <c r="AX1070" s="246" t="str">
        <f>IF(V1070="","",EOMONTH(EDATE(Tabla1[[#This Row],[Fecha Finalización]],2),0))</f>
        <v/>
      </c>
      <c r="AY1070" s="154"/>
      <c r="AZ1070" s="247" t="str">
        <f>IF(V1070="","",EOMONTH(EDATE(Tabla1[[#This Row],[Fecha Finalización]],3),0))</f>
        <v/>
      </c>
      <c r="BA1070" s="39"/>
      <c r="BB1070" s="39"/>
      <c r="BC1070" s="235"/>
      <c r="BD1070" s="231" t="str">
        <f>IF(F1070="","",Tabla1[[#This Row],[sem 01]]&amp;Tabla1[[#This Row],[sem 02]]&amp;Tabla1[[#This Row],[sem 03]])</f>
        <v/>
      </c>
      <c r="BE1070" s="232" t="str">
        <f>+IF(TRIM(F1070)="","",$B$1&amp;"-"&amp;Tabla1[[#This Row],[Mes Inscrito]]&amp;"-"&amp;Tabla1[[#This Row],[Dia de clases Inscrito]]&amp;"-"&amp;Tabla1[[#This Row],[Horario Inscrito]]&amp;"-"&amp;Tabla1[[#This Row],[Fecha Inicio grupo]])</f>
        <v/>
      </c>
      <c r="BF1070" s="249" t="str">
        <f>IF(F1070="","",Tabla1[[#This Row],[Curso]])</f>
        <v/>
      </c>
      <c r="BG1070" s="250" t="str">
        <f>+IF(TRIM(F1070)="","",$B$1&amp;"-"&amp;TRIM(Tabla1[[#This Row],[Mes Inscrito]])&amp;"-"&amp;TRIM(Tabla1[[#This Row],[Dia de clases Inscrito]])&amp;"-"&amp;TRIM(Tabla1[[#This Row],[Horario Inscrito]])&amp;"-"&amp;TRIM(Tabla1[[#This Row],[Fecha Inicio grupo]])&amp;"-"&amp;TRIM(Tabla1[[#This Row],[Tipo Incrito]]))</f>
        <v/>
      </c>
      <c r="BH1070" s="251" t="str">
        <f>IF(F1070="","",OR(IFERROR(SEARCH("CG",Tabla1[[#This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0" s="305" t="str">
        <f>IF(F1070&lt;&gt;"",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0" s="305" t="str">
        <f>IF(F1070&lt;&gt;"",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0" s="305" t="str">
        <f>IF(Tabla1[[#This Row],[Fecha Inicio grupo]]="","",IFERROR(VLOOKUP(Tabla1[[#This Row],[Mes de Alta como miembro]],Parámetros!$AM$2:$AN$16,2,0),"01/01/1900"))</f>
        <v/>
      </c>
    </row>
    <row r="1071" spans="1:63" ht="15" hidden="1" customHeight="1">
      <c r="A1071" s="68">
        <v>1068</v>
      </c>
      <c r="B1071" s="144"/>
      <c r="C1071" s="145"/>
      <c r="D1071" s="42"/>
      <c r="E1071" s="146"/>
      <c r="F1071" s="204"/>
      <c r="G1071" s="45"/>
      <c r="H1071" s="162"/>
      <c r="I1071" s="147"/>
      <c r="J1071" s="145"/>
      <c r="K1071" s="165"/>
      <c r="L1071" s="149"/>
      <c r="M1071" s="148"/>
      <c r="N1071" s="237" t="str">
        <f ca="1">IF(Tabla1[[#This Row],[Fecha de nac]]="","",IF(Tabla1[[#This Row],[Fecha Finalización]] &gt;=TODAY(), DATEDIF(Tabla1[[#This Row],[Fecha de nac]],TODAY(),"y"), ROUNDDOWN((Tabla1[[#This Row],[Fecha Finalización]] -Tabla1[[#This Row],[Fecha de nac]])/365,0)))</f>
        <v/>
      </c>
      <c r="O1071" s="168"/>
      <c r="P1071" s="150"/>
      <c r="Q1071" s="151"/>
      <c r="R1071" s="152"/>
      <c r="S1071" s="152"/>
      <c r="T1071" s="152"/>
      <c r="U1071" s="241" t="str">
        <f>IF(F1071="","",Tabla1[[#This Row],[Fecha Inicio grupo]]+3*7-7)</f>
        <v/>
      </c>
      <c r="V1071" s="242" t="str">
        <f>IF(F1071="","",EDATE(Tabla1[[#This Row],[Fecha Inicio grupo]],3))</f>
        <v/>
      </c>
      <c r="W1071" s="29"/>
      <c r="X1071" s="29"/>
      <c r="Y1071" s="153"/>
      <c r="Z1071" s="153"/>
      <c r="AA1071" s="153"/>
      <c r="AB1071" s="153"/>
      <c r="AC1071" s="153"/>
      <c r="AD1071" s="153"/>
      <c r="AE1071" s="153"/>
      <c r="AF1071" s="153"/>
      <c r="AG1071" s="153"/>
      <c r="AH1071" s="229"/>
      <c r="AI1071" s="229"/>
      <c r="AJ1071" s="230"/>
      <c r="AK1071" s="229"/>
      <c r="AL1071" s="229"/>
      <c r="AM1071" s="229"/>
      <c r="AN1071" s="229"/>
      <c r="AO1071" s="143"/>
      <c r="AP1071" s="244" t="str">
        <f>IF(F1071="","",IFERROR(VLOOKUP(SUBSTITUTE(SUBSTITUTE(Tabla1[[#This Row],[Uso Sistemas]],"T","P"),"N","F"),Parámetros!$M$2:$N$17,2,0),"Completar hasta 3ra sem. para evaluar a Probacionista"))</f>
        <v/>
      </c>
      <c r="AQ1071" s="154"/>
      <c r="AR1071" s="154"/>
      <c r="AS1071" s="154"/>
      <c r="AT1071" s="29"/>
      <c r="AU1071" s="55" t="str">
        <f>CONCATENATE(Tabla1[[#This Row],[sem 01]],Tabla1[[#This Row],[sem 02]],Tabla1[[#This Row],[sem 03]])</f>
        <v/>
      </c>
      <c r="AV1071" s="55"/>
      <c r="AW1071" s="55"/>
      <c r="AX1071" s="246" t="str">
        <f>IF(V1071="","",EOMONTH(EDATE(Tabla1[[#This Row],[Fecha Finalización]],2),0))</f>
        <v/>
      </c>
      <c r="AY1071" s="154"/>
      <c r="AZ1071" s="247" t="str">
        <f>IF(V1071="","",EOMONTH(EDATE(Tabla1[[#This Row],[Fecha Finalización]],3),0))</f>
        <v/>
      </c>
      <c r="BA1071" s="39"/>
      <c r="BB1071" s="39"/>
      <c r="BC1071" s="235"/>
      <c r="BD1071" s="231" t="str">
        <f>IF(F1071="","",Tabla1[[#This Row],[sem 01]]&amp;Tabla1[[#This Row],[sem 02]]&amp;Tabla1[[#This Row],[sem 03]])</f>
        <v/>
      </c>
      <c r="BE1071" s="232" t="str">
        <f>+IF(TRIM(F1071)="","",$B$1&amp;"-"&amp;Tabla1[[#This Row],[Mes Inscrito]]&amp;"-"&amp;Tabla1[[#This Row],[Dia de clases Inscrito]]&amp;"-"&amp;Tabla1[[#This Row],[Horario Inscrito]]&amp;"-"&amp;Tabla1[[#This Row],[Fecha Inicio grupo]])</f>
        <v/>
      </c>
      <c r="BF1071" s="249" t="str">
        <f>IF(F1071="","",Tabla1[[#This Row],[Curso]])</f>
        <v/>
      </c>
      <c r="BG1071" s="250" t="str">
        <f>+IF(TRIM(F1071)="","",$B$1&amp;"-"&amp;TRIM(Tabla1[[#This Row],[Mes Inscrito]])&amp;"-"&amp;TRIM(Tabla1[[#This Row],[Dia de clases Inscrito]])&amp;"-"&amp;TRIM(Tabla1[[#This Row],[Horario Inscrito]])&amp;"-"&amp;TRIM(Tabla1[[#This Row],[Fecha Inicio grupo]])&amp;"-"&amp;TRIM(Tabla1[[#This Row],[Tipo Incrito]]))</f>
        <v/>
      </c>
      <c r="BH1071" s="251" t="str">
        <f>IF(F1071="","",OR(IFERROR(SEARCH("CG",Tabla1[[#This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1" s="305" t="str">
        <f>IF(F1071&lt;&gt;"",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1" s="305" t="str">
        <f>IF(F1071&lt;&gt;"",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1" s="305" t="str">
        <f>IF(Tabla1[[#This Row],[Fecha Inicio grupo]]="","",IFERROR(VLOOKUP(Tabla1[[#This Row],[Mes de Alta como miembro]],Parámetros!$AM$2:$AN$16,2,0),"01/01/1900"))</f>
        <v/>
      </c>
    </row>
    <row r="1072" spans="1:63" ht="15" hidden="1" customHeight="1">
      <c r="A1072" s="68">
        <v>1069</v>
      </c>
      <c r="B1072" s="144"/>
      <c r="C1072" s="145"/>
      <c r="D1072" s="42"/>
      <c r="E1072" s="146"/>
      <c r="F1072" s="204"/>
      <c r="G1072" s="45"/>
      <c r="H1072" s="162"/>
      <c r="I1072" s="147"/>
      <c r="J1072" s="145"/>
      <c r="K1072" s="165"/>
      <c r="L1072" s="149"/>
      <c r="M1072" s="148"/>
      <c r="N1072" s="237" t="str">
        <f ca="1">IF(Tabla1[[#This Row],[Fecha de nac]]="","",IF(Tabla1[[#This Row],[Fecha Finalización]] &gt;=TODAY(), DATEDIF(Tabla1[[#This Row],[Fecha de nac]],TODAY(),"y"), ROUNDDOWN((Tabla1[[#This Row],[Fecha Finalización]] -Tabla1[[#This Row],[Fecha de nac]])/365,0)))</f>
        <v/>
      </c>
      <c r="O1072" s="168"/>
      <c r="P1072" s="150"/>
      <c r="Q1072" s="151"/>
      <c r="R1072" s="152"/>
      <c r="S1072" s="152"/>
      <c r="T1072" s="152"/>
      <c r="U1072" s="241" t="str">
        <f>IF(F1072="","",Tabla1[[#This Row],[Fecha Inicio grupo]]+3*7-7)</f>
        <v/>
      </c>
      <c r="V1072" s="242" t="str">
        <f>IF(F1072="","",EDATE(Tabla1[[#This Row],[Fecha Inicio grupo]],3))</f>
        <v/>
      </c>
      <c r="W1072" s="29"/>
      <c r="X1072" s="29"/>
      <c r="Y1072" s="153"/>
      <c r="Z1072" s="153"/>
      <c r="AA1072" s="153"/>
      <c r="AB1072" s="153"/>
      <c r="AC1072" s="153"/>
      <c r="AD1072" s="153"/>
      <c r="AE1072" s="153"/>
      <c r="AF1072" s="153"/>
      <c r="AG1072" s="153"/>
      <c r="AH1072" s="229"/>
      <c r="AI1072" s="229"/>
      <c r="AJ1072" s="230"/>
      <c r="AK1072" s="229"/>
      <c r="AL1072" s="229"/>
      <c r="AM1072" s="229"/>
      <c r="AN1072" s="229"/>
      <c r="AO1072" s="143"/>
      <c r="AP1072" s="244" t="str">
        <f>IF(F1072="","",IFERROR(VLOOKUP(SUBSTITUTE(SUBSTITUTE(Tabla1[[#This Row],[Uso Sistemas]],"T","P"),"N","F"),Parámetros!$M$2:$N$17,2,0),"Completar hasta 3ra sem. para evaluar a Probacionista"))</f>
        <v/>
      </c>
      <c r="AQ1072" s="154"/>
      <c r="AR1072" s="154"/>
      <c r="AS1072" s="154"/>
      <c r="AT1072" s="29"/>
      <c r="AU1072" s="55" t="str">
        <f>CONCATENATE(Tabla1[[#This Row],[sem 01]],Tabla1[[#This Row],[sem 02]],Tabla1[[#This Row],[sem 03]])</f>
        <v/>
      </c>
      <c r="AV1072" s="55"/>
      <c r="AW1072" s="55"/>
      <c r="AX1072" s="246" t="str">
        <f>IF(V1072="","",EOMONTH(EDATE(Tabla1[[#This Row],[Fecha Finalización]],2),0))</f>
        <v/>
      </c>
      <c r="AY1072" s="154"/>
      <c r="AZ1072" s="247" t="str">
        <f>IF(V1072="","",EOMONTH(EDATE(Tabla1[[#This Row],[Fecha Finalización]],3),0))</f>
        <v/>
      </c>
      <c r="BA1072" s="39"/>
      <c r="BB1072" s="39"/>
      <c r="BC1072" s="235"/>
      <c r="BD1072" s="231" t="str">
        <f>IF(F1072="","",Tabla1[[#This Row],[sem 01]]&amp;Tabla1[[#This Row],[sem 02]]&amp;Tabla1[[#This Row],[sem 03]])</f>
        <v/>
      </c>
      <c r="BE1072" s="232" t="str">
        <f>+IF(TRIM(F1072)="","",$B$1&amp;"-"&amp;Tabla1[[#This Row],[Mes Inscrito]]&amp;"-"&amp;Tabla1[[#This Row],[Dia de clases Inscrito]]&amp;"-"&amp;Tabla1[[#This Row],[Horario Inscrito]]&amp;"-"&amp;Tabla1[[#This Row],[Fecha Inicio grupo]])</f>
        <v/>
      </c>
      <c r="BF1072" s="249" t="str">
        <f>IF(F1072="","",Tabla1[[#This Row],[Curso]])</f>
        <v/>
      </c>
      <c r="BG1072" s="250" t="str">
        <f>+IF(TRIM(F1072)="","",$B$1&amp;"-"&amp;TRIM(Tabla1[[#This Row],[Mes Inscrito]])&amp;"-"&amp;TRIM(Tabla1[[#This Row],[Dia de clases Inscrito]])&amp;"-"&amp;TRIM(Tabla1[[#This Row],[Horario Inscrito]])&amp;"-"&amp;TRIM(Tabla1[[#This Row],[Fecha Inicio grupo]])&amp;"-"&amp;TRIM(Tabla1[[#This Row],[Tipo Incrito]]))</f>
        <v/>
      </c>
      <c r="BH1072" s="251" t="str">
        <f>IF(F1072="","",OR(IFERROR(SEARCH("CG",Tabla1[[#This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2" s="305" t="str">
        <f>IF(F1072&lt;&gt;"",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2" s="305" t="str">
        <f>IF(F1072&lt;&gt;"",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2" s="305" t="str">
        <f>IF(Tabla1[[#This Row],[Fecha Inicio grupo]]="","",IFERROR(VLOOKUP(Tabla1[[#This Row],[Mes de Alta como miembro]],Parámetros!$AM$2:$AN$16,2,0),"01/01/1900"))</f>
        <v/>
      </c>
    </row>
    <row r="1073" spans="1:63" ht="15" hidden="1" customHeight="1">
      <c r="A1073" s="68">
        <v>1070</v>
      </c>
      <c r="B1073" s="144"/>
      <c r="C1073" s="145"/>
      <c r="D1073" s="42"/>
      <c r="E1073" s="146"/>
      <c r="F1073" s="204"/>
      <c r="G1073" s="45"/>
      <c r="H1073" s="162"/>
      <c r="I1073" s="147"/>
      <c r="J1073" s="145"/>
      <c r="K1073" s="165"/>
      <c r="L1073" s="149"/>
      <c r="M1073" s="148"/>
      <c r="N1073" s="237" t="str">
        <f ca="1">IF(Tabla1[[#This Row],[Fecha de nac]]="","",IF(Tabla1[[#This Row],[Fecha Finalización]] &gt;=TODAY(), DATEDIF(Tabla1[[#This Row],[Fecha de nac]],TODAY(),"y"), ROUNDDOWN((Tabla1[[#This Row],[Fecha Finalización]] -Tabla1[[#This Row],[Fecha de nac]])/365,0)))</f>
        <v/>
      </c>
      <c r="O1073" s="168"/>
      <c r="P1073" s="150"/>
      <c r="Q1073" s="151"/>
      <c r="R1073" s="152"/>
      <c r="S1073" s="152"/>
      <c r="T1073" s="152"/>
      <c r="U1073" s="241" t="str">
        <f>IF(F1073="","",Tabla1[[#This Row],[Fecha Inicio grupo]]+3*7-7)</f>
        <v/>
      </c>
      <c r="V1073" s="242" t="str">
        <f>IF(F1073="","",EDATE(Tabla1[[#This Row],[Fecha Inicio grupo]],3))</f>
        <v/>
      </c>
      <c r="W1073" s="29"/>
      <c r="X1073" s="29"/>
      <c r="Y1073" s="153"/>
      <c r="Z1073" s="153"/>
      <c r="AA1073" s="153"/>
      <c r="AB1073" s="153"/>
      <c r="AC1073" s="153"/>
      <c r="AD1073" s="153"/>
      <c r="AE1073" s="153"/>
      <c r="AF1073" s="153"/>
      <c r="AG1073" s="153"/>
      <c r="AH1073" s="229"/>
      <c r="AI1073" s="229"/>
      <c r="AJ1073" s="230"/>
      <c r="AK1073" s="229"/>
      <c r="AL1073" s="229"/>
      <c r="AM1073" s="229"/>
      <c r="AN1073" s="229"/>
      <c r="AO1073" s="143"/>
      <c r="AP1073" s="244" t="str">
        <f>IF(F1073="","",IFERROR(VLOOKUP(SUBSTITUTE(SUBSTITUTE(Tabla1[[#This Row],[Uso Sistemas]],"T","P"),"N","F"),Parámetros!$M$2:$N$17,2,0),"Completar hasta 3ra sem. para evaluar a Probacionista"))</f>
        <v/>
      </c>
      <c r="AQ1073" s="154"/>
      <c r="AR1073" s="154"/>
      <c r="AS1073" s="154"/>
      <c r="AT1073" s="29"/>
      <c r="AU1073" s="55" t="str">
        <f>CONCATENATE(Tabla1[[#This Row],[sem 01]],Tabla1[[#This Row],[sem 02]],Tabla1[[#This Row],[sem 03]])</f>
        <v/>
      </c>
      <c r="AV1073" s="55"/>
      <c r="AW1073" s="55"/>
      <c r="AX1073" s="246" t="str">
        <f>IF(V1073="","",EOMONTH(EDATE(Tabla1[[#This Row],[Fecha Finalización]],2),0))</f>
        <v/>
      </c>
      <c r="AY1073" s="154"/>
      <c r="AZ1073" s="247" t="str">
        <f>IF(V1073="","",EOMONTH(EDATE(Tabla1[[#This Row],[Fecha Finalización]],3),0))</f>
        <v/>
      </c>
      <c r="BA1073" s="39"/>
      <c r="BB1073" s="39"/>
      <c r="BC1073" s="235"/>
      <c r="BD1073" s="231" t="str">
        <f>IF(F1073="","",Tabla1[[#This Row],[sem 01]]&amp;Tabla1[[#This Row],[sem 02]]&amp;Tabla1[[#This Row],[sem 03]])</f>
        <v/>
      </c>
      <c r="BE1073" s="232" t="str">
        <f>+IF(TRIM(F1073)="","",$B$1&amp;"-"&amp;Tabla1[[#This Row],[Mes Inscrito]]&amp;"-"&amp;Tabla1[[#This Row],[Dia de clases Inscrito]]&amp;"-"&amp;Tabla1[[#This Row],[Horario Inscrito]]&amp;"-"&amp;Tabla1[[#This Row],[Fecha Inicio grupo]])</f>
        <v/>
      </c>
      <c r="BF1073" s="249" t="str">
        <f>IF(F1073="","",Tabla1[[#This Row],[Curso]])</f>
        <v/>
      </c>
      <c r="BG1073" s="250" t="str">
        <f>+IF(TRIM(F1073)="","",$B$1&amp;"-"&amp;TRIM(Tabla1[[#This Row],[Mes Inscrito]])&amp;"-"&amp;TRIM(Tabla1[[#This Row],[Dia de clases Inscrito]])&amp;"-"&amp;TRIM(Tabla1[[#This Row],[Horario Inscrito]])&amp;"-"&amp;TRIM(Tabla1[[#This Row],[Fecha Inicio grupo]])&amp;"-"&amp;TRIM(Tabla1[[#This Row],[Tipo Incrito]]))</f>
        <v/>
      </c>
      <c r="BH1073" s="251" t="str">
        <f>IF(F1073="","",OR(IFERROR(SEARCH("CG",Tabla1[[#This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3" s="305" t="str">
        <f>IF(F1073&lt;&gt;"",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3" s="305" t="str">
        <f>IF(F1073&lt;&gt;"",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3" s="305" t="str">
        <f>IF(Tabla1[[#This Row],[Fecha Inicio grupo]]="","",IFERROR(VLOOKUP(Tabla1[[#This Row],[Mes de Alta como miembro]],Parámetros!$AM$2:$AN$16,2,0),"01/01/1900"))</f>
        <v/>
      </c>
    </row>
    <row r="1074" spans="1:63" ht="15" hidden="1" customHeight="1">
      <c r="A1074" s="68">
        <v>1071</v>
      </c>
      <c r="B1074" s="144"/>
      <c r="C1074" s="145"/>
      <c r="D1074" s="42"/>
      <c r="E1074" s="146"/>
      <c r="F1074" s="204"/>
      <c r="G1074" s="45"/>
      <c r="H1074" s="162"/>
      <c r="I1074" s="147"/>
      <c r="J1074" s="145"/>
      <c r="K1074" s="165"/>
      <c r="L1074" s="149"/>
      <c r="M1074" s="148"/>
      <c r="N1074" s="237" t="str">
        <f ca="1">IF(Tabla1[[#This Row],[Fecha de nac]]="","",IF(Tabla1[[#This Row],[Fecha Finalización]] &gt;=TODAY(), DATEDIF(Tabla1[[#This Row],[Fecha de nac]],TODAY(),"y"), ROUNDDOWN((Tabla1[[#This Row],[Fecha Finalización]] -Tabla1[[#This Row],[Fecha de nac]])/365,0)))</f>
        <v/>
      </c>
      <c r="O1074" s="168"/>
      <c r="P1074" s="150"/>
      <c r="Q1074" s="151"/>
      <c r="R1074" s="152"/>
      <c r="S1074" s="152"/>
      <c r="T1074" s="152"/>
      <c r="U1074" s="241" t="str">
        <f>IF(F1074="","",Tabla1[[#This Row],[Fecha Inicio grupo]]+3*7-7)</f>
        <v/>
      </c>
      <c r="V1074" s="242" t="str">
        <f>IF(F1074="","",EDATE(Tabla1[[#This Row],[Fecha Inicio grupo]],3))</f>
        <v/>
      </c>
      <c r="W1074" s="29"/>
      <c r="X1074" s="29"/>
      <c r="Y1074" s="153"/>
      <c r="Z1074" s="153"/>
      <c r="AA1074" s="153"/>
      <c r="AB1074" s="153"/>
      <c r="AC1074" s="153"/>
      <c r="AD1074" s="153"/>
      <c r="AE1074" s="153"/>
      <c r="AF1074" s="153"/>
      <c r="AG1074" s="153"/>
      <c r="AH1074" s="229"/>
      <c r="AI1074" s="229"/>
      <c r="AJ1074" s="230"/>
      <c r="AK1074" s="229"/>
      <c r="AL1074" s="229"/>
      <c r="AM1074" s="229"/>
      <c r="AN1074" s="229"/>
      <c r="AO1074" s="143"/>
      <c r="AP1074" s="244" t="str">
        <f>IF(F1074="","",IFERROR(VLOOKUP(SUBSTITUTE(SUBSTITUTE(Tabla1[[#This Row],[Uso Sistemas]],"T","P"),"N","F"),Parámetros!$M$2:$N$17,2,0),"Completar hasta 3ra sem. para evaluar a Probacionista"))</f>
        <v/>
      </c>
      <c r="AQ1074" s="154"/>
      <c r="AR1074" s="154"/>
      <c r="AS1074" s="154"/>
      <c r="AT1074" s="29"/>
      <c r="AU1074" s="55" t="str">
        <f>CONCATENATE(Tabla1[[#This Row],[sem 01]],Tabla1[[#This Row],[sem 02]],Tabla1[[#This Row],[sem 03]])</f>
        <v/>
      </c>
      <c r="AV1074" s="55"/>
      <c r="AW1074" s="55"/>
      <c r="AX1074" s="246" t="str">
        <f>IF(V1074="","",EOMONTH(EDATE(Tabla1[[#This Row],[Fecha Finalización]],2),0))</f>
        <v/>
      </c>
      <c r="AY1074" s="154"/>
      <c r="AZ1074" s="247" t="str">
        <f>IF(V1074="","",EOMONTH(EDATE(Tabla1[[#This Row],[Fecha Finalización]],3),0))</f>
        <v/>
      </c>
      <c r="BA1074" s="39"/>
      <c r="BB1074" s="39"/>
      <c r="BC1074" s="235"/>
      <c r="BD1074" s="231" t="str">
        <f>IF(F1074="","",Tabla1[[#This Row],[sem 01]]&amp;Tabla1[[#This Row],[sem 02]]&amp;Tabla1[[#This Row],[sem 03]])</f>
        <v/>
      </c>
      <c r="BE1074" s="232" t="str">
        <f>+IF(TRIM(F1074)="","",$B$1&amp;"-"&amp;Tabla1[[#This Row],[Mes Inscrito]]&amp;"-"&amp;Tabla1[[#This Row],[Dia de clases Inscrito]]&amp;"-"&amp;Tabla1[[#This Row],[Horario Inscrito]]&amp;"-"&amp;Tabla1[[#This Row],[Fecha Inicio grupo]])</f>
        <v/>
      </c>
      <c r="BF1074" s="249" t="str">
        <f>IF(F1074="","",Tabla1[[#This Row],[Curso]])</f>
        <v/>
      </c>
      <c r="BG1074" s="250" t="str">
        <f>+IF(TRIM(F1074)="","",$B$1&amp;"-"&amp;TRIM(Tabla1[[#This Row],[Mes Inscrito]])&amp;"-"&amp;TRIM(Tabla1[[#This Row],[Dia de clases Inscrito]])&amp;"-"&amp;TRIM(Tabla1[[#This Row],[Horario Inscrito]])&amp;"-"&amp;TRIM(Tabla1[[#This Row],[Fecha Inicio grupo]])&amp;"-"&amp;TRIM(Tabla1[[#This Row],[Tipo Incrito]]))</f>
        <v/>
      </c>
      <c r="BH1074" s="251" t="str">
        <f>IF(F1074="","",OR(IFERROR(SEARCH("CG",Tabla1[[#This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4" s="305" t="str">
        <f>IF(F1074&lt;&gt;"",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4" s="305" t="str">
        <f>IF(F1074&lt;&gt;"",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4" s="305" t="str">
        <f>IF(Tabla1[[#This Row],[Fecha Inicio grupo]]="","",IFERROR(VLOOKUP(Tabla1[[#This Row],[Mes de Alta como miembro]],Parámetros!$AM$2:$AN$16,2,0),"01/01/1900"))</f>
        <v/>
      </c>
    </row>
    <row r="1075" spans="1:63" ht="15" hidden="1" customHeight="1">
      <c r="A1075" s="68">
        <v>1072</v>
      </c>
      <c r="B1075" s="144"/>
      <c r="C1075" s="145"/>
      <c r="D1075" s="42"/>
      <c r="E1075" s="146"/>
      <c r="F1075" s="204"/>
      <c r="G1075" s="45"/>
      <c r="H1075" s="162"/>
      <c r="I1075" s="147"/>
      <c r="J1075" s="145"/>
      <c r="K1075" s="165"/>
      <c r="L1075" s="149"/>
      <c r="M1075" s="148"/>
      <c r="N1075" s="237" t="str">
        <f ca="1">IF(Tabla1[[#This Row],[Fecha de nac]]="","",IF(Tabla1[[#This Row],[Fecha Finalización]] &gt;=TODAY(), DATEDIF(Tabla1[[#This Row],[Fecha de nac]],TODAY(),"y"), ROUNDDOWN((Tabla1[[#This Row],[Fecha Finalización]] -Tabla1[[#This Row],[Fecha de nac]])/365,0)))</f>
        <v/>
      </c>
      <c r="O1075" s="168"/>
      <c r="P1075" s="150"/>
      <c r="Q1075" s="151"/>
      <c r="R1075" s="152"/>
      <c r="S1075" s="152"/>
      <c r="T1075" s="152"/>
      <c r="U1075" s="241" t="str">
        <f>IF(F1075="","",Tabla1[[#This Row],[Fecha Inicio grupo]]+3*7-7)</f>
        <v/>
      </c>
      <c r="V1075" s="242" t="str">
        <f>IF(F1075="","",EDATE(Tabla1[[#This Row],[Fecha Inicio grupo]],3))</f>
        <v/>
      </c>
      <c r="W1075" s="29"/>
      <c r="X1075" s="29"/>
      <c r="Y1075" s="153"/>
      <c r="Z1075" s="153"/>
      <c r="AA1075" s="153"/>
      <c r="AB1075" s="153"/>
      <c r="AC1075" s="153"/>
      <c r="AD1075" s="153"/>
      <c r="AE1075" s="153"/>
      <c r="AF1075" s="153"/>
      <c r="AG1075" s="153"/>
      <c r="AH1075" s="229"/>
      <c r="AI1075" s="229"/>
      <c r="AJ1075" s="230"/>
      <c r="AK1075" s="229"/>
      <c r="AL1075" s="229"/>
      <c r="AM1075" s="229"/>
      <c r="AN1075" s="229"/>
      <c r="AO1075" s="143"/>
      <c r="AP1075" s="244" t="str">
        <f>IF(F1075="","",IFERROR(VLOOKUP(SUBSTITUTE(SUBSTITUTE(Tabla1[[#This Row],[Uso Sistemas]],"T","P"),"N","F"),Parámetros!$M$2:$N$17,2,0),"Completar hasta 3ra sem. para evaluar a Probacionista"))</f>
        <v/>
      </c>
      <c r="AQ1075" s="154"/>
      <c r="AR1075" s="154"/>
      <c r="AS1075" s="154"/>
      <c r="AT1075" s="29"/>
      <c r="AU1075" s="55" t="str">
        <f>CONCATENATE(Tabla1[[#This Row],[sem 01]],Tabla1[[#This Row],[sem 02]],Tabla1[[#This Row],[sem 03]])</f>
        <v/>
      </c>
      <c r="AV1075" s="55"/>
      <c r="AW1075" s="55"/>
      <c r="AX1075" s="246" t="str">
        <f>IF(V1075="","",EOMONTH(EDATE(Tabla1[[#This Row],[Fecha Finalización]],2),0))</f>
        <v/>
      </c>
      <c r="AY1075" s="154"/>
      <c r="AZ1075" s="247" t="str">
        <f>IF(V1075="","",EOMONTH(EDATE(Tabla1[[#This Row],[Fecha Finalización]],3),0))</f>
        <v/>
      </c>
      <c r="BA1075" s="39"/>
      <c r="BB1075" s="39"/>
      <c r="BC1075" s="235"/>
      <c r="BD1075" s="231" t="str">
        <f>IF(F1075="","",Tabla1[[#This Row],[sem 01]]&amp;Tabla1[[#This Row],[sem 02]]&amp;Tabla1[[#This Row],[sem 03]])</f>
        <v/>
      </c>
      <c r="BE1075" s="232" t="str">
        <f>+IF(TRIM(F1075)="","",$B$1&amp;"-"&amp;Tabla1[[#This Row],[Mes Inscrito]]&amp;"-"&amp;Tabla1[[#This Row],[Dia de clases Inscrito]]&amp;"-"&amp;Tabla1[[#This Row],[Horario Inscrito]]&amp;"-"&amp;Tabla1[[#This Row],[Fecha Inicio grupo]])</f>
        <v/>
      </c>
      <c r="BF1075" s="249" t="str">
        <f>IF(F1075="","",Tabla1[[#This Row],[Curso]])</f>
        <v/>
      </c>
      <c r="BG1075" s="250" t="str">
        <f>+IF(TRIM(F1075)="","",$B$1&amp;"-"&amp;TRIM(Tabla1[[#This Row],[Mes Inscrito]])&amp;"-"&amp;TRIM(Tabla1[[#This Row],[Dia de clases Inscrito]])&amp;"-"&amp;TRIM(Tabla1[[#This Row],[Horario Inscrito]])&amp;"-"&amp;TRIM(Tabla1[[#This Row],[Fecha Inicio grupo]])&amp;"-"&amp;TRIM(Tabla1[[#This Row],[Tipo Incrito]]))</f>
        <v/>
      </c>
      <c r="BH1075" s="251" t="str">
        <f>IF(F1075="","",OR(IFERROR(SEARCH("CG",Tabla1[[#This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5" s="305" t="str">
        <f>IF(F1075&lt;&gt;"",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5" s="305" t="str">
        <f>IF(F1075&lt;&gt;"",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5" s="305" t="str">
        <f>IF(Tabla1[[#This Row],[Fecha Inicio grupo]]="","",IFERROR(VLOOKUP(Tabla1[[#This Row],[Mes de Alta como miembro]],Parámetros!$AM$2:$AN$16,2,0),"01/01/1900"))</f>
        <v/>
      </c>
    </row>
    <row r="1076" spans="1:63" ht="15" hidden="1" customHeight="1">
      <c r="A1076" s="68">
        <v>1073</v>
      </c>
      <c r="B1076" s="144"/>
      <c r="C1076" s="145"/>
      <c r="D1076" s="42"/>
      <c r="E1076" s="146"/>
      <c r="F1076" s="204"/>
      <c r="G1076" s="45"/>
      <c r="H1076" s="162"/>
      <c r="I1076" s="147"/>
      <c r="J1076" s="145"/>
      <c r="K1076" s="165"/>
      <c r="L1076" s="149"/>
      <c r="M1076" s="148"/>
      <c r="N1076" s="237" t="str">
        <f ca="1">IF(Tabla1[[#This Row],[Fecha de nac]]="","",IF(Tabla1[[#This Row],[Fecha Finalización]] &gt;=TODAY(), DATEDIF(Tabla1[[#This Row],[Fecha de nac]],TODAY(),"y"), ROUNDDOWN((Tabla1[[#This Row],[Fecha Finalización]] -Tabla1[[#This Row],[Fecha de nac]])/365,0)))</f>
        <v/>
      </c>
      <c r="O1076" s="168"/>
      <c r="P1076" s="150"/>
      <c r="Q1076" s="151"/>
      <c r="R1076" s="152"/>
      <c r="S1076" s="152"/>
      <c r="T1076" s="152"/>
      <c r="U1076" s="241" t="str">
        <f>IF(F1076="","",Tabla1[[#This Row],[Fecha Inicio grupo]]+3*7-7)</f>
        <v/>
      </c>
      <c r="V1076" s="242" t="str">
        <f>IF(F1076="","",EDATE(Tabla1[[#This Row],[Fecha Inicio grupo]],3))</f>
        <v/>
      </c>
      <c r="W1076" s="29"/>
      <c r="X1076" s="29"/>
      <c r="Y1076" s="153"/>
      <c r="Z1076" s="153"/>
      <c r="AA1076" s="153"/>
      <c r="AB1076" s="153"/>
      <c r="AC1076" s="153"/>
      <c r="AD1076" s="153"/>
      <c r="AE1076" s="153"/>
      <c r="AF1076" s="153"/>
      <c r="AG1076" s="153"/>
      <c r="AH1076" s="229"/>
      <c r="AI1076" s="229"/>
      <c r="AJ1076" s="230"/>
      <c r="AK1076" s="229"/>
      <c r="AL1076" s="229"/>
      <c r="AM1076" s="229"/>
      <c r="AN1076" s="229"/>
      <c r="AO1076" s="143"/>
      <c r="AP1076" s="244" t="str">
        <f>IF(F1076="","",IFERROR(VLOOKUP(SUBSTITUTE(SUBSTITUTE(Tabla1[[#This Row],[Uso Sistemas]],"T","P"),"N","F"),Parámetros!$M$2:$N$17,2,0),"Completar hasta 3ra sem. para evaluar a Probacionista"))</f>
        <v/>
      </c>
      <c r="AQ1076" s="154"/>
      <c r="AR1076" s="154"/>
      <c r="AS1076" s="154"/>
      <c r="AT1076" s="29"/>
      <c r="AU1076" s="55" t="str">
        <f>CONCATENATE(Tabla1[[#This Row],[sem 01]],Tabla1[[#This Row],[sem 02]],Tabla1[[#This Row],[sem 03]])</f>
        <v/>
      </c>
      <c r="AV1076" s="55"/>
      <c r="AW1076" s="55"/>
      <c r="AX1076" s="246" t="str">
        <f>IF(V1076="","",EOMONTH(EDATE(Tabla1[[#This Row],[Fecha Finalización]],2),0))</f>
        <v/>
      </c>
      <c r="AY1076" s="154"/>
      <c r="AZ1076" s="247" t="str">
        <f>IF(V1076="","",EOMONTH(EDATE(Tabla1[[#This Row],[Fecha Finalización]],3),0))</f>
        <v/>
      </c>
      <c r="BA1076" s="39"/>
      <c r="BB1076" s="39"/>
      <c r="BC1076" s="235"/>
      <c r="BD1076" s="231" t="str">
        <f>IF(F1076="","",Tabla1[[#This Row],[sem 01]]&amp;Tabla1[[#This Row],[sem 02]]&amp;Tabla1[[#This Row],[sem 03]])</f>
        <v/>
      </c>
      <c r="BE1076" s="232" t="str">
        <f>+IF(TRIM(F1076)="","",$B$1&amp;"-"&amp;Tabla1[[#This Row],[Mes Inscrito]]&amp;"-"&amp;Tabla1[[#This Row],[Dia de clases Inscrito]]&amp;"-"&amp;Tabla1[[#This Row],[Horario Inscrito]]&amp;"-"&amp;Tabla1[[#This Row],[Fecha Inicio grupo]])</f>
        <v/>
      </c>
      <c r="BF1076" s="249" t="str">
        <f>IF(F1076="","",Tabla1[[#This Row],[Curso]])</f>
        <v/>
      </c>
      <c r="BG1076" s="250" t="str">
        <f>+IF(TRIM(F1076)="","",$B$1&amp;"-"&amp;TRIM(Tabla1[[#This Row],[Mes Inscrito]])&amp;"-"&amp;TRIM(Tabla1[[#This Row],[Dia de clases Inscrito]])&amp;"-"&amp;TRIM(Tabla1[[#This Row],[Horario Inscrito]])&amp;"-"&amp;TRIM(Tabla1[[#This Row],[Fecha Inicio grupo]])&amp;"-"&amp;TRIM(Tabla1[[#This Row],[Tipo Incrito]]))</f>
        <v/>
      </c>
      <c r="BH1076" s="251" t="str">
        <f>IF(F1076="","",OR(IFERROR(SEARCH("CG",Tabla1[[#This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6" s="305" t="str">
        <f>IF(F1076&lt;&gt;"",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6" s="305" t="str">
        <f>IF(F1076&lt;&gt;"",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6" s="305" t="str">
        <f>IF(Tabla1[[#This Row],[Fecha Inicio grupo]]="","",IFERROR(VLOOKUP(Tabla1[[#This Row],[Mes de Alta como miembro]],Parámetros!$AM$2:$AN$16,2,0),"01/01/1900"))</f>
        <v/>
      </c>
    </row>
    <row r="1077" spans="1:63" ht="15" hidden="1" customHeight="1">
      <c r="A1077" s="68">
        <v>1074</v>
      </c>
      <c r="B1077" s="144"/>
      <c r="C1077" s="145"/>
      <c r="D1077" s="42"/>
      <c r="E1077" s="146"/>
      <c r="F1077" s="204"/>
      <c r="G1077" s="45"/>
      <c r="H1077" s="162"/>
      <c r="I1077" s="147"/>
      <c r="J1077" s="145"/>
      <c r="K1077" s="165"/>
      <c r="L1077" s="149"/>
      <c r="M1077" s="148"/>
      <c r="N1077" s="237" t="str">
        <f ca="1">IF(Tabla1[[#This Row],[Fecha de nac]]="","",IF(Tabla1[[#This Row],[Fecha Finalización]] &gt;=TODAY(), DATEDIF(Tabla1[[#This Row],[Fecha de nac]],TODAY(),"y"), ROUNDDOWN((Tabla1[[#This Row],[Fecha Finalización]] -Tabla1[[#This Row],[Fecha de nac]])/365,0)))</f>
        <v/>
      </c>
      <c r="O1077" s="168"/>
      <c r="P1077" s="150"/>
      <c r="Q1077" s="151"/>
      <c r="R1077" s="152"/>
      <c r="S1077" s="152"/>
      <c r="T1077" s="152"/>
      <c r="U1077" s="241" t="str">
        <f>IF(F1077="","",Tabla1[[#This Row],[Fecha Inicio grupo]]+3*7-7)</f>
        <v/>
      </c>
      <c r="V1077" s="242" t="str">
        <f>IF(F1077="","",EDATE(Tabla1[[#This Row],[Fecha Inicio grupo]],3))</f>
        <v/>
      </c>
      <c r="W1077" s="29"/>
      <c r="X1077" s="29"/>
      <c r="Y1077" s="153"/>
      <c r="Z1077" s="153"/>
      <c r="AA1077" s="153"/>
      <c r="AB1077" s="153"/>
      <c r="AC1077" s="153"/>
      <c r="AD1077" s="153"/>
      <c r="AE1077" s="153"/>
      <c r="AF1077" s="153"/>
      <c r="AG1077" s="153"/>
      <c r="AH1077" s="229"/>
      <c r="AI1077" s="229"/>
      <c r="AJ1077" s="230"/>
      <c r="AK1077" s="229"/>
      <c r="AL1077" s="229"/>
      <c r="AM1077" s="229"/>
      <c r="AN1077" s="229"/>
      <c r="AO1077" s="143"/>
      <c r="AP1077" s="244" t="str">
        <f>IF(F1077="","",IFERROR(VLOOKUP(SUBSTITUTE(SUBSTITUTE(Tabla1[[#This Row],[Uso Sistemas]],"T","P"),"N","F"),Parámetros!$M$2:$N$17,2,0),"Completar hasta 3ra sem. para evaluar a Probacionista"))</f>
        <v/>
      </c>
      <c r="AQ1077" s="154"/>
      <c r="AR1077" s="154"/>
      <c r="AS1077" s="154"/>
      <c r="AT1077" s="29"/>
      <c r="AU1077" s="55" t="str">
        <f>CONCATENATE(Tabla1[[#This Row],[sem 01]],Tabla1[[#This Row],[sem 02]],Tabla1[[#This Row],[sem 03]])</f>
        <v/>
      </c>
      <c r="AV1077" s="55"/>
      <c r="AW1077" s="55"/>
      <c r="AX1077" s="246" t="str">
        <f>IF(V1077="","",EOMONTH(EDATE(Tabla1[[#This Row],[Fecha Finalización]],2),0))</f>
        <v/>
      </c>
      <c r="AY1077" s="154"/>
      <c r="AZ1077" s="247" t="str">
        <f>IF(V1077="","",EOMONTH(EDATE(Tabla1[[#This Row],[Fecha Finalización]],3),0))</f>
        <v/>
      </c>
      <c r="BA1077" s="39"/>
      <c r="BB1077" s="39"/>
      <c r="BC1077" s="235"/>
      <c r="BD1077" s="231" t="str">
        <f>IF(F1077="","",Tabla1[[#This Row],[sem 01]]&amp;Tabla1[[#This Row],[sem 02]]&amp;Tabla1[[#This Row],[sem 03]])</f>
        <v/>
      </c>
      <c r="BE1077" s="232" t="str">
        <f>+IF(TRIM(F1077)="","",$B$1&amp;"-"&amp;Tabla1[[#This Row],[Mes Inscrito]]&amp;"-"&amp;Tabla1[[#This Row],[Dia de clases Inscrito]]&amp;"-"&amp;Tabla1[[#This Row],[Horario Inscrito]]&amp;"-"&amp;Tabla1[[#This Row],[Fecha Inicio grupo]])</f>
        <v/>
      </c>
      <c r="BF1077" s="249" t="str">
        <f>IF(F1077="","",Tabla1[[#This Row],[Curso]])</f>
        <v/>
      </c>
      <c r="BG1077" s="250" t="str">
        <f>+IF(TRIM(F1077)="","",$B$1&amp;"-"&amp;TRIM(Tabla1[[#This Row],[Mes Inscrito]])&amp;"-"&amp;TRIM(Tabla1[[#This Row],[Dia de clases Inscrito]])&amp;"-"&amp;TRIM(Tabla1[[#This Row],[Horario Inscrito]])&amp;"-"&amp;TRIM(Tabla1[[#This Row],[Fecha Inicio grupo]])&amp;"-"&amp;TRIM(Tabla1[[#This Row],[Tipo Incrito]]))</f>
        <v/>
      </c>
      <c r="BH1077" s="251" t="str">
        <f>IF(F1077="","",OR(IFERROR(SEARCH("CG",Tabla1[[#This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7" s="305" t="str">
        <f>IF(F1077&lt;&gt;"",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7" s="305" t="str">
        <f>IF(F1077&lt;&gt;"",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7" s="305" t="str">
        <f>IF(Tabla1[[#This Row],[Fecha Inicio grupo]]="","",IFERROR(VLOOKUP(Tabla1[[#This Row],[Mes de Alta como miembro]],Parámetros!$AM$2:$AN$16,2,0),"01/01/1900"))</f>
        <v/>
      </c>
    </row>
    <row r="1078" spans="1:63" ht="15" hidden="1" customHeight="1">
      <c r="A1078" s="68">
        <v>1075</v>
      </c>
      <c r="B1078" s="144"/>
      <c r="C1078" s="145"/>
      <c r="D1078" s="42"/>
      <c r="E1078" s="146"/>
      <c r="F1078" s="204"/>
      <c r="G1078" s="45"/>
      <c r="H1078" s="162"/>
      <c r="I1078" s="147"/>
      <c r="J1078" s="145"/>
      <c r="K1078" s="165"/>
      <c r="L1078" s="149"/>
      <c r="M1078" s="148"/>
      <c r="N1078" s="237" t="str">
        <f ca="1">IF(Tabla1[[#This Row],[Fecha de nac]]="","",IF(Tabla1[[#This Row],[Fecha Finalización]] &gt;=TODAY(), DATEDIF(Tabla1[[#This Row],[Fecha de nac]],TODAY(),"y"), ROUNDDOWN((Tabla1[[#This Row],[Fecha Finalización]] -Tabla1[[#This Row],[Fecha de nac]])/365,0)))</f>
        <v/>
      </c>
      <c r="O1078" s="168"/>
      <c r="P1078" s="150"/>
      <c r="Q1078" s="151"/>
      <c r="R1078" s="152"/>
      <c r="S1078" s="152"/>
      <c r="T1078" s="152"/>
      <c r="U1078" s="241" t="str">
        <f>IF(F1078="","",Tabla1[[#This Row],[Fecha Inicio grupo]]+3*7-7)</f>
        <v/>
      </c>
      <c r="V1078" s="242" t="str">
        <f>IF(F1078="","",EDATE(Tabla1[[#This Row],[Fecha Inicio grupo]],3))</f>
        <v/>
      </c>
      <c r="W1078" s="29"/>
      <c r="X1078" s="29"/>
      <c r="Y1078" s="153"/>
      <c r="Z1078" s="153"/>
      <c r="AA1078" s="153"/>
      <c r="AB1078" s="153"/>
      <c r="AC1078" s="153"/>
      <c r="AD1078" s="153"/>
      <c r="AE1078" s="153"/>
      <c r="AF1078" s="153"/>
      <c r="AG1078" s="153"/>
      <c r="AH1078" s="229"/>
      <c r="AI1078" s="229"/>
      <c r="AJ1078" s="230"/>
      <c r="AK1078" s="229"/>
      <c r="AL1078" s="229"/>
      <c r="AM1078" s="229"/>
      <c r="AN1078" s="229"/>
      <c r="AO1078" s="143"/>
      <c r="AP1078" s="244" t="str">
        <f>IF(F1078="","",IFERROR(VLOOKUP(SUBSTITUTE(SUBSTITUTE(Tabla1[[#This Row],[Uso Sistemas]],"T","P"),"N","F"),Parámetros!$M$2:$N$17,2,0),"Completar hasta 3ra sem. para evaluar a Probacionista"))</f>
        <v/>
      </c>
      <c r="AQ1078" s="154"/>
      <c r="AR1078" s="154"/>
      <c r="AS1078" s="154"/>
      <c r="AT1078" s="29"/>
      <c r="AU1078" s="55" t="str">
        <f>CONCATENATE(Tabla1[[#This Row],[sem 01]],Tabla1[[#This Row],[sem 02]],Tabla1[[#This Row],[sem 03]])</f>
        <v/>
      </c>
      <c r="AV1078" s="55"/>
      <c r="AW1078" s="55"/>
      <c r="AX1078" s="246" t="str">
        <f>IF(V1078="","",EOMONTH(EDATE(Tabla1[[#This Row],[Fecha Finalización]],2),0))</f>
        <v/>
      </c>
      <c r="AY1078" s="154"/>
      <c r="AZ1078" s="247" t="str">
        <f>IF(V1078="","",EOMONTH(EDATE(Tabla1[[#This Row],[Fecha Finalización]],3),0))</f>
        <v/>
      </c>
      <c r="BA1078" s="39"/>
      <c r="BB1078" s="39"/>
      <c r="BC1078" s="235"/>
      <c r="BD1078" s="231" t="str">
        <f>IF(F1078="","",Tabla1[[#This Row],[sem 01]]&amp;Tabla1[[#This Row],[sem 02]]&amp;Tabla1[[#This Row],[sem 03]])</f>
        <v/>
      </c>
      <c r="BE1078" s="232" t="str">
        <f>+IF(TRIM(F1078)="","",$B$1&amp;"-"&amp;Tabla1[[#This Row],[Mes Inscrito]]&amp;"-"&amp;Tabla1[[#This Row],[Dia de clases Inscrito]]&amp;"-"&amp;Tabla1[[#This Row],[Horario Inscrito]]&amp;"-"&amp;Tabla1[[#This Row],[Fecha Inicio grupo]])</f>
        <v/>
      </c>
      <c r="BF1078" s="249" t="str">
        <f>IF(F1078="","",Tabla1[[#This Row],[Curso]])</f>
        <v/>
      </c>
      <c r="BG1078" s="250" t="str">
        <f>+IF(TRIM(F1078)="","",$B$1&amp;"-"&amp;TRIM(Tabla1[[#This Row],[Mes Inscrito]])&amp;"-"&amp;TRIM(Tabla1[[#This Row],[Dia de clases Inscrito]])&amp;"-"&amp;TRIM(Tabla1[[#This Row],[Horario Inscrito]])&amp;"-"&amp;TRIM(Tabla1[[#This Row],[Fecha Inicio grupo]])&amp;"-"&amp;TRIM(Tabla1[[#This Row],[Tipo Incrito]]))</f>
        <v/>
      </c>
      <c r="BH1078" s="251" t="str">
        <f>IF(F1078="","",OR(IFERROR(SEARCH("CG",Tabla1[[#This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8" s="305" t="str">
        <f>IF(F1078&lt;&gt;"",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8" s="305" t="str">
        <f>IF(F1078&lt;&gt;"",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8" s="305" t="str">
        <f>IF(Tabla1[[#This Row],[Fecha Inicio grupo]]="","",IFERROR(VLOOKUP(Tabla1[[#This Row],[Mes de Alta como miembro]],Parámetros!$AM$2:$AN$16,2,0),"01/01/1900"))</f>
        <v/>
      </c>
    </row>
    <row r="1079" spans="1:63" ht="15" hidden="1" customHeight="1">
      <c r="A1079" s="68">
        <v>1076</v>
      </c>
      <c r="B1079" s="144"/>
      <c r="C1079" s="145"/>
      <c r="D1079" s="42"/>
      <c r="E1079" s="146"/>
      <c r="F1079" s="204"/>
      <c r="G1079" s="45"/>
      <c r="H1079" s="162"/>
      <c r="I1079" s="147"/>
      <c r="J1079" s="145"/>
      <c r="K1079" s="165"/>
      <c r="L1079" s="149"/>
      <c r="M1079" s="148"/>
      <c r="N1079" s="237" t="str">
        <f ca="1">IF(Tabla1[[#This Row],[Fecha de nac]]="","",IF(Tabla1[[#This Row],[Fecha Finalización]] &gt;=TODAY(), DATEDIF(Tabla1[[#This Row],[Fecha de nac]],TODAY(),"y"), ROUNDDOWN((Tabla1[[#This Row],[Fecha Finalización]] -Tabla1[[#This Row],[Fecha de nac]])/365,0)))</f>
        <v/>
      </c>
      <c r="O1079" s="168"/>
      <c r="P1079" s="150"/>
      <c r="Q1079" s="151"/>
      <c r="R1079" s="152"/>
      <c r="S1079" s="152"/>
      <c r="T1079" s="152"/>
      <c r="U1079" s="241" t="str">
        <f>IF(F1079="","",Tabla1[[#This Row],[Fecha Inicio grupo]]+3*7-7)</f>
        <v/>
      </c>
      <c r="V1079" s="242" t="str">
        <f>IF(F1079="","",EDATE(Tabla1[[#This Row],[Fecha Inicio grupo]],3))</f>
        <v/>
      </c>
      <c r="W1079" s="29"/>
      <c r="X1079" s="29"/>
      <c r="Y1079" s="153"/>
      <c r="Z1079" s="153"/>
      <c r="AA1079" s="153"/>
      <c r="AB1079" s="153"/>
      <c r="AC1079" s="153"/>
      <c r="AD1079" s="153"/>
      <c r="AE1079" s="153"/>
      <c r="AF1079" s="153"/>
      <c r="AG1079" s="153"/>
      <c r="AH1079" s="229"/>
      <c r="AI1079" s="229"/>
      <c r="AJ1079" s="230"/>
      <c r="AK1079" s="229"/>
      <c r="AL1079" s="229"/>
      <c r="AM1079" s="229"/>
      <c r="AN1079" s="229"/>
      <c r="AO1079" s="143"/>
      <c r="AP1079" s="244" t="str">
        <f>IF(F1079="","",IFERROR(VLOOKUP(SUBSTITUTE(SUBSTITUTE(Tabla1[[#This Row],[Uso Sistemas]],"T","P"),"N","F"),Parámetros!$M$2:$N$17,2,0),"Completar hasta 3ra sem. para evaluar a Probacionista"))</f>
        <v/>
      </c>
      <c r="AQ1079" s="154"/>
      <c r="AR1079" s="154"/>
      <c r="AS1079" s="154"/>
      <c r="AT1079" s="29"/>
      <c r="AU1079" s="55" t="str">
        <f>CONCATENATE(Tabla1[[#This Row],[sem 01]],Tabla1[[#This Row],[sem 02]],Tabla1[[#This Row],[sem 03]])</f>
        <v/>
      </c>
      <c r="AV1079" s="55"/>
      <c r="AW1079" s="55"/>
      <c r="AX1079" s="246" t="str">
        <f>IF(V1079="","",EOMONTH(EDATE(Tabla1[[#This Row],[Fecha Finalización]],2),0))</f>
        <v/>
      </c>
      <c r="AY1079" s="154"/>
      <c r="AZ1079" s="247" t="str">
        <f>IF(V1079="","",EOMONTH(EDATE(Tabla1[[#This Row],[Fecha Finalización]],3),0))</f>
        <v/>
      </c>
      <c r="BA1079" s="39"/>
      <c r="BB1079" s="39"/>
      <c r="BC1079" s="235"/>
      <c r="BD1079" s="231" t="str">
        <f>IF(F1079="","",Tabla1[[#This Row],[sem 01]]&amp;Tabla1[[#This Row],[sem 02]]&amp;Tabla1[[#This Row],[sem 03]])</f>
        <v/>
      </c>
      <c r="BE1079" s="232" t="str">
        <f>+IF(TRIM(F1079)="","",$B$1&amp;"-"&amp;Tabla1[[#This Row],[Mes Inscrito]]&amp;"-"&amp;Tabla1[[#This Row],[Dia de clases Inscrito]]&amp;"-"&amp;Tabla1[[#This Row],[Horario Inscrito]]&amp;"-"&amp;Tabla1[[#This Row],[Fecha Inicio grupo]])</f>
        <v/>
      </c>
      <c r="BF1079" s="249" t="str">
        <f>IF(F1079="","",Tabla1[[#This Row],[Curso]])</f>
        <v/>
      </c>
      <c r="BG1079" s="250" t="str">
        <f>+IF(TRIM(F1079)="","",$B$1&amp;"-"&amp;TRIM(Tabla1[[#This Row],[Mes Inscrito]])&amp;"-"&amp;TRIM(Tabla1[[#This Row],[Dia de clases Inscrito]])&amp;"-"&amp;TRIM(Tabla1[[#This Row],[Horario Inscrito]])&amp;"-"&amp;TRIM(Tabla1[[#This Row],[Fecha Inicio grupo]])&amp;"-"&amp;TRIM(Tabla1[[#This Row],[Tipo Incrito]]))</f>
        <v/>
      </c>
      <c r="BH1079" s="251" t="str">
        <f>IF(F1079="","",OR(IFERROR(SEARCH("CG",Tabla1[[#This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9" s="305" t="str">
        <f>IF(F1079&lt;&gt;"",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9" s="305" t="str">
        <f>IF(F1079&lt;&gt;"",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9" s="305" t="str">
        <f>IF(Tabla1[[#This Row],[Fecha Inicio grupo]]="","",IFERROR(VLOOKUP(Tabla1[[#This Row],[Mes de Alta como miembro]],Parámetros!$AM$2:$AN$16,2,0),"01/01/1900"))</f>
        <v/>
      </c>
    </row>
    <row r="1080" spans="1:63" ht="15" hidden="1" customHeight="1">
      <c r="A1080" s="68">
        <v>1077</v>
      </c>
      <c r="B1080" s="144"/>
      <c r="C1080" s="145"/>
      <c r="D1080" s="42"/>
      <c r="E1080" s="146"/>
      <c r="F1080" s="204"/>
      <c r="G1080" s="45"/>
      <c r="H1080" s="162"/>
      <c r="I1080" s="147"/>
      <c r="J1080" s="145"/>
      <c r="K1080" s="165"/>
      <c r="L1080" s="149"/>
      <c r="M1080" s="148"/>
      <c r="N1080" s="237" t="str">
        <f ca="1">IF(Tabla1[[#This Row],[Fecha de nac]]="","",IF(Tabla1[[#This Row],[Fecha Finalización]] &gt;=TODAY(), DATEDIF(Tabla1[[#This Row],[Fecha de nac]],TODAY(),"y"), ROUNDDOWN((Tabla1[[#This Row],[Fecha Finalización]] -Tabla1[[#This Row],[Fecha de nac]])/365,0)))</f>
        <v/>
      </c>
      <c r="O1080" s="168"/>
      <c r="P1080" s="150"/>
      <c r="Q1080" s="151"/>
      <c r="R1080" s="152"/>
      <c r="S1080" s="152"/>
      <c r="T1080" s="152"/>
      <c r="U1080" s="241" t="str">
        <f>IF(F1080="","",Tabla1[[#This Row],[Fecha Inicio grupo]]+3*7-7)</f>
        <v/>
      </c>
      <c r="V1080" s="242" t="str">
        <f>IF(F1080="","",EDATE(Tabla1[[#This Row],[Fecha Inicio grupo]],3))</f>
        <v/>
      </c>
      <c r="W1080" s="29"/>
      <c r="X1080" s="29"/>
      <c r="Y1080" s="153"/>
      <c r="Z1080" s="153"/>
      <c r="AA1080" s="153"/>
      <c r="AB1080" s="153"/>
      <c r="AC1080" s="153"/>
      <c r="AD1080" s="153"/>
      <c r="AE1080" s="153"/>
      <c r="AF1080" s="153"/>
      <c r="AG1080" s="153"/>
      <c r="AH1080" s="229"/>
      <c r="AI1080" s="229"/>
      <c r="AJ1080" s="230"/>
      <c r="AK1080" s="229"/>
      <c r="AL1080" s="229"/>
      <c r="AM1080" s="229"/>
      <c r="AN1080" s="229"/>
      <c r="AO1080" s="143"/>
      <c r="AP1080" s="244" t="str">
        <f>IF(F1080="","",IFERROR(VLOOKUP(SUBSTITUTE(SUBSTITUTE(Tabla1[[#This Row],[Uso Sistemas]],"T","P"),"N","F"),Parámetros!$M$2:$N$17,2,0),"Completar hasta 3ra sem. para evaluar a Probacionista"))</f>
        <v/>
      </c>
      <c r="AQ1080" s="154"/>
      <c r="AR1080" s="154"/>
      <c r="AS1080" s="154"/>
      <c r="AT1080" s="29"/>
      <c r="AU1080" s="55" t="str">
        <f>CONCATENATE(Tabla1[[#This Row],[sem 01]],Tabla1[[#This Row],[sem 02]],Tabla1[[#This Row],[sem 03]])</f>
        <v/>
      </c>
      <c r="AV1080" s="55"/>
      <c r="AW1080" s="55"/>
      <c r="AX1080" s="246" t="str">
        <f>IF(V1080="","",EOMONTH(EDATE(Tabla1[[#This Row],[Fecha Finalización]],2),0))</f>
        <v/>
      </c>
      <c r="AY1080" s="154"/>
      <c r="AZ1080" s="247" t="str">
        <f>IF(V1080="","",EOMONTH(EDATE(Tabla1[[#This Row],[Fecha Finalización]],3),0))</f>
        <v/>
      </c>
      <c r="BA1080" s="39"/>
      <c r="BB1080" s="39"/>
      <c r="BC1080" s="235"/>
      <c r="BD1080" s="231" t="str">
        <f>IF(F1080="","",Tabla1[[#This Row],[sem 01]]&amp;Tabla1[[#This Row],[sem 02]]&amp;Tabla1[[#This Row],[sem 03]])</f>
        <v/>
      </c>
      <c r="BE1080" s="232" t="str">
        <f>+IF(TRIM(F1080)="","",$B$1&amp;"-"&amp;Tabla1[[#This Row],[Mes Inscrito]]&amp;"-"&amp;Tabla1[[#This Row],[Dia de clases Inscrito]]&amp;"-"&amp;Tabla1[[#This Row],[Horario Inscrito]]&amp;"-"&amp;Tabla1[[#This Row],[Fecha Inicio grupo]])</f>
        <v/>
      </c>
      <c r="BF1080" s="249" t="str">
        <f>IF(F1080="","",Tabla1[[#This Row],[Curso]])</f>
        <v/>
      </c>
      <c r="BG1080" s="250" t="str">
        <f>+IF(TRIM(F1080)="","",$B$1&amp;"-"&amp;TRIM(Tabla1[[#This Row],[Mes Inscrito]])&amp;"-"&amp;TRIM(Tabla1[[#This Row],[Dia de clases Inscrito]])&amp;"-"&amp;TRIM(Tabla1[[#This Row],[Horario Inscrito]])&amp;"-"&amp;TRIM(Tabla1[[#This Row],[Fecha Inicio grupo]])&amp;"-"&amp;TRIM(Tabla1[[#This Row],[Tipo Incrito]]))</f>
        <v/>
      </c>
      <c r="BH1080" s="251" t="str">
        <f>IF(F1080="","",OR(IFERROR(SEARCH("CG",Tabla1[[#This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0" s="305" t="str">
        <f>IF(F1080&lt;&gt;"",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0" s="305" t="str">
        <f>IF(F1080&lt;&gt;"",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0" s="305" t="str">
        <f>IF(Tabla1[[#This Row],[Fecha Inicio grupo]]="","",IFERROR(VLOOKUP(Tabla1[[#This Row],[Mes de Alta como miembro]],Parámetros!$AM$2:$AN$16,2,0),"01/01/1900"))</f>
        <v/>
      </c>
    </row>
    <row r="1081" spans="1:63" ht="15" hidden="1" customHeight="1">
      <c r="A1081" s="68">
        <v>1078</v>
      </c>
      <c r="B1081" s="144"/>
      <c r="C1081" s="145"/>
      <c r="D1081" s="42"/>
      <c r="E1081" s="146"/>
      <c r="F1081" s="204"/>
      <c r="G1081" s="45"/>
      <c r="H1081" s="162"/>
      <c r="I1081" s="147"/>
      <c r="J1081" s="145"/>
      <c r="K1081" s="165"/>
      <c r="L1081" s="149"/>
      <c r="M1081" s="148"/>
      <c r="N1081" s="237" t="str">
        <f ca="1">IF(Tabla1[[#This Row],[Fecha de nac]]="","",IF(Tabla1[[#This Row],[Fecha Finalización]] &gt;=TODAY(), DATEDIF(Tabla1[[#This Row],[Fecha de nac]],TODAY(),"y"), ROUNDDOWN((Tabla1[[#This Row],[Fecha Finalización]] -Tabla1[[#This Row],[Fecha de nac]])/365,0)))</f>
        <v/>
      </c>
      <c r="O1081" s="168"/>
      <c r="P1081" s="150"/>
      <c r="Q1081" s="151"/>
      <c r="R1081" s="152"/>
      <c r="S1081" s="152"/>
      <c r="T1081" s="152"/>
      <c r="U1081" s="241" t="str">
        <f>IF(F1081="","",Tabla1[[#This Row],[Fecha Inicio grupo]]+3*7-7)</f>
        <v/>
      </c>
      <c r="V1081" s="242" t="str">
        <f>IF(F1081="","",EDATE(Tabla1[[#This Row],[Fecha Inicio grupo]],3))</f>
        <v/>
      </c>
      <c r="W1081" s="29"/>
      <c r="X1081" s="29"/>
      <c r="Y1081" s="153"/>
      <c r="Z1081" s="153"/>
      <c r="AA1081" s="153"/>
      <c r="AB1081" s="153"/>
      <c r="AC1081" s="153"/>
      <c r="AD1081" s="153"/>
      <c r="AE1081" s="153"/>
      <c r="AF1081" s="153"/>
      <c r="AG1081" s="153"/>
      <c r="AH1081" s="229"/>
      <c r="AI1081" s="229"/>
      <c r="AJ1081" s="230"/>
      <c r="AK1081" s="229"/>
      <c r="AL1081" s="229"/>
      <c r="AM1081" s="229"/>
      <c r="AN1081" s="229"/>
      <c r="AO1081" s="143"/>
      <c r="AP1081" s="244" t="str">
        <f>IF(F1081="","",IFERROR(VLOOKUP(SUBSTITUTE(SUBSTITUTE(Tabla1[[#This Row],[Uso Sistemas]],"T","P"),"N","F"),Parámetros!$M$2:$N$17,2,0),"Completar hasta 3ra sem. para evaluar a Probacionista"))</f>
        <v/>
      </c>
      <c r="AQ1081" s="154"/>
      <c r="AR1081" s="154"/>
      <c r="AS1081" s="154"/>
      <c r="AT1081" s="29"/>
      <c r="AU1081" s="55" t="str">
        <f>CONCATENATE(Tabla1[[#This Row],[sem 01]],Tabla1[[#This Row],[sem 02]],Tabla1[[#This Row],[sem 03]])</f>
        <v/>
      </c>
      <c r="AV1081" s="55"/>
      <c r="AW1081" s="55"/>
      <c r="AX1081" s="246" t="str">
        <f>IF(V1081="","",EOMONTH(EDATE(Tabla1[[#This Row],[Fecha Finalización]],2),0))</f>
        <v/>
      </c>
      <c r="AY1081" s="154"/>
      <c r="AZ1081" s="247" t="str">
        <f>IF(V1081="","",EOMONTH(EDATE(Tabla1[[#This Row],[Fecha Finalización]],3),0))</f>
        <v/>
      </c>
      <c r="BA1081" s="39"/>
      <c r="BB1081" s="39"/>
      <c r="BC1081" s="235"/>
      <c r="BD1081" s="231" t="str">
        <f>IF(F1081="","",Tabla1[[#This Row],[sem 01]]&amp;Tabla1[[#This Row],[sem 02]]&amp;Tabla1[[#This Row],[sem 03]])</f>
        <v/>
      </c>
      <c r="BE1081" s="232" t="str">
        <f>+IF(TRIM(F1081)="","",$B$1&amp;"-"&amp;Tabla1[[#This Row],[Mes Inscrito]]&amp;"-"&amp;Tabla1[[#This Row],[Dia de clases Inscrito]]&amp;"-"&amp;Tabla1[[#This Row],[Horario Inscrito]]&amp;"-"&amp;Tabla1[[#This Row],[Fecha Inicio grupo]])</f>
        <v/>
      </c>
      <c r="BF1081" s="249" t="str">
        <f>IF(F1081="","",Tabla1[[#This Row],[Curso]])</f>
        <v/>
      </c>
      <c r="BG1081" s="250" t="str">
        <f>+IF(TRIM(F1081)="","",$B$1&amp;"-"&amp;TRIM(Tabla1[[#This Row],[Mes Inscrito]])&amp;"-"&amp;TRIM(Tabla1[[#This Row],[Dia de clases Inscrito]])&amp;"-"&amp;TRIM(Tabla1[[#This Row],[Horario Inscrito]])&amp;"-"&amp;TRIM(Tabla1[[#This Row],[Fecha Inicio grupo]])&amp;"-"&amp;TRIM(Tabla1[[#This Row],[Tipo Incrito]]))</f>
        <v/>
      </c>
      <c r="BH1081" s="251" t="str">
        <f>IF(F1081="","",OR(IFERROR(SEARCH("CG",Tabla1[[#This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1" s="305" t="str">
        <f>IF(F1081&lt;&gt;"",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1" s="305" t="str">
        <f>IF(F1081&lt;&gt;"",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1" s="305" t="str">
        <f>IF(Tabla1[[#This Row],[Fecha Inicio grupo]]="","",IFERROR(VLOOKUP(Tabla1[[#This Row],[Mes de Alta como miembro]],Parámetros!$AM$2:$AN$16,2,0),"01/01/1900"))</f>
        <v/>
      </c>
    </row>
    <row r="1082" spans="1:63" ht="15" hidden="1" customHeight="1">
      <c r="A1082" s="68">
        <v>1079</v>
      </c>
      <c r="B1082" s="144"/>
      <c r="C1082" s="145"/>
      <c r="D1082" s="42"/>
      <c r="E1082" s="146"/>
      <c r="F1082" s="204"/>
      <c r="G1082" s="45"/>
      <c r="H1082" s="162"/>
      <c r="I1082" s="147"/>
      <c r="J1082" s="145"/>
      <c r="K1082" s="165"/>
      <c r="L1082" s="149"/>
      <c r="M1082" s="148"/>
      <c r="N1082" s="237" t="str">
        <f ca="1">IF(Tabla1[[#This Row],[Fecha de nac]]="","",IF(Tabla1[[#This Row],[Fecha Finalización]] &gt;=TODAY(), DATEDIF(Tabla1[[#This Row],[Fecha de nac]],TODAY(),"y"), ROUNDDOWN((Tabla1[[#This Row],[Fecha Finalización]] -Tabla1[[#This Row],[Fecha de nac]])/365,0)))</f>
        <v/>
      </c>
      <c r="O1082" s="168"/>
      <c r="P1082" s="150"/>
      <c r="Q1082" s="151"/>
      <c r="R1082" s="152"/>
      <c r="S1082" s="152"/>
      <c r="T1082" s="152"/>
      <c r="U1082" s="241" t="str">
        <f>IF(F1082="","",Tabla1[[#This Row],[Fecha Inicio grupo]]+3*7-7)</f>
        <v/>
      </c>
      <c r="V1082" s="242" t="str">
        <f>IF(F1082="","",EDATE(Tabla1[[#This Row],[Fecha Inicio grupo]],3))</f>
        <v/>
      </c>
      <c r="W1082" s="29"/>
      <c r="X1082" s="29"/>
      <c r="Y1082" s="153"/>
      <c r="Z1082" s="153"/>
      <c r="AA1082" s="153"/>
      <c r="AB1082" s="153"/>
      <c r="AC1082" s="153"/>
      <c r="AD1082" s="153"/>
      <c r="AE1082" s="153"/>
      <c r="AF1082" s="153"/>
      <c r="AG1082" s="153"/>
      <c r="AH1082" s="229"/>
      <c r="AI1082" s="229"/>
      <c r="AJ1082" s="230"/>
      <c r="AK1082" s="229"/>
      <c r="AL1082" s="229"/>
      <c r="AM1082" s="229"/>
      <c r="AN1082" s="229"/>
      <c r="AO1082" s="143"/>
      <c r="AP1082" s="244" t="str">
        <f>IF(F1082="","",IFERROR(VLOOKUP(SUBSTITUTE(SUBSTITUTE(Tabla1[[#This Row],[Uso Sistemas]],"T","P"),"N","F"),Parámetros!$M$2:$N$17,2,0),"Completar hasta 3ra sem. para evaluar a Probacionista"))</f>
        <v/>
      </c>
      <c r="AQ1082" s="154"/>
      <c r="AR1082" s="154"/>
      <c r="AS1082" s="154"/>
      <c r="AT1082" s="29"/>
      <c r="AU1082" s="55" t="str">
        <f>CONCATENATE(Tabla1[[#This Row],[sem 01]],Tabla1[[#This Row],[sem 02]],Tabla1[[#This Row],[sem 03]])</f>
        <v/>
      </c>
      <c r="AV1082" s="55"/>
      <c r="AW1082" s="55"/>
      <c r="AX1082" s="246" t="str">
        <f>IF(V1082="","",EOMONTH(EDATE(Tabla1[[#This Row],[Fecha Finalización]],2),0))</f>
        <v/>
      </c>
      <c r="AY1082" s="154"/>
      <c r="AZ1082" s="247" t="str">
        <f>IF(V1082="","",EOMONTH(EDATE(Tabla1[[#This Row],[Fecha Finalización]],3),0))</f>
        <v/>
      </c>
      <c r="BA1082" s="39"/>
      <c r="BB1082" s="39"/>
      <c r="BC1082" s="235"/>
      <c r="BD1082" s="231" t="str">
        <f>IF(F1082="","",Tabla1[[#This Row],[sem 01]]&amp;Tabla1[[#This Row],[sem 02]]&amp;Tabla1[[#This Row],[sem 03]])</f>
        <v/>
      </c>
      <c r="BE1082" s="232" t="str">
        <f>+IF(TRIM(F1082)="","",$B$1&amp;"-"&amp;Tabla1[[#This Row],[Mes Inscrito]]&amp;"-"&amp;Tabla1[[#This Row],[Dia de clases Inscrito]]&amp;"-"&amp;Tabla1[[#This Row],[Horario Inscrito]]&amp;"-"&amp;Tabla1[[#This Row],[Fecha Inicio grupo]])</f>
        <v/>
      </c>
      <c r="BF1082" s="249" t="str">
        <f>IF(F1082="","",Tabla1[[#This Row],[Curso]])</f>
        <v/>
      </c>
      <c r="BG1082" s="250" t="str">
        <f>+IF(TRIM(F1082)="","",$B$1&amp;"-"&amp;TRIM(Tabla1[[#This Row],[Mes Inscrito]])&amp;"-"&amp;TRIM(Tabla1[[#This Row],[Dia de clases Inscrito]])&amp;"-"&amp;TRIM(Tabla1[[#This Row],[Horario Inscrito]])&amp;"-"&amp;TRIM(Tabla1[[#This Row],[Fecha Inicio grupo]])&amp;"-"&amp;TRIM(Tabla1[[#This Row],[Tipo Incrito]]))</f>
        <v/>
      </c>
      <c r="BH1082" s="251" t="str">
        <f>IF(F1082="","",OR(IFERROR(SEARCH("CG",Tabla1[[#This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2" s="305" t="str">
        <f>IF(F1082&lt;&gt;"",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2" s="305" t="str">
        <f>IF(F1082&lt;&gt;"",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2" s="305" t="str">
        <f>IF(Tabla1[[#This Row],[Fecha Inicio grupo]]="","",IFERROR(VLOOKUP(Tabla1[[#This Row],[Mes de Alta como miembro]],Parámetros!$AM$2:$AN$16,2,0),"01/01/1900"))</f>
        <v/>
      </c>
    </row>
    <row r="1083" spans="1:63" ht="15" hidden="1" customHeight="1">
      <c r="A1083" s="68">
        <v>1080</v>
      </c>
      <c r="B1083" s="144"/>
      <c r="C1083" s="145"/>
      <c r="D1083" s="42"/>
      <c r="E1083" s="146"/>
      <c r="F1083" s="204"/>
      <c r="G1083" s="45"/>
      <c r="H1083" s="162"/>
      <c r="I1083" s="147"/>
      <c r="J1083" s="145"/>
      <c r="K1083" s="165"/>
      <c r="L1083" s="149"/>
      <c r="M1083" s="148"/>
      <c r="N1083" s="237" t="str">
        <f ca="1">IF(Tabla1[[#This Row],[Fecha de nac]]="","",IF(Tabla1[[#This Row],[Fecha Finalización]] &gt;=TODAY(), DATEDIF(Tabla1[[#This Row],[Fecha de nac]],TODAY(),"y"), ROUNDDOWN((Tabla1[[#This Row],[Fecha Finalización]] -Tabla1[[#This Row],[Fecha de nac]])/365,0)))</f>
        <v/>
      </c>
      <c r="O1083" s="168"/>
      <c r="P1083" s="150"/>
      <c r="Q1083" s="151"/>
      <c r="R1083" s="152"/>
      <c r="S1083" s="152"/>
      <c r="T1083" s="152"/>
      <c r="U1083" s="241" t="str">
        <f>IF(F1083="","",Tabla1[[#This Row],[Fecha Inicio grupo]]+3*7-7)</f>
        <v/>
      </c>
      <c r="V1083" s="242" t="str">
        <f>IF(F1083="","",EDATE(Tabla1[[#This Row],[Fecha Inicio grupo]],3))</f>
        <v/>
      </c>
      <c r="W1083" s="29"/>
      <c r="X1083" s="29"/>
      <c r="Y1083" s="153"/>
      <c r="Z1083" s="153"/>
      <c r="AA1083" s="153"/>
      <c r="AB1083" s="153"/>
      <c r="AC1083" s="153"/>
      <c r="AD1083" s="153"/>
      <c r="AE1083" s="153"/>
      <c r="AF1083" s="153"/>
      <c r="AG1083" s="153"/>
      <c r="AH1083" s="229"/>
      <c r="AI1083" s="229"/>
      <c r="AJ1083" s="230"/>
      <c r="AK1083" s="229"/>
      <c r="AL1083" s="229"/>
      <c r="AM1083" s="229"/>
      <c r="AN1083" s="229"/>
      <c r="AO1083" s="143"/>
      <c r="AP1083" s="244" t="str">
        <f>IF(F1083="","",IFERROR(VLOOKUP(SUBSTITUTE(SUBSTITUTE(Tabla1[[#This Row],[Uso Sistemas]],"T","P"),"N","F"),Parámetros!$M$2:$N$17,2,0),"Completar hasta 3ra sem. para evaluar a Probacionista"))</f>
        <v/>
      </c>
      <c r="AQ1083" s="154"/>
      <c r="AR1083" s="154"/>
      <c r="AS1083" s="154"/>
      <c r="AT1083" s="29"/>
      <c r="AU1083" s="55" t="str">
        <f>CONCATENATE(Tabla1[[#This Row],[sem 01]],Tabla1[[#This Row],[sem 02]],Tabla1[[#This Row],[sem 03]])</f>
        <v/>
      </c>
      <c r="AV1083" s="55"/>
      <c r="AW1083" s="55"/>
      <c r="AX1083" s="246" t="str">
        <f>IF(V1083="","",EOMONTH(EDATE(Tabla1[[#This Row],[Fecha Finalización]],2),0))</f>
        <v/>
      </c>
      <c r="AY1083" s="154"/>
      <c r="AZ1083" s="247" t="str">
        <f>IF(V1083="","",EOMONTH(EDATE(Tabla1[[#This Row],[Fecha Finalización]],3),0))</f>
        <v/>
      </c>
      <c r="BA1083" s="39"/>
      <c r="BB1083" s="39"/>
      <c r="BC1083" s="235"/>
      <c r="BD1083" s="231" t="str">
        <f>IF(F1083="","",Tabla1[[#This Row],[sem 01]]&amp;Tabla1[[#This Row],[sem 02]]&amp;Tabla1[[#This Row],[sem 03]])</f>
        <v/>
      </c>
      <c r="BE1083" s="232" t="str">
        <f>+IF(TRIM(F1083)="","",$B$1&amp;"-"&amp;Tabla1[[#This Row],[Mes Inscrito]]&amp;"-"&amp;Tabla1[[#This Row],[Dia de clases Inscrito]]&amp;"-"&amp;Tabla1[[#This Row],[Horario Inscrito]]&amp;"-"&amp;Tabla1[[#This Row],[Fecha Inicio grupo]])</f>
        <v/>
      </c>
      <c r="BF1083" s="249" t="str">
        <f>IF(F1083="","",Tabla1[[#This Row],[Curso]])</f>
        <v/>
      </c>
      <c r="BG1083" s="250" t="str">
        <f>+IF(TRIM(F1083)="","",$B$1&amp;"-"&amp;TRIM(Tabla1[[#This Row],[Mes Inscrito]])&amp;"-"&amp;TRIM(Tabla1[[#This Row],[Dia de clases Inscrito]])&amp;"-"&amp;TRIM(Tabla1[[#This Row],[Horario Inscrito]])&amp;"-"&amp;TRIM(Tabla1[[#This Row],[Fecha Inicio grupo]])&amp;"-"&amp;TRIM(Tabla1[[#This Row],[Tipo Incrito]]))</f>
        <v/>
      </c>
      <c r="BH1083" s="251" t="str">
        <f>IF(F1083="","",OR(IFERROR(SEARCH("CG",Tabla1[[#This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3" s="305" t="str">
        <f>IF(F1083&lt;&gt;"",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3" s="305" t="str">
        <f>IF(F1083&lt;&gt;"",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3" s="305" t="str">
        <f>IF(Tabla1[[#This Row],[Fecha Inicio grupo]]="","",IFERROR(VLOOKUP(Tabla1[[#This Row],[Mes de Alta como miembro]],Parámetros!$AM$2:$AN$16,2,0),"01/01/1900"))</f>
        <v/>
      </c>
    </row>
    <row r="1084" spans="1:63" ht="15" hidden="1" customHeight="1">
      <c r="A1084" s="68">
        <v>1081</v>
      </c>
      <c r="B1084" s="144"/>
      <c r="C1084" s="145"/>
      <c r="D1084" s="42"/>
      <c r="E1084" s="146"/>
      <c r="F1084" s="204"/>
      <c r="G1084" s="45"/>
      <c r="H1084" s="162"/>
      <c r="I1084" s="147"/>
      <c r="J1084" s="145"/>
      <c r="K1084" s="165"/>
      <c r="L1084" s="149"/>
      <c r="M1084" s="148"/>
      <c r="N1084" s="237" t="str">
        <f ca="1">IF(Tabla1[[#This Row],[Fecha de nac]]="","",IF(Tabla1[[#This Row],[Fecha Finalización]] &gt;=TODAY(), DATEDIF(Tabla1[[#This Row],[Fecha de nac]],TODAY(),"y"), ROUNDDOWN((Tabla1[[#This Row],[Fecha Finalización]] -Tabla1[[#This Row],[Fecha de nac]])/365,0)))</f>
        <v/>
      </c>
      <c r="O1084" s="168"/>
      <c r="P1084" s="150"/>
      <c r="Q1084" s="151"/>
      <c r="R1084" s="152"/>
      <c r="S1084" s="152"/>
      <c r="T1084" s="152"/>
      <c r="U1084" s="241" t="str">
        <f>IF(F1084="","",Tabla1[[#This Row],[Fecha Inicio grupo]]+3*7-7)</f>
        <v/>
      </c>
      <c r="V1084" s="242" t="str">
        <f>IF(F1084="","",EDATE(Tabla1[[#This Row],[Fecha Inicio grupo]],3))</f>
        <v/>
      </c>
      <c r="W1084" s="29"/>
      <c r="X1084" s="29"/>
      <c r="Y1084" s="153"/>
      <c r="Z1084" s="153"/>
      <c r="AA1084" s="153"/>
      <c r="AB1084" s="153"/>
      <c r="AC1084" s="153"/>
      <c r="AD1084" s="153"/>
      <c r="AE1084" s="153"/>
      <c r="AF1084" s="153"/>
      <c r="AG1084" s="153"/>
      <c r="AH1084" s="229"/>
      <c r="AI1084" s="229"/>
      <c r="AJ1084" s="230"/>
      <c r="AK1084" s="229"/>
      <c r="AL1084" s="229"/>
      <c r="AM1084" s="229"/>
      <c r="AN1084" s="229"/>
      <c r="AO1084" s="143"/>
      <c r="AP1084" s="244" t="str">
        <f>IF(F1084="","",IFERROR(VLOOKUP(SUBSTITUTE(SUBSTITUTE(Tabla1[[#This Row],[Uso Sistemas]],"T","P"),"N","F"),Parámetros!$M$2:$N$17,2,0),"Completar hasta 3ra sem. para evaluar a Probacionista"))</f>
        <v/>
      </c>
      <c r="AQ1084" s="154"/>
      <c r="AR1084" s="154"/>
      <c r="AS1084" s="154"/>
      <c r="AT1084" s="29"/>
      <c r="AU1084" s="55" t="str">
        <f>CONCATENATE(Tabla1[[#This Row],[sem 01]],Tabla1[[#This Row],[sem 02]],Tabla1[[#This Row],[sem 03]])</f>
        <v/>
      </c>
      <c r="AV1084" s="55"/>
      <c r="AW1084" s="55"/>
      <c r="AX1084" s="246" t="str">
        <f>IF(V1084="","",EOMONTH(EDATE(Tabla1[[#This Row],[Fecha Finalización]],2),0))</f>
        <v/>
      </c>
      <c r="AY1084" s="154"/>
      <c r="AZ1084" s="247" t="str">
        <f>IF(V1084="","",EOMONTH(EDATE(Tabla1[[#This Row],[Fecha Finalización]],3),0))</f>
        <v/>
      </c>
      <c r="BA1084" s="39"/>
      <c r="BB1084" s="39"/>
      <c r="BC1084" s="235"/>
      <c r="BD1084" s="231" t="str">
        <f>IF(F1084="","",Tabla1[[#This Row],[sem 01]]&amp;Tabla1[[#This Row],[sem 02]]&amp;Tabla1[[#This Row],[sem 03]])</f>
        <v/>
      </c>
      <c r="BE1084" s="232" t="str">
        <f>+IF(TRIM(F1084)="","",$B$1&amp;"-"&amp;Tabla1[[#This Row],[Mes Inscrito]]&amp;"-"&amp;Tabla1[[#This Row],[Dia de clases Inscrito]]&amp;"-"&amp;Tabla1[[#This Row],[Horario Inscrito]]&amp;"-"&amp;Tabla1[[#This Row],[Fecha Inicio grupo]])</f>
        <v/>
      </c>
      <c r="BF1084" s="249" t="str">
        <f>IF(F1084="","",Tabla1[[#This Row],[Curso]])</f>
        <v/>
      </c>
      <c r="BG1084" s="250" t="str">
        <f>+IF(TRIM(F1084)="","",$B$1&amp;"-"&amp;TRIM(Tabla1[[#This Row],[Mes Inscrito]])&amp;"-"&amp;TRIM(Tabla1[[#This Row],[Dia de clases Inscrito]])&amp;"-"&amp;TRIM(Tabla1[[#This Row],[Horario Inscrito]])&amp;"-"&amp;TRIM(Tabla1[[#This Row],[Fecha Inicio grupo]])&amp;"-"&amp;TRIM(Tabla1[[#This Row],[Tipo Incrito]]))</f>
        <v/>
      </c>
      <c r="BH1084" s="251" t="str">
        <f>IF(F1084="","",OR(IFERROR(SEARCH("CG",Tabla1[[#This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4" s="305" t="str">
        <f>IF(F1084&lt;&gt;"",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4" s="305" t="str">
        <f>IF(F1084&lt;&gt;"",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4" s="305" t="str">
        <f>IF(Tabla1[[#This Row],[Fecha Inicio grupo]]="","",IFERROR(VLOOKUP(Tabla1[[#This Row],[Mes de Alta como miembro]],Parámetros!$AM$2:$AN$16,2,0),"01/01/1900"))</f>
        <v/>
      </c>
    </row>
    <row r="1085" spans="1:63" ht="15" hidden="1" customHeight="1">
      <c r="A1085" s="68">
        <v>1082</v>
      </c>
      <c r="B1085" s="144"/>
      <c r="C1085" s="145"/>
      <c r="D1085" s="42"/>
      <c r="E1085" s="146"/>
      <c r="F1085" s="204"/>
      <c r="G1085" s="45"/>
      <c r="H1085" s="162"/>
      <c r="I1085" s="147"/>
      <c r="J1085" s="145"/>
      <c r="K1085" s="165"/>
      <c r="L1085" s="149"/>
      <c r="M1085" s="148"/>
      <c r="N1085" s="237" t="str">
        <f ca="1">IF(Tabla1[[#This Row],[Fecha de nac]]="","",IF(Tabla1[[#This Row],[Fecha Finalización]] &gt;=TODAY(), DATEDIF(Tabla1[[#This Row],[Fecha de nac]],TODAY(),"y"), ROUNDDOWN((Tabla1[[#This Row],[Fecha Finalización]] -Tabla1[[#This Row],[Fecha de nac]])/365,0)))</f>
        <v/>
      </c>
      <c r="O1085" s="168"/>
      <c r="P1085" s="150"/>
      <c r="Q1085" s="151"/>
      <c r="R1085" s="152"/>
      <c r="S1085" s="152"/>
      <c r="T1085" s="152"/>
      <c r="U1085" s="241" t="str">
        <f>IF(F1085="","",Tabla1[[#This Row],[Fecha Inicio grupo]]+3*7-7)</f>
        <v/>
      </c>
      <c r="V1085" s="242" t="str">
        <f>IF(F1085="","",EDATE(Tabla1[[#This Row],[Fecha Inicio grupo]],3))</f>
        <v/>
      </c>
      <c r="W1085" s="29"/>
      <c r="X1085" s="29"/>
      <c r="Y1085" s="153"/>
      <c r="Z1085" s="153"/>
      <c r="AA1085" s="153"/>
      <c r="AB1085" s="153"/>
      <c r="AC1085" s="153"/>
      <c r="AD1085" s="153"/>
      <c r="AE1085" s="153"/>
      <c r="AF1085" s="153"/>
      <c r="AG1085" s="153"/>
      <c r="AH1085" s="229"/>
      <c r="AI1085" s="229"/>
      <c r="AJ1085" s="230"/>
      <c r="AK1085" s="229"/>
      <c r="AL1085" s="229"/>
      <c r="AM1085" s="229"/>
      <c r="AN1085" s="229"/>
      <c r="AO1085" s="143"/>
      <c r="AP1085" s="244" t="str">
        <f>IF(F1085="","",IFERROR(VLOOKUP(SUBSTITUTE(SUBSTITUTE(Tabla1[[#This Row],[Uso Sistemas]],"T","P"),"N","F"),Parámetros!$M$2:$N$17,2,0),"Completar hasta 3ra sem. para evaluar a Probacionista"))</f>
        <v/>
      </c>
      <c r="AQ1085" s="154"/>
      <c r="AR1085" s="154"/>
      <c r="AS1085" s="154"/>
      <c r="AT1085" s="29"/>
      <c r="AU1085" s="55" t="str">
        <f>CONCATENATE(Tabla1[[#This Row],[sem 01]],Tabla1[[#This Row],[sem 02]],Tabla1[[#This Row],[sem 03]])</f>
        <v/>
      </c>
      <c r="AV1085" s="55"/>
      <c r="AW1085" s="55"/>
      <c r="AX1085" s="246" t="str">
        <f>IF(V1085="","",EOMONTH(EDATE(Tabla1[[#This Row],[Fecha Finalización]],2),0))</f>
        <v/>
      </c>
      <c r="AY1085" s="154"/>
      <c r="AZ1085" s="247" t="str">
        <f>IF(V1085="","",EOMONTH(EDATE(Tabla1[[#This Row],[Fecha Finalización]],3),0))</f>
        <v/>
      </c>
      <c r="BA1085" s="39"/>
      <c r="BB1085" s="39"/>
      <c r="BC1085" s="235"/>
      <c r="BD1085" s="231" t="str">
        <f>IF(F1085="","",Tabla1[[#This Row],[sem 01]]&amp;Tabla1[[#This Row],[sem 02]]&amp;Tabla1[[#This Row],[sem 03]])</f>
        <v/>
      </c>
      <c r="BE1085" s="232" t="str">
        <f>+IF(TRIM(F1085)="","",$B$1&amp;"-"&amp;Tabla1[[#This Row],[Mes Inscrito]]&amp;"-"&amp;Tabla1[[#This Row],[Dia de clases Inscrito]]&amp;"-"&amp;Tabla1[[#This Row],[Horario Inscrito]]&amp;"-"&amp;Tabla1[[#This Row],[Fecha Inicio grupo]])</f>
        <v/>
      </c>
      <c r="BF1085" s="249" t="str">
        <f>IF(F1085="","",Tabla1[[#This Row],[Curso]])</f>
        <v/>
      </c>
      <c r="BG1085" s="250" t="str">
        <f>+IF(TRIM(F1085)="","",$B$1&amp;"-"&amp;TRIM(Tabla1[[#This Row],[Mes Inscrito]])&amp;"-"&amp;TRIM(Tabla1[[#This Row],[Dia de clases Inscrito]])&amp;"-"&amp;TRIM(Tabla1[[#This Row],[Horario Inscrito]])&amp;"-"&amp;TRIM(Tabla1[[#This Row],[Fecha Inicio grupo]])&amp;"-"&amp;TRIM(Tabla1[[#This Row],[Tipo Incrito]]))</f>
        <v/>
      </c>
      <c r="BH1085" s="251" t="str">
        <f>IF(F1085="","",OR(IFERROR(SEARCH("CG",Tabla1[[#This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5" s="305" t="str">
        <f>IF(F1085&lt;&gt;"",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5" s="305" t="str">
        <f>IF(F1085&lt;&gt;"",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5" s="305" t="str">
        <f>IF(Tabla1[[#This Row],[Fecha Inicio grupo]]="","",IFERROR(VLOOKUP(Tabla1[[#This Row],[Mes de Alta como miembro]],Parámetros!$AM$2:$AN$16,2,0),"01/01/1900"))</f>
        <v/>
      </c>
    </row>
    <row r="1086" spans="1:63" ht="15" hidden="1" customHeight="1">
      <c r="A1086" s="68">
        <v>1083</v>
      </c>
      <c r="B1086" s="144"/>
      <c r="C1086" s="145"/>
      <c r="D1086" s="42"/>
      <c r="E1086" s="146"/>
      <c r="F1086" s="204"/>
      <c r="G1086" s="45"/>
      <c r="H1086" s="162"/>
      <c r="I1086" s="147"/>
      <c r="J1086" s="145"/>
      <c r="K1086" s="165"/>
      <c r="L1086" s="149"/>
      <c r="M1086" s="148"/>
      <c r="N1086" s="237" t="str">
        <f ca="1">IF(Tabla1[[#This Row],[Fecha de nac]]="","",IF(Tabla1[[#This Row],[Fecha Finalización]] &gt;=TODAY(), DATEDIF(Tabla1[[#This Row],[Fecha de nac]],TODAY(),"y"), ROUNDDOWN((Tabla1[[#This Row],[Fecha Finalización]] -Tabla1[[#This Row],[Fecha de nac]])/365,0)))</f>
        <v/>
      </c>
      <c r="O1086" s="168"/>
      <c r="P1086" s="150"/>
      <c r="Q1086" s="151"/>
      <c r="R1086" s="152"/>
      <c r="S1086" s="152"/>
      <c r="T1086" s="152"/>
      <c r="U1086" s="241" t="str">
        <f>IF(F1086="","",Tabla1[[#This Row],[Fecha Inicio grupo]]+3*7-7)</f>
        <v/>
      </c>
      <c r="V1086" s="242" t="str">
        <f>IF(F1086="","",EDATE(Tabla1[[#This Row],[Fecha Inicio grupo]],3))</f>
        <v/>
      </c>
      <c r="W1086" s="29"/>
      <c r="X1086" s="29"/>
      <c r="Y1086" s="153"/>
      <c r="Z1086" s="153"/>
      <c r="AA1086" s="153"/>
      <c r="AB1086" s="153"/>
      <c r="AC1086" s="153"/>
      <c r="AD1086" s="153"/>
      <c r="AE1086" s="153"/>
      <c r="AF1086" s="153"/>
      <c r="AG1086" s="153"/>
      <c r="AH1086" s="229"/>
      <c r="AI1086" s="229"/>
      <c r="AJ1086" s="230"/>
      <c r="AK1086" s="229"/>
      <c r="AL1086" s="229"/>
      <c r="AM1086" s="229"/>
      <c r="AN1086" s="229"/>
      <c r="AO1086" s="143"/>
      <c r="AP1086" s="244" t="str">
        <f>IF(F1086="","",IFERROR(VLOOKUP(SUBSTITUTE(SUBSTITUTE(Tabla1[[#This Row],[Uso Sistemas]],"T","P"),"N","F"),Parámetros!$M$2:$N$17,2,0),"Completar hasta 3ra sem. para evaluar a Probacionista"))</f>
        <v/>
      </c>
      <c r="AQ1086" s="154"/>
      <c r="AR1086" s="154"/>
      <c r="AS1086" s="154"/>
      <c r="AT1086" s="29"/>
      <c r="AU1086" s="55" t="str">
        <f>CONCATENATE(Tabla1[[#This Row],[sem 01]],Tabla1[[#This Row],[sem 02]],Tabla1[[#This Row],[sem 03]])</f>
        <v/>
      </c>
      <c r="AV1086" s="55"/>
      <c r="AW1086" s="55"/>
      <c r="AX1086" s="246" t="str">
        <f>IF(V1086="","",EOMONTH(EDATE(Tabla1[[#This Row],[Fecha Finalización]],2),0))</f>
        <v/>
      </c>
      <c r="AY1086" s="154"/>
      <c r="AZ1086" s="247" t="str">
        <f>IF(V1086="","",EOMONTH(EDATE(Tabla1[[#This Row],[Fecha Finalización]],3),0))</f>
        <v/>
      </c>
      <c r="BA1086" s="39"/>
      <c r="BB1086" s="39"/>
      <c r="BC1086" s="235"/>
      <c r="BD1086" s="231" t="str">
        <f>IF(F1086="","",Tabla1[[#This Row],[sem 01]]&amp;Tabla1[[#This Row],[sem 02]]&amp;Tabla1[[#This Row],[sem 03]])</f>
        <v/>
      </c>
      <c r="BE1086" s="232" t="str">
        <f>+IF(TRIM(F1086)="","",$B$1&amp;"-"&amp;Tabla1[[#This Row],[Mes Inscrito]]&amp;"-"&amp;Tabla1[[#This Row],[Dia de clases Inscrito]]&amp;"-"&amp;Tabla1[[#This Row],[Horario Inscrito]]&amp;"-"&amp;Tabla1[[#This Row],[Fecha Inicio grupo]])</f>
        <v/>
      </c>
      <c r="BF1086" s="249" t="str">
        <f>IF(F1086="","",Tabla1[[#This Row],[Curso]])</f>
        <v/>
      </c>
      <c r="BG1086" s="250" t="str">
        <f>+IF(TRIM(F1086)="","",$B$1&amp;"-"&amp;TRIM(Tabla1[[#This Row],[Mes Inscrito]])&amp;"-"&amp;TRIM(Tabla1[[#This Row],[Dia de clases Inscrito]])&amp;"-"&amp;TRIM(Tabla1[[#This Row],[Horario Inscrito]])&amp;"-"&amp;TRIM(Tabla1[[#This Row],[Fecha Inicio grupo]])&amp;"-"&amp;TRIM(Tabla1[[#This Row],[Tipo Incrito]]))</f>
        <v/>
      </c>
      <c r="BH1086" s="251" t="str">
        <f>IF(F1086="","",OR(IFERROR(SEARCH("CG",Tabla1[[#This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6" s="305" t="str">
        <f>IF(F1086&lt;&gt;"",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6" s="305" t="str">
        <f>IF(F1086&lt;&gt;"",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6" s="305" t="str">
        <f>IF(Tabla1[[#This Row],[Fecha Inicio grupo]]="","",IFERROR(VLOOKUP(Tabla1[[#This Row],[Mes de Alta como miembro]],Parámetros!$AM$2:$AN$16,2,0),"01/01/1900"))</f>
        <v/>
      </c>
    </row>
    <row r="1087" spans="1:63" ht="15" hidden="1" customHeight="1">
      <c r="A1087" s="68">
        <v>1084</v>
      </c>
      <c r="B1087" s="144"/>
      <c r="C1087" s="145"/>
      <c r="D1087" s="42"/>
      <c r="E1087" s="146"/>
      <c r="F1087" s="204"/>
      <c r="G1087" s="45"/>
      <c r="H1087" s="162"/>
      <c r="I1087" s="147"/>
      <c r="J1087" s="145"/>
      <c r="K1087" s="165"/>
      <c r="L1087" s="149"/>
      <c r="M1087" s="148"/>
      <c r="N1087" s="237" t="str">
        <f ca="1">IF(Tabla1[[#This Row],[Fecha de nac]]="","",IF(Tabla1[[#This Row],[Fecha Finalización]] &gt;=TODAY(), DATEDIF(Tabla1[[#This Row],[Fecha de nac]],TODAY(),"y"), ROUNDDOWN((Tabla1[[#This Row],[Fecha Finalización]] -Tabla1[[#This Row],[Fecha de nac]])/365,0)))</f>
        <v/>
      </c>
      <c r="O1087" s="168"/>
      <c r="P1087" s="150"/>
      <c r="Q1087" s="151"/>
      <c r="R1087" s="152"/>
      <c r="S1087" s="152"/>
      <c r="T1087" s="152"/>
      <c r="U1087" s="241" t="str">
        <f>IF(F1087="","",Tabla1[[#This Row],[Fecha Inicio grupo]]+3*7-7)</f>
        <v/>
      </c>
      <c r="V1087" s="242" t="str">
        <f>IF(F1087="","",EDATE(Tabla1[[#This Row],[Fecha Inicio grupo]],3))</f>
        <v/>
      </c>
      <c r="W1087" s="29"/>
      <c r="X1087" s="29"/>
      <c r="Y1087" s="153"/>
      <c r="Z1087" s="153"/>
      <c r="AA1087" s="153"/>
      <c r="AB1087" s="153"/>
      <c r="AC1087" s="153"/>
      <c r="AD1087" s="153"/>
      <c r="AE1087" s="153"/>
      <c r="AF1087" s="153"/>
      <c r="AG1087" s="153"/>
      <c r="AH1087" s="229"/>
      <c r="AI1087" s="229"/>
      <c r="AJ1087" s="230"/>
      <c r="AK1087" s="229"/>
      <c r="AL1087" s="229"/>
      <c r="AM1087" s="229"/>
      <c r="AN1087" s="229"/>
      <c r="AO1087" s="143"/>
      <c r="AP1087" s="244" t="str">
        <f>IF(F1087="","",IFERROR(VLOOKUP(SUBSTITUTE(SUBSTITUTE(Tabla1[[#This Row],[Uso Sistemas]],"T","P"),"N","F"),Parámetros!$M$2:$N$17,2,0),"Completar hasta 3ra sem. para evaluar a Probacionista"))</f>
        <v/>
      </c>
      <c r="AQ1087" s="154"/>
      <c r="AR1087" s="154"/>
      <c r="AS1087" s="154"/>
      <c r="AT1087" s="29"/>
      <c r="AU1087" s="55" t="str">
        <f>CONCATENATE(Tabla1[[#This Row],[sem 01]],Tabla1[[#This Row],[sem 02]],Tabla1[[#This Row],[sem 03]])</f>
        <v/>
      </c>
      <c r="AV1087" s="55"/>
      <c r="AW1087" s="55"/>
      <c r="AX1087" s="246" t="str">
        <f>IF(V1087="","",EOMONTH(EDATE(Tabla1[[#This Row],[Fecha Finalización]],2),0))</f>
        <v/>
      </c>
      <c r="AY1087" s="154"/>
      <c r="AZ1087" s="247" t="str">
        <f>IF(V1087="","",EOMONTH(EDATE(Tabla1[[#This Row],[Fecha Finalización]],3),0))</f>
        <v/>
      </c>
      <c r="BA1087" s="39"/>
      <c r="BB1087" s="39"/>
      <c r="BC1087" s="235"/>
      <c r="BD1087" s="231" t="str">
        <f>IF(F1087="","",Tabla1[[#This Row],[sem 01]]&amp;Tabla1[[#This Row],[sem 02]]&amp;Tabla1[[#This Row],[sem 03]])</f>
        <v/>
      </c>
      <c r="BE1087" s="232" t="str">
        <f>+IF(TRIM(F1087)="","",$B$1&amp;"-"&amp;Tabla1[[#This Row],[Mes Inscrito]]&amp;"-"&amp;Tabla1[[#This Row],[Dia de clases Inscrito]]&amp;"-"&amp;Tabla1[[#This Row],[Horario Inscrito]]&amp;"-"&amp;Tabla1[[#This Row],[Fecha Inicio grupo]])</f>
        <v/>
      </c>
      <c r="BF1087" s="249" t="str">
        <f>IF(F1087="","",Tabla1[[#This Row],[Curso]])</f>
        <v/>
      </c>
      <c r="BG1087" s="250" t="str">
        <f>+IF(TRIM(F1087)="","",$B$1&amp;"-"&amp;TRIM(Tabla1[[#This Row],[Mes Inscrito]])&amp;"-"&amp;TRIM(Tabla1[[#This Row],[Dia de clases Inscrito]])&amp;"-"&amp;TRIM(Tabla1[[#This Row],[Horario Inscrito]])&amp;"-"&amp;TRIM(Tabla1[[#This Row],[Fecha Inicio grupo]])&amp;"-"&amp;TRIM(Tabla1[[#This Row],[Tipo Incrito]]))</f>
        <v/>
      </c>
      <c r="BH1087" s="251" t="str">
        <f>IF(F1087="","",OR(IFERROR(SEARCH("CG",Tabla1[[#This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7" s="305" t="str">
        <f>IF(F1087&lt;&gt;"",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7" s="305" t="str">
        <f>IF(F1087&lt;&gt;"",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7" s="305" t="str">
        <f>IF(Tabla1[[#This Row],[Fecha Inicio grupo]]="","",IFERROR(VLOOKUP(Tabla1[[#This Row],[Mes de Alta como miembro]],Parámetros!$AM$2:$AN$16,2,0),"01/01/1900"))</f>
        <v/>
      </c>
    </row>
    <row r="1088" spans="1:63" ht="15" hidden="1" customHeight="1">
      <c r="A1088" s="68">
        <v>1085</v>
      </c>
      <c r="B1088" s="144"/>
      <c r="C1088" s="145"/>
      <c r="D1088" s="42"/>
      <c r="E1088" s="146"/>
      <c r="F1088" s="204"/>
      <c r="G1088" s="45"/>
      <c r="H1088" s="162"/>
      <c r="I1088" s="147"/>
      <c r="J1088" s="145"/>
      <c r="K1088" s="165"/>
      <c r="L1088" s="149"/>
      <c r="M1088" s="148"/>
      <c r="N1088" s="237" t="str">
        <f ca="1">IF(Tabla1[[#This Row],[Fecha de nac]]="","",IF(Tabla1[[#This Row],[Fecha Finalización]] &gt;=TODAY(), DATEDIF(Tabla1[[#This Row],[Fecha de nac]],TODAY(),"y"), ROUNDDOWN((Tabla1[[#This Row],[Fecha Finalización]] -Tabla1[[#This Row],[Fecha de nac]])/365,0)))</f>
        <v/>
      </c>
      <c r="O1088" s="168"/>
      <c r="P1088" s="150"/>
      <c r="Q1088" s="151"/>
      <c r="R1088" s="152"/>
      <c r="S1088" s="152"/>
      <c r="T1088" s="152"/>
      <c r="U1088" s="241" t="str">
        <f>IF(F1088="","",Tabla1[[#This Row],[Fecha Inicio grupo]]+3*7-7)</f>
        <v/>
      </c>
      <c r="V1088" s="242" t="str">
        <f>IF(F1088="","",EDATE(Tabla1[[#This Row],[Fecha Inicio grupo]],3))</f>
        <v/>
      </c>
      <c r="W1088" s="29"/>
      <c r="X1088" s="29"/>
      <c r="Y1088" s="153"/>
      <c r="Z1088" s="153"/>
      <c r="AA1088" s="153"/>
      <c r="AB1088" s="153"/>
      <c r="AC1088" s="153"/>
      <c r="AD1088" s="153"/>
      <c r="AE1088" s="153"/>
      <c r="AF1088" s="153"/>
      <c r="AG1088" s="153"/>
      <c r="AH1088" s="229"/>
      <c r="AI1088" s="229"/>
      <c r="AJ1088" s="230"/>
      <c r="AK1088" s="229"/>
      <c r="AL1088" s="229"/>
      <c r="AM1088" s="229"/>
      <c r="AN1088" s="229"/>
      <c r="AO1088" s="143"/>
      <c r="AP1088" s="244" t="str">
        <f>IF(F1088="","",IFERROR(VLOOKUP(SUBSTITUTE(SUBSTITUTE(Tabla1[[#This Row],[Uso Sistemas]],"T","P"),"N","F"),Parámetros!$M$2:$N$17,2,0),"Completar hasta 3ra sem. para evaluar a Probacionista"))</f>
        <v/>
      </c>
      <c r="AQ1088" s="154"/>
      <c r="AR1088" s="154"/>
      <c r="AS1088" s="154"/>
      <c r="AT1088" s="29"/>
      <c r="AU1088" s="55" t="str">
        <f>CONCATENATE(Tabla1[[#This Row],[sem 01]],Tabla1[[#This Row],[sem 02]],Tabla1[[#This Row],[sem 03]])</f>
        <v/>
      </c>
      <c r="AV1088" s="55"/>
      <c r="AW1088" s="55"/>
      <c r="AX1088" s="246" t="str">
        <f>IF(V1088="","",EOMONTH(EDATE(Tabla1[[#This Row],[Fecha Finalización]],2),0))</f>
        <v/>
      </c>
      <c r="AY1088" s="154"/>
      <c r="AZ1088" s="247" t="str">
        <f>IF(V1088="","",EOMONTH(EDATE(Tabla1[[#This Row],[Fecha Finalización]],3),0))</f>
        <v/>
      </c>
      <c r="BA1088" s="39"/>
      <c r="BB1088" s="39"/>
      <c r="BC1088" s="235"/>
      <c r="BD1088" s="231" t="str">
        <f>IF(F1088="","",Tabla1[[#This Row],[sem 01]]&amp;Tabla1[[#This Row],[sem 02]]&amp;Tabla1[[#This Row],[sem 03]])</f>
        <v/>
      </c>
      <c r="BE1088" s="232" t="str">
        <f>+IF(TRIM(F1088)="","",$B$1&amp;"-"&amp;Tabla1[[#This Row],[Mes Inscrito]]&amp;"-"&amp;Tabla1[[#This Row],[Dia de clases Inscrito]]&amp;"-"&amp;Tabla1[[#This Row],[Horario Inscrito]]&amp;"-"&amp;Tabla1[[#This Row],[Fecha Inicio grupo]])</f>
        <v/>
      </c>
      <c r="BF1088" s="249" t="str">
        <f>IF(F1088="","",Tabla1[[#This Row],[Curso]])</f>
        <v/>
      </c>
      <c r="BG1088" s="250" t="str">
        <f>+IF(TRIM(F1088)="","",$B$1&amp;"-"&amp;TRIM(Tabla1[[#This Row],[Mes Inscrito]])&amp;"-"&amp;TRIM(Tabla1[[#This Row],[Dia de clases Inscrito]])&amp;"-"&amp;TRIM(Tabla1[[#This Row],[Horario Inscrito]])&amp;"-"&amp;TRIM(Tabla1[[#This Row],[Fecha Inicio grupo]])&amp;"-"&amp;TRIM(Tabla1[[#This Row],[Tipo Incrito]]))</f>
        <v/>
      </c>
      <c r="BH1088" s="251" t="str">
        <f>IF(F1088="","",OR(IFERROR(SEARCH("CG",Tabla1[[#This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8" s="305" t="str">
        <f>IF(F1088&lt;&gt;"",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8" s="305" t="str">
        <f>IF(F1088&lt;&gt;"",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8" s="305" t="str">
        <f>IF(Tabla1[[#This Row],[Fecha Inicio grupo]]="","",IFERROR(VLOOKUP(Tabla1[[#This Row],[Mes de Alta como miembro]],Parámetros!$AM$2:$AN$16,2,0),"01/01/1900"))</f>
        <v/>
      </c>
    </row>
    <row r="1089" spans="1:63" ht="15" hidden="1" customHeight="1">
      <c r="A1089" s="68">
        <v>1086</v>
      </c>
      <c r="B1089" s="144"/>
      <c r="C1089" s="145"/>
      <c r="D1089" s="42"/>
      <c r="E1089" s="146"/>
      <c r="F1089" s="204"/>
      <c r="G1089" s="45"/>
      <c r="H1089" s="162"/>
      <c r="I1089" s="147"/>
      <c r="J1089" s="145"/>
      <c r="K1089" s="165"/>
      <c r="L1089" s="149"/>
      <c r="M1089" s="148"/>
      <c r="N1089" s="237" t="str">
        <f ca="1">IF(Tabla1[[#This Row],[Fecha de nac]]="","",IF(Tabla1[[#This Row],[Fecha Finalización]] &gt;=TODAY(), DATEDIF(Tabla1[[#This Row],[Fecha de nac]],TODAY(),"y"), ROUNDDOWN((Tabla1[[#This Row],[Fecha Finalización]] -Tabla1[[#This Row],[Fecha de nac]])/365,0)))</f>
        <v/>
      </c>
      <c r="O1089" s="168"/>
      <c r="P1089" s="150"/>
      <c r="Q1089" s="151"/>
      <c r="R1089" s="152"/>
      <c r="S1089" s="152"/>
      <c r="T1089" s="152"/>
      <c r="U1089" s="241" t="str">
        <f>IF(F1089="","",Tabla1[[#This Row],[Fecha Inicio grupo]]+3*7-7)</f>
        <v/>
      </c>
      <c r="V1089" s="242" t="str">
        <f>IF(F1089="","",EDATE(Tabla1[[#This Row],[Fecha Inicio grupo]],3))</f>
        <v/>
      </c>
      <c r="W1089" s="29"/>
      <c r="X1089" s="29"/>
      <c r="Y1089" s="153"/>
      <c r="Z1089" s="153"/>
      <c r="AA1089" s="153"/>
      <c r="AB1089" s="153"/>
      <c r="AC1089" s="153"/>
      <c r="AD1089" s="153"/>
      <c r="AE1089" s="153"/>
      <c r="AF1089" s="153"/>
      <c r="AG1089" s="153"/>
      <c r="AH1089" s="229"/>
      <c r="AI1089" s="229"/>
      <c r="AJ1089" s="230"/>
      <c r="AK1089" s="229"/>
      <c r="AL1089" s="229"/>
      <c r="AM1089" s="229"/>
      <c r="AN1089" s="229"/>
      <c r="AO1089" s="143"/>
      <c r="AP1089" s="244" t="str">
        <f>IF(F1089="","",IFERROR(VLOOKUP(SUBSTITUTE(SUBSTITUTE(Tabla1[[#This Row],[Uso Sistemas]],"T","P"),"N","F"),Parámetros!$M$2:$N$17,2,0),"Completar hasta 3ra sem. para evaluar a Probacionista"))</f>
        <v/>
      </c>
      <c r="AQ1089" s="154"/>
      <c r="AR1089" s="154"/>
      <c r="AS1089" s="154"/>
      <c r="AT1089" s="29"/>
      <c r="AU1089" s="55" t="str">
        <f>CONCATENATE(Tabla1[[#This Row],[sem 01]],Tabla1[[#This Row],[sem 02]],Tabla1[[#This Row],[sem 03]])</f>
        <v/>
      </c>
      <c r="AV1089" s="55"/>
      <c r="AW1089" s="55"/>
      <c r="AX1089" s="246" t="str">
        <f>IF(V1089="","",EOMONTH(EDATE(Tabla1[[#This Row],[Fecha Finalización]],2),0))</f>
        <v/>
      </c>
      <c r="AY1089" s="154"/>
      <c r="AZ1089" s="247" t="str">
        <f>IF(V1089="","",EOMONTH(EDATE(Tabla1[[#This Row],[Fecha Finalización]],3),0))</f>
        <v/>
      </c>
      <c r="BA1089" s="39"/>
      <c r="BB1089" s="39"/>
      <c r="BC1089" s="235"/>
      <c r="BD1089" s="231" t="str">
        <f>IF(F1089="","",Tabla1[[#This Row],[sem 01]]&amp;Tabla1[[#This Row],[sem 02]]&amp;Tabla1[[#This Row],[sem 03]])</f>
        <v/>
      </c>
      <c r="BE1089" s="232" t="str">
        <f>+IF(TRIM(F1089)="","",$B$1&amp;"-"&amp;Tabla1[[#This Row],[Mes Inscrito]]&amp;"-"&amp;Tabla1[[#This Row],[Dia de clases Inscrito]]&amp;"-"&amp;Tabla1[[#This Row],[Horario Inscrito]]&amp;"-"&amp;Tabla1[[#This Row],[Fecha Inicio grupo]])</f>
        <v/>
      </c>
      <c r="BF1089" s="249" t="str">
        <f>IF(F1089="","",Tabla1[[#This Row],[Curso]])</f>
        <v/>
      </c>
      <c r="BG1089" s="250" t="str">
        <f>+IF(TRIM(F1089)="","",$B$1&amp;"-"&amp;TRIM(Tabla1[[#This Row],[Mes Inscrito]])&amp;"-"&amp;TRIM(Tabla1[[#This Row],[Dia de clases Inscrito]])&amp;"-"&amp;TRIM(Tabla1[[#This Row],[Horario Inscrito]])&amp;"-"&amp;TRIM(Tabla1[[#This Row],[Fecha Inicio grupo]])&amp;"-"&amp;TRIM(Tabla1[[#This Row],[Tipo Incrito]]))</f>
        <v/>
      </c>
      <c r="BH1089" s="251" t="str">
        <f>IF(F1089="","",OR(IFERROR(SEARCH("CG",Tabla1[[#This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9" s="305" t="str">
        <f>IF(F1089&lt;&gt;"",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9" s="305" t="str">
        <f>IF(F1089&lt;&gt;"",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9" s="305" t="str">
        <f>IF(Tabla1[[#This Row],[Fecha Inicio grupo]]="","",IFERROR(VLOOKUP(Tabla1[[#This Row],[Mes de Alta como miembro]],Parámetros!$AM$2:$AN$16,2,0),"01/01/1900"))</f>
        <v/>
      </c>
    </row>
    <row r="1090" spans="1:63" ht="15" hidden="1" customHeight="1">
      <c r="A1090" s="68">
        <v>1087</v>
      </c>
      <c r="B1090" s="144"/>
      <c r="C1090" s="145"/>
      <c r="D1090" s="42"/>
      <c r="E1090" s="146"/>
      <c r="F1090" s="204"/>
      <c r="G1090" s="45"/>
      <c r="H1090" s="162"/>
      <c r="I1090" s="147"/>
      <c r="J1090" s="145"/>
      <c r="K1090" s="165"/>
      <c r="L1090" s="149"/>
      <c r="M1090" s="148"/>
      <c r="N1090" s="237" t="str">
        <f ca="1">IF(Tabla1[[#This Row],[Fecha de nac]]="","",IF(Tabla1[[#This Row],[Fecha Finalización]] &gt;=TODAY(), DATEDIF(Tabla1[[#This Row],[Fecha de nac]],TODAY(),"y"), ROUNDDOWN((Tabla1[[#This Row],[Fecha Finalización]] -Tabla1[[#This Row],[Fecha de nac]])/365,0)))</f>
        <v/>
      </c>
      <c r="O1090" s="168"/>
      <c r="P1090" s="150"/>
      <c r="Q1090" s="151"/>
      <c r="R1090" s="152"/>
      <c r="S1090" s="152"/>
      <c r="T1090" s="152"/>
      <c r="U1090" s="241" t="str">
        <f>IF(F1090="","",Tabla1[[#This Row],[Fecha Inicio grupo]]+3*7-7)</f>
        <v/>
      </c>
      <c r="V1090" s="242" t="str">
        <f>IF(F1090="","",EDATE(Tabla1[[#This Row],[Fecha Inicio grupo]],3))</f>
        <v/>
      </c>
      <c r="W1090" s="29"/>
      <c r="X1090" s="29"/>
      <c r="Y1090" s="153"/>
      <c r="Z1090" s="153"/>
      <c r="AA1090" s="153"/>
      <c r="AB1090" s="153"/>
      <c r="AC1090" s="153"/>
      <c r="AD1090" s="153"/>
      <c r="AE1090" s="153"/>
      <c r="AF1090" s="153"/>
      <c r="AG1090" s="153"/>
      <c r="AH1090" s="229"/>
      <c r="AI1090" s="229"/>
      <c r="AJ1090" s="230"/>
      <c r="AK1090" s="229"/>
      <c r="AL1090" s="229"/>
      <c r="AM1090" s="229"/>
      <c r="AN1090" s="229"/>
      <c r="AO1090" s="143"/>
      <c r="AP1090" s="244" t="str">
        <f>IF(F1090="","",IFERROR(VLOOKUP(SUBSTITUTE(SUBSTITUTE(Tabla1[[#This Row],[Uso Sistemas]],"T","P"),"N","F"),Parámetros!$M$2:$N$17,2,0),"Completar hasta 3ra sem. para evaluar a Probacionista"))</f>
        <v/>
      </c>
      <c r="AQ1090" s="154"/>
      <c r="AR1090" s="154"/>
      <c r="AS1090" s="154"/>
      <c r="AT1090" s="29"/>
      <c r="AU1090" s="55" t="str">
        <f>CONCATENATE(Tabla1[[#This Row],[sem 01]],Tabla1[[#This Row],[sem 02]],Tabla1[[#This Row],[sem 03]])</f>
        <v/>
      </c>
      <c r="AV1090" s="55"/>
      <c r="AW1090" s="55"/>
      <c r="AX1090" s="246" t="str">
        <f>IF(V1090="","",EOMONTH(EDATE(Tabla1[[#This Row],[Fecha Finalización]],2),0))</f>
        <v/>
      </c>
      <c r="AY1090" s="154"/>
      <c r="AZ1090" s="247" t="str">
        <f>IF(V1090="","",EOMONTH(EDATE(Tabla1[[#This Row],[Fecha Finalización]],3),0))</f>
        <v/>
      </c>
      <c r="BA1090" s="39"/>
      <c r="BB1090" s="39"/>
      <c r="BC1090" s="235"/>
      <c r="BD1090" s="231" t="str">
        <f>IF(F1090="","",Tabla1[[#This Row],[sem 01]]&amp;Tabla1[[#This Row],[sem 02]]&amp;Tabla1[[#This Row],[sem 03]])</f>
        <v/>
      </c>
      <c r="BE1090" s="232" t="str">
        <f>+IF(TRIM(F1090)="","",$B$1&amp;"-"&amp;Tabla1[[#This Row],[Mes Inscrito]]&amp;"-"&amp;Tabla1[[#This Row],[Dia de clases Inscrito]]&amp;"-"&amp;Tabla1[[#This Row],[Horario Inscrito]]&amp;"-"&amp;Tabla1[[#This Row],[Fecha Inicio grupo]])</f>
        <v/>
      </c>
      <c r="BF1090" s="249" t="str">
        <f>IF(F1090="","",Tabla1[[#This Row],[Curso]])</f>
        <v/>
      </c>
      <c r="BG1090" s="250" t="str">
        <f>+IF(TRIM(F1090)="","",$B$1&amp;"-"&amp;TRIM(Tabla1[[#This Row],[Mes Inscrito]])&amp;"-"&amp;TRIM(Tabla1[[#This Row],[Dia de clases Inscrito]])&amp;"-"&amp;TRIM(Tabla1[[#This Row],[Horario Inscrito]])&amp;"-"&amp;TRIM(Tabla1[[#This Row],[Fecha Inicio grupo]])&amp;"-"&amp;TRIM(Tabla1[[#This Row],[Tipo Incrito]]))</f>
        <v/>
      </c>
      <c r="BH1090" s="251" t="str">
        <f>IF(F1090="","",OR(IFERROR(SEARCH("CG",Tabla1[[#This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0" s="305" t="str">
        <f>IF(F1090&lt;&gt;"",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0" s="305" t="str">
        <f>IF(F1090&lt;&gt;"",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0" s="305" t="str">
        <f>IF(Tabla1[[#This Row],[Fecha Inicio grupo]]="","",IFERROR(VLOOKUP(Tabla1[[#This Row],[Mes de Alta como miembro]],Parámetros!$AM$2:$AN$16,2,0),"01/01/1900"))</f>
        <v/>
      </c>
    </row>
    <row r="1091" spans="1:63" ht="15" hidden="1" customHeight="1">
      <c r="A1091" s="68">
        <v>1088</v>
      </c>
      <c r="B1091" s="144"/>
      <c r="C1091" s="145"/>
      <c r="D1091" s="42"/>
      <c r="E1091" s="146"/>
      <c r="F1091" s="204"/>
      <c r="G1091" s="45"/>
      <c r="H1091" s="162"/>
      <c r="I1091" s="147"/>
      <c r="J1091" s="145"/>
      <c r="K1091" s="165"/>
      <c r="L1091" s="149"/>
      <c r="M1091" s="148"/>
      <c r="N1091" s="237" t="str">
        <f ca="1">IF(Tabla1[[#This Row],[Fecha de nac]]="","",IF(Tabla1[[#This Row],[Fecha Finalización]] &gt;=TODAY(), DATEDIF(Tabla1[[#This Row],[Fecha de nac]],TODAY(),"y"), ROUNDDOWN((Tabla1[[#This Row],[Fecha Finalización]] -Tabla1[[#This Row],[Fecha de nac]])/365,0)))</f>
        <v/>
      </c>
      <c r="O1091" s="168"/>
      <c r="P1091" s="150"/>
      <c r="Q1091" s="151"/>
      <c r="R1091" s="152"/>
      <c r="S1091" s="152"/>
      <c r="T1091" s="152"/>
      <c r="U1091" s="241" t="str">
        <f>IF(F1091="","",Tabla1[[#This Row],[Fecha Inicio grupo]]+3*7-7)</f>
        <v/>
      </c>
      <c r="V1091" s="242" t="str">
        <f>IF(F1091="","",EDATE(Tabla1[[#This Row],[Fecha Inicio grupo]],3))</f>
        <v/>
      </c>
      <c r="W1091" s="29"/>
      <c r="X1091" s="29"/>
      <c r="Y1091" s="153"/>
      <c r="Z1091" s="153"/>
      <c r="AA1091" s="153"/>
      <c r="AB1091" s="153"/>
      <c r="AC1091" s="153"/>
      <c r="AD1091" s="153"/>
      <c r="AE1091" s="153"/>
      <c r="AF1091" s="153"/>
      <c r="AG1091" s="153"/>
      <c r="AH1091" s="229"/>
      <c r="AI1091" s="229"/>
      <c r="AJ1091" s="230"/>
      <c r="AK1091" s="229"/>
      <c r="AL1091" s="229"/>
      <c r="AM1091" s="229"/>
      <c r="AN1091" s="229"/>
      <c r="AO1091" s="143"/>
      <c r="AP1091" s="244" t="str">
        <f>IF(F1091="","",IFERROR(VLOOKUP(SUBSTITUTE(SUBSTITUTE(Tabla1[[#This Row],[Uso Sistemas]],"T","P"),"N","F"),Parámetros!$M$2:$N$17,2,0),"Completar hasta 3ra sem. para evaluar a Probacionista"))</f>
        <v/>
      </c>
      <c r="AQ1091" s="154"/>
      <c r="AR1091" s="154"/>
      <c r="AS1091" s="154"/>
      <c r="AT1091" s="29"/>
      <c r="AU1091" s="55" t="str">
        <f>CONCATENATE(Tabla1[[#This Row],[sem 01]],Tabla1[[#This Row],[sem 02]],Tabla1[[#This Row],[sem 03]])</f>
        <v/>
      </c>
      <c r="AV1091" s="55"/>
      <c r="AW1091" s="55"/>
      <c r="AX1091" s="246" t="str">
        <f>IF(V1091="","",EOMONTH(EDATE(Tabla1[[#This Row],[Fecha Finalización]],2),0))</f>
        <v/>
      </c>
      <c r="AY1091" s="154"/>
      <c r="AZ1091" s="247" t="str">
        <f>IF(V1091="","",EOMONTH(EDATE(Tabla1[[#This Row],[Fecha Finalización]],3),0))</f>
        <v/>
      </c>
      <c r="BA1091" s="39"/>
      <c r="BB1091" s="39"/>
      <c r="BC1091" s="235"/>
      <c r="BD1091" s="231" t="str">
        <f>IF(F1091="","",Tabla1[[#This Row],[sem 01]]&amp;Tabla1[[#This Row],[sem 02]]&amp;Tabla1[[#This Row],[sem 03]])</f>
        <v/>
      </c>
      <c r="BE1091" s="232" t="str">
        <f>+IF(TRIM(F1091)="","",$B$1&amp;"-"&amp;Tabla1[[#This Row],[Mes Inscrito]]&amp;"-"&amp;Tabla1[[#This Row],[Dia de clases Inscrito]]&amp;"-"&amp;Tabla1[[#This Row],[Horario Inscrito]]&amp;"-"&amp;Tabla1[[#This Row],[Fecha Inicio grupo]])</f>
        <v/>
      </c>
      <c r="BF1091" s="249" t="str">
        <f>IF(F1091="","",Tabla1[[#This Row],[Curso]])</f>
        <v/>
      </c>
      <c r="BG1091" s="250" t="str">
        <f>+IF(TRIM(F1091)="","",$B$1&amp;"-"&amp;TRIM(Tabla1[[#This Row],[Mes Inscrito]])&amp;"-"&amp;TRIM(Tabla1[[#This Row],[Dia de clases Inscrito]])&amp;"-"&amp;TRIM(Tabla1[[#This Row],[Horario Inscrito]])&amp;"-"&amp;TRIM(Tabla1[[#This Row],[Fecha Inicio grupo]])&amp;"-"&amp;TRIM(Tabla1[[#This Row],[Tipo Incrito]]))</f>
        <v/>
      </c>
      <c r="BH1091" s="251" t="str">
        <f>IF(F1091="","",OR(IFERROR(SEARCH("CG",Tabla1[[#This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1" s="305" t="str">
        <f>IF(F1091&lt;&gt;"",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1" s="305" t="str">
        <f>IF(F1091&lt;&gt;"",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1" s="305" t="str">
        <f>IF(Tabla1[[#This Row],[Fecha Inicio grupo]]="","",IFERROR(VLOOKUP(Tabla1[[#This Row],[Mes de Alta como miembro]],Parámetros!$AM$2:$AN$16,2,0),"01/01/1900"))</f>
        <v/>
      </c>
    </row>
    <row r="1092" spans="1:63" ht="15" hidden="1" customHeight="1">
      <c r="A1092" s="68">
        <v>1089</v>
      </c>
      <c r="B1092" s="144"/>
      <c r="C1092" s="145"/>
      <c r="D1092" s="42"/>
      <c r="E1092" s="146"/>
      <c r="F1092" s="204"/>
      <c r="G1092" s="45"/>
      <c r="H1092" s="162"/>
      <c r="I1092" s="147"/>
      <c r="J1092" s="145"/>
      <c r="K1092" s="165"/>
      <c r="L1092" s="149"/>
      <c r="M1092" s="148"/>
      <c r="N1092" s="237" t="str">
        <f ca="1">IF(Tabla1[[#This Row],[Fecha de nac]]="","",IF(Tabla1[[#This Row],[Fecha Finalización]] &gt;=TODAY(), DATEDIF(Tabla1[[#This Row],[Fecha de nac]],TODAY(),"y"), ROUNDDOWN((Tabla1[[#This Row],[Fecha Finalización]] -Tabla1[[#This Row],[Fecha de nac]])/365,0)))</f>
        <v/>
      </c>
      <c r="O1092" s="168"/>
      <c r="P1092" s="150"/>
      <c r="Q1092" s="151"/>
      <c r="R1092" s="152"/>
      <c r="S1092" s="152"/>
      <c r="T1092" s="152"/>
      <c r="U1092" s="241" t="str">
        <f>IF(F1092="","",Tabla1[[#This Row],[Fecha Inicio grupo]]+3*7-7)</f>
        <v/>
      </c>
      <c r="V1092" s="242" t="str">
        <f>IF(F1092="","",EDATE(Tabla1[[#This Row],[Fecha Inicio grupo]],3))</f>
        <v/>
      </c>
      <c r="W1092" s="29"/>
      <c r="X1092" s="29"/>
      <c r="Y1092" s="153"/>
      <c r="Z1092" s="153"/>
      <c r="AA1092" s="153"/>
      <c r="AB1092" s="153"/>
      <c r="AC1092" s="153"/>
      <c r="AD1092" s="153"/>
      <c r="AE1092" s="153"/>
      <c r="AF1092" s="153"/>
      <c r="AG1092" s="153"/>
      <c r="AH1092" s="229"/>
      <c r="AI1092" s="229"/>
      <c r="AJ1092" s="230"/>
      <c r="AK1092" s="229"/>
      <c r="AL1092" s="229"/>
      <c r="AM1092" s="229"/>
      <c r="AN1092" s="229"/>
      <c r="AO1092" s="143"/>
      <c r="AP1092" s="244" t="str">
        <f>IF(F1092="","",IFERROR(VLOOKUP(SUBSTITUTE(SUBSTITUTE(Tabla1[[#This Row],[Uso Sistemas]],"T","P"),"N","F"),Parámetros!$M$2:$N$17,2,0),"Completar hasta 3ra sem. para evaluar a Probacionista"))</f>
        <v/>
      </c>
      <c r="AQ1092" s="154"/>
      <c r="AR1092" s="154"/>
      <c r="AS1092" s="154"/>
      <c r="AT1092" s="29"/>
      <c r="AU1092" s="55" t="str">
        <f>CONCATENATE(Tabla1[[#This Row],[sem 01]],Tabla1[[#This Row],[sem 02]],Tabla1[[#This Row],[sem 03]])</f>
        <v/>
      </c>
      <c r="AV1092" s="55"/>
      <c r="AW1092" s="55"/>
      <c r="AX1092" s="246" t="str">
        <f>IF(V1092="","",EOMONTH(EDATE(Tabla1[[#This Row],[Fecha Finalización]],2),0))</f>
        <v/>
      </c>
      <c r="AY1092" s="154"/>
      <c r="AZ1092" s="247" t="str">
        <f>IF(V1092="","",EOMONTH(EDATE(Tabla1[[#This Row],[Fecha Finalización]],3),0))</f>
        <v/>
      </c>
      <c r="BA1092" s="39"/>
      <c r="BB1092" s="39"/>
      <c r="BC1092" s="235"/>
      <c r="BD1092" s="231" t="str">
        <f>IF(F1092="","",Tabla1[[#This Row],[sem 01]]&amp;Tabla1[[#This Row],[sem 02]]&amp;Tabla1[[#This Row],[sem 03]])</f>
        <v/>
      </c>
      <c r="BE1092" s="232" t="str">
        <f>+IF(TRIM(F1092)="","",$B$1&amp;"-"&amp;Tabla1[[#This Row],[Mes Inscrito]]&amp;"-"&amp;Tabla1[[#This Row],[Dia de clases Inscrito]]&amp;"-"&amp;Tabla1[[#This Row],[Horario Inscrito]]&amp;"-"&amp;Tabla1[[#This Row],[Fecha Inicio grupo]])</f>
        <v/>
      </c>
      <c r="BF1092" s="249" t="str">
        <f>IF(F1092="","",Tabla1[[#This Row],[Curso]])</f>
        <v/>
      </c>
      <c r="BG1092" s="250" t="str">
        <f>+IF(TRIM(F1092)="","",$B$1&amp;"-"&amp;TRIM(Tabla1[[#This Row],[Mes Inscrito]])&amp;"-"&amp;TRIM(Tabla1[[#This Row],[Dia de clases Inscrito]])&amp;"-"&amp;TRIM(Tabla1[[#This Row],[Horario Inscrito]])&amp;"-"&amp;TRIM(Tabla1[[#This Row],[Fecha Inicio grupo]])&amp;"-"&amp;TRIM(Tabla1[[#This Row],[Tipo Incrito]]))</f>
        <v/>
      </c>
      <c r="BH1092" s="251" t="str">
        <f>IF(F1092="","",OR(IFERROR(SEARCH("CG",Tabla1[[#This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2" s="305" t="str">
        <f>IF(F1092&lt;&gt;"",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2" s="305" t="str">
        <f>IF(F1092&lt;&gt;"",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2" s="305" t="str">
        <f>IF(Tabla1[[#This Row],[Fecha Inicio grupo]]="","",IFERROR(VLOOKUP(Tabla1[[#This Row],[Mes de Alta como miembro]],Parámetros!$AM$2:$AN$16,2,0),"01/01/1900"))</f>
        <v/>
      </c>
    </row>
    <row r="1093" spans="1:63" ht="15" hidden="1" customHeight="1">
      <c r="A1093" s="68">
        <v>1090</v>
      </c>
      <c r="B1093" s="144"/>
      <c r="C1093" s="145"/>
      <c r="D1093" s="42"/>
      <c r="E1093" s="146"/>
      <c r="F1093" s="204"/>
      <c r="G1093" s="45"/>
      <c r="H1093" s="162"/>
      <c r="I1093" s="147"/>
      <c r="J1093" s="145"/>
      <c r="K1093" s="165"/>
      <c r="L1093" s="149"/>
      <c r="M1093" s="148"/>
      <c r="N1093" s="237" t="str">
        <f ca="1">IF(Tabla1[[#This Row],[Fecha de nac]]="","",IF(Tabla1[[#This Row],[Fecha Finalización]] &gt;=TODAY(), DATEDIF(Tabla1[[#This Row],[Fecha de nac]],TODAY(),"y"), ROUNDDOWN((Tabla1[[#This Row],[Fecha Finalización]] -Tabla1[[#This Row],[Fecha de nac]])/365,0)))</f>
        <v/>
      </c>
      <c r="O1093" s="168"/>
      <c r="P1093" s="150"/>
      <c r="Q1093" s="151"/>
      <c r="R1093" s="152"/>
      <c r="S1093" s="152"/>
      <c r="T1093" s="152"/>
      <c r="U1093" s="241" t="str">
        <f>IF(F1093="","",Tabla1[[#This Row],[Fecha Inicio grupo]]+3*7-7)</f>
        <v/>
      </c>
      <c r="V1093" s="242" t="str">
        <f>IF(F1093="","",EDATE(Tabla1[[#This Row],[Fecha Inicio grupo]],3))</f>
        <v/>
      </c>
      <c r="W1093" s="29"/>
      <c r="X1093" s="29"/>
      <c r="Y1093" s="153"/>
      <c r="Z1093" s="153"/>
      <c r="AA1093" s="153"/>
      <c r="AB1093" s="153"/>
      <c r="AC1093" s="153"/>
      <c r="AD1093" s="153"/>
      <c r="AE1093" s="153"/>
      <c r="AF1093" s="153"/>
      <c r="AG1093" s="153"/>
      <c r="AH1093" s="229"/>
      <c r="AI1093" s="229"/>
      <c r="AJ1093" s="230"/>
      <c r="AK1093" s="229"/>
      <c r="AL1093" s="229"/>
      <c r="AM1093" s="229"/>
      <c r="AN1093" s="229"/>
      <c r="AO1093" s="143"/>
      <c r="AP1093" s="244" t="str">
        <f>IF(F1093="","",IFERROR(VLOOKUP(SUBSTITUTE(SUBSTITUTE(Tabla1[[#This Row],[Uso Sistemas]],"T","P"),"N","F"),Parámetros!$M$2:$N$17,2,0),"Completar hasta 3ra sem. para evaluar a Probacionista"))</f>
        <v/>
      </c>
      <c r="AQ1093" s="154"/>
      <c r="AR1093" s="154"/>
      <c r="AS1093" s="154"/>
      <c r="AT1093" s="29"/>
      <c r="AU1093" s="55" t="str">
        <f>CONCATENATE(Tabla1[[#This Row],[sem 01]],Tabla1[[#This Row],[sem 02]],Tabla1[[#This Row],[sem 03]])</f>
        <v/>
      </c>
      <c r="AV1093" s="55"/>
      <c r="AW1093" s="55"/>
      <c r="AX1093" s="246" t="str">
        <f>IF(V1093="","",EOMONTH(EDATE(Tabla1[[#This Row],[Fecha Finalización]],2),0))</f>
        <v/>
      </c>
      <c r="AY1093" s="154"/>
      <c r="AZ1093" s="247" t="str">
        <f>IF(V1093="","",EOMONTH(EDATE(Tabla1[[#This Row],[Fecha Finalización]],3),0))</f>
        <v/>
      </c>
      <c r="BA1093" s="39"/>
      <c r="BB1093" s="39"/>
      <c r="BC1093" s="235"/>
      <c r="BD1093" s="231" t="str">
        <f>IF(F1093="","",Tabla1[[#This Row],[sem 01]]&amp;Tabla1[[#This Row],[sem 02]]&amp;Tabla1[[#This Row],[sem 03]])</f>
        <v/>
      </c>
      <c r="BE1093" s="232" t="str">
        <f>+IF(TRIM(F1093)="","",$B$1&amp;"-"&amp;Tabla1[[#This Row],[Mes Inscrito]]&amp;"-"&amp;Tabla1[[#This Row],[Dia de clases Inscrito]]&amp;"-"&amp;Tabla1[[#This Row],[Horario Inscrito]]&amp;"-"&amp;Tabla1[[#This Row],[Fecha Inicio grupo]])</f>
        <v/>
      </c>
      <c r="BF1093" s="249" t="str">
        <f>IF(F1093="","",Tabla1[[#This Row],[Curso]])</f>
        <v/>
      </c>
      <c r="BG1093" s="250" t="str">
        <f>+IF(TRIM(F1093)="","",$B$1&amp;"-"&amp;TRIM(Tabla1[[#This Row],[Mes Inscrito]])&amp;"-"&amp;TRIM(Tabla1[[#This Row],[Dia de clases Inscrito]])&amp;"-"&amp;TRIM(Tabla1[[#This Row],[Horario Inscrito]])&amp;"-"&amp;TRIM(Tabla1[[#This Row],[Fecha Inicio grupo]])&amp;"-"&amp;TRIM(Tabla1[[#This Row],[Tipo Incrito]]))</f>
        <v/>
      </c>
      <c r="BH1093" s="251" t="str">
        <f>IF(F1093="","",OR(IFERROR(SEARCH("CG",Tabla1[[#This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3" s="305" t="str">
        <f>IF(F1093&lt;&gt;"",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3" s="305" t="str">
        <f>IF(F1093&lt;&gt;"",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3" s="305" t="str">
        <f>IF(Tabla1[[#This Row],[Fecha Inicio grupo]]="","",IFERROR(VLOOKUP(Tabla1[[#This Row],[Mes de Alta como miembro]],Parámetros!$AM$2:$AN$16,2,0),"01/01/1900"))</f>
        <v/>
      </c>
    </row>
    <row r="1094" spans="1:63" ht="15" hidden="1" customHeight="1">
      <c r="A1094" s="68">
        <v>1091</v>
      </c>
      <c r="B1094" s="144"/>
      <c r="C1094" s="145"/>
      <c r="D1094" s="42"/>
      <c r="E1094" s="146"/>
      <c r="F1094" s="204"/>
      <c r="G1094" s="45"/>
      <c r="H1094" s="162"/>
      <c r="I1094" s="147"/>
      <c r="J1094" s="145"/>
      <c r="K1094" s="165"/>
      <c r="L1094" s="149"/>
      <c r="M1094" s="148"/>
      <c r="N1094" s="237" t="str">
        <f ca="1">IF(Tabla1[[#This Row],[Fecha de nac]]="","",IF(Tabla1[[#This Row],[Fecha Finalización]] &gt;=TODAY(), DATEDIF(Tabla1[[#This Row],[Fecha de nac]],TODAY(),"y"), ROUNDDOWN((Tabla1[[#This Row],[Fecha Finalización]] -Tabla1[[#This Row],[Fecha de nac]])/365,0)))</f>
        <v/>
      </c>
      <c r="O1094" s="168"/>
      <c r="P1094" s="150"/>
      <c r="Q1094" s="151"/>
      <c r="R1094" s="152"/>
      <c r="S1094" s="152"/>
      <c r="T1094" s="152"/>
      <c r="U1094" s="241" t="str">
        <f>IF(F1094="","",Tabla1[[#This Row],[Fecha Inicio grupo]]+3*7-7)</f>
        <v/>
      </c>
      <c r="V1094" s="242" t="str">
        <f>IF(F1094="","",EDATE(Tabla1[[#This Row],[Fecha Inicio grupo]],3))</f>
        <v/>
      </c>
      <c r="W1094" s="29"/>
      <c r="X1094" s="29"/>
      <c r="Y1094" s="153"/>
      <c r="Z1094" s="153"/>
      <c r="AA1094" s="153"/>
      <c r="AB1094" s="153"/>
      <c r="AC1094" s="153"/>
      <c r="AD1094" s="153"/>
      <c r="AE1094" s="153"/>
      <c r="AF1094" s="153"/>
      <c r="AG1094" s="153"/>
      <c r="AH1094" s="229"/>
      <c r="AI1094" s="229"/>
      <c r="AJ1094" s="230"/>
      <c r="AK1094" s="229"/>
      <c r="AL1094" s="229"/>
      <c r="AM1094" s="229"/>
      <c r="AN1094" s="229"/>
      <c r="AO1094" s="143"/>
      <c r="AP1094" s="244" t="str">
        <f>IF(F1094="","",IFERROR(VLOOKUP(SUBSTITUTE(SUBSTITUTE(Tabla1[[#This Row],[Uso Sistemas]],"T","P"),"N","F"),Parámetros!$M$2:$N$17,2,0),"Completar hasta 3ra sem. para evaluar a Probacionista"))</f>
        <v/>
      </c>
      <c r="AQ1094" s="154"/>
      <c r="AR1094" s="154"/>
      <c r="AS1094" s="154"/>
      <c r="AT1094" s="29"/>
      <c r="AU1094" s="55" t="str">
        <f>CONCATENATE(Tabla1[[#This Row],[sem 01]],Tabla1[[#This Row],[sem 02]],Tabla1[[#This Row],[sem 03]])</f>
        <v/>
      </c>
      <c r="AV1094" s="55"/>
      <c r="AW1094" s="55"/>
      <c r="AX1094" s="246" t="str">
        <f>IF(V1094="","",EOMONTH(EDATE(Tabla1[[#This Row],[Fecha Finalización]],2),0))</f>
        <v/>
      </c>
      <c r="AY1094" s="154"/>
      <c r="AZ1094" s="247" t="str">
        <f>IF(V1094="","",EOMONTH(EDATE(Tabla1[[#This Row],[Fecha Finalización]],3),0))</f>
        <v/>
      </c>
      <c r="BA1094" s="39"/>
      <c r="BB1094" s="39"/>
      <c r="BC1094" s="235"/>
      <c r="BD1094" s="231" t="str">
        <f>IF(F1094="","",Tabla1[[#This Row],[sem 01]]&amp;Tabla1[[#This Row],[sem 02]]&amp;Tabla1[[#This Row],[sem 03]])</f>
        <v/>
      </c>
      <c r="BE1094" s="232" t="str">
        <f>+IF(TRIM(F1094)="","",$B$1&amp;"-"&amp;Tabla1[[#This Row],[Mes Inscrito]]&amp;"-"&amp;Tabla1[[#This Row],[Dia de clases Inscrito]]&amp;"-"&amp;Tabla1[[#This Row],[Horario Inscrito]]&amp;"-"&amp;Tabla1[[#This Row],[Fecha Inicio grupo]])</f>
        <v/>
      </c>
      <c r="BF1094" s="249" t="str">
        <f>IF(F1094="","",Tabla1[[#This Row],[Curso]])</f>
        <v/>
      </c>
      <c r="BG1094" s="250" t="str">
        <f>+IF(TRIM(F1094)="","",$B$1&amp;"-"&amp;TRIM(Tabla1[[#This Row],[Mes Inscrito]])&amp;"-"&amp;TRIM(Tabla1[[#This Row],[Dia de clases Inscrito]])&amp;"-"&amp;TRIM(Tabla1[[#This Row],[Horario Inscrito]])&amp;"-"&amp;TRIM(Tabla1[[#This Row],[Fecha Inicio grupo]])&amp;"-"&amp;TRIM(Tabla1[[#This Row],[Tipo Incrito]]))</f>
        <v/>
      </c>
      <c r="BH1094" s="251" t="str">
        <f>IF(F1094="","",OR(IFERROR(SEARCH("CG",Tabla1[[#This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4" s="305" t="str">
        <f>IF(F1094&lt;&gt;"",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4" s="305" t="str">
        <f>IF(F1094&lt;&gt;"",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4" s="305" t="str">
        <f>IF(Tabla1[[#This Row],[Fecha Inicio grupo]]="","",IFERROR(VLOOKUP(Tabla1[[#This Row],[Mes de Alta como miembro]],Parámetros!$AM$2:$AN$16,2,0),"01/01/1900"))</f>
        <v/>
      </c>
    </row>
    <row r="1095" spans="1:63" ht="15" hidden="1" customHeight="1">
      <c r="A1095" s="68">
        <v>1092</v>
      </c>
      <c r="B1095" s="144"/>
      <c r="C1095" s="145"/>
      <c r="D1095" s="42"/>
      <c r="E1095" s="146"/>
      <c r="F1095" s="204"/>
      <c r="G1095" s="45"/>
      <c r="H1095" s="162"/>
      <c r="I1095" s="147"/>
      <c r="J1095" s="145"/>
      <c r="K1095" s="165"/>
      <c r="L1095" s="149"/>
      <c r="M1095" s="148"/>
      <c r="N1095" s="237" t="str">
        <f ca="1">IF(Tabla1[[#This Row],[Fecha de nac]]="","",IF(Tabla1[[#This Row],[Fecha Finalización]] &gt;=TODAY(), DATEDIF(Tabla1[[#This Row],[Fecha de nac]],TODAY(),"y"), ROUNDDOWN((Tabla1[[#This Row],[Fecha Finalización]] -Tabla1[[#This Row],[Fecha de nac]])/365,0)))</f>
        <v/>
      </c>
      <c r="O1095" s="168"/>
      <c r="P1095" s="150"/>
      <c r="Q1095" s="151"/>
      <c r="R1095" s="152"/>
      <c r="S1095" s="152"/>
      <c r="T1095" s="152"/>
      <c r="U1095" s="241" t="str">
        <f>IF(F1095="","",Tabla1[[#This Row],[Fecha Inicio grupo]]+3*7-7)</f>
        <v/>
      </c>
      <c r="V1095" s="242" t="str">
        <f>IF(F1095="","",EDATE(Tabla1[[#This Row],[Fecha Inicio grupo]],3))</f>
        <v/>
      </c>
      <c r="W1095" s="29"/>
      <c r="X1095" s="29"/>
      <c r="Y1095" s="153"/>
      <c r="Z1095" s="153"/>
      <c r="AA1095" s="153"/>
      <c r="AB1095" s="153"/>
      <c r="AC1095" s="153"/>
      <c r="AD1095" s="153"/>
      <c r="AE1095" s="153"/>
      <c r="AF1095" s="153"/>
      <c r="AG1095" s="153"/>
      <c r="AH1095" s="229"/>
      <c r="AI1095" s="229"/>
      <c r="AJ1095" s="230"/>
      <c r="AK1095" s="229"/>
      <c r="AL1095" s="229"/>
      <c r="AM1095" s="229"/>
      <c r="AN1095" s="229"/>
      <c r="AO1095" s="143"/>
      <c r="AP1095" s="244" t="str">
        <f>IF(F1095="","",IFERROR(VLOOKUP(SUBSTITUTE(SUBSTITUTE(Tabla1[[#This Row],[Uso Sistemas]],"T","P"),"N","F"),Parámetros!$M$2:$N$17,2,0),"Completar hasta 3ra sem. para evaluar a Probacionista"))</f>
        <v/>
      </c>
      <c r="AQ1095" s="154"/>
      <c r="AR1095" s="154"/>
      <c r="AS1095" s="154"/>
      <c r="AT1095" s="29"/>
      <c r="AU1095" s="55" t="str">
        <f>CONCATENATE(Tabla1[[#This Row],[sem 01]],Tabla1[[#This Row],[sem 02]],Tabla1[[#This Row],[sem 03]])</f>
        <v/>
      </c>
      <c r="AV1095" s="55"/>
      <c r="AW1095" s="55"/>
      <c r="AX1095" s="246" t="str">
        <f>IF(V1095="","",EOMONTH(EDATE(Tabla1[[#This Row],[Fecha Finalización]],2),0))</f>
        <v/>
      </c>
      <c r="AY1095" s="154"/>
      <c r="AZ1095" s="247" t="str">
        <f>IF(V1095="","",EOMONTH(EDATE(Tabla1[[#This Row],[Fecha Finalización]],3),0))</f>
        <v/>
      </c>
      <c r="BA1095" s="39"/>
      <c r="BB1095" s="39"/>
      <c r="BC1095" s="235"/>
      <c r="BD1095" s="231" t="str">
        <f>IF(F1095="","",Tabla1[[#This Row],[sem 01]]&amp;Tabla1[[#This Row],[sem 02]]&amp;Tabla1[[#This Row],[sem 03]])</f>
        <v/>
      </c>
      <c r="BE1095" s="232" t="str">
        <f>+IF(TRIM(F1095)="","",$B$1&amp;"-"&amp;Tabla1[[#This Row],[Mes Inscrito]]&amp;"-"&amp;Tabla1[[#This Row],[Dia de clases Inscrito]]&amp;"-"&amp;Tabla1[[#This Row],[Horario Inscrito]]&amp;"-"&amp;Tabla1[[#This Row],[Fecha Inicio grupo]])</f>
        <v/>
      </c>
      <c r="BF1095" s="249" t="str">
        <f>IF(F1095="","",Tabla1[[#This Row],[Curso]])</f>
        <v/>
      </c>
      <c r="BG1095" s="250" t="str">
        <f>+IF(TRIM(F1095)="","",$B$1&amp;"-"&amp;TRIM(Tabla1[[#This Row],[Mes Inscrito]])&amp;"-"&amp;TRIM(Tabla1[[#This Row],[Dia de clases Inscrito]])&amp;"-"&amp;TRIM(Tabla1[[#This Row],[Horario Inscrito]])&amp;"-"&amp;TRIM(Tabla1[[#This Row],[Fecha Inicio grupo]])&amp;"-"&amp;TRIM(Tabla1[[#This Row],[Tipo Incrito]]))</f>
        <v/>
      </c>
      <c r="BH1095" s="251" t="str">
        <f>IF(F1095="","",OR(IFERROR(SEARCH("CG",Tabla1[[#This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5" s="305" t="str">
        <f>IF(F1095&lt;&gt;"",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5" s="305" t="str">
        <f>IF(F1095&lt;&gt;"",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5" s="305" t="str">
        <f>IF(Tabla1[[#This Row],[Fecha Inicio grupo]]="","",IFERROR(VLOOKUP(Tabla1[[#This Row],[Mes de Alta como miembro]],Parámetros!$AM$2:$AN$16,2,0),"01/01/1900"))</f>
        <v/>
      </c>
    </row>
    <row r="1096" spans="1:63" ht="15" hidden="1" customHeight="1">
      <c r="A1096" s="68">
        <v>1093</v>
      </c>
      <c r="B1096" s="144"/>
      <c r="C1096" s="145"/>
      <c r="D1096" s="42"/>
      <c r="E1096" s="146"/>
      <c r="F1096" s="204"/>
      <c r="G1096" s="45"/>
      <c r="H1096" s="162"/>
      <c r="I1096" s="147"/>
      <c r="J1096" s="145"/>
      <c r="K1096" s="165"/>
      <c r="L1096" s="149"/>
      <c r="M1096" s="148"/>
      <c r="N1096" s="237" t="str">
        <f ca="1">IF(Tabla1[[#This Row],[Fecha de nac]]="","",IF(Tabla1[[#This Row],[Fecha Finalización]] &gt;=TODAY(), DATEDIF(Tabla1[[#This Row],[Fecha de nac]],TODAY(),"y"), ROUNDDOWN((Tabla1[[#This Row],[Fecha Finalización]] -Tabla1[[#This Row],[Fecha de nac]])/365,0)))</f>
        <v/>
      </c>
      <c r="O1096" s="168"/>
      <c r="P1096" s="150"/>
      <c r="Q1096" s="151"/>
      <c r="R1096" s="152"/>
      <c r="S1096" s="152"/>
      <c r="T1096" s="152"/>
      <c r="U1096" s="241" t="str">
        <f>IF(F1096="","",Tabla1[[#This Row],[Fecha Inicio grupo]]+3*7-7)</f>
        <v/>
      </c>
      <c r="V1096" s="242" t="str">
        <f>IF(F1096="","",EDATE(Tabla1[[#This Row],[Fecha Inicio grupo]],3))</f>
        <v/>
      </c>
      <c r="W1096" s="29"/>
      <c r="X1096" s="29"/>
      <c r="Y1096" s="153"/>
      <c r="Z1096" s="153"/>
      <c r="AA1096" s="153"/>
      <c r="AB1096" s="153"/>
      <c r="AC1096" s="153"/>
      <c r="AD1096" s="153"/>
      <c r="AE1096" s="153"/>
      <c r="AF1096" s="153"/>
      <c r="AG1096" s="153"/>
      <c r="AH1096" s="229"/>
      <c r="AI1096" s="229"/>
      <c r="AJ1096" s="230"/>
      <c r="AK1096" s="229"/>
      <c r="AL1096" s="229"/>
      <c r="AM1096" s="229"/>
      <c r="AN1096" s="229"/>
      <c r="AO1096" s="143"/>
      <c r="AP1096" s="244" t="str">
        <f>IF(F1096="","",IFERROR(VLOOKUP(SUBSTITUTE(SUBSTITUTE(Tabla1[[#This Row],[Uso Sistemas]],"T","P"),"N","F"),Parámetros!$M$2:$N$17,2,0),"Completar hasta 3ra sem. para evaluar a Probacionista"))</f>
        <v/>
      </c>
      <c r="AQ1096" s="154"/>
      <c r="AR1096" s="154"/>
      <c r="AS1096" s="154"/>
      <c r="AT1096" s="29"/>
      <c r="AU1096" s="55" t="str">
        <f>CONCATENATE(Tabla1[[#This Row],[sem 01]],Tabla1[[#This Row],[sem 02]],Tabla1[[#This Row],[sem 03]])</f>
        <v/>
      </c>
      <c r="AV1096" s="55"/>
      <c r="AW1096" s="55"/>
      <c r="AX1096" s="246" t="str">
        <f>IF(V1096="","",EOMONTH(EDATE(Tabla1[[#This Row],[Fecha Finalización]],2),0))</f>
        <v/>
      </c>
      <c r="AY1096" s="154"/>
      <c r="AZ1096" s="247" t="str">
        <f>IF(V1096="","",EOMONTH(EDATE(Tabla1[[#This Row],[Fecha Finalización]],3),0))</f>
        <v/>
      </c>
      <c r="BA1096" s="39"/>
      <c r="BB1096" s="39"/>
      <c r="BC1096" s="235"/>
      <c r="BD1096" s="231" t="str">
        <f>IF(F1096="","",Tabla1[[#This Row],[sem 01]]&amp;Tabla1[[#This Row],[sem 02]]&amp;Tabla1[[#This Row],[sem 03]])</f>
        <v/>
      </c>
      <c r="BE1096" s="232" t="str">
        <f>+IF(TRIM(F1096)="","",$B$1&amp;"-"&amp;Tabla1[[#This Row],[Mes Inscrito]]&amp;"-"&amp;Tabla1[[#This Row],[Dia de clases Inscrito]]&amp;"-"&amp;Tabla1[[#This Row],[Horario Inscrito]]&amp;"-"&amp;Tabla1[[#This Row],[Fecha Inicio grupo]])</f>
        <v/>
      </c>
      <c r="BF1096" s="249" t="str">
        <f>IF(F1096="","",Tabla1[[#This Row],[Curso]])</f>
        <v/>
      </c>
      <c r="BG1096" s="250" t="str">
        <f>+IF(TRIM(F1096)="","",$B$1&amp;"-"&amp;TRIM(Tabla1[[#This Row],[Mes Inscrito]])&amp;"-"&amp;TRIM(Tabla1[[#This Row],[Dia de clases Inscrito]])&amp;"-"&amp;TRIM(Tabla1[[#This Row],[Horario Inscrito]])&amp;"-"&amp;TRIM(Tabla1[[#This Row],[Fecha Inicio grupo]])&amp;"-"&amp;TRIM(Tabla1[[#This Row],[Tipo Incrito]]))</f>
        <v/>
      </c>
      <c r="BH1096" s="251" t="str">
        <f>IF(F1096="","",OR(IFERROR(SEARCH("CG",Tabla1[[#This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6" s="305" t="str">
        <f>IF(F1096&lt;&gt;"",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6" s="305" t="str">
        <f>IF(F1096&lt;&gt;"",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6" s="305" t="str">
        <f>IF(Tabla1[[#This Row],[Fecha Inicio grupo]]="","",IFERROR(VLOOKUP(Tabla1[[#This Row],[Mes de Alta como miembro]],Parámetros!$AM$2:$AN$16,2,0),"01/01/1900"))</f>
        <v/>
      </c>
    </row>
    <row r="1097" spans="1:63" ht="15" hidden="1" customHeight="1">
      <c r="A1097" s="68">
        <v>1094</v>
      </c>
      <c r="B1097" s="144"/>
      <c r="C1097" s="145"/>
      <c r="D1097" s="42"/>
      <c r="E1097" s="146"/>
      <c r="F1097" s="204"/>
      <c r="G1097" s="45"/>
      <c r="H1097" s="162"/>
      <c r="I1097" s="147"/>
      <c r="J1097" s="145"/>
      <c r="K1097" s="165"/>
      <c r="L1097" s="149"/>
      <c r="M1097" s="148"/>
      <c r="N1097" s="237" t="str">
        <f ca="1">IF(Tabla1[[#This Row],[Fecha de nac]]="","",IF(Tabla1[[#This Row],[Fecha Finalización]] &gt;=TODAY(), DATEDIF(Tabla1[[#This Row],[Fecha de nac]],TODAY(),"y"), ROUNDDOWN((Tabla1[[#This Row],[Fecha Finalización]] -Tabla1[[#This Row],[Fecha de nac]])/365,0)))</f>
        <v/>
      </c>
      <c r="O1097" s="168"/>
      <c r="P1097" s="150"/>
      <c r="Q1097" s="151"/>
      <c r="R1097" s="152"/>
      <c r="S1097" s="152"/>
      <c r="T1097" s="152"/>
      <c r="U1097" s="241" t="str">
        <f>IF(F1097="","",Tabla1[[#This Row],[Fecha Inicio grupo]]+3*7-7)</f>
        <v/>
      </c>
      <c r="V1097" s="242" t="str">
        <f>IF(F1097="","",EDATE(Tabla1[[#This Row],[Fecha Inicio grupo]],3))</f>
        <v/>
      </c>
      <c r="W1097" s="29"/>
      <c r="X1097" s="29"/>
      <c r="Y1097" s="153"/>
      <c r="Z1097" s="153"/>
      <c r="AA1097" s="153"/>
      <c r="AB1097" s="153"/>
      <c r="AC1097" s="153"/>
      <c r="AD1097" s="153"/>
      <c r="AE1097" s="153"/>
      <c r="AF1097" s="153"/>
      <c r="AG1097" s="153"/>
      <c r="AH1097" s="229"/>
      <c r="AI1097" s="229"/>
      <c r="AJ1097" s="230"/>
      <c r="AK1097" s="229"/>
      <c r="AL1097" s="229"/>
      <c r="AM1097" s="229"/>
      <c r="AN1097" s="229"/>
      <c r="AO1097" s="143"/>
      <c r="AP1097" s="244" t="str">
        <f>IF(F1097="","",IFERROR(VLOOKUP(SUBSTITUTE(SUBSTITUTE(Tabla1[[#This Row],[Uso Sistemas]],"T","P"),"N","F"),Parámetros!$M$2:$N$17,2,0),"Completar hasta 3ra sem. para evaluar a Probacionista"))</f>
        <v/>
      </c>
      <c r="AQ1097" s="154"/>
      <c r="AR1097" s="154"/>
      <c r="AS1097" s="154"/>
      <c r="AT1097" s="29"/>
      <c r="AU1097" s="55" t="str">
        <f>CONCATENATE(Tabla1[[#This Row],[sem 01]],Tabla1[[#This Row],[sem 02]],Tabla1[[#This Row],[sem 03]])</f>
        <v/>
      </c>
      <c r="AV1097" s="55"/>
      <c r="AW1097" s="55"/>
      <c r="AX1097" s="246" t="str">
        <f>IF(V1097="","",EOMONTH(EDATE(Tabla1[[#This Row],[Fecha Finalización]],2),0))</f>
        <v/>
      </c>
      <c r="AY1097" s="154"/>
      <c r="AZ1097" s="247" t="str">
        <f>IF(V1097="","",EOMONTH(EDATE(Tabla1[[#This Row],[Fecha Finalización]],3),0))</f>
        <v/>
      </c>
      <c r="BA1097" s="39"/>
      <c r="BB1097" s="39"/>
      <c r="BC1097" s="235"/>
      <c r="BD1097" s="231" t="str">
        <f>IF(F1097="","",Tabla1[[#This Row],[sem 01]]&amp;Tabla1[[#This Row],[sem 02]]&amp;Tabla1[[#This Row],[sem 03]])</f>
        <v/>
      </c>
      <c r="BE1097" s="232" t="str">
        <f>+IF(TRIM(F1097)="","",$B$1&amp;"-"&amp;Tabla1[[#This Row],[Mes Inscrito]]&amp;"-"&amp;Tabla1[[#This Row],[Dia de clases Inscrito]]&amp;"-"&amp;Tabla1[[#This Row],[Horario Inscrito]]&amp;"-"&amp;Tabla1[[#This Row],[Fecha Inicio grupo]])</f>
        <v/>
      </c>
      <c r="BF1097" s="249" t="str">
        <f>IF(F1097="","",Tabla1[[#This Row],[Curso]])</f>
        <v/>
      </c>
      <c r="BG1097" s="250" t="str">
        <f>+IF(TRIM(F1097)="","",$B$1&amp;"-"&amp;TRIM(Tabla1[[#This Row],[Mes Inscrito]])&amp;"-"&amp;TRIM(Tabla1[[#This Row],[Dia de clases Inscrito]])&amp;"-"&amp;TRIM(Tabla1[[#This Row],[Horario Inscrito]])&amp;"-"&amp;TRIM(Tabla1[[#This Row],[Fecha Inicio grupo]])&amp;"-"&amp;TRIM(Tabla1[[#This Row],[Tipo Incrito]]))</f>
        <v/>
      </c>
      <c r="BH1097" s="251" t="str">
        <f>IF(F1097="","",OR(IFERROR(SEARCH("CG",Tabla1[[#This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7" s="305" t="str">
        <f>IF(F1097&lt;&gt;"",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7" s="305" t="str">
        <f>IF(F1097&lt;&gt;"",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7" s="305" t="str">
        <f>IF(Tabla1[[#This Row],[Fecha Inicio grupo]]="","",IFERROR(VLOOKUP(Tabla1[[#This Row],[Mes de Alta como miembro]],Parámetros!$AM$2:$AN$16,2,0),"01/01/1900"))</f>
        <v/>
      </c>
    </row>
    <row r="1098" spans="1:63" ht="15" hidden="1" customHeight="1">
      <c r="A1098" s="68">
        <v>1095</v>
      </c>
      <c r="B1098" s="144"/>
      <c r="C1098" s="145"/>
      <c r="D1098" s="42"/>
      <c r="E1098" s="146"/>
      <c r="F1098" s="204"/>
      <c r="G1098" s="45"/>
      <c r="H1098" s="162"/>
      <c r="I1098" s="147"/>
      <c r="J1098" s="145"/>
      <c r="K1098" s="165"/>
      <c r="L1098" s="149"/>
      <c r="M1098" s="148"/>
      <c r="N1098" s="237" t="str">
        <f ca="1">IF(Tabla1[[#This Row],[Fecha de nac]]="","",IF(Tabla1[[#This Row],[Fecha Finalización]] &gt;=TODAY(), DATEDIF(Tabla1[[#This Row],[Fecha de nac]],TODAY(),"y"), ROUNDDOWN((Tabla1[[#This Row],[Fecha Finalización]] -Tabla1[[#This Row],[Fecha de nac]])/365,0)))</f>
        <v/>
      </c>
      <c r="O1098" s="168"/>
      <c r="P1098" s="150"/>
      <c r="Q1098" s="151"/>
      <c r="R1098" s="152"/>
      <c r="S1098" s="152"/>
      <c r="T1098" s="152"/>
      <c r="U1098" s="241" t="str">
        <f>IF(F1098="","",Tabla1[[#This Row],[Fecha Inicio grupo]]+3*7-7)</f>
        <v/>
      </c>
      <c r="V1098" s="242" t="str">
        <f>IF(F1098="","",EDATE(Tabla1[[#This Row],[Fecha Inicio grupo]],3))</f>
        <v/>
      </c>
      <c r="W1098" s="29"/>
      <c r="X1098" s="29"/>
      <c r="Y1098" s="153"/>
      <c r="Z1098" s="153"/>
      <c r="AA1098" s="153"/>
      <c r="AB1098" s="153"/>
      <c r="AC1098" s="153"/>
      <c r="AD1098" s="153"/>
      <c r="AE1098" s="153"/>
      <c r="AF1098" s="153"/>
      <c r="AG1098" s="153"/>
      <c r="AH1098" s="229"/>
      <c r="AI1098" s="229"/>
      <c r="AJ1098" s="230"/>
      <c r="AK1098" s="229"/>
      <c r="AL1098" s="229"/>
      <c r="AM1098" s="229"/>
      <c r="AN1098" s="229"/>
      <c r="AO1098" s="143"/>
      <c r="AP1098" s="244" t="str">
        <f>IF(F1098="","",IFERROR(VLOOKUP(SUBSTITUTE(SUBSTITUTE(Tabla1[[#This Row],[Uso Sistemas]],"T","P"),"N","F"),Parámetros!$M$2:$N$17,2,0),"Completar hasta 3ra sem. para evaluar a Probacionista"))</f>
        <v/>
      </c>
      <c r="AQ1098" s="154"/>
      <c r="AR1098" s="154"/>
      <c r="AS1098" s="154"/>
      <c r="AT1098" s="29"/>
      <c r="AU1098" s="55" t="str">
        <f>CONCATENATE(Tabla1[[#This Row],[sem 01]],Tabla1[[#This Row],[sem 02]],Tabla1[[#This Row],[sem 03]])</f>
        <v/>
      </c>
      <c r="AV1098" s="55"/>
      <c r="AW1098" s="55"/>
      <c r="AX1098" s="246" t="str">
        <f>IF(V1098="","",EOMONTH(EDATE(Tabla1[[#This Row],[Fecha Finalización]],2),0))</f>
        <v/>
      </c>
      <c r="AY1098" s="154"/>
      <c r="AZ1098" s="247" t="str">
        <f>IF(V1098="","",EOMONTH(EDATE(Tabla1[[#This Row],[Fecha Finalización]],3),0))</f>
        <v/>
      </c>
      <c r="BA1098" s="39"/>
      <c r="BB1098" s="39"/>
      <c r="BC1098" s="235"/>
      <c r="BD1098" s="231" t="str">
        <f>IF(F1098="","",Tabla1[[#This Row],[sem 01]]&amp;Tabla1[[#This Row],[sem 02]]&amp;Tabla1[[#This Row],[sem 03]])</f>
        <v/>
      </c>
      <c r="BE1098" s="232" t="str">
        <f>+IF(TRIM(F1098)="","",$B$1&amp;"-"&amp;Tabla1[[#This Row],[Mes Inscrito]]&amp;"-"&amp;Tabla1[[#This Row],[Dia de clases Inscrito]]&amp;"-"&amp;Tabla1[[#This Row],[Horario Inscrito]]&amp;"-"&amp;Tabla1[[#This Row],[Fecha Inicio grupo]])</f>
        <v/>
      </c>
      <c r="BF1098" s="249" t="str">
        <f>IF(F1098="","",Tabla1[[#This Row],[Curso]])</f>
        <v/>
      </c>
      <c r="BG1098" s="250" t="str">
        <f>+IF(TRIM(F1098)="","",$B$1&amp;"-"&amp;TRIM(Tabla1[[#This Row],[Mes Inscrito]])&amp;"-"&amp;TRIM(Tabla1[[#This Row],[Dia de clases Inscrito]])&amp;"-"&amp;TRIM(Tabla1[[#This Row],[Horario Inscrito]])&amp;"-"&amp;TRIM(Tabla1[[#This Row],[Fecha Inicio grupo]])&amp;"-"&amp;TRIM(Tabla1[[#This Row],[Tipo Incrito]]))</f>
        <v/>
      </c>
      <c r="BH1098" s="251" t="str">
        <f>IF(F1098="","",OR(IFERROR(SEARCH("CG",Tabla1[[#This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8" s="305" t="str">
        <f>IF(F1098&lt;&gt;"",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8" s="305" t="str">
        <f>IF(F1098&lt;&gt;"",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8" s="305" t="str">
        <f>IF(Tabla1[[#This Row],[Fecha Inicio grupo]]="","",IFERROR(VLOOKUP(Tabla1[[#This Row],[Mes de Alta como miembro]],Parámetros!$AM$2:$AN$16,2,0),"01/01/1900"))</f>
        <v/>
      </c>
    </row>
    <row r="1099" spans="1:63" ht="15" hidden="1" customHeight="1">
      <c r="A1099" s="68">
        <v>1096</v>
      </c>
      <c r="B1099" s="144"/>
      <c r="C1099" s="145"/>
      <c r="D1099" s="42"/>
      <c r="E1099" s="146"/>
      <c r="F1099" s="204"/>
      <c r="G1099" s="45"/>
      <c r="H1099" s="162"/>
      <c r="I1099" s="147"/>
      <c r="J1099" s="145"/>
      <c r="K1099" s="165"/>
      <c r="L1099" s="149"/>
      <c r="M1099" s="148"/>
      <c r="N1099" s="237" t="str">
        <f ca="1">IF(Tabla1[[#This Row],[Fecha de nac]]="","",IF(Tabla1[[#This Row],[Fecha Finalización]] &gt;=TODAY(), DATEDIF(Tabla1[[#This Row],[Fecha de nac]],TODAY(),"y"), ROUNDDOWN((Tabla1[[#This Row],[Fecha Finalización]] -Tabla1[[#This Row],[Fecha de nac]])/365,0)))</f>
        <v/>
      </c>
      <c r="O1099" s="168"/>
      <c r="P1099" s="150"/>
      <c r="Q1099" s="151"/>
      <c r="R1099" s="152"/>
      <c r="S1099" s="152"/>
      <c r="T1099" s="152"/>
      <c r="U1099" s="241" t="str">
        <f>IF(F1099="","",Tabla1[[#This Row],[Fecha Inicio grupo]]+3*7-7)</f>
        <v/>
      </c>
      <c r="V1099" s="242" t="str">
        <f>IF(F1099="","",EDATE(Tabla1[[#This Row],[Fecha Inicio grupo]],3))</f>
        <v/>
      </c>
      <c r="W1099" s="29"/>
      <c r="X1099" s="29"/>
      <c r="Y1099" s="153"/>
      <c r="Z1099" s="153"/>
      <c r="AA1099" s="153"/>
      <c r="AB1099" s="153"/>
      <c r="AC1099" s="153"/>
      <c r="AD1099" s="153"/>
      <c r="AE1099" s="153"/>
      <c r="AF1099" s="153"/>
      <c r="AG1099" s="153"/>
      <c r="AH1099" s="229"/>
      <c r="AI1099" s="229"/>
      <c r="AJ1099" s="230"/>
      <c r="AK1099" s="229"/>
      <c r="AL1099" s="229"/>
      <c r="AM1099" s="229"/>
      <c r="AN1099" s="229"/>
      <c r="AO1099" s="143"/>
      <c r="AP1099" s="244" t="str">
        <f>IF(F1099="","",IFERROR(VLOOKUP(SUBSTITUTE(SUBSTITUTE(Tabla1[[#This Row],[Uso Sistemas]],"T","P"),"N","F"),Parámetros!$M$2:$N$17,2,0),"Completar hasta 3ra sem. para evaluar a Probacionista"))</f>
        <v/>
      </c>
      <c r="AQ1099" s="154"/>
      <c r="AR1099" s="154"/>
      <c r="AS1099" s="154"/>
      <c r="AT1099" s="29"/>
      <c r="AU1099" s="55" t="str">
        <f>CONCATENATE(Tabla1[[#This Row],[sem 01]],Tabla1[[#This Row],[sem 02]],Tabla1[[#This Row],[sem 03]])</f>
        <v/>
      </c>
      <c r="AV1099" s="55"/>
      <c r="AW1099" s="55"/>
      <c r="AX1099" s="246" t="str">
        <f>IF(V1099="","",EOMONTH(EDATE(Tabla1[[#This Row],[Fecha Finalización]],2),0))</f>
        <v/>
      </c>
      <c r="AY1099" s="154"/>
      <c r="AZ1099" s="247" t="str">
        <f>IF(V1099="","",EOMONTH(EDATE(Tabla1[[#This Row],[Fecha Finalización]],3),0))</f>
        <v/>
      </c>
      <c r="BA1099" s="39"/>
      <c r="BB1099" s="39"/>
      <c r="BC1099" s="235"/>
      <c r="BD1099" s="231" t="str">
        <f>IF(F1099="","",Tabla1[[#This Row],[sem 01]]&amp;Tabla1[[#This Row],[sem 02]]&amp;Tabla1[[#This Row],[sem 03]])</f>
        <v/>
      </c>
      <c r="BE1099" s="232" t="str">
        <f>+IF(TRIM(F1099)="","",$B$1&amp;"-"&amp;Tabla1[[#This Row],[Mes Inscrito]]&amp;"-"&amp;Tabla1[[#This Row],[Dia de clases Inscrito]]&amp;"-"&amp;Tabla1[[#This Row],[Horario Inscrito]]&amp;"-"&amp;Tabla1[[#This Row],[Fecha Inicio grupo]])</f>
        <v/>
      </c>
      <c r="BF1099" s="249" t="str">
        <f>IF(F1099="","",Tabla1[[#This Row],[Curso]])</f>
        <v/>
      </c>
      <c r="BG1099" s="250" t="str">
        <f>+IF(TRIM(F1099)="","",$B$1&amp;"-"&amp;TRIM(Tabla1[[#This Row],[Mes Inscrito]])&amp;"-"&amp;TRIM(Tabla1[[#This Row],[Dia de clases Inscrito]])&amp;"-"&amp;TRIM(Tabla1[[#This Row],[Horario Inscrito]])&amp;"-"&amp;TRIM(Tabla1[[#This Row],[Fecha Inicio grupo]])&amp;"-"&amp;TRIM(Tabla1[[#This Row],[Tipo Incrito]]))</f>
        <v/>
      </c>
      <c r="BH1099" s="251" t="str">
        <f>IF(F1099="","",OR(IFERROR(SEARCH("CG",Tabla1[[#This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9" s="305" t="str">
        <f>IF(F1099&lt;&gt;"",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9" s="305" t="str">
        <f>IF(F1099&lt;&gt;"",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9" s="305" t="str">
        <f>IF(Tabla1[[#This Row],[Fecha Inicio grupo]]="","",IFERROR(VLOOKUP(Tabla1[[#This Row],[Mes de Alta como miembro]],Parámetros!$AM$2:$AN$16,2,0),"01/01/1900"))</f>
        <v/>
      </c>
    </row>
    <row r="1100" spans="1:63" ht="15" customHeight="1">
      <c r="Y1100" s="310"/>
    </row>
    <row r="1101" spans="1:63" ht="15" customHeight="1">
      <c r="Y1101" s="310"/>
    </row>
    <row r="1102" spans="1:63" ht="15" customHeight="1">
      <c r="Y1102" s="310"/>
    </row>
    <row r="1103" spans="1:63" ht="15" customHeight="1">
      <c r="Y1103" s="310"/>
    </row>
    <row r="1104" spans="1:63" ht="15" customHeight="1">
      <c r="Y1104" s="310"/>
    </row>
    <row r="1105" spans="25:25" ht="15" customHeight="1">
      <c r="Y1105" s="310"/>
    </row>
  </sheetData>
  <sheetProtection algorithmName="SHA-512" hashValue="K9xtW1t5jfjE7MmV2fU1Vu1F4oKXJA486jG0ljElDYo8ISSd6udFeAUofyZxTUiEI3HJvYcnVhEFCT3LBTy7NA==" saltValue="pVzjeFmIt64YS1Ei+ZI5pw==" spinCount="100000" sheet="1" objects="1" scenarios="1" formatCells="0" insertRows="0" deleteRows="0" sort="0" autoFilter="0"/>
  <protectedRanges>
    <protectedRange sqref="B4:M1099" name="Rango1"/>
    <protectedRange sqref="O4:AO1099" name="Rango4"/>
    <protectedRange sqref="AQ4:BC1099" name="Rango5"/>
  </protectedRanges>
  <mergeCells count="5">
    <mergeCell ref="W2:X2"/>
    <mergeCell ref="BB2:BC2"/>
    <mergeCell ref="C2:F2"/>
    <mergeCell ref="R2:T2"/>
    <mergeCell ref="H2:M2"/>
  </mergeCells>
  <phoneticPr fontId="15" type="noConversion"/>
  <conditionalFormatting sqref="H4:H1099">
    <cfRule type="duplicateValues" dxfId="91" priority="102"/>
  </conditionalFormatting>
  <conditionalFormatting sqref="K4:K1099">
    <cfRule type="duplicateValues" dxfId="90" priority="107"/>
  </conditionalFormatting>
  <conditionalFormatting sqref="L4:L1099">
    <cfRule type="duplicateValues" dxfId="89" priority="108"/>
  </conditionalFormatting>
  <conditionalFormatting sqref="M1 M5:M7">
    <cfRule type="expression" dxfId="88" priority="143">
      <formula>(MONTH(TODAY())=MONTH(M4))*(DAY(TODAY())=DAY(M4))</formula>
    </cfRule>
  </conditionalFormatting>
  <conditionalFormatting sqref="M4 M15">
    <cfRule type="expression" dxfId="87" priority="171">
      <formula>(MONTH(TODAY())=MONTH(M5))*(DAY(TODAY())=DAY(M5))</formula>
    </cfRule>
  </conditionalFormatting>
  <conditionalFormatting sqref="M8 M13:M14">
    <cfRule type="expression" dxfId="86" priority="267">
      <formula>(MONTH(TODAY())=MONTH(#REF!))*(DAY(TODAY())=DAY(#REF!))</formula>
    </cfRule>
  </conditionalFormatting>
  <conditionalFormatting sqref="M9:M10 M17 M22">
    <cfRule type="expression" dxfId="85" priority="132">
      <formula>(MONTH(TODAY())=MONTH(M11))*(DAY(TODAY())=DAY(M11))</formula>
    </cfRule>
  </conditionalFormatting>
  <conditionalFormatting sqref="M11:M12">
    <cfRule type="expression" dxfId="84" priority="282">
      <formula>(MONTH(TODAY())=MONTH(M14))*(DAY(TODAY())=DAY(M14))</formula>
    </cfRule>
  </conditionalFormatting>
  <conditionalFormatting sqref="M16">
    <cfRule type="expression" dxfId="83" priority="275">
      <formula>(MONTH(TODAY())=MONTH(#REF!))*(DAY(TODAY())=DAY(#REF!))</formula>
    </cfRule>
  </conditionalFormatting>
  <conditionalFormatting sqref="M18">
    <cfRule type="expression" dxfId="82" priority="279">
      <formula>(MONTH(TODAY())=MONTH(M370))*(DAY(TODAY())=DAY(M370))</formula>
    </cfRule>
  </conditionalFormatting>
  <conditionalFormatting sqref="M19 M23:M641">
    <cfRule type="expression" dxfId="81" priority="151">
      <formula>(MONTH(TODAY())=MONTH(M372))*(DAY(TODAY())=DAY(M372))</formula>
    </cfRule>
  </conditionalFormatting>
  <conditionalFormatting sqref="M20">
    <cfRule type="expression" dxfId="80" priority="133">
      <formula>(MONTH(TODAY())=MONTH(#REF!))*(DAY(TODAY())=DAY(#REF!))</formula>
    </cfRule>
  </conditionalFormatting>
  <conditionalFormatting sqref="M21">
    <cfRule type="expression" dxfId="79" priority="112">
      <formula>(MONTH(TODAY())=MONTH(N374))*(DAY(TODAY())=DAY(N374))</formula>
    </cfRule>
  </conditionalFormatting>
  <conditionalFormatting sqref="M74:M75 M77">
    <cfRule type="expression" dxfId="78" priority="104">
      <formula>(MONTH(TODAY())=MONTH(K84))*(DAY(TODAY())=DAY(K84))</formula>
    </cfRule>
  </conditionalFormatting>
  <conditionalFormatting sqref="M76">
    <cfRule type="expression" dxfId="77" priority="105">
      <formula>(MONTH(TODAY())=MONTH(K85))*(DAY(TODAY())=DAY(K85))</formula>
    </cfRule>
  </conditionalFormatting>
  <conditionalFormatting sqref="M78:M80">
    <cfRule type="expression" dxfId="76" priority="103">
      <formula>(MONTH(TODAY())=MONTH(K89))*(DAY(TODAY())=DAY(K89))</formula>
    </cfRule>
  </conditionalFormatting>
  <conditionalFormatting sqref="M81">
    <cfRule type="expression" dxfId="75" priority="101">
      <formula>(MONTH(TODAY())=MONTH(K91))*(DAY(TODAY())=DAY(K91))</formula>
    </cfRule>
  </conditionalFormatting>
  <conditionalFormatting sqref="M82">
    <cfRule type="expression" dxfId="74" priority="100">
      <formula>(MONTH(TODAY())=MONTH(#REF!))*(DAY(TODAY())=DAY(#REF!))</formula>
    </cfRule>
  </conditionalFormatting>
  <conditionalFormatting sqref="M642:M1099">
    <cfRule type="expression" dxfId="73" priority="274">
      <formula>(MONTH(TODAY())=MONTH(P1100))*(DAY(TODAY())=DAY(P1100))</formula>
    </cfRule>
  </conditionalFormatting>
  <conditionalFormatting sqref="Y1:AO2 Y3:AN3 X1100:X1048576 AA1100:AS1048576 Y4:AO1099">
    <cfRule type="beginsWith" dxfId="72" priority="136" operator="beginsWith" text="CG">
      <formula>LEFT(X1,LEN("CG"))="CG"</formula>
    </cfRule>
    <cfRule type="beginsWith" dxfId="71" priority="139" operator="beginsWith" text="T">
      <formula>LEFT(X1,LEN("T"))="T"</formula>
    </cfRule>
    <cfRule type="beginsWith" dxfId="70" priority="140" operator="beginsWith" text="P">
      <formula>LEFT(X1,LEN("P"))="P"</formula>
    </cfRule>
  </conditionalFormatting>
  <conditionalFormatting sqref="AP1:AP2 AP4:AP1099 AW1100:AY1048576">
    <cfRule type="beginsWith" dxfId="69" priority="142" operator="beginsWith" text="Asistió">
      <formula>LEFT(AP1,LEN("Asistió"))="Asistió"</formula>
    </cfRule>
  </conditionalFormatting>
  <dataValidations count="3">
    <dataValidation allowBlank="1" showInputMessage="1" showErrorMessage="1" sqref="D1:E1 C1:C3 BD4:BD19 R4:T20 C1100:E1048576 D3:E25 D83:D1099 BE4:BE1099 D74:E82 D26:D33 D39:D73" xr:uid="{00000000-0002-0000-0000-000000000000}"/>
    <dataValidation operator="greaterThan" allowBlank="1" showInputMessage="1" showErrorMessage="1" sqref="S1:T1 R1:R3 S3:T3 AV1206:AV1048576 Q1:Q20 Q21:T1099" xr:uid="{00000000-0002-0000-0000-000001000000}"/>
    <dataValidation type="date" operator="greaterThan" allowBlank="1" showInputMessage="1" showErrorMessage="1" sqref="F4:F1099" xr:uid="{00000000-0002-0000-0000-000002000000}">
      <formula1>44562</formula1>
    </dataValidation>
  </dataValidations>
  <pageMargins left="0.7" right="0.7" top="0.75" bottom="0.75" header="0.3" footer="0.3"/>
  <pageSetup paperSize="9" orientation="portrait" verticalDpi="300" r:id="rId1"/>
  <legacyDrawing r:id="rId2"/>
  <tableParts count="1">
    <tablePart r:id="rId3"/>
  </tableParts>
  <extLst>
    <ext xmlns:x14="http://schemas.microsoft.com/office/spreadsheetml/2009/9/main" uri="{CCE6A557-97BC-4b89-ADB6-D9C93CAAB3DF}">
      <x14:dataValidations xmlns:xm="http://schemas.microsoft.com/office/excel/2006/main" count="20">
        <x14:dataValidation type="list" allowBlank="1" showInputMessage="1" showErrorMessage="1" xr:uid="{00000000-0002-0000-0000-000004000000}">
          <x14:formula1>
            <xm:f>Parámetros!$C$3:$C$9</xm:f>
          </x14:formula1>
          <xm:sqref>BD20:BD1099</xm:sqref>
        </x14:dataValidation>
        <x14:dataValidation type="list" allowBlank="1" showInputMessage="1" showErrorMessage="1" xr:uid="{74F777BB-03EE-444B-ACD9-AF2B846472F1}">
          <x14:formula1>
            <xm:f>Parámetros!$AC$2:$AC$13</xm:f>
          </x14:formula1>
          <xm:sqref>C4:C1099</xm:sqref>
        </x14:dataValidation>
        <x14:dataValidation type="list" allowBlank="1" showInputMessage="1" showErrorMessage="1" xr:uid="{00000000-0002-0000-0000-000005000000}">
          <x14:formula1>
            <xm:f>Parámetros!$U$2:$U$3</xm:f>
          </x14:formula1>
          <xm:sqref>BA4:BA1099 AY4:AY1099</xm:sqref>
        </x14:dataValidation>
        <x14:dataValidation type="list" allowBlank="1" showInputMessage="1" showErrorMessage="1" xr:uid="{00000000-0002-0000-0000-000007000000}">
          <x14:formula1>
            <xm:f>Parámetros!$V$2:$V$7</xm:f>
          </x14:formula1>
          <xm:sqref>AQ4:AQ1099</xm:sqref>
        </x14:dataValidation>
        <x14:dataValidation type="list" allowBlank="1" showInputMessage="1" showErrorMessage="1" xr:uid="{00000000-0002-0000-0000-000009000000}">
          <x14:formula1>
            <xm:f>Parámetros!$P$2:$P$9</xm:f>
          </x14:formula1>
          <xm:sqref>BC4:BC1099</xm:sqref>
        </x14:dataValidation>
        <x14:dataValidation type="list" operator="greaterThan" allowBlank="1" showInputMessage="1" showErrorMessage="1" xr:uid="{00000000-0002-0000-0000-00000B000000}">
          <x14:formula1>
            <xm:f>Parámetros!$E$2:$E$17</xm:f>
          </x14:formula1>
          <xm:sqref>O4:O1099</xm:sqref>
        </x14:dataValidation>
        <x14:dataValidation type="list" allowBlank="1" showInputMessage="1" showErrorMessage="1" xr:uid="{7482530E-0D23-40EA-BFDB-001E67688D1C}">
          <x14:formula1>
            <xm:f>Parámetros!$C$3:$C$31</xm:f>
          </x14:formula1>
          <xm:sqref>Y1100:Z1105</xm:sqref>
        </x14:dataValidation>
        <x14:dataValidation type="list" allowBlank="1" showInputMessage="1" showErrorMessage="1" xr:uid="{0F8774A8-4539-413D-AECE-C7176F3D5E82}">
          <x14:formula1>
            <xm:f>Parámetros!$C$2:$C$31</xm:f>
          </x14:formula1>
          <xm:sqref>W4:X1099</xm:sqref>
        </x14:dataValidation>
        <x14:dataValidation type="list" allowBlank="1" showInputMessage="1" showErrorMessage="1" xr:uid="{00000000-0002-0000-0000-000008000000}">
          <x14:formula1>
            <xm:f>Parámetros!$A$2:$A$5</xm:f>
          </x14:formula1>
          <xm:sqref>B5:B1099</xm:sqref>
        </x14:dataValidation>
        <x14:dataValidation type="list" allowBlank="1" showInputMessage="1" showErrorMessage="1" xr:uid="{16F92060-F667-432E-91DA-442EBB9BD1F3}">
          <x14:formula1>
            <xm:f>Parámetros!$AE$2:$AE$15</xm:f>
          </x14:formula1>
          <xm:sqref>D34:D38</xm:sqref>
        </x14:dataValidation>
        <x14:dataValidation type="list" allowBlank="1" showInputMessage="1" showErrorMessage="1" xr:uid="{0F9B7937-B46E-495A-924E-C8A145679BAD}">
          <x14:formula1>
            <xm:f>Parámetros!$AH$2:$AH$15</xm:f>
          </x14:formula1>
          <xm:sqref>E26:E73 E83:E1099</xm:sqref>
        </x14:dataValidation>
        <x14:dataValidation type="list" allowBlank="1" showInputMessage="1" showErrorMessage="1" xr:uid="{46341B2D-2D06-4C1E-A22C-4A067391BDD4}">
          <x14:formula1>
            <xm:f>Parámetros!$U$2:$U$6</xm:f>
          </x14:formula1>
          <xm:sqref>AR4:AR1099</xm:sqref>
        </x14:dataValidation>
        <x14:dataValidation type="list" allowBlank="1" showInputMessage="1" showErrorMessage="1" xr:uid="{09A4509A-5F34-462E-9CAA-BEC949BC59EB}">
          <x14:formula1>
            <xm:f>Parámetros!$U$2:$U$5</xm:f>
          </x14:formula1>
          <xm:sqref>AW4:AW1099</xm:sqref>
        </x14:dataValidation>
        <x14:dataValidation type="list" allowBlank="1" showInputMessage="1" showErrorMessage="1" xr:uid="{FE06D69F-5D0D-452A-B266-A949E3FAC4B4}">
          <x14:formula1>
            <xm:f>Parámetros!$R$2:$R$85</xm:f>
          </x14:formula1>
          <xm:sqref>B1</xm:sqref>
        </x14:dataValidation>
        <x14:dataValidation type="list" allowBlank="1" showInputMessage="1" showErrorMessage="1" xr:uid="{E61FA786-A2FB-4E97-80E2-C6BF9981DA0D}">
          <x14:formula1>
            <xm:f>Parámetros!$W$2:$W$8</xm:f>
          </x14:formula1>
          <xm:sqref>AV1100:AV1205 AT4:AT1099</xm:sqref>
        </x14:dataValidation>
        <x14:dataValidation type="list" allowBlank="1" showInputMessage="1" showErrorMessage="1" xr:uid="{2CDD5E9E-4FB4-4D3B-A50D-674F5E663583}">
          <x14:formula1>
            <xm:f>Parámetros!$A$2:$A$6</xm:f>
          </x14:formula1>
          <xm:sqref>B4</xm:sqref>
        </x14:dataValidation>
        <x14:dataValidation type="list" operator="greaterThan" allowBlank="1" showInputMessage="1" showErrorMessage="1" xr:uid="{B2FB7D8E-3C1F-4C4F-9D18-85046127EBA1}">
          <x14:formula1>
            <xm:f>Parámetros!$D$2:$D$30</xm:f>
          </x14:formula1>
          <xm:sqref>G4:G1099</xm:sqref>
        </x14:dataValidation>
        <x14:dataValidation type="list" allowBlank="1" showInputMessage="1" showErrorMessage="1" xr:uid="{B5B0E302-8508-4F69-9EA1-1554D990C082}">
          <x14:formula1>
            <xm:f>Parámetros!$AA$2:$AA$10</xm:f>
          </x14:formula1>
          <xm:sqref>P4:P1099</xm:sqref>
        </x14:dataValidation>
        <x14:dataValidation type="list" allowBlank="1" showInputMessage="1" showErrorMessage="1" xr:uid="{DE4D7ACF-3BA9-4F60-92ED-88F45B4DB8CD}">
          <x14:formula1>
            <xm:f>Parámetros!$G$2:$G$10</xm:f>
          </x14:formula1>
          <xm:sqref>Y4:AN1099</xm:sqref>
        </x14:dataValidation>
        <x14:dataValidation type="list" allowBlank="1" showInputMessage="1" showErrorMessage="1" xr:uid="{E4E6A538-9B75-4D89-945E-CD7CA3FA6C60}">
          <x14:formula1>
            <xm:f>Parámetros!$AK$2:$AK$16</xm:f>
          </x14:formula1>
          <xm:sqref>AS4:AS1099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50006-0D85-4498-B1DA-7FCEB592831A}">
  <dimension ref="A1:E25"/>
  <sheetViews>
    <sheetView topLeftCell="A11" workbookViewId="0">
      <selection activeCell="B15" sqref="B15:B25"/>
    </sheetView>
  </sheetViews>
  <sheetFormatPr defaultRowHeight="15"/>
  <cols>
    <col min="2" max="3" width="32" customWidth="1"/>
  </cols>
  <sheetData>
    <row r="1" spans="1:5">
      <c r="A1" t="s">
        <v>17</v>
      </c>
      <c r="B1" t="s">
        <v>18</v>
      </c>
      <c r="D1" t="s">
        <v>22</v>
      </c>
    </row>
    <row r="2" spans="1:5">
      <c r="A2" t="s">
        <v>126</v>
      </c>
      <c r="B2" t="s">
        <v>127</v>
      </c>
      <c r="C2" t="str">
        <f>+CONCATENATE(A2,", ",B2)</f>
        <v>JESSY P. , VASQUEZ CHUMBE</v>
      </c>
      <c r="D2">
        <v>54</v>
      </c>
    </row>
    <row r="3" spans="1:5">
      <c r="A3" t="s">
        <v>132</v>
      </c>
      <c r="B3" t="s">
        <v>133</v>
      </c>
      <c r="C3" t="str">
        <f t="shared" ref="C3:C12" si="0">+CONCATENATE(A3,", ",B3)</f>
        <v>MANUEL RICARDO , PERICHE PURIZACA</v>
      </c>
      <c r="D3">
        <v>50</v>
      </c>
    </row>
    <row r="4" spans="1:5">
      <c r="A4" t="s">
        <v>136</v>
      </c>
      <c r="B4" t="s">
        <v>137</v>
      </c>
      <c r="C4" t="str">
        <f t="shared" si="0"/>
        <v>LUKE , PEREZ LINARES</v>
      </c>
      <c r="D4">
        <v>18</v>
      </c>
    </row>
    <row r="5" spans="1:5">
      <c r="A5" t="s">
        <v>140</v>
      </c>
      <c r="B5" t="s">
        <v>141</v>
      </c>
      <c r="C5" t="str">
        <f t="shared" si="0"/>
        <v xml:space="preserve">CESAR , ARMAS MACHOA </v>
      </c>
      <c r="D5">
        <v>55</v>
      </c>
    </row>
    <row r="6" spans="1:5">
      <c r="A6" t="s">
        <v>144</v>
      </c>
      <c r="B6" t="s">
        <v>145</v>
      </c>
      <c r="C6" t="str">
        <f t="shared" si="0"/>
        <v>NORBERTO , RAMIREZ LAVI</v>
      </c>
      <c r="D6">
        <v>36</v>
      </c>
    </row>
    <row r="7" spans="1:5">
      <c r="A7" t="s">
        <v>148</v>
      </c>
      <c r="B7" t="s">
        <v>149</v>
      </c>
      <c r="C7" t="str">
        <f t="shared" si="0"/>
        <v>CHRISTINA , TORRES LARA GUERRERO</v>
      </c>
      <c r="D7">
        <v>47</v>
      </c>
    </row>
    <row r="8" spans="1:5">
      <c r="A8" t="s">
        <v>152</v>
      </c>
      <c r="B8" t="s">
        <v>153</v>
      </c>
      <c r="C8" t="str">
        <f t="shared" si="0"/>
        <v>LUIS ALBERTO , LOPEZ VINATEA</v>
      </c>
      <c r="D8">
        <v>60</v>
      </c>
    </row>
    <row r="9" spans="1:5">
      <c r="A9" t="s">
        <v>155</v>
      </c>
      <c r="B9" t="s">
        <v>156</v>
      </c>
      <c r="C9" t="str">
        <f t="shared" si="0"/>
        <v>FRANCESCO NICARDINHO, PALACIOS URQUIZA</v>
      </c>
      <c r="D9">
        <v>21</v>
      </c>
    </row>
    <row r="10" spans="1:5">
      <c r="A10" t="s">
        <v>159</v>
      </c>
      <c r="B10" t="s">
        <v>160</v>
      </c>
      <c r="C10" t="str">
        <f t="shared" si="0"/>
        <v>ANGGIE VANESA , RODRIGUEZ MURAYARI</v>
      </c>
      <c r="D10">
        <v>20</v>
      </c>
    </row>
    <row r="11" spans="1:5">
      <c r="A11" t="s">
        <v>163</v>
      </c>
      <c r="B11" t="s">
        <v>164</v>
      </c>
      <c r="C11" t="str">
        <f t="shared" si="0"/>
        <v>Paola Estefanía , Bances Chavez</v>
      </c>
      <c r="D11">
        <v>41</v>
      </c>
    </row>
    <row r="12" spans="1:5">
      <c r="A12" t="s">
        <v>167</v>
      </c>
      <c r="B12" t="s">
        <v>168</v>
      </c>
      <c r="C12" t="str">
        <f t="shared" si="0"/>
        <v>MARÍA HILDA , VALLES LOMAS</v>
      </c>
      <c r="D12">
        <v>58</v>
      </c>
    </row>
    <row r="15" spans="1:5">
      <c r="B15" t="str">
        <f>+_xlfn.CONCAT(D15,", ",E15)</f>
        <v>Luz Priscila , Lopez Casternoque</v>
      </c>
      <c r="D15" s="42" t="s">
        <v>171</v>
      </c>
      <c r="E15" s="322" t="s">
        <v>172</v>
      </c>
    </row>
    <row r="16" spans="1:5">
      <c r="B16" t="str">
        <f t="shared" ref="B16:B25" si="1">+_xlfn.CONCAT(D16,", ",E16)</f>
        <v>Roberto Ricardo , Vite Peña</v>
      </c>
      <c r="D16" s="42" t="s">
        <v>176</v>
      </c>
      <c r="E16" s="28" t="s">
        <v>177</v>
      </c>
    </row>
    <row r="17" spans="2:5">
      <c r="B17" t="str">
        <f t="shared" si="1"/>
        <v>Gazely , Guerrero Flores</v>
      </c>
      <c r="D17" s="320" t="s">
        <v>180</v>
      </c>
      <c r="E17" s="28" t="s">
        <v>181</v>
      </c>
    </row>
    <row r="18" spans="2:5">
      <c r="B18" t="str">
        <f t="shared" si="1"/>
        <v xml:space="preserve">Rocio del  Pilar,  Valcarcel Aching </v>
      </c>
      <c r="D18" s="321" t="s">
        <v>184</v>
      </c>
      <c r="E18" s="322" t="s">
        <v>185</v>
      </c>
    </row>
    <row r="19" spans="2:5">
      <c r="B19" t="str">
        <f t="shared" si="1"/>
        <v>Oscar Eduardo , Chang Pillsca</v>
      </c>
      <c r="D19" s="42" t="s">
        <v>188</v>
      </c>
      <c r="E19" s="322" t="s">
        <v>189</v>
      </c>
    </row>
    <row r="20" spans="2:5">
      <c r="B20" t="str">
        <f t="shared" si="1"/>
        <v>Alessandra , Ramirez</v>
      </c>
      <c r="D20" s="321" t="s">
        <v>191</v>
      </c>
      <c r="E20" s="322" t="s">
        <v>192</v>
      </c>
    </row>
    <row r="21" spans="2:5">
      <c r="B21" t="str">
        <f t="shared" si="1"/>
        <v>Sarita, Ushiñahua Rengifo</v>
      </c>
      <c r="D21" s="42" t="s">
        <v>194</v>
      </c>
      <c r="E21" s="322" t="s">
        <v>195</v>
      </c>
    </row>
    <row r="22" spans="2:5">
      <c r="B22" t="str">
        <f t="shared" si="1"/>
        <v>Lucero, Aguila Sanchez</v>
      </c>
      <c r="D22" s="342" t="s">
        <v>197</v>
      </c>
      <c r="E22" s="28" t="s">
        <v>198</v>
      </c>
    </row>
    <row r="23" spans="2:5">
      <c r="B23" t="str">
        <f t="shared" si="1"/>
        <v>Iris , Cordova  Reategui</v>
      </c>
      <c r="D23" s="342" t="s">
        <v>200</v>
      </c>
      <c r="E23" s="28" t="s">
        <v>201</v>
      </c>
    </row>
    <row r="24" spans="2:5">
      <c r="B24" t="str">
        <f t="shared" si="1"/>
        <v>Azaf Haziel, Peña Grandez</v>
      </c>
      <c r="D24" s="320" t="s">
        <v>203</v>
      </c>
      <c r="E24" s="28" t="s">
        <v>204</v>
      </c>
    </row>
    <row r="25" spans="2:5">
      <c r="B25" t="str">
        <f t="shared" si="1"/>
        <v xml:space="preserve">Lesly  Belinda , Fasabi  Casternoque </v>
      </c>
      <c r="D25" s="320" t="s">
        <v>207</v>
      </c>
      <c r="E25" s="28" t="s">
        <v>208</v>
      </c>
    </row>
  </sheetData>
  <protectedRanges>
    <protectedRange sqref="D15:E25" name="Rango1"/>
  </protectedRange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5133D-5A2D-47A0-AB11-1325EE058E3A}">
  <sheetPr codeName="Hoja2">
    <tabColor theme="9" tint="-0.499984740745262"/>
  </sheetPr>
  <dimension ref="A1:WVX27"/>
  <sheetViews>
    <sheetView zoomScale="85" zoomScaleNormal="85" workbookViewId="0">
      <selection activeCell="F8" sqref="F8"/>
    </sheetView>
  </sheetViews>
  <sheetFormatPr defaultColWidth="11.42578125" defaultRowHeight="14.45"/>
  <cols>
    <col min="1" max="1" width="6.42578125" customWidth="1"/>
    <col min="2" max="2" width="68.5703125" bestFit="1" customWidth="1"/>
    <col min="3" max="3" width="13.5703125" customWidth="1"/>
    <col min="5" max="5" width="9.85546875" hidden="1" customWidth="1"/>
    <col min="6" max="6" width="6.85546875" customWidth="1"/>
    <col min="7" max="7" width="11" customWidth="1"/>
    <col min="8" max="8" width="6.140625" customWidth="1"/>
    <col min="9" max="9" width="9.85546875" customWidth="1"/>
    <col min="10" max="10" width="5.5703125" bestFit="1" customWidth="1"/>
    <col min="11" max="12" width="6.140625" customWidth="1"/>
    <col min="13" max="13" width="7.7109375" customWidth="1"/>
    <col min="14" max="14" width="9.140625" customWidth="1"/>
    <col min="15" max="17" width="9.42578125" customWidth="1"/>
    <col min="18" max="18" width="12.140625" bestFit="1" customWidth="1"/>
  </cols>
  <sheetData>
    <row r="1" spans="1:16144" ht="16.149999999999999" thickBot="1">
      <c r="A1" s="11"/>
      <c r="B1" s="11" t="str">
        <f>+"FILIAL: "&amp;Probacionistas!$B$1</f>
        <v>FILIAL: Iquitos</v>
      </c>
      <c r="C1" s="11"/>
      <c r="D1" s="12"/>
      <c r="E1" s="58"/>
      <c r="F1" s="58"/>
      <c r="G1" s="58"/>
      <c r="H1" s="58"/>
      <c r="I1" s="58"/>
      <c r="J1" s="58"/>
      <c r="K1" s="58"/>
      <c r="L1" s="58"/>
      <c r="M1" s="58"/>
      <c r="N1" s="58"/>
      <c r="O1" s="58"/>
      <c r="P1" s="58"/>
      <c r="Q1" s="58"/>
      <c r="R1" s="275"/>
      <c r="S1" s="331"/>
      <c r="T1" s="331"/>
      <c r="U1" s="331"/>
      <c r="V1" s="331"/>
      <c r="W1" s="331"/>
      <c r="X1" s="331"/>
      <c r="Y1" s="331"/>
      <c r="Z1" s="331"/>
      <c r="AA1" s="331"/>
      <c r="AB1" s="331"/>
      <c r="AC1" s="331"/>
      <c r="AD1" s="331"/>
      <c r="AE1" s="331"/>
      <c r="AF1" s="331"/>
      <c r="AG1" s="331"/>
      <c r="AH1" s="331"/>
      <c r="AI1" s="331"/>
      <c r="AJ1" s="331"/>
      <c r="AK1" s="331"/>
      <c r="AL1" s="331"/>
      <c r="AM1" s="331"/>
      <c r="AN1" s="331"/>
      <c r="AO1" s="331"/>
      <c r="AP1" s="331"/>
      <c r="AQ1" s="331"/>
      <c r="AR1" s="331"/>
      <c r="AS1" s="331"/>
      <c r="AT1" s="331"/>
      <c r="AU1" s="331"/>
      <c r="AV1" s="331"/>
      <c r="AW1" s="331"/>
      <c r="AX1" s="331"/>
      <c r="AY1" s="331"/>
      <c r="AZ1" s="331"/>
      <c r="BA1" s="331"/>
      <c r="BB1" s="331"/>
      <c r="BC1" s="331"/>
      <c r="BD1" s="331"/>
      <c r="BE1" s="331"/>
      <c r="BF1" s="331"/>
      <c r="BG1" s="331"/>
      <c r="BH1" s="331"/>
      <c r="BI1" s="331"/>
      <c r="BJ1" s="331"/>
      <c r="BK1" s="331"/>
      <c r="BL1" s="331"/>
      <c r="BM1" s="331"/>
      <c r="BN1" s="331"/>
      <c r="BO1" s="331"/>
      <c r="BP1" s="331"/>
      <c r="BQ1" s="331"/>
      <c r="BR1" s="331"/>
      <c r="BS1" s="331"/>
      <c r="BT1" s="331"/>
      <c r="BU1" s="331"/>
      <c r="BV1" s="331"/>
      <c r="BW1" s="331"/>
      <c r="BX1" s="331"/>
      <c r="BY1" s="331"/>
      <c r="BZ1" s="331"/>
      <c r="CA1" s="331"/>
      <c r="CB1" s="331"/>
      <c r="CC1" s="331"/>
      <c r="CD1" s="331"/>
      <c r="CE1" s="331"/>
      <c r="CF1" s="331"/>
      <c r="CG1" s="331"/>
      <c r="CH1" s="331"/>
      <c r="CI1" s="331"/>
      <c r="CJ1" s="331"/>
      <c r="CK1" s="331"/>
      <c r="CL1" s="331"/>
      <c r="CM1" s="331"/>
      <c r="CN1" s="331"/>
      <c r="CO1" s="331"/>
      <c r="CP1" s="331"/>
      <c r="CQ1" s="331"/>
      <c r="CR1" s="331"/>
      <c r="CS1" s="331"/>
      <c r="CT1" s="331"/>
      <c r="CU1" s="331"/>
      <c r="CV1" s="331"/>
      <c r="CW1" s="331"/>
      <c r="CX1" s="331"/>
      <c r="CY1" s="331"/>
      <c r="CZ1" s="331"/>
      <c r="DA1" s="331"/>
      <c r="DB1" s="331"/>
      <c r="DC1" s="331"/>
      <c r="DD1" s="331"/>
      <c r="DE1" s="331"/>
      <c r="DF1" s="331"/>
      <c r="DG1" s="331"/>
      <c r="DH1" s="331"/>
      <c r="DI1" s="331"/>
      <c r="DJ1" s="331"/>
      <c r="DK1" s="331"/>
      <c r="DL1" s="331"/>
      <c r="DM1" s="331"/>
      <c r="DN1" s="331"/>
      <c r="DO1" s="331"/>
      <c r="DP1" s="331"/>
      <c r="DQ1" s="331"/>
      <c r="DR1" s="331"/>
      <c r="DS1" s="331"/>
      <c r="DT1" s="331"/>
      <c r="DU1" s="331"/>
      <c r="DV1" s="331"/>
      <c r="DW1" s="331"/>
      <c r="DX1" s="331"/>
      <c r="DY1" s="331"/>
      <c r="DZ1" s="331"/>
      <c r="EA1" s="331"/>
      <c r="EB1" s="331"/>
      <c r="EC1" s="331"/>
      <c r="ED1" s="331"/>
      <c r="EE1" s="331"/>
      <c r="EF1" s="331"/>
      <c r="EG1" s="331"/>
      <c r="EH1" s="331"/>
      <c r="EI1" s="331"/>
      <c r="EJ1" s="331"/>
      <c r="EK1" s="331"/>
      <c r="EL1" s="331"/>
      <c r="EM1" s="331"/>
      <c r="EN1" s="331"/>
      <c r="EO1" s="331"/>
      <c r="EP1" s="331"/>
      <c r="EQ1" s="331"/>
      <c r="ER1" s="331"/>
      <c r="ES1" s="331"/>
      <c r="ET1" s="331"/>
      <c r="EU1" s="331"/>
      <c r="EV1" s="331"/>
      <c r="EW1" s="331"/>
      <c r="EX1" s="331"/>
      <c r="EY1" s="331"/>
      <c r="EZ1" s="331"/>
      <c r="FA1" s="331"/>
      <c r="FB1" s="331"/>
      <c r="FC1" s="331"/>
      <c r="FD1" s="331"/>
      <c r="FE1" s="331"/>
      <c r="FF1" s="331"/>
      <c r="FG1" s="331"/>
      <c r="FH1" s="331"/>
      <c r="FI1" s="331"/>
      <c r="FJ1" s="331"/>
      <c r="FK1" s="331"/>
      <c r="FL1" s="331"/>
      <c r="FM1" s="331"/>
      <c r="FN1" s="331"/>
      <c r="FO1" s="331"/>
      <c r="FP1" s="331"/>
      <c r="FQ1" s="331"/>
      <c r="FR1" s="331"/>
      <c r="FS1" s="331"/>
      <c r="FT1" s="331"/>
      <c r="FU1" s="331"/>
      <c r="FV1" s="331"/>
      <c r="FW1" s="275"/>
      <c r="FX1" s="275"/>
      <c r="FY1" s="275"/>
      <c r="FZ1" s="275"/>
      <c r="GA1" s="275"/>
      <c r="GB1" s="275"/>
      <c r="GC1" s="275"/>
      <c r="GD1" s="275"/>
      <c r="GE1" s="275"/>
      <c r="GF1" s="275"/>
      <c r="GG1" s="275"/>
      <c r="GH1" s="275"/>
      <c r="GI1" s="275"/>
      <c r="GJ1" s="275"/>
      <c r="GK1" s="275"/>
      <c r="GL1" s="275"/>
      <c r="GM1" s="275"/>
      <c r="GN1" s="275"/>
      <c r="GO1" s="275"/>
      <c r="GP1" s="275"/>
      <c r="GQ1" s="275"/>
      <c r="GR1" s="275"/>
      <c r="GS1" s="275"/>
      <c r="GT1" s="275"/>
      <c r="GU1" s="275"/>
      <c r="GV1" s="275"/>
      <c r="GW1" s="275"/>
      <c r="GX1" s="275"/>
      <c r="GY1" s="275"/>
      <c r="GZ1" s="275"/>
      <c r="HA1" s="275"/>
      <c r="HB1" s="275"/>
      <c r="HC1" s="275"/>
      <c r="HD1" s="275"/>
      <c r="HE1" s="275"/>
      <c r="HF1" s="275"/>
      <c r="HG1" s="275"/>
      <c r="HH1" s="275"/>
      <c r="HI1" s="275"/>
      <c r="HJ1" s="275"/>
      <c r="HK1" s="275"/>
      <c r="HL1" s="275"/>
      <c r="HM1" s="275"/>
      <c r="HN1" s="275"/>
      <c r="HO1" s="275"/>
      <c r="HP1" s="275"/>
      <c r="HQ1" s="275"/>
      <c r="HR1" s="275"/>
      <c r="HS1" s="275"/>
      <c r="HT1" s="275"/>
      <c r="HU1" s="275"/>
      <c r="HV1" s="275"/>
      <c r="HW1" s="275"/>
      <c r="HX1" s="275"/>
      <c r="HY1" s="275"/>
      <c r="HZ1" s="275"/>
      <c r="IA1" s="275"/>
      <c r="IB1" s="275"/>
      <c r="IC1" s="275"/>
      <c r="ID1" s="275"/>
      <c r="IE1" s="275"/>
      <c r="IF1" s="275"/>
      <c r="IG1" s="275"/>
      <c r="IH1" s="275"/>
      <c r="II1" s="275"/>
      <c r="IJ1" s="275"/>
      <c r="IK1" s="275"/>
      <c r="IL1" s="275"/>
      <c r="IM1" s="275"/>
      <c r="IN1" s="275"/>
      <c r="IO1" s="275"/>
      <c r="IP1" s="275"/>
      <c r="IQ1" s="275"/>
      <c r="IR1" s="275"/>
      <c r="IS1" s="275"/>
      <c r="IT1" s="275"/>
      <c r="IU1" s="275"/>
      <c r="IV1" s="275"/>
      <c r="IW1" s="275"/>
      <c r="IX1" s="275"/>
      <c r="IY1" s="275"/>
      <c r="IZ1" s="275"/>
      <c r="JA1" s="275"/>
      <c r="JB1" s="275"/>
      <c r="JC1" s="275"/>
      <c r="JD1" s="275"/>
      <c r="JE1" s="275"/>
      <c r="JF1" s="275"/>
      <c r="JG1" s="275"/>
      <c r="JH1" s="275"/>
      <c r="JI1" s="275"/>
      <c r="JJ1" s="275"/>
      <c r="JK1" s="275"/>
      <c r="JL1" s="331"/>
      <c r="JM1" s="331"/>
      <c r="JN1" s="331"/>
      <c r="JO1" s="331"/>
      <c r="JP1" s="331"/>
      <c r="JQ1" s="331"/>
      <c r="JR1" s="331"/>
      <c r="JS1" s="331"/>
      <c r="JT1" s="331"/>
      <c r="JU1" s="331"/>
      <c r="JV1" s="331"/>
      <c r="JW1" s="331"/>
      <c r="JX1" s="331"/>
      <c r="JY1" s="331"/>
      <c r="JZ1" s="331"/>
      <c r="KA1" s="331"/>
      <c r="KB1" s="331"/>
      <c r="KC1" s="331"/>
      <c r="KD1" s="331"/>
      <c r="KE1" s="331"/>
      <c r="KF1" s="331"/>
      <c r="KG1" s="331"/>
      <c r="KH1" s="331"/>
      <c r="KI1" s="331"/>
      <c r="KJ1" s="331"/>
      <c r="KK1" s="331"/>
      <c r="KL1" s="331"/>
      <c r="KM1" s="331"/>
      <c r="KN1" s="331"/>
      <c r="KO1" s="331"/>
      <c r="KP1" s="331"/>
      <c r="KQ1" s="331"/>
      <c r="KR1" s="331"/>
      <c r="KS1" s="331"/>
      <c r="KT1" s="331"/>
      <c r="KU1" s="331"/>
      <c r="KV1" s="331"/>
      <c r="KW1" s="331"/>
      <c r="KX1" s="331"/>
      <c r="KY1" s="331"/>
      <c r="KZ1" s="331"/>
      <c r="LA1" s="331"/>
      <c r="LB1" s="331"/>
      <c r="LC1" s="331"/>
      <c r="LD1" s="331"/>
      <c r="LE1" s="331"/>
      <c r="LF1" s="331"/>
      <c r="LG1" s="331"/>
      <c r="LH1" s="331"/>
      <c r="LI1" s="331"/>
      <c r="LJ1" s="331"/>
      <c r="LK1" s="331"/>
      <c r="LL1" s="331"/>
      <c r="LM1" s="331"/>
      <c r="LN1" s="331"/>
      <c r="LO1" s="331"/>
      <c r="LP1" s="331"/>
      <c r="LQ1" s="331"/>
      <c r="LR1" s="331"/>
      <c r="LS1" s="331"/>
      <c r="LT1" s="331"/>
      <c r="LU1" s="331"/>
      <c r="LV1" s="331"/>
      <c r="LW1" s="331"/>
      <c r="LX1" s="331"/>
      <c r="LY1" s="331"/>
      <c r="LZ1" s="331"/>
      <c r="MA1" s="331"/>
      <c r="MB1" s="331"/>
      <c r="MC1" s="331"/>
      <c r="MD1" s="331"/>
      <c r="ME1" s="331"/>
      <c r="MF1" s="331"/>
      <c r="MG1" s="331"/>
      <c r="MH1" s="331"/>
      <c r="MI1" s="331"/>
      <c r="MJ1" s="331"/>
      <c r="MK1" s="331"/>
      <c r="ML1" s="331"/>
      <c r="MM1" s="331"/>
      <c r="MN1" s="331"/>
      <c r="MO1" s="331"/>
      <c r="MP1" s="331"/>
      <c r="MQ1" s="331"/>
      <c r="MR1" s="331"/>
      <c r="MS1" s="331"/>
      <c r="MT1" s="331"/>
      <c r="MU1" s="331"/>
      <c r="MV1" s="331"/>
      <c r="MW1" s="331"/>
      <c r="MX1" s="331"/>
      <c r="MY1" s="331"/>
      <c r="MZ1" s="331"/>
      <c r="NA1" s="331"/>
      <c r="NB1" s="331"/>
      <c r="NC1" s="331"/>
      <c r="ND1" s="331"/>
      <c r="NE1" s="331"/>
      <c r="NF1" s="331"/>
      <c r="NG1" s="331"/>
      <c r="NH1" s="331"/>
      <c r="NI1" s="331"/>
      <c r="NJ1" s="331"/>
      <c r="NK1" s="331"/>
      <c r="NL1" s="331"/>
      <c r="NM1" s="331"/>
      <c r="NN1" s="331"/>
      <c r="NO1" s="331"/>
      <c r="NP1" s="331"/>
      <c r="NQ1" s="331"/>
      <c r="NR1" s="331"/>
      <c r="NS1" s="331"/>
      <c r="NT1" s="331"/>
      <c r="NU1" s="331"/>
      <c r="NV1" s="331"/>
      <c r="NW1" s="331"/>
      <c r="NX1" s="331"/>
      <c r="NY1" s="331"/>
      <c r="NZ1" s="331"/>
      <c r="OA1" s="331"/>
      <c r="OB1" s="331"/>
      <c r="OC1" s="331"/>
      <c r="OD1" s="331"/>
      <c r="OE1" s="331"/>
      <c r="OF1" s="331"/>
      <c r="OG1" s="331"/>
      <c r="OH1" s="331"/>
      <c r="OI1" s="331"/>
      <c r="OJ1" s="331"/>
      <c r="OK1" s="331"/>
      <c r="OL1" s="331"/>
      <c r="OM1" s="331"/>
      <c r="ON1" s="331"/>
      <c r="OO1" s="331"/>
      <c r="OP1" s="331"/>
      <c r="OQ1" s="331"/>
      <c r="OR1" s="331"/>
      <c r="OS1" s="331"/>
      <c r="OT1" s="331"/>
      <c r="OU1" s="331"/>
      <c r="OV1" s="331"/>
      <c r="OW1" s="331"/>
      <c r="OX1" s="331"/>
      <c r="OY1" s="331"/>
      <c r="OZ1" s="331"/>
      <c r="PA1" s="331"/>
      <c r="PB1" s="331"/>
      <c r="PC1" s="331"/>
      <c r="PD1" s="331"/>
      <c r="PE1" s="331"/>
      <c r="PF1" s="331"/>
      <c r="PG1" s="331"/>
      <c r="PH1" s="331"/>
      <c r="PI1" s="331"/>
      <c r="PJ1" s="331"/>
      <c r="PK1" s="331"/>
      <c r="PL1" s="331"/>
      <c r="PM1" s="331"/>
      <c r="PN1" s="331"/>
      <c r="PO1" s="331"/>
      <c r="PP1" s="331"/>
      <c r="PQ1" s="331"/>
      <c r="PR1" s="331"/>
      <c r="PS1" s="331"/>
      <c r="PT1" s="275"/>
      <c r="PU1" s="275"/>
      <c r="PV1" s="275"/>
      <c r="PW1" s="275"/>
      <c r="PX1" s="275"/>
      <c r="PY1" s="275"/>
      <c r="PZ1" s="275"/>
      <c r="QA1" s="275"/>
      <c r="QB1" s="275"/>
      <c r="QC1" s="275"/>
      <c r="QD1" s="275"/>
      <c r="QE1" s="275"/>
      <c r="QF1" s="275"/>
      <c r="QG1" s="275"/>
      <c r="QH1" s="275"/>
      <c r="QI1" s="275"/>
      <c r="QJ1" s="275"/>
      <c r="QK1" s="275"/>
      <c r="QL1" s="275"/>
      <c r="QM1" s="275"/>
      <c r="QN1" s="275"/>
      <c r="QO1" s="275"/>
      <c r="QP1" s="275"/>
      <c r="QQ1" s="275"/>
      <c r="QR1" s="275"/>
      <c r="QS1" s="275"/>
      <c r="QT1" s="275"/>
      <c r="QU1" s="275"/>
      <c r="QV1" s="275"/>
      <c r="QW1" s="275"/>
      <c r="QX1" s="275"/>
      <c r="QY1" s="275"/>
      <c r="QZ1" s="275"/>
      <c r="RA1" s="275"/>
      <c r="RB1" s="275"/>
      <c r="RC1" s="275"/>
      <c r="RD1" s="275"/>
      <c r="RE1" s="275"/>
      <c r="RF1" s="275"/>
      <c r="RG1" s="275"/>
      <c r="RH1" s="275"/>
      <c r="RI1" s="275"/>
      <c r="RJ1" s="275"/>
      <c r="RK1" s="275"/>
      <c r="RL1" s="275"/>
      <c r="RM1" s="275"/>
      <c r="RN1" s="275"/>
      <c r="RO1" s="275"/>
      <c r="RP1" s="275"/>
      <c r="RQ1" s="275"/>
      <c r="RR1" s="275"/>
      <c r="RS1" s="275"/>
      <c r="RT1" s="275"/>
      <c r="RU1" s="275"/>
      <c r="RV1" s="275"/>
      <c r="RW1" s="275"/>
      <c r="RX1" s="275"/>
      <c r="RY1" s="275"/>
      <c r="RZ1" s="275"/>
      <c r="SA1" s="275"/>
      <c r="SB1" s="275"/>
      <c r="SC1" s="275"/>
      <c r="SD1" s="275"/>
      <c r="SE1" s="275"/>
      <c r="SF1" s="275"/>
      <c r="SG1" s="275"/>
      <c r="SH1" s="275"/>
      <c r="SI1" s="275"/>
      <c r="SJ1" s="275"/>
      <c r="SK1" s="275"/>
      <c r="SL1" s="275"/>
      <c r="SM1" s="275"/>
      <c r="SN1" s="275"/>
      <c r="SO1" s="275"/>
      <c r="SP1" s="275"/>
      <c r="SQ1" s="275"/>
      <c r="SR1" s="275"/>
      <c r="SS1" s="275"/>
      <c r="ST1" s="275"/>
      <c r="SU1" s="275"/>
      <c r="SV1" s="275"/>
      <c r="SW1" s="275"/>
      <c r="SX1" s="275"/>
      <c r="SY1" s="275"/>
      <c r="SZ1" s="275"/>
      <c r="TA1" s="275"/>
      <c r="TB1" s="275"/>
      <c r="TC1" s="275"/>
      <c r="TD1" s="275"/>
      <c r="TE1" s="275"/>
      <c r="TF1" s="275"/>
      <c r="TG1" s="275"/>
      <c r="TH1" s="331"/>
      <c r="TI1" s="331"/>
      <c r="TJ1" s="331"/>
      <c r="TK1" s="331"/>
      <c r="TL1" s="331"/>
      <c r="TM1" s="331"/>
      <c r="TN1" s="331"/>
      <c r="TO1" s="331"/>
      <c r="TP1" s="331"/>
      <c r="TQ1" s="331"/>
      <c r="TR1" s="331"/>
      <c r="TS1" s="331"/>
      <c r="TT1" s="331"/>
      <c r="TU1" s="331"/>
      <c r="TV1" s="331"/>
      <c r="TW1" s="331"/>
      <c r="TX1" s="331"/>
      <c r="TY1" s="331"/>
      <c r="TZ1" s="331"/>
      <c r="UA1" s="331"/>
      <c r="UB1" s="331"/>
      <c r="UC1" s="331"/>
      <c r="UD1" s="331"/>
      <c r="UE1" s="331"/>
      <c r="UF1" s="331"/>
      <c r="UG1" s="331"/>
      <c r="UH1" s="331"/>
      <c r="UI1" s="331"/>
      <c r="UJ1" s="331"/>
      <c r="UK1" s="331"/>
      <c r="UL1" s="331"/>
      <c r="UM1" s="331"/>
      <c r="UN1" s="331"/>
      <c r="UO1" s="331"/>
      <c r="UP1" s="331"/>
      <c r="UQ1" s="331"/>
      <c r="UR1" s="331"/>
      <c r="US1" s="331"/>
      <c r="UT1" s="331"/>
      <c r="UU1" s="331"/>
      <c r="UV1" s="331"/>
      <c r="UW1" s="331"/>
      <c r="UX1" s="331"/>
      <c r="UY1" s="331"/>
      <c r="UZ1" s="331"/>
      <c r="VA1" s="331"/>
      <c r="VB1" s="331"/>
      <c r="VC1" s="331"/>
      <c r="VD1" s="331"/>
      <c r="VE1" s="331"/>
      <c r="VF1" s="331"/>
      <c r="VG1" s="331"/>
      <c r="VH1" s="331"/>
      <c r="VI1" s="331"/>
      <c r="VJ1" s="331"/>
      <c r="VK1" s="331"/>
      <c r="VL1" s="331"/>
      <c r="VM1" s="331"/>
      <c r="VN1" s="331"/>
      <c r="VO1" s="331"/>
      <c r="VP1" s="331"/>
      <c r="VQ1" s="331"/>
      <c r="VR1" s="331"/>
      <c r="VS1" s="331"/>
      <c r="VT1" s="331"/>
      <c r="VU1" s="331"/>
      <c r="VV1" s="331"/>
      <c r="VW1" s="331"/>
      <c r="VX1" s="331"/>
      <c r="VY1" s="331"/>
      <c r="VZ1" s="331"/>
      <c r="WA1" s="331"/>
      <c r="WB1" s="331"/>
      <c r="WC1" s="331"/>
      <c r="WD1" s="331"/>
      <c r="WE1" s="331"/>
      <c r="WF1" s="331"/>
      <c r="WG1" s="331"/>
      <c r="WH1" s="331"/>
      <c r="WI1" s="331"/>
      <c r="WJ1" s="331"/>
      <c r="WK1" s="331"/>
      <c r="WL1" s="331"/>
      <c r="WM1" s="331"/>
      <c r="WN1" s="331"/>
      <c r="WO1" s="331"/>
      <c r="WP1" s="331"/>
      <c r="WQ1" s="331"/>
      <c r="WR1" s="331"/>
      <c r="WS1" s="331"/>
      <c r="WT1" s="331"/>
      <c r="WU1" s="331"/>
      <c r="WV1" s="331"/>
      <c r="WW1" s="331"/>
      <c r="WX1" s="331"/>
      <c r="WY1" s="331"/>
      <c r="WZ1" s="331"/>
      <c r="XA1" s="331"/>
      <c r="XB1" s="331"/>
      <c r="XC1" s="331"/>
      <c r="XD1" s="331"/>
      <c r="XE1" s="331"/>
      <c r="XF1" s="331"/>
      <c r="XG1" s="331"/>
      <c r="XH1" s="331"/>
      <c r="XI1" s="331"/>
      <c r="XJ1" s="331"/>
      <c r="XK1" s="331"/>
      <c r="XL1" s="331"/>
      <c r="XM1" s="331"/>
      <c r="XN1" s="331"/>
      <c r="XO1" s="331"/>
      <c r="XP1" s="331"/>
      <c r="XQ1" s="331"/>
      <c r="XR1" s="331"/>
      <c r="XS1" s="331"/>
      <c r="XT1" s="331"/>
      <c r="XU1" s="331"/>
      <c r="XV1" s="331"/>
      <c r="XW1" s="331"/>
      <c r="XX1" s="331"/>
      <c r="XY1" s="331"/>
      <c r="XZ1" s="331"/>
      <c r="YA1" s="331"/>
      <c r="YB1" s="331"/>
      <c r="YC1" s="331"/>
      <c r="YD1" s="331"/>
      <c r="YE1" s="331"/>
      <c r="YF1" s="331"/>
      <c r="YG1" s="331"/>
      <c r="YH1" s="331"/>
      <c r="YI1" s="331"/>
      <c r="YJ1" s="331"/>
      <c r="YK1" s="331"/>
      <c r="YL1" s="331"/>
      <c r="YM1" s="331"/>
      <c r="YN1" s="331"/>
      <c r="YO1" s="331"/>
      <c r="YP1" s="331"/>
      <c r="YQ1" s="331"/>
      <c r="YR1" s="331"/>
      <c r="YS1" s="331"/>
      <c r="YT1" s="331"/>
      <c r="YU1" s="331"/>
      <c r="YV1" s="331"/>
      <c r="YW1" s="331"/>
      <c r="YX1" s="331"/>
      <c r="YY1" s="331"/>
      <c r="YZ1" s="331"/>
      <c r="ZA1" s="331"/>
      <c r="ZB1" s="331"/>
      <c r="ZC1" s="331"/>
      <c r="ZD1" s="331"/>
      <c r="ZE1" s="331"/>
      <c r="ZF1" s="331"/>
      <c r="ZG1" s="331"/>
      <c r="ZH1" s="331"/>
      <c r="ZI1" s="331"/>
      <c r="ZJ1" s="331"/>
      <c r="ZK1" s="331"/>
      <c r="ZL1" s="331"/>
      <c r="ZM1" s="331"/>
      <c r="ZN1" s="331"/>
      <c r="ZO1" s="331"/>
      <c r="ZP1" s="275"/>
      <c r="ZQ1" s="275"/>
      <c r="ZR1" s="275"/>
      <c r="ZS1" s="275"/>
      <c r="ZT1" s="275"/>
      <c r="ZU1" s="275"/>
      <c r="ZV1" s="275"/>
      <c r="ZW1" s="275"/>
      <c r="ZX1" s="275"/>
      <c r="ZY1" s="275"/>
      <c r="ZZ1" s="275"/>
      <c r="AAA1" s="275"/>
      <c r="AAB1" s="275"/>
      <c r="AAC1" s="275"/>
      <c r="AAD1" s="275"/>
      <c r="AAE1" s="275"/>
      <c r="AAF1" s="275"/>
      <c r="AAG1" s="275"/>
      <c r="AAH1" s="275"/>
      <c r="AAI1" s="275"/>
      <c r="AAJ1" s="275"/>
      <c r="AAK1" s="275"/>
      <c r="AAL1" s="275"/>
      <c r="AAM1" s="275"/>
      <c r="AAN1" s="275"/>
      <c r="AAO1" s="275"/>
      <c r="AAP1" s="275"/>
      <c r="AAQ1" s="275"/>
      <c r="AAR1" s="275"/>
      <c r="AAS1" s="275"/>
      <c r="AAT1" s="275"/>
      <c r="AAU1" s="275"/>
      <c r="AAV1" s="275"/>
      <c r="AAW1" s="275"/>
      <c r="AAX1" s="275"/>
      <c r="AAY1" s="275"/>
      <c r="AAZ1" s="275"/>
      <c r="ABA1" s="275"/>
      <c r="ABB1" s="275"/>
      <c r="ABC1" s="275"/>
      <c r="ABD1" s="275"/>
      <c r="ABE1" s="275"/>
      <c r="ABF1" s="275"/>
      <c r="ABG1" s="275"/>
      <c r="ABH1" s="275"/>
      <c r="ABI1" s="275"/>
      <c r="ABJ1" s="275"/>
      <c r="ABK1" s="275"/>
      <c r="ABL1" s="275"/>
      <c r="ABM1" s="275"/>
      <c r="ABN1" s="275"/>
      <c r="ABO1" s="275"/>
      <c r="ABP1" s="275"/>
      <c r="ABQ1" s="275"/>
      <c r="ABR1" s="275"/>
      <c r="ABS1" s="275"/>
      <c r="ABT1" s="275"/>
      <c r="ABU1" s="275"/>
      <c r="ABV1" s="275"/>
      <c r="ABW1" s="275"/>
      <c r="ABX1" s="275"/>
      <c r="ABY1" s="275"/>
      <c r="ABZ1" s="275"/>
      <c r="ACA1" s="275"/>
      <c r="ACB1" s="275"/>
      <c r="ACC1" s="275"/>
      <c r="ACD1" s="275"/>
      <c r="ACE1" s="275"/>
      <c r="ACF1" s="275"/>
      <c r="ACG1" s="275"/>
      <c r="ACH1" s="275"/>
      <c r="ACI1" s="275"/>
      <c r="ACJ1" s="275"/>
      <c r="ACK1" s="275"/>
      <c r="ACL1" s="275"/>
      <c r="ACM1" s="275"/>
      <c r="ACN1" s="275"/>
      <c r="ACO1" s="275"/>
      <c r="ACP1" s="275"/>
      <c r="ACQ1" s="275"/>
      <c r="ACR1" s="275"/>
      <c r="ACS1" s="275"/>
      <c r="ACT1" s="275"/>
      <c r="ACU1" s="275"/>
      <c r="ACV1" s="275"/>
      <c r="ACW1" s="275"/>
      <c r="ACX1" s="275"/>
      <c r="ACY1" s="275"/>
      <c r="ACZ1" s="275"/>
      <c r="ADA1" s="275"/>
      <c r="ADB1" s="275"/>
      <c r="ADC1" s="275"/>
      <c r="ADD1" s="331"/>
      <c r="ADE1" s="331"/>
      <c r="ADF1" s="331"/>
      <c r="ADG1" s="331"/>
      <c r="ADH1" s="331"/>
      <c r="ADI1" s="331"/>
      <c r="ADJ1" s="331"/>
      <c r="ADK1" s="331"/>
      <c r="ADL1" s="331"/>
      <c r="ADM1" s="331"/>
      <c r="ADN1" s="331"/>
      <c r="ADO1" s="331"/>
      <c r="ADP1" s="331"/>
      <c r="ADQ1" s="331"/>
      <c r="ADR1" s="331"/>
      <c r="ADS1" s="331"/>
      <c r="ADT1" s="331"/>
      <c r="ADU1" s="331"/>
      <c r="ADV1" s="331"/>
      <c r="ADW1" s="331"/>
      <c r="ADX1" s="331"/>
      <c r="ADY1" s="331"/>
      <c r="ADZ1" s="331"/>
      <c r="AEA1" s="331"/>
      <c r="AEB1" s="331"/>
      <c r="AEC1" s="331"/>
      <c r="AED1" s="331"/>
      <c r="AEE1" s="331"/>
      <c r="AEF1" s="331"/>
      <c r="AEG1" s="331"/>
      <c r="AEH1" s="331"/>
      <c r="AEI1" s="331"/>
      <c r="AEJ1" s="331"/>
      <c r="AEK1" s="331"/>
      <c r="AEL1" s="331"/>
      <c r="AEM1" s="331"/>
      <c r="AEN1" s="331"/>
      <c r="AEO1" s="331"/>
      <c r="AEP1" s="331"/>
      <c r="AEQ1" s="331"/>
      <c r="AER1" s="331"/>
      <c r="AES1" s="331"/>
      <c r="AET1" s="331"/>
      <c r="AEU1" s="331"/>
      <c r="AEV1" s="331"/>
      <c r="AEW1" s="331"/>
      <c r="AEX1" s="331"/>
      <c r="AEY1" s="331"/>
      <c r="AEZ1" s="331"/>
      <c r="AFA1" s="331"/>
      <c r="AFB1" s="331"/>
      <c r="AFC1" s="331"/>
      <c r="AFD1" s="331"/>
      <c r="AFE1" s="331"/>
      <c r="AFF1" s="331"/>
      <c r="AFG1" s="331"/>
      <c r="AFH1" s="331"/>
      <c r="AFI1" s="331"/>
      <c r="AFJ1" s="331"/>
      <c r="AFK1" s="331"/>
      <c r="AFL1" s="331"/>
      <c r="AFM1" s="331"/>
      <c r="AFN1" s="331"/>
      <c r="AFO1" s="331"/>
      <c r="AFP1" s="331"/>
      <c r="AFQ1" s="331"/>
      <c r="AFR1" s="331"/>
      <c r="AFS1" s="331"/>
      <c r="AFT1" s="331"/>
      <c r="AFU1" s="331"/>
      <c r="AFV1" s="331"/>
      <c r="AFW1" s="331"/>
      <c r="AFX1" s="331"/>
      <c r="AFY1" s="331"/>
      <c r="AFZ1" s="331"/>
      <c r="AGA1" s="331"/>
      <c r="AGB1" s="331"/>
      <c r="AGC1" s="331"/>
      <c r="AGD1" s="331"/>
      <c r="AGE1" s="331"/>
      <c r="AGF1" s="331"/>
      <c r="AGG1" s="331"/>
      <c r="AGH1" s="331"/>
      <c r="AGI1" s="331"/>
      <c r="AGJ1" s="331"/>
      <c r="AGK1" s="331"/>
      <c r="AGL1" s="331"/>
      <c r="AGM1" s="331"/>
      <c r="AGN1" s="331"/>
      <c r="AGO1" s="331"/>
      <c r="AGP1" s="331"/>
      <c r="AGQ1" s="331"/>
      <c r="AGR1" s="331"/>
      <c r="AGS1" s="331"/>
      <c r="AGT1" s="331"/>
      <c r="AGU1" s="331"/>
      <c r="AGV1" s="331"/>
      <c r="AGW1" s="331"/>
      <c r="AGX1" s="331"/>
      <c r="AGY1" s="331"/>
      <c r="AGZ1" s="331"/>
      <c r="AHA1" s="331"/>
      <c r="AHB1" s="331"/>
      <c r="AHC1" s="331"/>
      <c r="AHD1" s="331"/>
      <c r="AHE1" s="331"/>
      <c r="AHF1" s="331"/>
      <c r="AHG1" s="331"/>
      <c r="AHH1" s="331"/>
      <c r="AHI1" s="331"/>
      <c r="AHJ1" s="331"/>
      <c r="AHK1" s="331"/>
      <c r="AHL1" s="331"/>
      <c r="AHM1" s="331"/>
      <c r="AHN1" s="331"/>
      <c r="AHO1" s="331"/>
      <c r="AHP1" s="331"/>
      <c r="AHQ1" s="331"/>
      <c r="AHR1" s="331"/>
      <c r="AHS1" s="331"/>
      <c r="AHT1" s="331"/>
      <c r="AHU1" s="331"/>
      <c r="AHV1" s="331"/>
      <c r="AHW1" s="331"/>
      <c r="AHX1" s="331"/>
      <c r="AHY1" s="331"/>
      <c r="AHZ1" s="331"/>
      <c r="AIA1" s="331"/>
      <c r="AIB1" s="331"/>
      <c r="AIC1" s="331"/>
      <c r="AID1" s="331"/>
      <c r="AIE1" s="331"/>
      <c r="AIF1" s="331"/>
      <c r="AIG1" s="331"/>
      <c r="AIH1" s="331"/>
      <c r="AII1" s="331"/>
      <c r="AIJ1" s="331"/>
      <c r="AIK1" s="331"/>
      <c r="AIL1" s="331"/>
      <c r="AIM1" s="331"/>
      <c r="AIN1" s="331"/>
      <c r="AIO1" s="331"/>
      <c r="AIP1" s="331"/>
      <c r="AIQ1" s="331"/>
      <c r="AIR1" s="331"/>
      <c r="AIS1" s="331"/>
      <c r="AIT1" s="331"/>
      <c r="AIU1" s="331"/>
      <c r="AIV1" s="331"/>
      <c r="AIW1" s="331"/>
      <c r="AIX1" s="331"/>
      <c r="AIY1" s="331"/>
      <c r="AIZ1" s="331"/>
      <c r="AJA1" s="331"/>
      <c r="AJB1" s="331"/>
      <c r="AJC1" s="331"/>
      <c r="AJD1" s="331"/>
      <c r="AJE1" s="331"/>
      <c r="AJF1" s="331"/>
      <c r="AJG1" s="331"/>
      <c r="AJH1" s="331"/>
      <c r="AJI1" s="331"/>
      <c r="AJJ1" s="331"/>
      <c r="AJK1" s="331"/>
      <c r="AJL1" s="275"/>
      <c r="AJM1" s="275"/>
      <c r="AJN1" s="275"/>
      <c r="AJO1" s="275"/>
      <c r="AJP1" s="275"/>
      <c r="AJQ1" s="275"/>
      <c r="AJR1" s="275"/>
      <c r="AJS1" s="275"/>
      <c r="AJT1" s="275"/>
      <c r="AJU1" s="275"/>
      <c r="AJV1" s="275"/>
      <c r="AJW1" s="275"/>
      <c r="AJX1" s="275"/>
      <c r="AJY1" s="275"/>
      <c r="AJZ1" s="275"/>
      <c r="AKA1" s="275"/>
      <c r="AKB1" s="275"/>
      <c r="AKC1" s="275"/>
      <c r="AKD1" s="275"/>
      <c r="AKE1" s="275"/>
      <c r="AKF1" s="275"/>
      <c r="AKG1" s="275"/>
      <c r="AKH1" s="275"/>
      <c r="AKI1" s="275"/>
      <c r="AKJ1" s="275"/>
      <c r="AKK1" s="275"/>
      <c r="AKL1" s="275"/>
      <c r="AKM1" s="275"/>
      <c r="AKN1" s="275"/>
      <c r="AKO1" s="275"/>
      <c r="AKP1" s="275"/>
      <c r="AKQ1" s="275"/>
      <c r="AKR1" s="275"/>
      <c r="AKS1" s="275"/>
      <c r="AKT1" s="275"/>
      <c r="AKU1" s="275"/>
      <c r="AKV1" s="275"/>
      <c r="AKW1" s="275"/>
      <c r="AKX1" s="275"/>
      <c r="AKY1" s="275"/>
      <c r="AKZ1" s="275"/>
      <c r="ALA1" s="275"/>
      <c r="ALB1" s="275"/>
      <c r="ALC1" s="275"/>
      <c r="ALD1" s="275"/>
      <c r="ALE1" s="275"/>
      <c r="ALF1" s="275"/>
      <c r="ALG1" s="275"/>
      <c r="ALH1" s="275"/>
      <c r="ALI1" s="275"/>
      <c r="ALJ1" s="275"/>
      <c r="ALK1" s="275"/>
      <c r="ALL1" s="275"/>
      <c r="ALM1" s="275"/>
      <c r="ALN1" s="275"/>
      <c r="ALO1" s="275"/>
      <c r="ALP1" s="275"/>
      <c r="ALQ1" s="275"/>
      <c r="ALR1" s="275"/>
      <c r="ALS1" s="275"/>
      <c r="ALT1" s="275"/>
      <c r="ALU1" s="275"/>
      <c r="ALV1" s="275"/>
      <c r="ALW1" s="275"/>
      <c r="ALX1" s="275"/>
      <c r="ALY1" s="275"/>
      <c r="ALZ1" s="275"/>
      <c r="AMA1" s="275"/>
      <c r="AMB1" s="275"/>
      <c r="AMC1" s="275"/>
      <c r="AMD1" s="275"/>
      <c r="AME1" s="275"/>
      <c r="AMF1" s="275"/>
      <c r="AMG1" s="275"/>
      <c r="AMH1" s="275"/>
      <c r="AMI1" s="275"/>
      <c r="AMJ1" s="275"/>
      <c r="AMK1" s="275"/>
      <c r="AML1" s="275"/>
      <c r="AMM1" s="275"/>
      <c r="AMN1" s="275"/>
      <c r="AMO1" s="275"/>
      <c r="AMP1" s="275"/>
      <c r="AMQ1" s="275"/>
      <c r="AMR1" s="275"/>
      <c r="AMS1" s="275"/>
      <c r="AMT1" s="275"/>
      <c r="AMU1" s="275"/>
      <c r="AMV1" s="275"/>
      <c r="AMW1" s="275"/>
      <c r="AMX1" s="275"/>
      <c r="AMY1" s="275"/>
      <c r="AMZ1" s="331"/>
      <c r="ANA1" s="331"/>
      <c r="ANB1" s="331"/>
      <c r="ANC1" s="331"/>
      <c r="AND1" s="331"/>
      <c r="ANE1" s="331"/>
      <c r="ANF1" s="331"/>
      <c r="ANG1" s="331"/>
      <c r="ANH1" s="331"/>
      <c r="ANI1" s="331"/>
      <c r="ANJ1" s="331"/>
      <c r="ANK1" s="331"/>
      <c r="ANL1" s="331"/>
      <c r="ANM1" s="331"/>
      <c r="ANN1" s="331"/>
      <c r="ANO1" s="331"/>
      <c r="ANP1" s="331"/>
      <c r="ANQ1" s="331"/>
      <c r="ANR1" s="331"/>
      <c r="ANS1" s="331"/>
      <c r="ANT1" s="331"/>
      <c r="ANU1" s="331"/>
      <c r="ANV1" s="331"/>
      <c r="ANW1" s="331"/>
      <c r="ANX1" s="331"/>
      <c r="ANY1" s="331"/>
      <c r="ANZ1" s="331"/>
      <c r="AOA1" s="331"/>
      <c r="AOB1" s="331"/>
      <c r="AOC1" s="331"/>
      <c r="AOD1" s="331"/>
      <c r="AOE1" s="331"/>
      <c r="AOF1" s="331"/>
      <c r="AOG1" s="331"/>
      <c r="AOH1" s="331"/>
      <c r="AOI1" s="331"/>
      <c r="AOJ1" s="331"/>
      <c r="AOK1" s="331"/>
      <c r="AOL1" s="331"/>
      <c r="AOM1" s="331"/>
      <c r="AON1" s="331"/>
      <c r="AOO1" s="331"/>
      <c r="AOP1" s="331"/>
      <c r="AOQ1" s="331"/>
      <c r="AOR1" s="331"/>
      <c r="AOS1" s="331"/>
      <c r="AOT1" s="331"/>
      <c r="AOU1" s="331"/>
      <c r="AOV1" s="331"/>
      <c r="AOW1" s="331"/>
      <c r="AOX1" s="331"/>
      <c r="AOY1" s="331"/>
      <c r="AOZ1" s="331"/>
      <c r="APA1" s="331"/>
      <c r="APB1" s="331"/>
      <c r="APC1" s="331"/>
      <c r="APD1" s="331"/>
      <c r="APE1" s="331"/>
      <c r="APF1" s="331"/>
      <c r="APG1" s="331"/>
      <c r="APH1" s="331"/>
      <c r="API1" s="331"/>
      <c r="APJ1" s="331"/>
      <c r="APK1" s="331"/>
      <c r="APL1" s="331"/>
      <c r="APM1" s="331"/>
      <c r="APN1" s="331"/>
      <c r="APO1" s="331"/>
      <c r="APP1" s="331"/>
      <c r="APQ1" s="331"/>
      <c r="APR1" s="331"/>
      <c r="APS1" s="331"/>
      <c r="APT1" s="331"/>
      <c r="APU1" s="331"/>
      <c r="APV1" s="331"/>
      <c r="APW1" s="331"/>
      <c r="APX1" s="331"/>
      <c r="APY1" s="331"/>
      <c r="APZ1" s="331"/>
      <c r="AQA1" s="331"/>
      <c r="AQB1" s="331"/>
      <c r="AQC1" s="331"/>
      <c r="AQD1" s="331"/>
      <c r="AQE1" s="331"/>
      <c r="AQF1" s="331"/>
      <c r="AQG1" s="331"/>
      <c r="AQH1" s="331"/>
      <c r="AQI1" s="331"/>
      <c r="AQJ1" s="331"/>
      <c r="AQK1" s="331"/>
      <c r="AQL1" s="331"/>
      <c r="AQM1" s="331"/>
      <c r="AQN1" s="331"/>
      <c r="AQO1" s="331"/>
      <c r="AQP1" s="331"/>
      <c r="AQQ1" s="331"/>
      <c r="AQR1" s="331"/>
      <c r="AQS1" s="331"/>
      <c r="AQT1" s="331"/>
      <c r="AQU1" s="331"/>
      <c r="AQV1" s="331"/>
      <c r="AQW1" s="331"/>
      <c r="AQX1" s="331"/>
      <c r="AQY1" s="331"/>
      <c r="AQZ1" s="331"/>
      <c r="ARA1" s="331"/>
      <c r="ARB1" s="331"/>
      <c r="ARC1" s="331"/>
      <c r="ARD1" s="331"/>
      <c r="ARE1" s="331"/>
      <c r="ARF1" s="331"/>
      <c r="ARG1" s="331"/>
      <c r="ARH1" s="331"/>
      <c r="ARI1" s="331"/>
      <c r="ARJ1" s="331"/>
      <c r="ARK1" s="331"/>
      <c r="ARL1" s="331"/>
      <c r="ARM1" s="331"/>
      <c r="ARN1" s="331"/>
      <c r="ARO1" s="331"/>
      <c r="ARP1" s="331"/>
      <c r="ARQ1" s="331"/>
      <c r="ARR1" s="331"/>
      <c r="ARS1" s="331"/>
      <c r="ART1" s="331"/>
      <c r="ARU1" s="331"/>
      <c r="ARV1" s="331"/>
      <c r="ARW1" s="331"/>
      <c r="ARX1" s="331"/>
      <c r="ARY1" s="331"/>
      <c r="ARZ1" s="331"/>
      <c r="ASA1" s="331"/>
      <c r="ASB1" s="331"/>
      <c r="ASC1" s="331"/>
      <c r="ASD1" s="331"/>
      <c r="ASE1" s="331"/>
      <c r="ASF1" s="331"/>
      <c r="ASG1" s="331"/>
      <c r="ASH1" s="331"/>
      <c r="ASI1" s="331"/>
      <c r="ASJ1" s="331"/>
      <c r="ASK1" s="331"/>
      <c r="ASL1" s="331"/>
      <c r="ASM1" s="331"/>
      <c r="ASN1" s="331"/>
      <c r="ASO1" s="331"/>
      <c r="ASP1" s="331"/>
      <c r="ASQ1" s="331"/>
      <c r="ASR1" s="331"/>
      <c r="ASS1" s="331"/>
      <c r="AST1" s="331"/>
      <c r="ASU1" s="331"/>
      <c r="ASV1" s="331"/>
      <c r="ASW1" s="331"/>
      <c r="ASX1" s="331"/>
      <c r="ASY1" s="331"/>
      <c r="ASZ1" s="331"/>
      <c r="ATA1" s="331"/>
      <c r="ATB1" s="331"/>
      <c r="ATC1" s="331"/>
      <c r="ATD1" s="331"/>
      <c r="ATE1" s="331"/>
      <c r="ATF1" s="331"/>
      <c r="ATG1" s="331"/>
      <c r="ATH1" s="275"/>
      <c r="ATI1" s="275"/>
      <c r="ATJ1" s="275"/>
      <c r="ATK1" s="275"/>
      <c r="ATL1" s="275"/>
      <c r="ATM1" s="275"/>
      <c r="ATN1" s="275"/>
      <c r="ATO1" s="275"/>
      <c r="ATP1" s="275"/>
      <c r="ATQ1" s="275"/>
      <c r="ATR1" s="275"/>
      <c r="ATS1" s="275"/>
      <c r="ATT1" s="275"/>
      <c r="ATU1" s="275"/>
      <c r="ATV1" s="275"/>
      <c r="ATW1" s="275"/>
      <c r="ATX1" s="275"/>
      <c r="ATY1" s="275"/>
      <c r="ATZ1" s="275"/>
      <c r="AUA1" s="275"/>
      <c r="AUB1" s="275"/>
      <c r="AUC1" s="275"/>
      <c r="AUD1" s="275"/>
      <c r="AUE1" s="275"/>
      <c r="AUF1" s="275"/>
      <c r="AUG1" s="275"/>
      <c r="AUH1" s="275"/>
      <c r="AUI1" s="275"/>
      <c r="AUJ1" s="275"/>
      <c r="AUK1" s="275"/>
      <c r="AUL1" s="275"/>
      <c r="AUM1" s="275"/>
      <c r="AUN1" s="275"/>
      <c r="AUO1" s="275"/>
      <c r="AUP1" s="275"/>
      <c r="AUQ1" s="275"/>
      <c r="AUR1" s="275"/>
      <c r="AUS1" s="275"/>
      <c r="AUT1" s="275"/>
      <c r="AUU1" s="275"/>
      <c r="AUV1" s="275"/>
      <c r="AUW1" s="275"/>
      <c r="AUX1" s="275"/>
      <c r="AUY1" s="275"/>
      <c r="AUZ1" s="275"/>
      <c r="AVA1" s="275"/>
      <c r="AVB1" s="275"/>
      <c r="AVC1" s="275"/>
      <c r="AVD1" s="275"/>
      <c r="AVE1" s="275"/>
      <c r="AVF1" s="275"/>
      <c r="AVG1" s="275"/>
      <c r="AVH1" s="275"/>
      <c r="AVI1" s="275"/>
      <c r="AVJ1" s="275"/>
      <c r="AVK1" s="275"/>
      <c r="AVL1" s="275"/>
      <c r="AVM1" s="275"/>
      <c r="AVN1" s="275"/>
      <c r="AVO1" s="275"/>
      <c r="AVP1" s="275"/>
      <c r="AVQ1" s="275"/>
      <c r="AVR1" s="275"/>
      <c r="AVS1" s="275"/>
      <c r="AVT1" s="275"/>
      <c r="AVU1" s="275"/>
      <c r="AVV1" s="275"/>
      <c r="AVW1" s="275"/>
      <c r="AVX1" s="275"/>
      <c r="AVY1" s="275"/>
      <c r="AVZ1" s="275"/>
      <c r="AWA1" s="275"/>
      <c r="AWB1" s="275"/>
      <c r="AWC1" s="275"/>
      <c r="AWD1" s="275"/>
      <c r="AWE1" s="275"/>
      <c r="AWF1" s="275"/>
      <c r="AWG1" s="275"/>
      <c r="AWH1" s="275"/>
      <c r="AWI1" s="275"/>
      <c r="AWJ1" s="275"/>
      <c r="AWK1" s="275"/>
      <c r="AWL1" s="275"/>
      <c r="AWM1" s="275"/>
      <c r="AWN1" s="275"/>
      <c r="AWO1" s="275"/>
      <c r="AWP1" s="275"/>
      <c r="AWQ1" s="275"/>
      <c r="AWR1" s="275"/>
      <c r="AWS1" s="275"/>
      <c r="AWT1" s="275"/>
      <c r="AWU1" s="275"/>
      <c r="AWV1" s="331"/>
      <c r="AWW1" s="331"/>
      <c r="AWX1" s="331"/>
      <c r="AWY1" s="331"/>
      <c r="AWZ1" s="331"/>
      <c r="AXA1" s="331"/>
      <c r="AXB1" s="331"/>
      <c r="AXC1" s="331"/>
      <c r="AXD1" s="331"/>
      <c r="AXE1" s="331"/>
      <c r="AXF1" s="331"/>
      <c r="AXG1" s="331"/>
      <c r="AXH1" s="331"/>
      <c r="AXI1" s="331"/>
      <c r="AXJ1" s="331"/>
      <c r="AXK1" s="331"/>
      <c r="AXL1" s="331"/>
      <c r="AXM1" s="331"/>
      <c r="AXN1" s="331"/>
      <c r="AXO1" s="331"/>
      <c r="AXP1" s="331"/>
      <c r="AXQ1" s="331"/>
      <c r="AXR1" s="331"/>
      <c r="AXS1" s="331"/>
      <c r="AXT1" s="331"/>
      <c r="AXU1" s="331"/>
      <c r="AXV1" s="331"/>
      <c r="AXW1" s="331"/>
      <c r="AXX1" s="331"/>
      <c r="AXY1" s="331"/>
      <c r="AXZ1" s="331"/>
      <c r="AYA1" s="331"/>
      <c r="AYB1" s="331"/>
      <c r="AYC1" s="331"/>
      <c r="AYD1" s="331"/>
      <c r="AYE1" s="331"/>
      <c r="AYF1" s="331"/>
      <c r="AYG1" s="331"/>
      <c r="AYH1" s="331"/>
      <c r="AYI1" s="331"/>
      <c r="AYJ1" s="331"/>
      <c r="AYK1" s="331"/>
      <c r="AYL1" s="331"/>
      <c r="AYM1" s="331"/>
      <c r="AYN1" s="331"/>
      <c r="AYO1" s="331"/>
      <c r="AYP1" s="331"/>
      <c r="AYQ1" s="331"/>
      <c r="AYR1" s="331"/>
      <c r="AYS1" s="331"/>
      <c r="AYT1" s="331"/>
      <c r="AYU1" s="331"/>
      <c r="AYV1" s="331"/>
      <c r="AYW1" s="331"/>
      <c r="AYX1" s="331"/>
      <c r="AYY1" s="331"/>
      <c r="AYZ1" s="331"/>
      <c r="AZA1" s="331"/>
      <c r="AZB1" s="331"/>
      <c r="AZC1" s="331"/>
      <c r="AZD1" s="331"/>
      <c r="AZE1" s="331"/>
      <c r="AZF1" s="331"/>
      <c r="AZG1" s="331"/>
      <c r="AZH1" s="331"/>
      <c r="AZI1" s="331"/>
      <c r="AZJ1" s="331"/>
      <c r="AZK1" s="331"/>
      <c r="AZL1" s="331"/>
      <c r="AZM1" s="331"/>
      <c r="AZN1" s="331"/>
      <c r="AZO1" s="331"/>
      <c r="AZP1" s="331"/>
      <c r="AZQ1" s="331"/>
      <c r="AZR1" s="331"/>
      <c r="AZS1" s="331"/>
      <c r="AZT1" s="331"/>
      <c r="AZU1" s="331"/>
      <c r="AZV1" s="331"/>
      <c r="AZW1" s="331"/>
      <c r="AZX1" s="331"/>
      <c r="AZY1" s="331"/>
      <c r="AZZ1" s="331"/>
      <c r="BAA1" s="331"/>
      <c r="BAB1" s="331"/>
      <c r="BAC1" s="331"/>
      <c r="BAD1" s="331"/>
      <c r="BAE1" s="331"/>
      <c r="BAF1" s="331"/>
      <c r="BAG1" s="331"/>
      <c r="BAH1" s="331"/>
      <c r="BAI1" s="331"/>
      <c r="BAJ1" s="331"/>
      <c r="BAK1" s="331"/>
      <c r="BAL1" s="331"/>
      <c r="BAM1" s="331"/>
      <c r="BAN1" s="331"/>
      <c r="BAO1" s="331"/>
      <c r="BAP1" s="331"/>
      <c r="BAQ1" s="331"/>
      <c r="BAR1" s="331"/>
      <c r="BAS1" s="331"/>
      <c r="BAT1" s="331"/>
      <c r="BAU1" s="331"/>
      <c r="BAV1" s="331"/>
      <c r="BAW1" s="331"/>
      <c r="BAX1" s="331"/>
      <c r="BAY1" s="331"/>
      <c r="BAZ1" s="331"/>
      <c r="BBA1" s="331"/>
      <c r="BBB1" s="331"/>
      <c r="BBC1" s="331"/>
      <c r="BBD1" s="331"/>
      <c r="BBE1" s="331"/>
      <c r="BBF1" s="331"/>
      <c r="BBG1" s="331"/>
      <c r="BBH1" s="331"/>
      <c r="BBI1" s="331"/>
      <c r="BBJ1" s="331"/>
      <c r="BBK1" s="331"/>
      <c r="BBL1" s="331"/>
      <c r="BBM1" s="331"/>
      <c r="BBN1" s="331"/>
      <c r="BBO1" s="331"/>
      <c r="BBP1" s="331"/>
      <c r="BBQ1" s="331"/>
      <c r="BBR1" s="331"/>
      <c r="BBS1" s="331"/>
      <c r="BBT1" s="331"/>
      <c r="BBU1" s="331"/>
      <c r="BBV1" s="331"/>
      <c r="BBW1" s="331"/>
      <c r="BBX1" s="331"/>
      <c r="BBY1" s="331"/>
      <c r="BBZ1" s="331"/>
      <c r="BCA1" s="331"/>
      <c r="BCB1" s="331"/>
      <c r="BCC1" s="331"/>
      <c r="BCD1" s="331"/>
      <c r="BCE1" s="331"/>
      <c r="BCF1" s="331"/>
      <c r="BCG1" s="331"/>
      <c r="BCH1" s="331"/>
      <c r="BCI1" s="331"/>
      <c r="BCJ1" s="331"/>
      <c r="BCK1" s="331"/>
      <c r="BCL1" s="331"/>
      <c r="BCM1" s="331"/>
      <c r="BCN1" s="331"/>
      <c r="BCO1" s="331"/>
      <c r="BCP1" s="331"/>
      <c r="BCQ1" s="331"/>
      <c r="BCR1" s="331"/>
      <c r="BCS1" s="331"/>
      <c r="BCT1" s="331"/>
      <c r="BCU1" s="331"/>
      <c r="BCV1" s="331"/>
      <c r="BCW1" s="331"/>
      <c r="BCX1" s="331"/>
      <c r="BCY1" s="331"/>
      <c r="BCZ1" s="331"/>
      <c r="BDA1" s="331"/>
      <c r="BDB1" s="331"/>
      <c r="BDC1" s="331"/>
      <c r="BDD1" s="275"/>
      <c r="BDE1" s="275"/>
      <c r="BDF1" s="275"/>
      <c r="BDG1" s="275"/>
      <c r="BDH1" s="275"/>
      <c r="BDI1" s="275"/>
      <c r="BDJ1" s="275"/>
      <c r="BDK1" s="275"/>
      <c r="BDL1" s="275"/>
      <c r="BDM1" s="275"/>
      <c r="BDN1" s="275"/>
      <c r="BDO1" s="275"/>
      <c r="BDP1" s="275"/>
      <c r="BDQ1" s="275"/>
      <c r="BDR1" s="275"/>
      <c r="BDS1" s="275"/>
      <c r="BDT1" s="275"/>
      <c r="BDU1" s="275"/>
      <c r="BDV1" s="275"/>
      <c r="BDW1" s="275"/>
      <c r="BDX1" s="275"/>
      <c r="BDY1" s="275"/>
      <c r="BDZ1" s="275"/>
      <c r="BEA1" s="275"/>
      <c r="BEB1" s="275"/>
      <c r="BEC1" s="275"/>
      <c r="BED1" s="275"/>
      <c r="BEE1" s="275"/>
      <c r="BEF1" s="275"/>
      <c r="BEG1" s="275"/>
      <c r="BEH1" s="275"/>
      <c r="BEI1" s="275"/>
      <c r="BEJ1" s="275"/>
      <c r="BEK1" s="275"/>
      <c r="BEL1" s="275"/>
      <c r="BEM1" s="275"/>
      <c r="BEN1" s="275"/>
      <c r="BEO1" s="275"/>
      <c r="BEP1" s="275"/>
      <c r="BEQ1" s="275"/>
      <c r="BER1" s="275"/>
      <c r="BES1" s="275"/>
      <c r="BET1" s="275"/>
      <c r="BEU1" s="275"/>
      <c r="BEV1" s="275"/>
      <c r="BEW1" s="275"/>
      <c r="BEX1" s="275"/>
      <c r="BEY1" s="275"/>
      <c r="BEZ1" s="275"/>
      <c r="BFA1" s="275"/>
      <c r="BFB1" s="275"/>
      <c r="BFC1" s="275"/>
      <c r="BFD1" s="275"/>
      <c r="BFE1" s="275"/>
      <c r="BFF1" s="275"/>
      <c r="BFG1" s="275"/>
      <c r="BFH1" s="275"/>
      <c r="BFI1" s="275"/>
      <c r="BFJ1" s="275"/>
      <c r="BFK1" s="275"/>
      <c r="BFL1" s="275"/>
      <c r="BFM1" s="275"/>
      <c r="BFN1" s="275"/>
      <c r="BFO1" s="275"/>
      <c r="BFP1" s="275"/>
      <c r="BFQ1" s="275"/>
      <c r="BFR1" s="275"/>
      <c r="BFS1" s="275"/>
      <c r="BFT1" s="275"/>
      <c r="BFU1" s="275"/>
      <c r="BFV1" s="275"/>
      <c r="BFW1" s="275"/>
      <c r="BFX1" s="275"/>
      <c r="BFY1" s="275"/>
      <c r="BFZ1" s="275"/>
      <c r="BGA1" s="275"/>
      <c r="BGB1" s="275"/>
      <c r="BGC1" s="275"/>
      <c r="BGD1" s="275"/>
      <c r="BGE1" s="275"/>
      <c r="BGF1" s="275"/>
      <c r="BGG1" s="275"/>
      <c r="BGH1" s="275"/>
      <c r="BGI1" s="275"/>
      <c r="BGJ1" s="275"/>
      <c r="BGK1" s="275"/>
      <c r="BGL1" s="275"/>
      <c r="BGM1" s="275"/>
      <c r="BGN1" s="275"/>
      <c r="BGO1" s="275"/>
      <c r="BGP1" s="275"/>
      <c r="BGQ1" s="275"/>
      <c r="BGR1" s="331"/>
      <c r="BGS1" s="331"/>
      <c r="BGT1" s="331"/>
      <c r="BGU1" s="331"/>
      <c r="BGV1" s="331"/>
      <c r="BGW1" s="331"/>
      <c r="BGX1" s="331"/>
      <c r="BGY1" s="331"/>
      <c r="BGZ1" s="331"/>
      <c r="BHA1" s="331"/>
      <c r="BHB1" s="331"/>
      <c r="BHC1" s="331"/>
      <c r="BHD1" s="331"/>
      <c r="BHE1" s="331"/>
      <c r="BHF1" s="331"/>
      <c r="BHG1" s="331"/>
      <c r="BHH1" s="331"/>
      <c r="BHI1" s="331"/>
      <c r="BHJ1" s="331"/>
      <c r="BHK1" s="331"/>
      <c r="BHL1" s="331"/>
      <c r="BHM1" s="331"/>
      <c r="BHN1" s="331"/>
      <c r="BHO1" s="331"/>
      <c r="BHP1" s="331"/>
      <c r="BHQ1" s="331"/>
      <c r="BHR1" s="331"/>
      <c r="BHS1" s="331"/>
      <c r="BHT1" s="331"/>
      <c r="BHU1" s="331"/>
      <c r="BHV1" s="331"/>
      <c r="BHW1" s="331"/>
      <c r="BHX1" s="331"/>
      <c r="BHY1" s="331"/>
      <c r="BHZ1" s="331"/>
      <c r="BIA1" s="331"/>
      <c r="BIB1" s="331"/>
      <c r="BIC1" s="331"/>
      <c r="BID1" s="331"/>
      <c r="BIE1" s="331"/>
      <c r="BIF1" s="331"/>
      <c r="BIG1" s="331"/>
      <c r="BIH1" s="331"/>
      <c r="BII1" s="331"/>
      <c r="BIJ1" s="331"/>
      <c r="BIK1" s="331"/>
      <c r="BIL1" s="331"/>
      <c r="BIM1" s="331"/>
      <c r="BIN1" s="331"/>
      <c r="BIO1" s="331"/>
      <c r="BIP1" s="331"/>
      <c r="BIQ1" s="331"/>
      <c r="BIR1" s="331"/>
      <c r="BIS1" s="331"/>
      <c r="BIT1" s="331"/>
      <c r="BIU1" s="331"/>
      <c r="BIV1" s="331"/>
      <c r="BIW1" s="331"/>
      <c r="BIX1" s="331"/>
      <c r="BIY1" s="331"/>
      <c r="BIZ1" s="331"/>
      <c r="BJA1" s="331"/>
      <c r="BJB1" s="331"/>
      <c r="BJC1" s="331"/>
      <c r="BJD1" s="331"/>
      <c r="BJE1" s="331"/>
      <c r="BJF1" s="331"/>
      <c r="BJG1" s="331"/>
      <c r="BJH1" s="331"/>
      <c r="BJI1" s="331"/>
      <c r="BJJ1" s="331"/>
      <c r="BJK1" s="331"/>
      <c r="BJL1" s="331"/>
      <c r="BJM1" s="331"/>
      <c r="BJN1" s="331"/>
      <c r="BJO1" s="331"/>
      <c r="BJP1" s="331"/>
      <c r="BJQ1" s="331"/>
      <c r="BJR1" s="331"/>
      <c r="BJS1" s="331"/>
      <c r="BJT1" s="331"/>
      <c r="BJU1" s="331"/>
      <c r="BJV1" s="331"/>
      <c r="BJW1" s="331"/>
      <c r="BJX1" s="331"/>
      <c r="BJY1" s="331"/>
      <c r="BJZ1" s="331"/>
      <c r="BKA1" s="331"/>
      <c r="BKB1" s="331"/>
      <c r="BKC1" s="331"/>
      <c r="BKD1" s="331"/>
      <c r="BKE1" s="331"/>
      <c r="BKF1" s="331"/>
      <c r="BKG1" s="331"/>
      <c r="BKH1" s="331"/>
      <c r="BKI1" s="331"/>
      <c r="BKJ1" s="331"/>
      <c r="BKK1" s="331"/>
      <c r="BKL1" s="331"/>
      <c r="BKM1" s="331"/>
      <c r="BKN1" s="331"/>
      <c r="BKO1" s="331"/>
      <c r="BKP1" s="331"/>
      <c r="BKQ1" s="331"/>
      <c r="BKR1" s="331"/>
      <c r="BKS1" s="331"/>
      <c r="BKT1" s="331"/>
      <c r="BKU1" s="331"/>
      <c r="BKV1" s="331"/>
      <c r="BKW1" s="331"/>
      <c r="BKX1" s="331"/>
      <c r="BKY1" s="331"/>
      <c r="BKZ1" s="331"/>
      <c r="BLA1" s="331"/>
      <c r="BLB1" s="331"/>
      <c r="BLC1" s="331"/>
      <c r="BLD1" s="331"/>
      <c r="BLE1" s="331"/>
      <c r="BLF1" s="331"/>
      <c r="BLG1" s="331"/>
      <c r="BLH1" s="331"/>
      <c r="BLI1" s="331"/>
      <c r="BLJ1" s="331"/>
      <c r="BLK1" s="331"/>
      <c r="BLL1" s="331"/>
      <c r="BLM1" s="331"/>
      <c r="BLN1" s="331"/>
      <c r="BLO1" s="331"/>
      <c r="BLP1" s="331"/>
      <c r="BLQ1" s="331"/>
      <c r="BLR1" s="331"/>
      <c r="BLS1" s="331"/>
      <c r="BLT1" s="331"/>
      <c r="BLU1" s="331"/>
      <c r="BLV1" s="331"/>
      <c r="BLW1" s="331"/>
      <c r="BLX1" s="331"/>
      <c r="BLY1" s="331"/>
      <c r="BLZ1" s="331"/>
      <c r="BMA1" s="331"/>
      <c r="BMB1" s="331"/>
      <c r="BMC1" s="331"/>
      <c r="BMD1" s="331"/>
      <c r="BME1" s="331"/>
      <c r="BMF1" s="331"/>
      <c r="BMG1" s="331"/>
      <c r="BMH1" s="331"/>
      <c r="BMI1" s="331"/>
      <c r="BMJ1" s="331"/>
      <c r="BMK1" s="331"/>
      <c r="BML1" s="331"/>
      <c r="BMM1" s="331"/>
      <c r="BMN1" s="331"/>
      <c r="BMO1" s="331"/>
      <c r="BMP1" s="331"/>
      <c r="BMQ1" s="331"/>
      <c r="BMR1" s="331"/>
      <c r="BMS1" s="331"/>
      <c r="BMT1" s="331"/>
      <c r="BMU1" s="331"/>
      <c r="BMV1" s="331"/>
      <c r="BMW1" s="331"/>
      <c r="BMX1" s="331"/>
      <c r="BMY1" s="331"/>
      <c r="BMZ1" s="275"/>
      <c r="BNA1" s="275"/>
      <c r="BNB1" s="275"/>
      <c r="BNC1" s="275"/>
      <c r="BND1" s="275"/>
      <c r="BNE1" s="275"/>
      <c r="BNF1" s="275"/>
      <c r="BNG1" s="275"/>
      <c r="BNH1" s="275"/>
      <c r="BNI1" s="275"/>
      <c r="BNJ1" s="275"/>
      <c r="BNK1" s="275"/>
      <c r="BNL1" s="275"/>
      <c r="BNM1" s="275"/>
      <c r="BNN1" s="275"/>
      <c r="BNO1" s="275"/>
      <c r="BNP1" s="275"/>
      <c r="BNQ1" s="275"/>
      <c r="BNR1" s="275"/>
      <c r="BNS1" s="275"/>
      <c r="BNT1" s="275"/>
      <c r="BNU1" s="275"/>
      <c r="BNV1" s="275"/>
      <c r="BNW1" s="275"/>
      <c r="BNX1" s="275"/>
      <c r="BNY1" s="275"/>
      <c r="BNZ1" s="275"/>
      <c r="BOA1" s="275"/>
      <c r="BOB1" s="275"/>
      <c r="BOC1" s="275"/>
      <c r="BOD1" s="275"/>
      <c r="BOE1" s="275"/>
      <c r="BOF1" s="275"/>
      <c r="BOG1" s="275"/>
      <c r="BOH1" s="275"/>
      <c r="BOI1" s="275"/>
      <c r="BOJ1" s="275"/>
      <c r="BOK1" s="275"/>
      <c r="BOL1" s="275"/>
      <c r="BOM1" s="275"/>
      <c r="BON1" s="275"/>
      <c r="BOO1" s="275"/>
      <c r="BOP1" s="275"/>
      <c r="BOQ1" s="275"/>
      <c r="BOR1" s="275"/>
      <c r="BOS1" s="275"/>
      <c r="BOT1" s="275"/>
      <c r="BOU1" s="275"/>
      <c r="BOV1" s="275"/>
      <c r="BOW1" s="275"/>
      <c r="BOX1" s="275"/>
      <c r="BOY1" s="275"/>
      <c r="BOZ1" s="275"/>
      <c r="BPA1" s="275"/>
      <c r="BPB1" s="275"/>
      <c r="BPC1" s="275"/>
      <c r="BPD1" s="275"/>
      <c r="BPE1" s="275"/>
      <c r="BPF1" s="275"/>
      <c r="BPG1" s="275"/>
      <c r="BPH1" s="275"/>
      <c r="BPI1" s="275"/>
      <c r="BPJ1" s="275"/>
      <c r="BPK1" s="275"/>
      <c r="BPL1" s="275"/>
      <c r="BPM1" s="275"/>
      <c r="BPN1" s="275"/>
      <c r="BPO1" s="275"/>
      <c r="BPP1" s="275"/>
      <c r="BPQ1" s="275"/>
      <c r="BPR1" s="275"/>
      <c r="BPS1" s="275"/>
      <c r="BPT1" s="275"/>
      <c r="BPU1" s="275"/>
      <c r="BPV1" s="275"/>
      <c r="BPW1" s="275"/>
      <c r="BPX1" s="275"/>
      <c r="BPY1" s="275"/>
      <c r="BPZ1" s="275"/>
      <c r="BQA1" s="275"/>
      <c r="BQB1" s="275"/>
      <c r="BQC1" s="275"/>
      <c r="BQD1" s="275"/>
      <c r="BQE1" s="275"/>
      <c r="BQF1" s="275"/>
      <c r="BQG1" s="275"/>
      <c r="BQH1" s="275"/>
      <c r="BQI1" s="275"/>
      <c r="BQJ1" s="275"/>
      <c r="BQK1" s="275"/>
      <c r="BQL1" s="275"/>
      <c r="BQM1" s="275"/>
      <c r="BQN1" s="331"/>
      <c r="BQO1" s="331"/>
      <c r="BQP1" s="331"/>
      <c r="BQQ1" s="331"/>
      <c r="BQR1" s="331"/>
      <c r="BQS1" s="331"/>
      <c r="BQT1" s="331"/>
      <c r="BQU1" s="331"/>
      <c r="BQV1" s="331"/>
      <c r="BQW1" s="331"/>
      <c r="BQX1" s="331"/>
      <c r="BQY1" s="331"/>
      <c r="BQZ1" s="331"/>
      <c r="BRA1" s="331"/>
      <c r="BRB1" s="331"/>
      <c r="BRC1" s="331"/>
      <c r="BRD1" s="331"/>
      <c r="BRE1" s="331"/>
      <c r="BRF1" s="331"/>
      <c r="BRG1" s="331"/>
      <c r="BRH1" s="331"/>
      <c r="BRI1" s="331"/>
      <c r="BRJ1" s="331"/>
      <c r="BRK1" s="331"/>
      <c r="BRL1" s="331"/>
      <c r="BRM1" s="331"/>
      <c r="BRN1" s="331"/>
      <c r="BRO1" s="331"/>
      <c r="BRP1" s="331"/>
      <c r="BRQ1" s="331"/>
      <c r="BRR1" s="331"/>
      <c r="BRS1" s="331"/>
      <c r="BRT1" s="331"/>
      <c r="BRU1" s="331"/>
      <c r="BRV1" s="331"/>
      <c r="BRW1" s="331"/>
      <c r="BRX1" s="331"/>
      <c r="BRY1" s="331"/>
      <c r="BRZ1" s="331"/>
      <c r="BSA1" s="331"/>
      <c r="BSB1" s="331"/>
      <c r="BSC1" s="331"/>
      <c r="BSD1" s="331"/>
      <c r="BSE1" s="331"/>
      <c r="BSF1" s="331"/>
      <c r="BSG1" s="331"/>
      <c r="BSH1" s="331"/>
      <c r="BSI1" s="331"/>
      <c r="BSJ1" s="331"/>
      <c r="BSK1" s="331"/>
      <c r="BSL1" s="331"/>
      <c r="BSM1" s="331"/>
      <c r="BSN1" s="331"/>
      <c r="BSO1" s="331"/>
      <c r="BSP1" s="331"/>
      <c r="BSQ1" s="331"/>
      <c r="BSR1" s="331"/>
      <c r="BSS1" s="331"/>
      <c r="BST1" s="331"/>
      <c r="BSU1" s="331"/>
      <c r="BSV1" s="331"/>
      <c r="BSW1" s="331"/>
      <c r="BSX1" s="331"/>
      <c r="BSY1" s="331"/>
      <c r="BSZ1" s="331"/>
      <c r="BTA1" s="331"/>
      <c r="BTB1" s="331"/>
      <c r="BTC1" s="331"/>
      <c r="BTD1" s="331"/>
      <c r="BTE1" s="331"/>
      <c r="BTF1" s="331"/>
      <c r="BTG1" s="331"/>
      <c r="BTH1" s="331"/>
      <c r="BTI1" s="331"/>
      <c r="BTJ1" s="331"/>
      <c r="BTK1" s="331"/>
      <c r="BTL1" s="331"/>
      <c r="BTM1" s="331"/>
      <c r="BTN1" s="331"/>
      <c r="BTO1" s="331"/>
      <c r="BTP1" s="331"/>
      <c r="BTQ1" s="331"/>
      <c r="BTR1" s="331"/>
      <c r="BTS1" s="331"/>
      <c r="BTT1" s="331"/>
      <c r="BTU1" s="331"/>
      <c r="BTV1" s="331"/>
      <c r="BTW1" s="331"/>
      <c r="BTX1" s="331"/>
      <c r="BTY1" s="331"/>
      <c r="BTZ1" s="331"/>
      <c r="BUA1" s="331"/>
      <c r="BUB1" s="331"/>
      <c r="BUC1" s="331"/>
      <c r="BUD1" s="331"/>
      <c r="BUE1" s="331"/>
      <c r="BUF1" s="331"/>
      <c r="BUG1" s="331"/>
      <c r="BUH1" s="331"/>
      <c r="BUI1" s="331"/>
      <c r="BUJ1" s="331"/>
      <c r="BUK1" s="331"/>
      <c r="BUL1" s="331"/>
      <c r="BUM1" s="331"/>
      <c r="BUN1" s="331"/>
      <c r="BUO1" s="331"/>
      <c r="BUP1" s="331"/>
      <c r="BUQ1" s="331"/>
      <c r="BUR1" s="331"/>
      <c r="BUS1" s="331"/>
      <c r="BUT1" s="331"/>
      <c r="BUU1" s="331"/>
      <c r="BUV1" s="331"/>
      <c r="BUW1" s="331"/>
      <c r="BUX1" s="331"/>
      <c r="BUY1" s="331"/>
      <c r="BUZ1" s="331"/>
      <c r="BVA1" s="331"/>
      <c r="BVB1" s="331"/>
      <c r="BVC1" s="331"/>
      <c r="BVD1" s="331"/>
      <c r="BVE1" s="331"/>
      <c r="BVF1" s="331"/>
      <c r="BVG1" s="331"/>
      <c r="BVH1" s="331"/>
      <c r="BVI1" s="331"/>
      <c r="BVJ1" s="331"/>
      <c r="BVK1" s="331"/>
      <c r="BVL1" s="331"/>
      <c r="BVM1" s="331"/>
      <c r="BVN1" s="331"/>
      <c r="BVO1" s="331"/>
      <c r="BVP1" s="331"/>
      <c r="BVQ1" s="331"/>
      <c r="BVR1" s="331"/>
      <c r="BVS1" s="331"/>
      <c r="BVT1" s="331"/>
      <c r="BVU1" s="331"/>
      <c r="BVV1" s="331"/>
      <c r="BVW1" s="331"/>
      <c r="BVX1" s="331"/>
      <c r="BVY1" s="331"/>
      <c r="BVZ1" s="331"/>
      <c r="BWA1" s="331"/>
      <c r="BWB1" s="331"/>
      <c r="BWC1" s="331"/>
      <c r="BWD1" s="331"/>
      <c r="BWE1" s="331"/>
      <c r="BWF1" s="331"/>
      <c r="BWG1" s="331"/>
      <c r="BWH1" s="331"/>
      <c r="BWI1" s="331"/>
      <c r="BWJ1" s="331"/>
      <c r="BWK1" s="331"/>
      <c r="BWL1" s="331"/>
      <c r="BWM1" s="331"/>
      <c r="BWN1" s="331"/>
      <c r="BWO1" s="331"/>
      <c r="BWP1" s="331"/>
      <c r="BWQ1" s="331"/>
      <c r="BWR1" s="331"/>
      <c r="BWS1" s="331"/>
      <c r="BWT1" s="331"/>
      <c r="BWU1" s="331"/>
      <c r="BWV1" s="275"/>
      <c r="BWW1" s="275"/>
      <c r="BWX1" s="275"/>
      <c r="BWY1" s="275"/>
      <c r="BWZ1" s="275"/>
      <c r="BXA1" s="275"/>
      <c r="BXB1" s="275"/>
      <c r="BXC1" s="275"/>
      <c r="BXD1" s="275"/>
      <c r="BXE1" s="275"/>
      <c r="BXF1" s="275"/>
      <c r="BXG1" s="275"/>
      <c r="BXH1" s="275"/>
      <c r="BXI1" s="275"/>
      <c r="BXJ1" s="275"/>
      <c r="BXK1" s="275"/>
      <c r="BXL1" s="275"/>
      <c r="BXM1" s="275"/>
      <c r="BXN1" s="275"/>
      <c r="BXO1" s="275"/>
      <c r="BXP1" s="275"/>
      <c r="BXQ1" s="275"/>
      <c r="BXR1" s="275"/>
      <c r="BXS1" s="275"/>
      <c r="BXT1" s="275"/>
      <c r="BXU1" s="275"/>
      <c r="BXV1" s="275"/>
      <c r="BXW1" s="275"/>
      <c r="BXX1" s="275"/>
      <c r="BXY1" s="275"/>
      <c r="BXZ1" s="275"/>
      <c r="BYA1" s="275"/>
      <c r="BYB1" s="275"/>
      <c r="BYC1" s="275"/>
      <c r="BYD1" s="275"/>
      <c r="BYE1" s="275"/>
      <c r="BYF1" s="275"/>
      <c r="BYG1" s="275"/>
      <c r="BYH1" s="275"/>
      <c r="BYI1" s="275"/>
      <c r="BYJ1" s="275"/>
      <c r="BYK1" s="275"/>
      <c r="BYL1" s="275"/>
      <c r="BYM1" s="275"/>
      <c r="BYN1" s="275"/>
      <c r="BYO1" s="275"/>
      <c r="BYP1" s="275"/>
      <c r="BYQ1" s="275"/>
      <c r="BYR1" s="275"/>
      <c r="BYS1" s="275"/>
      <c r="BYT1" s="275"/>
      <c r="BYU1" s="275"/>
      <c r="BYV1" s="275"/>
      <c r="BYW1" s="275"/>
      <c r="BYX1" s="275"/>
      <c r="BYY1" s="275"/>
      <c r="BYZ1" s="275"/>
      <c r="BZA1" s="275"/>
      <c r="BZB1" s="275"/>
      <c r="BZC1" s="275"/>
      <c r="BZD1" s="275"/>
      <c r="BZE1" s="275"/>
      <c r="BZF1" s="275"/>
      <c r="BZG1" s="275"/>
      <c r="BZH1" s="275"/>
      <c r="BZI1" s="275"/>
      <c r="BZJ1" s="275"/>
      <c r="BZK1" s="275"/>
      <c r="BZL1" s="275"/>
      <c r="BZM1" s="275"/>
      <c r="BZN1" s="275"/>
      <c r="BZO1" s="275"/>
      <c r="BZP1" s="275"/>
      <c r="BZQ1" s="275"/>
      <c r="BZR1" s="275"/>
      <c r="BZS1" s="275"/>
      <c r="BZT1" s="275"/>
      <c r="BZU1" s="275"/>
      <c r="BZV1" s="275"/>
      <c r="BZW1" s="275"/>
      <c r="BZX1" s="275"/>
      <c r="BZY1" s="275"/>
      <c r="BZZ1" s="275"/>
      <c r="CAA1" s="275"/>
      <c r="CAB1" s="275"/>
      <c r="CAC1" s="275"/>
      <c r="CAD1" s="275"/>
      <c r="CAE1" s="275"/>
      <c r="CAF1" s="275"/>
      <c r="CAG1" s="275"/>
      <c r="CAH1" s="275"/>
      <c r="CAI1" s="275"/>
      <c r="CAJ1" s="331"/>
      <c r="CAK1" s="331"/>
      <c r="CAL1" s="331"/>
      <c r="CAM1" s="331"/>
      <c r="CAN1" s="331"/>
      <c r="CAO1" s="331"/>
      <c r="CAP1" s="331"/>
      <c r="CAQ1" s="331"/>
      <c r="CAR1" s="331"/>
      <c r="CAS1" s="331"/>
      <c r="CAT1" s="331"/>
      <c r="CAU1" s="331"/>
      <c r="CAV1" s="331"/>
      <c r="CAW1" s="331"/>
      <c r="CAX1" s="331"/>
      <c r="CAY1" s="331"/>
      <c r="CAZ1" s="331"/>
      <c r="CBA1" s="331"/>
      <c r="CBB1" s="331"/>
      <c r="CBC1" s="331"/>
      <c r="CBD1" s="331"/>
      <c r="CBE1" s="331"/>
      <c r="CBF1" s="331"/>
      <c r="CBG1" s="331"/>
      <c r="CBH1" s="331"/>
      <c r="CBI1" s="331"/>
      <c r="CBJ1" s="331"/>
      <c r="CBK1" s="331"/>
      <c r="CBL1" s="331"/>
      <c r="CBM1" s="331"/>
      <c r="CBN1" s="331"/>
      <c r="CBO1" s="331"/>
      <c r="CBP1" s="331"/>
      <c r="CBQ1" s="331"/>
      <c r="CBR1" s="331"/>
      <c r="CBS1" s="331"/>
      <c r="CBT1" s="331"/>
      <c r="CBU1" s="331"/>
      <c r="CBV1" s="331"/>
      <c r="CBW1" s="331"/>
      <c r="CBX1" s="331"/>
      <c r="CBY1" s="331"/>
      <c r="CBZ1" s="331"/>
      <c r="CCA1" s="331"/>
      <c r="CCB1" s="331"/>
      <c r="CCC1" s="331"/>
      <c r="CCD1" s="331"/>
      <c r="CCE1" s="331"/>
      <c r="CCF1" s="331"/>
      <c r="CCG1" s="331"/>
      <c r="CCH1" s="331"/>
      <c r="CCI1" s="331"/>
      <c r="CCJ1" s="331"/>
      <c r="CCK1" s="331"/>
      <c r="CCL1" s="331"/>
      <c r="CCM1" s="331"/>
      <c r="CCN1" s="331"/>
      <c r="CCO1" s="331"/>
      <c r="CCP1" s="331"/>
      <c r="CCQ1" s="331"/>
      <c r="CCR1" s="331"/>
      <c r="CCS1" s="331"/>
      <c r="CCT1" s="331"/>
      <c r="CCU1" s="331"/>
      <c r="CCV1" s="331"/>
      <c r="CCW1" s="331"/>
      <c r="CCX1" s="331"/>
      <c r="CCY1" s="331"/>
      <c r="CCZ1" s="331"/>
      <c r="CDA1" s="331"/>
      <c r="CDB1" s="331"/>
      <c r="CDC1" s="331"/>
      <c r="CDD1" s="331"/>
      <c r="CDE1" s="331"/>
      <c r="CDF1" s="331"/>
      <c r="CDG1" s="331"/>
      <c r="CDH1" s="331"/>
      <c r="CDI1" s="331"/>
      <c r="CDJ1" s="331"/>
      <c r="CDK1" s="331"/>
      <c r="CDL1" s="331"/>
      <c r="CDM1" s="331"/>
      <c r="CDN1" s="331"/>
      <c r="CDO1" s="331"/>
      <c r="CDP1" s="331"/>
      <c r="CDQ1" s="331"/>
      <c r="CDR1" s="331"/>
      <c r="CDS1" s="331"/>
      <c r="CDT1" s="331"/>
      <c r="CDU1" s="331"/>
      <c r="CDV1" s="331"/>
      <c r="CDW1" s="331"/>
      <c r="CDX1" s="331"/>
      <c r="CDY1" s="331"/>
      <c r="CDZ1" s="331"/>
      <c r="CEA1" s="331"/>
      <c r="CEB1" s="331"/>
      <c r="CEC1" s="331"/>
      <c r="CED1" s="331"/>
      <c r="CEE1" s="331"/>
      <c r="CEF1" s="331"/>
      <c r="CEG1" s="331"/>
      <c r="CEH1" s="331"/>
      <c r="CEI1" s="331"/>
      <c r="CEJ1" s="331"/>
      <c r="CEK1" s="331"/>
      <c r="CEL1" s="331"/>
      <c r="CEM1" s="331"/>
      <c r="CEN1" s="331"/>
      <c r="CEO1" s="331"/>
      <c r="CEP1" s="331"/>
      <c r="CEQ1" s="331"/>
      <c r="CER1" s="331"/>
      <c r="CES1" s="331"/>
      <c r="CET1" s="331"/>
      <c r="CEU1" s="331"/>
      <c r="CEV1" s="331"/>
      <c r="CEW1" s="331"/>
      <c r="CEX1" s="331"/>
      <c r="CEY1" s="331"/>
      <c r="CEZ1" s="331"/>
      <c r="CFA1" s="331"/>
      <c r="CFB1" s="331"/>
      <c r="CFC1" s="331"/>
      <c r="CFD1" s="331"/>
      <c r="CFE1" s="331"/>
      <c r="CFF1" s="331"/>
      <c r="CFG1" s="331"/>
      <c r="CFH1" s="331"/>
      <c r="CFI1" s="331"/>
      <c r="CFJ1" s="331"/>
      <c r="CFK1" s="331"/>
      <c r="CFL1" s="331"/>
      <c r="CFM1" s="331"/>
      <c r="CFN1" s="331"/>
      <c r="CFO1" s="331"/>
      <c r="CFP1" s="331"/>
      <c r="CFQ1" s="331"/>
      <c r="CFR1" s="331"/>
      <c r="CFS1" s="331"/>
      <c r="CFT1" s="331"/>
      <c r="CFU1" s="331"/>
      <c r="CFV1" s="331"/>
      <c r="CFW1" s="331"/>
      <c r="CFX1" s="331"/>
      <c r="CFY1" s="331"/>
      <c r="CFZ1" s="331"/>
      <c r="CGA1" s="331"/>
      <c r="CGB1" s="331"/>
      <c r="CGC1" s="331"/>
      <c r="CGD1" s="331"/>
      <c r="CGE1" s="331"/>
      <c r="CGF1" s="331"/>
      <c r="CGG1" s="331"/>
      <c r="CGH1" s="331"/>
      <c r="CGI1" s="331"/>
      <c r="CGJ1" s="331"/>
      <c r="CGK1" s="331"/>
      <c r="CGL1" s="331"/>
      <c r="CGM1" s="331"/>
      <c r="CGN1" s="331"/>
      <c r="CGO1" s="331"/>
      <c r="CGP1" s="331"/>
      <c r="CGQ1" s="331"/>
      <c r="CGR1" s="275"/>
      <c r="CGS1" s="275"/>
      <c r="CGT1" s="275"/>
      <c r="CGU1" s="275"/>
      <c r="CGV1" s="275"/>
      <c r="CGW1" s="275"/>
      <c r="CGX1" s="275"/>
      <c r="CGY1" s="275"/>
      <c r="CGZ1" s="275"/>
      <c r="CHA1" s="275"/>
      <c r="CHB1" s="275"/>
      <c r="CHC1" s="275"/>
      <c r="CHD1" s="275"/>
      <c r="CHE1" s="275"/>
      <c r="CHF1" s="275"/>
      <c r="CHG1" s="275"/>
      <c r="CHH1" s="275"/>
      <c r="CHI1" s="275"/>
      <c r="CHJ1" s="275"/>
      <c r="CHK1" s="275"/>
      <c r="CHL1" s="275"/>
      <c r="CHM1" s="275"/>
      <c r="CHN1" s="275"/>
      <c r="CHO1" s="275"/>
      <c r="CHP1" s="275"/>
      <c r="CHQ1" s="275"/>
      <c r="CHR1" s="275"/>
      <c r="CHS1" s="275"/>
      <c r="CHT1" s="275"/>
      <c r="CHU1" s="275"/>
      <c r="CHV1" s="275"/>
      <c r="CHW1" s="275"/>
      <c r="CHX1" s="275"/>
      <c r="CHY1" s="275"/>
      <c r="CHZ1" s="275"/>
      <c r="CIA1" s="275"/>
      <c r="CIB1" s="275"/>
      <c r="CIC1" s="275"/>
      <c r="CID1" s="275"/>
      <c r="CIE1" s="275"/>
      <c r="CIF1" s="275"/>
      <c r="CIG1" s="275"/>
      <c r="CIH1" s="275"/>
      <c r="CII1" s="275"/>
      <c r="CIJ1" s="275"/>
      <c r="CIK1" s="275"/>
      <c r="CIL1" s="275"/>
      <c r="CIM1" s="275"/>
      <c r="CIN1" s="275"/>
      <c r="CIO1" s="275"/>
      <c r="CIP1" s="275"/>
      <c r="CIQ1" s="275"/>
      <c r="CIR1" s="275"/>
      <c r="CIS1" s="275"/>
      <c r="CIT1" s="275"/>
      <c r="CIU1" s="275"/>
      <c r="CIV1" s="275"/>
      <c r="CIW1" s="275"/>
      <c r="CIX1" s="275"/>
      <c r="CIY1" s="275"/>
      <c r="CIZ1" s="275"/>
      <c r="CJA1" s="275"/>
      <c r="CJB1" s="275"/>
      <c r="CJC1" s="275"/>
      <c r="CJD1" s="275"/>
      <c r="CJE1" s="275"/>
      <c r="CJF1" s="275"/>
      <c r="CJG1" s="275"/>
      <c r="CJH1" s="275"/>
      <c r="CJI1" s="275"/>
      <c r="CJJ1" s="275"/>
      <c r="CJK1" s="275"/>
      <c r="CJL1" s="275"/>
      <c r="CJM1" s="275"/>
      <c r="CJN1" s="275"/>
      <c r="CJO1" s="275"/>
      <c r="CJP1" s="275"/>
      <c r="CJQ1" s="275"/>
      <c r="CJR1" s="275"/>
      <c r="CJS1" s="275"/>
      <c r="CJT1" s="275"/>
      <c r="CJU1" s="275"/>
      <c r="CJV1" s="275"/>
      <c r="CJW1" s="275"/>
      <c r="CJX1" s="275"/>
      <c r="CJY1" s="275"/>
      <c r="CJZ1" s="275"/>
      <c r="CKA1" s="275"/>
      <c r="CKB1" s="275"/>
      <c r="CKC1" s="275"/>
      <c r="CKD1" s="275"/>
      <c r="CKE1" s="275"/>
      <c r="CKF1" s="331"/>
      <c r="CKG1" s="331"/>
      <c r="CKH1" s="331"/>
      <c r="CKI1" s="331"/>
      <c r="CKJ1" s="331"/>
      <c r="CKK1" s="331"/>
      <c r="CKL1" s="331"/>
      <c r="CKM1" s="331"/>
      <c r="CKN1" s="331"/>
      <c r="CKO1" s="331"/>
      <c r="CKP1" s="331"/>
      <c r="CKQ1" s="331"/>
      <c r="CKR1" s="331"/>
      <c r="CKS1" s="331"/>
      <c r="CKT1" s="331"/>
      <c r="CKU1" s="331"/>
      <c r="CKV1" s="331"/>
      <c r="CKW1" s="331"/>
      <c r="CKX1" s="331"/>
      <c r="CKY1" s="331"/>
      <c r="CKZ1" s="331"/>
      <c r="CLA1" s="331"/>
      <c r="CLB1" s="331"/>
      <c r="CLC1" s="331"/>
      <c r="CLD1" s="331"/>
      <c r="CLE1" s="331"/>
      <c r="CLF1" s="331"/>
      <c r="CLG1" s="331"/>
      <c r="CLH1" s="331"/>
      <c r="CLI1" s="331"/>
      <c r="CLJ1" s="331"/>
      <c r="CLK1" s="331"/>
      <c r="CLL1" s="331"/>
      <c r="CLM1" s="331"/>
      <c r="CLN1" s="331"/>
      <c r="CLO1" s="331"/>
      <c r="CLP1" s="331"/>
      <c r="CLQ1" s="331"/>
      <c r="CLR1" s="331"/>
      <c r="CLS1" s="331"/>
      <c r="CLT1" s="331"/>
      <c r="CLU1" s="331"/>
      <c r="CLV1" s="331"/>
      <c r="CLW1" s="331"/>
      <c r="CLX1" s="331"/>
      <c r="CLY1" s="331"/>
      <c r="CLZ1" s="331"/>
      <c r="CMA1" s="331"/>
      <c r="CMB1" s="331"/>
      <c r="CMC1" s="331"/>
      <c r="CMD1" s="331"/>
      <c r="CME1" s="331"/>
      <c r="CMF1" s="331"/>
      <c r="CMG1" s="331"/>
      <c r="CMH1" s="331"/>
      <c r="CMI1" s="331"/>
      <c r="CMJ1" s="331"/>
      <c r="CMK1" s="331"/>
      <c r="CML1" s="331"/>
      <c r="CMM1" s="331"/>
      <c r="CMN1" s="331"/>
      <c r="CMO1" s="331"/>
      <c r="CMP1" s="331"/>
      <c r="CMQ1" s="331"/>
      <c r="CMR1" s="331"/>
      <c r="CMS1" s="331"/>
      <c r="CMT1" s="331"/>
      <c r="CMU1" s="331"/>
      <c r="CMV1" s="331"/>
      <c r="CMW1" s="331"/>
      <c r="CMX1" s="331"/>
      <c r="CMY1" s="331"/>
      <c r="CMZ1" s="331"/>
      <c r="CNA1" s="331"/>
      <c r="CNB1" s="331"/>
      <c r="CNC1" s="331"/>
      <c r="CND1" s="331"/>
      <c r="CNE1" s="331"/>
      <c r="CNF1" s="331"/>
      <c r="CNG1" s="331"/>
      <c r="CNH1" s="331"/>
      <c r="CNI1" s="331"/>
      <c r="CNJ1" s="331"/>
      <c r="CNK1" s="331"/>
      <c r="CNL1" s="331"/>
      <c r="CNM1" s="331"/>
      <c r="CNN1" s="331"/>
      <c r="CNO1" s="331"/>
      <c r="CNP1" s="331"/>
      <c r="CNQ1" s="331"/>
      <c r="CNR1" s="331"/>
      <c r="CNS1" s="331"/>
      <c r="CNT1" s="331"/>
      <c r="CNU1" s="331"/>
      <c r="CNV1" s="331"/>
      <c r="CNW1" s="331"/>
      <c r="CNX1" s="331"/>
      <c r="CNY1" s="331"/>
      <c r="CNZ1" s="331"/>
      <c r="COA1" s="331"/>
      <c r="COB1" s="331"/>
      <c r="COC1" s="331"/>
      <c r="COD1" s="331"/>
      <c r="COE1" s="331"/>
      <c r="COF1" s="331"/>
      <c r="COG1" s="331"/>
      <c r="COH1" s="331"/>
      <c r="COI1" s="331"/>
      <c r="COJ1" s="331"/>
      <c r="COK1" s="331"/>
      <c r="COL1" s="331"/>
      <c r="COM1" s="331"/>
      <c r="CON1" s="331"/>
      <c r="COO1" s="331"/>
      <c r="COP1" s="331"/>
      <c r="COQ1" s="331"/>
      <c r="COR1" s="331"/>
      <c r="COS1" s="331"/>
      <c r="COT1" s="331"/>
      <c r="COU1" s="331"/>
      <c r="COV1" s="331"/>
      <c r="COW1" s="331"/>
      <c r="COX1" s="331"/>
      <c r="COY1" s="331"/>
      <c r="COZ1" s="331"/>
      <c r="CPA1" s="331"/>
      <c r="CPB1" s="331"/>
      <c r="CPC1" s="331"/>
      <c r="CPD1" s="331"/>
      <c r="CPE1" s="331"/>
      <c r="CPF1" s="331"/>
      <c r="CPG1" s="331"/>
      <c r="CPH1" s="331"/>
      <c r="CPI1" s="331"/>
      <c r="CPJ1" s="331"/>
      <c r="CPK1" s="331"/>
      <c r="CPL1" s="331"/>
      <c r="CPM1" s="331"/>
      <c r="CPN1" s="331"/>
      <c r="CPO1" s="331"/>
      <c r="CPP1" s="331"/>
      <c r="CPQ1" s="331"/>
      <c r="CPR1" s="331"/>
      <c r="CPS1" s="331"/>
      <c r="CPT1" s="331"/>
      <c r="CPU1" s="331"/>
      <c r="CPV1" s="331"/>
      <c r="CPW1" s="331"/>
      <c r="CPX1" s="331"/>
      <c r="CPY1" s="331"/>
      <c r="CPZ1" s="331"/>
      <c r="CQA1" s="331"/>
      <c r="CQB1" s="331"/>
      <c r="CQC1" s="331"/>
      <c r="CQD1" s="331"/>
      <c r="CQE1" s="331"/>
      <c r="CQF1" s="331"/>
      <c r="CQG1" s="331"/>
      <c r="CQH1" s="331"/>
      <c r="CQI1" s="331"/>
      <c r="CQJ1" s="331"/>
      <c r="CQK1" s="331"/>
      <c r="CQL1" s="331"/>
      <c r="CQM1" s="331"/>
      <c r="CQN1" s="275"/>
      <c r="CQO1" s="275"/>
      <c r="CQP1" s="275"/>
      <c r="CQQ1" s="275"/>
      <c r="CQR1" s="275"/>
      <c r="CQS1" s="275"/>
      <c r="CQT1" s="275"/>
      <c r="CQU1" s="275"/>
      <c r="CQV1" s="275"/>
      <c r="CQW1" s="275"/>
      <c r="CQX1" s="275"/>
      <c r="CQY1" s="275"/>
      <c r="CQZ1" s="275"/>
      <c r="CRA1" s="275"/>
      <c r="CRB1" s="275"/>
      <c r="CRC1" s="275"/>
      <c r="CRD1" s="275"/>
      <c r="CRE1" s="275"/>
      <c r="CRF1" s="275"/>
      <c r="CRG1" s="275"/>
      <c r="CRH1" s="275"/>
      <c r="CRI1" s="275"/>
      <c r="CRJ1" s="275"/>
      <c r="CRK1" s="275"/>
      <c r="CRL1" s="275"/>
      <c r="CRM1" s="275"/>
      <c r="CRN1" s="275"/>
      <c r="CRO1" s="275"/>
      <c r="CRP1" s="275"/>
      <c r="CRQ1" s="275"/>
      <c r="CRR1" s="275"/>
      <c r="CRS1" s="275"/>
      <c r="CRT1" s="275"/>
      <c r="CRU1" s="275"/>
      <c r="CRV1" s="275"/>
      <c r="CRW1" s="275"/>
      <c r="CRX1" s="275"/>
      <c r="CRY1" s="275"/>
      <c r="CRZ1" s="275"/>
      <c r="CSA1" s="275"/>
      <c r="CSB1" s="275"/>
      <c r="CSC1" s="275"/>
      <c r="CSD1" s="275"/>
      <c r="CSE1" s="275"/>
      <c r="CSF1" s="275"/>
      <c r="CSG1" s="275"/>
      <c r="CSH1" s="275"/>
      <c r="CSI1" s="275"/>
      <c r="CSJ1" s="275"/>
      <c r="CSK1" s="275"/>
      <c r="CSL1" s="275"/>
      <c r="CSM1" s="275"/>
      <c r="CSN1" s="275"/>
      <c r="CSO1" s="275"/>
      <c r="CSP1" s="275"/>
      <c r="CSQ1" s="275"/>
      <c r="CSR1" s="275"/>
      <c r="CSS1" s="275"/>
      <c r="CST1" s="275"/>
      <c r="CSU1" s="275"/>
      <c r="CSV1" s="275"/>
      <c r="CSW1" s="275"/>
      <c r="CSX1" s="275"/>
      <c r="CSY1" s="275"/>
      <c r="CSZ1" s="275"/>
      <c r="CTA1" s="275"/>
      <c r="CTB1" s="275"/>
      <c r="CTC1" s="275"/>
      <c r="CTD1" s="275"/>
      <c r="CTE1" s="275"/>
      <c r="CTF1" s="275"/>
      <c r="CTG1" s="275"/>
      <c r="CTH1" s="275"/>
      <c r="CTI1" s="275"/>
      <c r="CTJ1" s="275"/>
      <c r="CTK1" s="275"/>
      <c r="CTL1" s="275"/>
      <c r="CTM1" s="275"/>
      <c r="CTN1" s="275"/>
      <c r="CTO1" s="275"/>
      <c r="CTP1" s="275"/>
      <c r="CTQ1" s="275"/>
      <c r="CTR1" s="275"/>
      <c r="CTS1" s="275"/>
      <c r="CTT1" s="275"/>
      <c r="CTU1" s="275"/>
      <c r="CTV1" s="275"/>
      <c r="CTW1" s="275"/>
      <c r="CTX1" s="275"/>
      <c r="CTY1" s="275"/>
      <c r="CTZ1" s="275"/>
      <c r="CUA1" s="275"/>
      <c r="CUB1" s="331"/>
      <c r="CUC1" s="331"/>
      <c r="CUD1" s="331"/>
      <c r="CUE1" s="331"/>
      <c r="CUF1" s="331"/>
      <c r="CUG1" s="331"/>
      <c r="CUH1" s="331"/>
      <c r="CUI1" s="331"/>
      <c r="CUJ1" s="331"/>
      <c r="CUK1" s="331"/>
      <c r="CUL1" s="331"/>
      <c r="CUM1" s="331"/>
      <c r="CUN1" s="331"/>
      <c r="CUO1" s="331"/>
      <c r="CUP1" s="331"/>
      <c r="CUQ1" s="331"/>
      <c r="CUR1" s="331"/>
      <c r="CUS1" s="331"/>
      <c r="CUT1" s="331"/>
      <c r="CUU1" s="331"/>
      <c r="CUV1" s="331"/>
      <c r="CUW1" s="331"/>
      <c r="CUX1" s="331"/>
      <c r="CUY1" s="331"/>
      <c r="CUZ1" s="331"/>
      <c r="CVA1" s="331"/>
      <c r="CVB1" s="331"/>
      <c r="CVC1" s="331"/>
      <c r="CVD1" s="331"/>
      <c r="CVE1" s="331"/>
      <c r="CVF1" s="331"/>
      <c r="CVG1" s="331"/>
      <c r="CVH1" s="331"/>
      <c r="CVI1" s="331"/>
      <c r="CVJ1" s="331"/>
      <c r="CVK1" s="331"/>
      <c r="CVL1" s="331"/>
      <c r="CVM1" s="331"/>
      <c r="CVN1" s="331"/>
      <c r="CVO1" s="331"/>
      <c r="CVP1" s="331"/>
      <c r="CVQ1" s="331"/>
      <c r="CVR1" s="331"/>
      <c r="CVS1" s="331"/>
      <c r="CVT1" s="331"/>
      <c r="CVU1" s="331"/>
      <c r="CVV1" s="331"/>
      <c r="CVW1" s="331"/>
      <c r="CVX1" s="331"/>
      <c r="CVY1" s="331"/>
      <c r="CVZ1" s="331"/>
      <c r="CWA1" s="331"/>
      <c r="CWB1" s="331"/>
      <c r="CWC1" s="331"/>
      <c r="CWD1" s="331"/>
      <c r="CWE1" s="331"/>
      <c r="CWF1" s="331"/>
      <c r="CWG1" s="331"/>
      <c r="CWH1" s="331"/>
      <c r="CWI1" s="331"/>
      <c r="CWJ1" s="331"/>
      <c r="CWK1" s="331"/>
      <c r="CWL1" s="331"/>
      <c r="CWM1" s="331"/>
      <c r="CWN1" s="331"/>
      <c r="CWO1" s="331"/>
      <c r="CWP1" s="331"/>
      <c r="CWQ1" s="331"/>
      <c r="CWR1" s="331"/>
      <c r="CWS1" s="331"/>
      <c r="CWT1" s="331"/>
      <c r="CWU1" s="331"/>
      <c r="CWV1" s="331"/>
      <c r="CWW1" s="331"/>
      <c r="CWX1" s="331"/>
      <c r="CWY1" s="331"/>
      <c r="CWZ1" s="331"/>
      <c r="CXA1" s="331"/>
      <c r="CXB1" s="331"/>
      <c r="CXC1" s="331"/>
      <c r="CXD1" s="331"/>
      <c r="CXE1" s="331"/>
      <c r="CXF1" s="331"/>
      <c r="CXG1" s="331"/>
      <c r="CXH1" s="331"/>
      <c r="CXI1" s="331"/>
      <c r="CXJ1" s="331"/>
      <c r="CXK1" s="331"/>
      <c r="CXL1" s="331"/>
      <c r="CXM1" s="331"/>
      <c r="CXN1" s="331"/>
      <c r="CXO1" s="331"/>
      <c r="CXP1" s="331"/>
      <c r="CXQ1" s="331"/>
      <c r="CXR1" s="331"/>
      <c r="CXS1" s="331"/>
      <c r="CXT1" s="331"/>
      <c r="CXU1" s="331"/>
      <c r="CXV1" s="331"/>
      <c r="CXW1" s="331"/>
      <c r="CXX1" s="331"/>
      <c r="CXY1" s="331"/>
      <c r="CXZ1" s="331"/>
      <c r="CYA1" s="331"/>
      <c r="CYB1" s="331"/>
      <c r="CYC1" s="331"/>
      <c r="CYD1" s="331"/>
      <c r="CYE1" s="331"/>
      <c r="CYF1" s="331"/>
      <c r="CYG1" s="331"/>
      <c r="CYH1" s="331"/>
      <c r="CYI1" s="331"/>
      <c r="CYJ1" s="331"/>
      <c r="CYK1" s="331"/>
      <c r="CYL1" s="331"/>
      <c r="CYM1" s="331"/>
      <c r="CYN1" s="331"/>
      <c r="CYO1" s="331"/>
      <c r="CYP1" s="331"/>
      <c r="CYQ1" s="331"/>
      <c r="CYR1" s="331"/>
      <c r="CYS1" s="331"/>
      <c r="CYT1" s="331"/>
      <c r="CYU1" s="331"/>
      <c r="CYV1" s="331"/>
      <c r="CYW1" s="331"/>
      <c r="CYX1" s="331"/>
      <c r="CYY1" s="331"/>
      <c r="CYZ1" s="331"/>
      <c r="CZA1" s="331"/>
      <c r="CZB1" s="331"/>
      <c r="CZC1" s="331"/>
      <c r="CZD1" s="331"/>
      <c r="CZE1" s="331"/>
      <c r="CZF1" s="331"/>
      <c r="CZG1" s="331"/>
      <c r="CZH1" s="331"/>
      <c r="CZI1" s="331"/>
      <c r="CZJ1" s="331"/>
      <c r="CZK1" s="331"/>
      <c r="CZL1" s="331"/>
      <c r="CZM1" s="331"/>
      <c r="CZN1" s="331"/>
      <c r="CZO1" s="331"/>
      <c r="CZP1" s="331"/>
      <c r="CZQ1" s="331"/>
      <c r="CZR1" s="331"/>
      <c r="CZS1" s="331"/>
      <c r="CZT1" s="331"/>
      <c r="CZU1" s="331"/>
      <c r="CZV1" s="331"/>
      <c r="CZW1" s="331"/>
      <c r="CZX1" s="331"/>
      <c r="CZY1" s="331"/>
      <c r="CZZ1" s="331"/>
      <c r="DAA1" s="331"/>
      <c r="DAB1" s="331"/>
      <c r="DAC1" s="331"/>
      <c r="DAD1" s="331"/>
      <c r="DAE1" s="331"/>
      <c r="DAF1" s="331"/>
      <c r="DAG1" s="331"/>
      <c r="DAH1" s="331"/>
      <c r="DAI1" s="331"/>
      <c r="DAJ1" s="275"/>
      <c r="DAK1" s="275"/>
      <c r="DAL1" s="275"/>
      <c r="DAM1" s="275"/>
      <c r="DAN1" s="275"/>
      <c r="DAO1" s="275"/>
      <c r="DAP1" s="275"/>
      <c r="DAQ1" s="275"/>
      <c r="DAR1" s="275"/>
      <c r="DAS1" s="275"/>
      <c r="DAT1" s="275"/>
      <c r="DAU1" s="275"/>
      <c r="DAV1" s="275"/>
      <c r="DAW1" s="275"/>
      <c r="DAX1" s="275"/>
      <c r="DAY1" s="275"/>
      <c r="DAZ1" s="275"/>
      <c r="DBA1" s="275"/>
      <c r="DBB1" s="275"/>
      <c r="DBC1" s="275"/>
      <c r="DBD1" s="275"/>
      <c r="DBE1" s="275"/>
      <c r="DBF1" s="275"/>
      <c r="DBG1" s="275"/>
      <c r="DBH1" s="275"/>
      <c r="DBI1" s="275"/>
      <c r="DBJ1" s="275"/>
      <c r="DBK1" s="275"/>
      <c r="DBL1" s="275"/>
      <c r="DBM1" s="275"/>
      <c r="DBN1" s="275"/>
      <c r="DBO1" s="275"/>
      <c r="DBP1" s="275"/>
      <c r="DBQ1" s="275"/>
      <c r="DBR1" s="275"/>
      <c r="DBS1" s="275"/>
      <c r="DBT1" s="275"/>
      <c r="DBU1" s="275"/>
      <c r="DBV1" s="275"/>
      <c r="DBW1" s="275"/>
      <c r="DBX1" s="275"/>
      <c r="DBY1" s="275"/>
      <c r="DBZ1" s="275"/>
      <c r="DCA1" s="275"/>
      <c r="DCB1" s="275"/>
      <c r="DCC1" s="275"/>
      <c r="DCD1" s="275"/>
      <c r="DCE1" s="275"/>
      <c r="DCF1" s="275"/>
      <c r="DCG1" s="275"/>
      <c r="DCH1" s="275"/>
      <c r="DCI1" s="275"/>
      <c r="DCJ1" s="275"/>
      <c r="DCK1" s="275"/>
      <c r="DCL1" s="275"/>
      <c r="DCM1" s="275"/>
      <c r="DCN1" s="275"/>
      <c r="DCO1" s="275"/>
      <c r="DCP1" s="275"/>
      <c r="DCQ1" s="275"/>
      <c r="DCR1" s="275"/>
      <c r="DCS1" s="275"/>
      <c r="DCT1" s="275"/>
      <c r="DCU1" s="275"/>
      <c r="DCV1" s="275"/>
      <c r="DCW1" s="275"/>
      <c r="DCX1" s="275"/>
      <c r="DCY1" s="275"/>
      <c r="DCZ1" s="275"/>
      <c r="DDA1" s="275"/>
      <c r="DDB1" s="275"/>
      <c r="DDC1" s="275"/>
      <c r="DDD1" s="275"/>
      <c r="DDE1" s="275"/>
      <c r="DDF1" s="275"/>
      <c r="DDG1" s="275"/>
      <c r="DDH1" s="275"/>
      <c r="DDI1" s="275"/>
      <c r="DDJ1" s="275"/>
      <c r="DDK1" s="275"/>
      <c r="DDL1" s="275"/>
      <c r="DDM1" s="275"/>
      <c r="DDN1" s="275"/>
      <c r="DDO1" s="275"/>
      <c r="DDP1" s="275"/>
      <c r="DDQ1" s="275"/>
      <c r="DDR1" s="275"/>
      <c r="DDS1" s="275"/>
      <c r="DDT1" s="275"/>
      <c r="DDU1" s="275"/>
      <c r="DDV1" s="275"/>
      <c r="DDW1" s="275"/>
      <c r="DDX1" s="331"/>
      <c r="DDY1" s="331"/>
      <c r="DDZ1" s="331"/>
      <c r="DEA1" s="331"/>
      <c r="DEB1" s="331"/>
      <c r="DEC1" s="331"/>
      <c r="DED1" s="331"/>
      <c r="DEE1" s="331"/>
      <c r="DEF1" s="331"/>
      <c r="DEG1" s="331"/>
      <c r="DEH1" s="331"/>
      <c r="DEI1" s="331"/>
      <c r="DEJ1" s="331"/>
      <c r="DEK1" s="331"/>
      <c r="DEL1" s="331"/>
      <c r="DEM1" s="331"/>
      <c r="DEN1" s="331"/>
      <c r="DEO1" s="331"/>
      <c r="DEP1" s="331"/>
      <c r="DEQ1" s="331"/>
      <c r="DER1" s="331"/>
      <c r="DES1" s="331"/>
      <c r="DET1" s="331"/>
      <c r="DEU1" s="331"/>
      <c r="DEV1" s="331"/>
      <c r="DEW1" s="331"/>
      <c r="DEX1" s="331"/>
      <c r="DEY1" s="331"/>
      <c r="DEZ1" s="331"/>
      <c r="DFA1" s="331"/>
      <c r="DFB1" s="331"/>
      <c r="DFC1" s="331"/>
      <c r="DFD1" s="331"/>
      <c r="DFE1" s="331"/>
      <c r="DFF1" s="331"/>
      <c r="DFG1" s="331"/>
      <c r="DFH1" s="331"/>
      <c r="DFI1" s="331"/>
      <c r="DFJ1" s="331"/>
      <c r="DFK1" s="331"/>
      <c r="DFL1" s="331"/>
      <c r="DFM1" s="331"/>
      <c r="DFN1" s="331"/>
      <c r="DFO1" s="331"/>
      <c r="DFP1" s="331"/>
      <c r="DFQ1" s="331"/>
      <c r="DFR1" s="331"/>
      <c r="DFS1" s="331"/>
      <c r="DFT1" s="331"/>
      <c r="DFU1" s="331"/>
      <c r="DFV1" s="331"/>
      <c r="DFW1" s="331"/>
      <c r="DFX1" s="331"/>
      <c r="DFY1" s="331"/>
      <c r="DFZ1" s="331"/>
      <c r="DGA1" s="331"/>
      <c r="DGB1" s="331"/>
      <c r="DGC1" s="331"/>
      <c r="DGD1" s="331"/>
      <c r="DGE1" s="331"/>
      <c r="DGF1" s="331"/>
      <c r="DGG1" s="331"/>
      <c r="DGH1" s="331"/>
      <c r="DGI1" s="331"/>
      <c r="DGJ1" s="331"/>
      <c r="DGK1" s="331"/>
      <c r="DGL1" s="331"/>
      <c r="DGM1" s="331"/>
      <c r="DGN1" s="331"/>
      <c r="DGO1" s="331"/>
      <c r="DGP1" s="331"/>
      <c r="DGQ1" s="331"/>
      <c r="DGR1" s="331"/>
      <c r="DGS1" s="331"/>
      <c r="DGT1" s="331"/>
      <c r="DGU1" s="331"/>
      <c r="DGV1" s="331"/>
      <c r="DGW1" s="331"/>
      <c r="DGX1" s="331"/>
      <c r="DGY1" s="331"/>
      <c r="DGZ1" s="331"/>
      <c r="DHA1" s="331"/>
      <c r="DHB1" s="331"/>
      <c r="DHC1" s="331"/>
      <c r="DHD1" s="331"/>
      <c r="DHE1" s="331"/>
      <c r="DHF1" s="331"/>
      <c r="DHG1" s="331"/>
      <c r="DHH1" s="331"/>
      <c r="DHI1" s="331"/>
      <c r="DHJ1" s="331"/>
      <c r="DHK1" s="331"/>
      <c r="DHL1" s="331"/>
      <c r="DHM1" s="331"/>
      <c r="DHN1" s="331"/>
      <c r="DHO1" s="331"/>
      <c r="DHP1" s="331"/>
      <c r="DHQ1" s="331"/>
      <c r="DHR1" s="331"/>
      <c r="DHS1" s="331"/>
      <c r="DHT1" s="331"/>
      <c r="DHU1" s="331"/>
      <c r="DHV1" s="331"/>
      <c r="DHW1" s="331"/>
      <c r="DHX1" s="331"/>
      <c r="DHY1" s="331"/>
      <c r="DHZ1" s="331"/>
      <c r="DIA1" s="331"/>
      <c r="DIB1" s="331"/>
      <c r="DIC1" s="331"/>
      <c r="DID1" s="331"/>
      <c r="DIE1" s="331"/>
      <c r="DIF1" s="331"/>
      <c r="DIG1" s="331"/>
      <c r="DIH1" s="331"/>
      <c r="DII1" s="331"/>
      <c r="DIJ1" s="331"/>
      <c r="DIK1" s="331"/>
      <c r="DIL1" s="331"/>
      <c r="DIM1" s="331"/>
      <c r="DIN1" s="331"/>
      <c r="DIO1" s="331"/>
      <c r="DIP1" s="331"/>
      <c r="DIQ1" s="331"/>
      <c r="DIR1" s="331"/>
      <c r="DIS1" s="331"/>
      <c r="DIT1" s="331"/>
      <c r="DIU1" s="331"/>
      <c r="DIV1" s="331"/>
      <c r="DIW1" s="331"/>
      <c r="DIX1" s="331"/>
      <c r="DIY1" s="331"/>
      <c r="DIZ1" s="331"/>
      <c r="DJA1" s="331"/>
      <c r="DJB1" s="331"/>
      <c r="DJC1" s="331"/>
      <c r="DJD1" s="331"/>
      <c r="DJE1" s="331"/>
      <c r="DJF1" s="331"/>
      <c r="DJG1" s="331"/>
      <c r="DJH1" s="331"/>
      <c r="DJI1" s="331"/>
      <c r="DJJ1" s="331"/>
      <c r="DJK1" s="331"/>
      <c r="DJL1" s="331"/>
      <c r="DJM1" s="331"/>
      <c r="DJN1" s="331"/>
      <c r="DJO1" s="331"/>
      <c r="DJP1" s="331"/>
      <c r="DJQ1" s="331"/>
      <c r="DJR1" s="331"/>
      <c r="DJS1" s="331"/>
      <c r="DJT1" s="331"/>
      <c r="DJU1" s="331"/>
      <c r="DJV1" s="331"/>
      <c r="DJW1" s="331"/>
      <c r="DJX1" s="331"/>
      <c r="DJY1" s="331"/>
      <c r="DJZ1" s="331"/>
      <c r="DKA1" s="331"/>
      <c r="DKB1" s="331"/>
      <c r="DKC1" s="331"/>
      <c r="DKD1" s="331"/>
      <c r="DKE1" s="331"/>
      <c r="DKF1" s="275"/>
      <c r="DKG1" s="275"/>
      <c r="DKH1" s="275"/>
      <c r="DKI1" s="275"/>
      <c r="DKJ1" s="275"/>
      <c r="DKK1" s="275"/>
      <c r="DKL1" s="275"/>
      <c r="DKM1" s="275"/>
      <c r="DKN1" s="275"/>
      <c r="DKO1" s="275"/>
      <c r="DKP1" s="275"/>
      <c r="DKQ1" s="275"/>
      <c r="DKR1" s="275"/>
      <c r="DKS1" s="275"/>
      <c r="DKT1" s="275"/>
      <c r="DKU1" s="275"/>
      <c r="DKV1" s="275"/>
      <c r="DKW1" s="275"/>
      <c r="DKX1" s="275"/>
      <c r="DKY1" s="275"/>
      <c r="DKZ1" s="275"/>
      <c r="DLA1" s="275"/>
      <c r="DLB1" s="275"/>
      <c r="DLC1" s="275"/>
      <c r="DLD1" s="275"/>
      <c r="DLE1" s="275"/>
      <c r="DLF1" s="275"/>
      <c r="DLG1" s="275"/>
      <c r="DLH1" s="275"/>
      <c r="DLI1" s="275"/>
      <c r="DLJ1" s="275"/>
      <c r="DLK1" s="275"/>
      <c r="DLL1" s="275"/>
      <c r="DLM1" s="275"/>
      <c r="DLN1" s="275"/>
      <c r="DLO1" s="275"/>
      <c r="DLP1" s="275"/>
      <c r="DLQ1" s="275"/>
      <c r="DLR1" s="275"/>
      <c r="DLS1" s="275"/>
      <c r="DLT1" s="275"/>
      <c r="DLU1" s="275"/>
      <c r="DLV1" s="275"/>
      <c r="DLW1" s="275"/>
      <c r="DLX1" s="275"/>
      <c r="DLY1" s="275"/>
      <c r="DLZ1" s="275"/>
      <c r="DMA1" s="275"/>
      <c r="DMB1" s="275"/>
      <c r="DMC1" s="275"/>
      <c r="DMD1" s="275"/>
      <c r="DME1" s="275"/>
      <c r="DMF1" s="275"/>
      <c r="DMG1" s="275"/>
      <c r="DMH1" s="275"/>
      <c r="DMI1" s="275"/>
      <c r="DMJ1" s="275"/>
      <c r="DMK1" s="275"/>
      <c r="DML1" s="275"/>
      <c r="DMM1" s="275"/>
      <c r="DMN1" s="275"/>
      <c r="DMO1" s="275"/>
      <c r="DMP1" s="275"/>
      <c r="DMQ1" s="275"/>
      <c r="DMR1" s="275"/>
      <c r="DMS1" s="275"/>
      <c r="DMT1" s="275"/>
      <c r="DMU1" s="275"/>
      <c r="DMV1" s="275"/>
      <c r="DMW1" s="275"/>
      <c r="DMX1" s="275"/>
      <c r="DMY1" s="275"/>
      <c r="DMZ1" s="275"/>
      <c r="DNA1" s="275"/>
      <c r="DNB1" s="275"/>
      <c r="DNC1" s="275"/>
      <c r="DND1" s="275"/>
      <c r="DNE1" s="275"/>
      <c r="DNF1" s="275"/>
      <c r="DNG1" s="275"/>
      <c r="DNH1" s="275"/>
      <c r="DNI1" s="275"/>
      <c r="DNJ1" s="275"/>
      <c r="DNK1" s="275"/>
      <c r="DNL1" s="275"/>
      <c r="DNM1" s="275"/>
      <c r="DNN1" s="275"/>
      <c r="DNO1" s="275"/>
      <c r="DNP1" s="275"/>
      <c r="DNQ1" s="275"/>
      <c r="DNR1" s="275"/>
      <c r="DNS1" s="275"/>
      <c r="DNT1" s="331"/>
      <c r="DNU1" s="331"/>
      <c r="DNV1" s="331"/>
      <c r="DNW1" s="331"/>
      <c r="DNX1" s="331"/>
      <c r="DNY1" s="331"/>
      <c r="DNZ1" s="331"/>
      <c r="DOA1" s="331"/>
      <c r="DOB1" s="331"/>
      <c r="DOC1" s="331"/>
      <c r="DOD1" s="331"/>
      <c r="DOE1" s="331"/>
      <c r="DOF1" s="331"/>
      <c r="DOG1" s="331"/>
      <c r="DOH1" s="331"/>
      <c r="DOI1" s="331"/>
      <c r="DOJ1" s="331"/>
      <c r="DOK1" s="331"/>
      <c r="DOL1" s="331"/>
      <c r="DOM1" s="331"/>
      <c r="DON1" s="331"/>
      <c r="DOO1" s="331"/>
      <c r="DOP1" s="331"/>
      <c r="DOQ1" s="331"/>
      <c r="DOR1" s="331"/>
      <c r="DOS1" s="331"/>
      <c r="DOT1" s="331"/>
      <c r="DOU1" s="331"/>
      <c r="DOV1" s="331"/>
      <c r="DOW1" s="331"/>
      <c r="DOX1" s="331"/>
      <c r="DOY1" s="331"/>
      <c r="DOZ1" s="331"/>
      <c r="DPA1" s="331"/>
      <c r="DPB1" s="331"/>
      <c r="DPC1" s="331"/>
      <c r="DPD1" s="331"/>
      <c r="DPE1" s="331"/>
      <c r="DPF1" s="331"/>
      <c r="DPG1" s="331"/>
      <c r="DPH1" s="331"/>
      <c r="DPI1" s="331"/>
      <c r="DPJ1" s="331"/>
      <c r="DPK1" s="331"/>
      <c r="DPL1" s="331"/>
      <c r="DPM1" s="331"/>
      <c r="DPN1" s="331"/>
      <c r="DPO1" s="331"/>
      <c r="DPP1" s="331"/>
      <c r="DPQ1" s="331"/>
      <c r="DPR1" s="331"/>
      <c r="DPS1" s="331"/>
      <c r="DPT1" s="331"/>
      <c r="DPU1" s="331"/>
      <c r="DPV1" s="331"/>
      <c r="DPW1" s="331"/>
      <c r="DPX1" s="331"/>
      <c r="DPY1" s="331"/>
      <c r="DPZ1" s="331"/>
      <c r="DQA1" s="331"/>
      <c r="DQB1" s="331"/>
      <c r="DQC1" s="331"/>
      <c r="DQD1" s="331"/>
      <c r="DQE1" s="331"/>
      <c r="DQF1" s="331"/>
      <c r="DQG1" s="331"/>
      <c r="DQH1" s="331"/>
      <c r="DQI1" s="331"/>
      <c r="DQJ1" s="331"/>
      <c r="DQK1" s="331"/>
      <c r="DQL1" s="331"/>
      <c r="DQM1" s="331"/>
      <c r="DQN1" s="331"/>
      <c r="DQO1" s="331"/>
      <c r="DQP1" s="331"/>
      <c r="DQQ1" s="331"/>
      <c r="DQR1" s="331"/>
      <c r="DQS1" s="331"/>
      <c r="DQT1" s="331"/>
      <c r="DQU1" s="331"/>
      <c r="DQV1" s="331"/>
      <c r="DQW1" s="331"/>
      <c r="DQX1" s="331"/>
      <c r="DQY1" s="331"/>
      <c r="DQZ1" s="331"/>
      <c r="DRA1" s="331"/>
      <c r="DRB1" s="331"/>
      <c r="DRC1" s="331"/>
      <c r="DRD1" s="331"/>
      <c r="DRE1" s="331"/>
      <c r="DRF1" s="331"/>
      <c r="DRG1" s="331"/>
      <c r="DRH1" s="331"/>
      <c r="DRI1" s="331"/>
      <c r="DRJ1" s="331"/>
      <c r="DRK1" s="331"/>
      <c r="DRL1" s="331"/>
      <c r="DRM1" s="331"/>
      <c r="DRN1" s="331"/>
      <c r="DRO1" s="331"/>
      <c r="DRP1" s="331"/>
      <c r="DRQ1" s="331"/>
      <c r="DRR1" s="331"/>
      <c r="DRS1" s="331"/>
      <c r="DRT1" s="331"/>
      <c r="DRU1" s="331"/>
      <c r="DRV1" s="331"/>
      <c r="DRW1" s="331"/>
      <c r="DRX1" s="331"/>
      <c r="DRY1" s="331"/>
      <c r="DRZ1" s="331"/>
      <c r="DSA1" s="331"/>
      <c r="DSB1" s="331"/>
      <c r="DSC1" s="331"/>
      <c r="DSD1" s="331"/>
      <c r="DSE1" s="331"/>
      <c r="DSF1" s="331"/>
      <c r="DSG1" s="331"/>
      <c r="DSH1" s="331"/>
      <c r="DSI1" s="331"/>
      <c r="DSJ1" s="331"/>
      <c r="DSK1" s="331"/>
      <c r="DSL1" s="331"/>
      <c r="DSM1" s="331"/>
      <c r="DSN1" s="331"/>
      <c r="DSO1" s="331"/>
      <c r="DSP1" s="331"/>
      <c r="DSQ1" s="331"/>
      <c r="DSR1" s="331"/>
      <c r="DSS1" s="331"/>
      <c r="DST1" s="331"/>
      <c r="DSU1" s="331"/>
      <c r="DSV1" s="331"/>
      <c r="DSW1" s="331"/>
      <c r="DSX1" s="331"/>
      <c r="DSY1" s="331"/>
      <c r="DSZ1" s="331"/>
      <c r="DTA1" s="331"/>
      <c r="DTB1" s="331"/>
      <c r="DTC1" s="331"/>
      <c r="DTD1" s="331"/>
      <c r="DTE1" s="331"/>
      <c r="DTF1" s="331"/>
      <c r="DTG1" s="331"/>
      <c r="DTH1" s="331"/>
      <c r="DTI1" s="331"/>
      <c r="DTJ1" s="331"/>
      <c r="DTK1" s="331"/>
      <c r="DTL1" s="331"/>
      <c r="DTM1" s="331"/>
      <c r="DTN1" s="331"/>
      <c r="DTO1" s="331"/>
      <c r="DTP1" s="331"/>
      <c r="DTQ1" s="331"/>
      <c r="DTR1" s="331"/>
      <c r="DTS1" s="331"/>
      <c r="DTT1" s="331"/>
      <c r="DTU1" s="331"/>
      <c r="DTV1" s="331"/>
      <c r="DTW1" s="331"/>
      <c r="DTX1" s="331"/>
      <c r="DTY1" s="331"/>
      <c r="DTZ1" s="331"/>
      <c r="DUA1" s="331"/>
      <c r="DUB1" s="275"/>
      <c r="DUC1" s="275"/>
      <c r="DUD1" s="275"/>
      <c r="DUE1" s="275"/>
      <c r="DUF1" s="275"/>
      <c r="DUG1" s="275"/>
      <c r="DUH1" s="275"/>
      <c r="DUI1" s="275"/>
      <c r="DUJ1" s="275"/>
      <c r="DUK1" s="275"/>
      <c r="DUL1" s="275"/>
      <c r="DUM1" s="275"/>
      <c r="DUN1" s="275"/>
      <c r="DUO1" s="275"/>
      <c r="DUP1" s="275"/>
      <c r="DUQ1" s="275"/>
      <c r="DUR1" s="275"/>
      <c r="DUS1" s="275"/>
      <c r="DUT1" s="275"/>
      <c r="DUU1" s="275"/>
      <c r="DUV1" s="275"/>
      <c r="DUW1" s="275"/>
      <c r="DUX1" s="275"/>
      <c r="DUY1" s="275"/>
      <c r="DUZ1" s="275"/>
      <c r="DVA1" s="275"/>
      <c r="DVB1" s="275"/>
      <c r="DVC1" s="275"/>
      <c r="DVD1" s="275"/>
      <c r="DVE1" s="275"/>
      <c r="DVF1" s="275"/>
      <c r="DVG1" s="275"/>
      <c r="DVH1" s="275"/>
      <c r="DVI1" s="275"/>
      <c r="DVJ1" s="275"/>
      <c r="DVK1" s="275"/>
      <c r="DVL1" s="275"/>
      <c r="DVM1" s="275"/>
      <c r="DVN1" s="275"/>
      <c r="DVO1" s="275"/>
      <c r="DVP1" s="275"/>
      <c r="DVQ1" s="275"/>
      <c r="DVR1" s="275"/>
      <c r="DVS1" s="275"/>
      <c r="DVT1" s="275"/>
      <c r="DVU1" s="275"/>
      <c r="DVV1" s="275"/>
      <c r="DVW1" s="275"/>
      <c r="DVX1" s="275"/>
      <c r="DVY1" s="275"/>
      <c r="DVZ1" s="275"/>
      <c r="DWA1" s="275"/>
      <c r="DWB1" s="275"/>
      <c r="DWC1" s="275"/>
      <c r="DWD1" s="275"/>
      <c r="DWE1" s="275"/>
      <c r="DWF1" s="275"/>
      <c r="DWG1" s="275"/>
      <c r="DWH1" s="275"/>
      <c r="DWI1" s="275"/>
      <c r="DWJ1" s="275"/>
      <c r="DWK1" s="275"/>
      <c r="DWL1" s="275"/>
      <c r="DWM1" s="275"/>
      <c r="DWN1" s="275"/>
      <c r="DWO1" s="275"/>
      <c r="DWP1" s="275"/>
      <c r="DWQ1" s="275"/>
      <c r="DWR1" s="275"/>
      <c r="DWS1" s="275"/>
      <c r="DWT1" s="275"/>
      <c r="DWU1" s="275"/>
      <c r="DWV1" s="275"/>
      <c r="DWW1" s="275"/>
      <c r="DWX1" s="275"/>
      <c r="DWY1" s="275"/>
      <c r="DWZ1" s="275"/>
      <c r="DXA1" s="275"/>
      <c r="DXB1" s="275"/>
      <c r="DXC1" s="275"/>
      <c r="DXD1" s="275"/>
      <c r="DXE1" s="275"/>
      <c r="DXF1" s="275"/>
      <c r="DXG1" s="275"/>
      <c r="DXH1" s="275"/>
      <c r="DXI1" s="275"/>
      <c r="DXJ1" s="275"/>
      <c r="DXK1" s="275"/>
      <c r="DXL1" s="275"/>
      <c r="DXM1" s="275"/>
      <c r="DXN1" s="275"/>
      <c r="DXO1" s="275"/>
      <c r="DXP1" s="331"/>
      <c r="DXQ1" s="331"/>
      <c r="DXR1" s="331"/>
      <c r="DXS1" s="331"/>
      <c r="DXT1" s="331"/>
      <c r="DXU1" s="331"/>
      <c r="DXV1" s="331"/>
      <c r="DXW1" s="331"/>
      <c r="DXX1" s="331"/>
      <c r="DXY1" s="331"/>
      <c r="DXZ1" s="331"/>
      <c r="DYA1" s="331"/>
      <c r="DYB1" s="331"/>
      <c r="DYC1" s="331"/>
      <c r="DYD1" s="331"/>
      <c r="DYE1" s="331"/>
      <c r="DYF1" s="331"/>
      <c r="DYG1" s="331"/>
      <c r="DYH1" s="331"/>
      <c r="DYI1" s="331"/>
      <c r="DYJ1" s="331"/>
      <c r="DYK1" s="331"/>
      <c r="DYL1" s="331"/>
      <c r="DYM1" s="331"/>
      <c r="DYN1" s="331"/>
      <c r="DYO1" s="331"/>
      <c r="DYP1" s="331"/>
      <c r="DYQ1" s="331"/>
      <c r="DYR1" s="331"/>
      <c r="DYS1" s="331"/>
      <c r="DYT1" s="331"/>
      <c r="DYU1" s="331"/>
      <c r="DYV1" s="331"/>
      <c r="DYW1" s="331"/>
      <c r="DYX1" s="331"/>
      <c r="DYY1" s="331"/>
      <c r="DYZ1" s="331"/>
      <c r="DZA1" s="331"/>
      <c r="DZB1" s="331"/>
      <c r="DZC1" s="331"/>
      <c r="DZD1" s="331"/>
      <c r="DZE1" s="331"/>
      <c r="DZF1" s="331"/>
      <c r="DZG1" s="331"/>
      <c r="DZH1" s="331"/>
      <c r="DZI1" s="331"/>
      <c r="DZJ1" s="331"/>
      <c r="DZK1" s="331"/>
      <c r="DZL1" s="331"/>
      <c r="DZM1" s="331"/>
      <c r="DZN1" s="331"/>
      <c r="DZO1" s="331"/>
      <c r="DZP1" s="331"/>
      <c r="DZQ1" s="331"/>
      <c r="DZR1" s="331"/>
      <c r="DZS1" s="331"/>
      <c r="DZT1" s="331"/>
      <c r="DZU1" s="331"/>
      <c r="DZV1" s="331"/>
      <c r="DZW1" s="331"/>
      <c r="DZX1" s="331"/>
      <c r="DZY1" s="331"/>
      <c r="DZZ1" s="331"/>
      <c r="EAA1" s="331"/>
      <c r="EAB1" s="331"/>
      <c r="EAC1" s="331"/>
      <c r="EAD1" s="331"/>
      <c r="EAE1" s="331"/>
      <c r="EAF1" s="331"/>
      <c r="EAG1" s="331"/>
      <c r="EAH1" s="331"/>
      <c r="EAI1" s="331"/>
      <c r="EAJ1" s="331"/>
      <c r="EAK1" s="331"/>
      <c r="EAL1" s="331"/>
      <c r="EAM1" s="331"/>
      <c r="EAN1" s="331"/>
      <c r="EAO1" s="331"/>
      <c r="EAP1" s="331"/>
      <c r="EAQ1" s="331"/>
      <c r="EAR1" s="331"/>
      <c r="EAS1" s="331"/>
      <c r="EAT1" s="331"/>
      <c r="EAU1" s="331"/>
      <c r="EAV1" s="331"/>
      <c r="EAW1" s="331"/>
      <c r="EAX1" s="331"/>
      <c r="EAY1" s="331"/>
      <c r="EAZ1" s="331"/>
      <c r="EBA1" s="331"/>
      <c r="EBB1" s="331"/>
      <c r="EBC1" s="331"/>
      <c r="EBD1" s="331"/>
      <c r="EBE1" s="331"/>
      <c r="EBF1" s="331"/>
      <c r="EBG1" s="331"/>
      <c r="EBH1" s="331"/>
      <c r="EBI1" s="331"/>
      <c r="EBJ1" s="331"/>
      <c r="EBK1" s="331"/>
      <c r="EBL1" s="331"/>
      <c r="EBM1" s="331"/>
      <c r="EBN1" s="331"/>
      <c r="EBO1" s="331"/>
      <c r="EBP1" s="331"/>
      <c r="EBQ1" s="331"/>
      <c r="EBR1" s="331"/>
      <c r="EBS1" s="331"/>
      <c r="EBT1" s="331"/>
      <c r="EBU1" s="331"/>
      <c r="EBV1" s="331"/>
      <c r="EBW1" s="331"/>
      <c r="EBX1" s="331"/>
      <c r="EBY1" s="331"/>
      <c r="EBZ1" s="331"/>
      <c r="ECA1" s="331"/>
      <c r="ECB1" s="331"/>
      <c r="ECC1" s="331"/>
      <c r="ECD1" s="331"/>
      <c r="ECE1" s="331"/>
      <c r="ECF1" s="331"/>
      <c r="ECG1" s="331"/>
      <c r="ECH1" s="331"/>
      <c r="ECI1" s="331"/>
      <c r="ECJ1" s="331"/>
      <c r="ECK1" s="331"/>
      <c r="ECL1" s="331"/>
      <c r="ECM1" s="331"/>
      <c r="ECN1" s="331"/>
      <c r="ECO1" s="331"/>
      <c r="ECP1" s="331"/>
      <c r="ECQ1" s="331"/>
      <c r="ECR1" s="331"/>
      <c r="ECS1" s="331"/>
      <c r="ECT1" s="331"/>
      <c r="ECU1" s="331"/>
      <c r="ECV1" s="331"/>
      <c r="ECW1" s="331"/>
      <c r="ECX1" s="331"/>
      <c r="ECY1" s="331"/>
      <c r="ECZ1" s="331"/>
      <c r="EDA1" s="331"/>
      <c r="EDB1" s="331"/>
      <c r="EDC1" s="331"/>
      <c r="EDD1" s="331"/>
      <c r="EDE1" s="331"/>
      <c r="EDF1" s="331"/>
      <c r="EDG1" s="331"/>
      <c r="EDH1" s="331"/>
      <c r="EDI1" s="331"/>
      <c r="EDJ1" s="331"/>
      <c r="EDK1" s="331"/>
      <c r="EDL1" s="331"/>
      <c r="EDM1" s="331"/>
      <c r="EDN1" s="331"/>
      <c r="EDO1" s="331"/>
      <c r="EDP1" s="331"/>
      <c r="EDQ1" s="331"/>
      <c r="EDR1" s="331"/>
      <c r="EDS1" s="331"/>
      <c r="EDT1" s="331"/>
      <c r="EDU1" s="331"/>
      <c r="EDV1" s="331"/>
      <c r="EDW1" s="331"/>
      <c r="EDX1" s="275"/>
      <c r="EDY1" s="275"/>
      <c r="EDZ1" s="275"/>
      <c r="EEA1" s="275"/>
      <c r="EEB1" s="275"/>
      <c r="EEC1" s="275"/>
      <c r="EED1" s="275"/>
      <c r="EEE1" s="275"/>
      <c r="EEF1" s="275"/>
      <c r="EEG1" s="275"/>
      <c r="EEH1" s="275"/>
      <c r="EEI1" s="275"/>
      <c r="EEJ1" s="275"/>
      <c r="EEK1" s="275"/>
      <c r="EEL1" s="275"/>
      <c r="EEM1" s="275"/>
      <c r="EEN1" s="275"/>
      <c r="EEO1" s="275"/>
      <c r="EEP1" s="275"/>
      <c r="EEQ1" s="275"/>
      <c r="EER1" s="275"/>
      <c r="EES1" s="275"/>
      <c r="EET1" s="275"/>
      <c r="EEU1" s="275"/>
      <c r="EEV1" s="275"/>
      <c r="EEW1" s="275"/>
      <c r="EEX1" s="275"/>
      <c r="EEY1" s="275"/>
      <c r="EEZ1" s="275"/>
      <c r="EFA1" s="275"/>
      <c r="EFB1" s="275"/>
      <c r="EFC1" s="275"/>
      <c r="EFD1" s="275"/>
      <c r="EFE1" s="275"/>
      <c r="EFF1" s="275"/>
      <c r="EFG1" s="275"/>
      <c r="EFH1" s="275"/>
      <c r="EFI1" s="275"/>
      <c r="EFJ1" s="275"/>
      <c r="EFK1" s="275"/>
      <c r="EFL1" s="275"/>
      <c r="EFM1" s="275"/>
      <c r="EFN1" s="275"/>
      <c r="EFO1" s="275"/>
      <c r="EFP1" s="275"/>
      <c r="EFQ1" s="275"/>
      <c r="EFR1" s="275"/>
      <c r="EFS1" s="275"/>
      <c r="EFT1" s="275"/>
      <c r="EFU1" s="275"/>
      <c r="EFV1" s="275"/>
      <c r="EFW1" s="275"/>
      <c r="EFX1" s="275"/>
      <c r="EFY1" s="275"/>
      <c r="EFZ1" s="275"/>
      <c r="EGA1" s="275"/>
      <c r="EGB1" s="275"/>
      <c r="EGC1" s="275"/>
      <c r="EGD1" s="275"/>
      <c r="EGE1" s="275"/>
      <c r="EGF1" s="275"/>
      <c r="EGG1" s="275"/>
      <c r="EGH1" s="275"/>
      <c r="EGI1" s="275"/>
      <c r="EGJ1" s="275"/>
      <c r="EGK1" s="275"/>
      <c r="EGL1" s="275"/>
      <c r="EGM1" s="275"/>
      <c r="EGN1" s="275"/>
      <c r="EGO1" s="275"/>
      <c r="EGP1" s="275"/>
      <c r="EGQ1" s="275"/>
      <c r="EGR1" s="275"/>
      <c r="EGS1" s="275"/>
      <c r="EGT1" s="275"/>
      <c r="EGU1" s="275"/>
      <c r="EGV1" s="275"/>
      <c r="EGW1" s="275"/>
      <c r="EGX1" s="275"/>
      <c r="EGY1" s="275"/>
      <c r="EGZ1" s="275"/>
      <c r="EHA1" s="275"/>
      <c r="EHB1" s="275"/>
      <c r="EHC1" s="275"/>
      <c r="EHD1" s="275"/>
      <c r="EHE1" s="275"/>
      <c r="EHF1" s="275"/>
      <c r="EHG1" s="275"/>
      <c r="EHH1" s="275"/>
      <c r="EHI1" s="275"/>
      <c r="EHJ1" s="275"/>
      <c r="EHK1" s="275"/>
      <c r="EHL1" s="331"/>
      <c r="EHM1" s="331"/>
      <c r="EHN1" s="331"/>
      <c r="EHO1" s="331"/>
      <c r="EHP1" s="331"/>
      <c r="EHQ1" s="331"/>
      <c r="EHR1" s="331"/>
      <c r="EHS1" s="331"/>
      <c r="EHT1" s="331"/>
      <c r="EHU1" s="331"/>
      <c r="EHV1" s="331"/>
      <c r="EHW1" s="331"/>
      <c r="EHX1" s="331"/>
      <c r="EHY1" s="331"/>
      <c r="EHZ1" s="331"/>
      <c r="EIA1" s="331"/>
      <c r="EIB1" s="331"/>
      <c r="EIC1" s="331"/>
      <c r="EID1" s="331"/>
      <c r="EIE1" s="331"/>
      <c r="EIF1" s="331"/>
      <c r="EIG1" s="331"/>
      <c r="EIH1" s="331"/>
      <c r="EII1" s="331"/>
      <c r="EIJ1" s="331"/>
      <c r="EIK1" s="331"/>
      <c r="EIL1" s="331"/>
      <c r="EIM1" s="331"/>
      <c r="EIN1" s="331"/>
      <c r="EIO1" s="331"/>
      <c r="EIP1" s="331"/>
      <c r="EIQ1" s="331"/>
      <c r="EIR1" s="331"/>
      <c r="EIS1" s="331"/>
      <c r="EIT1" s="331"/>
      <c r="EIU1" s="331"/>
      <c r="EIV1" s="331"/>
      <c r="EIW1" s="331"/>
      <c r="EIX1" s="331"/>
      <c r="EIY1" s="331"/>
      <c r="EIZ1" s="331"/>
      <c r="EJA1" s="331"/>
      <c r="EJB1" s="331"/>
      <c r="EJC1" s="331"/>
      <c r="EJD1" s="331"/>
      <c r="EJE1" s="331"/>
      <c r="EJF1" s="331"/>
      <c r="EJG1" s="331"/>
      <c r="EJH1" s="331"/>
      <c r="EJI1" s="331"/>
      <c r="EJJ1" s="331"/>
      <c r="EJK1" s="331"/>
      <c r="EJL1" s="331"/>
      <c r="EJM1" s="331"/>
      <c r="EJN1" s="331"/>
      <c r="EJO1" s="331"/>
      <c r="EJP1" s="331"/>
      <c r="EJQ1" s="331"/>
      <c r="EJR1" s="331"/>
      <c r="EJS1" s="331"/>
      <c r="EJT1" s="331"/>
      <c r="EJU1" s="331"/>
      <c r="EJV1" s="331"/>
      <c r="EJW1" s="331"/>
      <c r="EJX1" s="331"/>
      <c r="EJY1" s="331"/>
      <c r="EJZ1" s="331"/>
      <c r="EKA1" s="331"/>
      <c r="EKB1" s="331"/>
      <c r="EKC1" s="331"/>
      <c r="EKD1" s="331"/>
      <c r="EKE1" s="331"/>
      <c r="EKF1" s="331"/>
      <c r="EKG1" s="331"/>
      <c r="EKH1" s="331"/>
      <c r="EKI1" s="331"/>
      <c r="EKJ1" s="331"/>
      <c r="EKK1" s="331"/>
      <c r="EKL1" s="331"/>
      <c r="EKM1" s="331"/>
      <c r="EKN1" s="331"/>
      <c r="EKO1" s="331"/>
      <c r="EKP1" s="331"/>
      <c r="EKQ1" s="331"/>
      <c r="EKR1" s="331"/>
      <c r="EKS1" s="331"/>
      <c r="EKT1" s="331"/>
      <c r="EKU1" s="331"/>
      <c r="EKV1" s="331"/>
      <c r="EKW1" s="331"/>
      <c r="EKX1" s="331"/>
      <c r="EKY1" s="331"/>
      <c r="EKZ1" s="331"/>
      <c r="ELA1" s="331"/>
      <c r="ELB1" s="331"/>
      <c r="ELC1" s="331"/>
      <c r="ELD1" s="331"/>
      <c r="ELE1" s="331"/>
      <c r="ELF1" s="331"/>
      <c r="ELG1" s="331"/>
      <c r="ELH1" s="331"/>
      <c r="ELI1" s="331"/>
      <c r="ELJ1" s="331"/>
      <c r="ELK1" s="331"/>
      <c r="ELL1" s="331"/>
      <c r="ELM1" s="331"/>
      <c r="ELN1" s="331"/>
      <c r="ELO1" s="331"/>
      <c r="ELP1" s="331"/>
      <c r="ELQ1" s="331"/>
      <c r="ELR1" s="331"/>
      <c r="ELS1" s="331"/>
      <c r="ELT1" s="331"/>
      <c r="ELU1" s="331"/>
      <c r="ELV1" s="331"/>
      <c r="ELW1" s="331"/>
      <c r="ELX1" s="331"/>
      <c r="ELY1" s="331"/>
      <c r="ELZ1" s="331"/>
      <c r="EMA1" s="331"/>
      <c r="EMB1" s="331"/>
      <c r="EMC1" s="331"/>
      <c r="EMD1" s="331"/>
      <c r="EME1" s="331"/>
      <c r="EMF1" s="331"/>
      <c r="EMG1" s="331"/>
      <c r="EMH1" s="331"/>
      <c r="EMI1" s="331"/>
      <c r="EMJ1" s="331"/>
      <c r="EMK1" s="331"/>
      <c r="EML1" s="331"/>
      <c r="EMM1" s="331"/>
      <c r="EMN1" s="331"/>
      <c r="EMO1" s="331"/>
      <c r="EMP1" s="331"/>
      <c r="EMQ1" s="331"/>
      <c r="EMR1" s="331"/>
      <c r="EMS1" s="331"/>
      <c r="EMT1" s="331"/>
      <c r="EMU1" s="331"/>
      <c r="EMV1" s="331"/>
      <c r="EMW1" s="331"/>
      <c r="EMX1" s="331"/>
      <c r="EMY1" s="331"/>
      <c r="EMZ1" s="331"/>
      <c r="ENA1" s="331"/>
      <c r="ENB1" s="331"/>
      <c r="ENC1" s="331"/>
      <c r="END1" s="331"/>
      <c r="ENE1" s="331"/>
      <c r="ENF1" s="331"/>
      <c r="ENG1" s="331"/>
      <c r="ENH1" s="331"/>
      <c r="ENI1" s="331"/>
      <c r="ENJ1" s="331"/>
      <c r="ENK1" s="331"/>
      <c r="ENL1" s="331"/>
      <c r="ENM1" s="331"/>
      <c r="ENN1" s="331"/>
      <c r="ENO1" s="331"/>
      <c r="ENP1" s="331"/>
      <c r="ENQ1" s="331"/>
      <c r="ENR1" s="331"/>
      <c r="ENS1" s="331"/>
      <c r="ENT1" s="275"/>
      <c r="ENU1" s="275"/>
      <c r="ENV1" s="275"/>
      <c r="ENW1" s="275"/>
      <c r="ENX1" s="275"/>
      <c r="ENY1" s="275"/>
      <c r="ENZ1" s="275"/>
      <c r="EOA1" s="275"/>
      <c r="EOB1" s="275"/>
      <c r="EOC1" s="275"/>
      <c r="EOD1" s="275"/>
      <c r="EOE1" s="275"/>
      <c r="EOF1" s="275"/>
      <c r="EOG1" s="275"/>
      <c r="EOH1" s="275"/>
      <c r="EOI1" s="275"/>
      <c r="EOJ1" s="275"/>
      <c r="EOK1" s="275"/>
      <c r="EOL1" s="275"/>
      <c r="EOM1" s="275"/>
      <c r="EON1" s="275"/>
      <c r="EOO1" s="275"/>
      <c r="EOP1" s="275"/>
      <c r="EOQ1" s="275"/>
      <c r="EOR1" s="275"/>
      <c r="EOS1" s="275"/>
      <c r="EOT1" s="275"/>
      <c r="EOU1" s="275"/>
      <c r="EOV1" s="275"/>
      <c r="EOW1" s="275"/>
      <c r="EOX1" s="275"/>
      <c r="EOY1" s="275"/>
      <c r="EOZ1" s="275"/>
      <c r="EPA1" s="275"/>
      <c r="EPB1" s="275"/>
      <c r="EPC1" s="275"/>
      <c r="EPD1" s="275"/>
      <c r="EPE1" s="275"/>
      <c r="EPF1" s="275"/>
      <c r="EPG1" s="275"/>
      <c r="EPH1" s="275"/>
      <c r="EPI1" s="275"/>
      <c r="EPJ1" s="275"/>
      <c r="EPK1" s="275"/>
      <c r="EPL1" s="275"/>
      <c r="EPM1" s="275"/>
      <c r="EPN1" s="275"/>
      <c r="EPO1" s="275"/>
      <c r="EPP1" s="275"/>
      <c r="EPQ1" s="275"/>
      <c r="EPR1" s="275"/>
      <c r="EPS1" s="275"/>
      <c r="EPT1" s="275"/>
      <c r="EPU1" s="275"/>
      <c r="EPV1" s="275"/>
      <c r="EPW1" s="275"/>
      <c r="EPX1" s="275"/>
      <c r="EPY1" s="275"/>
      <c r="EPZ1" s="275"/>
      <c r="EQA1" s="275"/>
      <c r="EQB1" s="275"/>
      <c r="EQC1" s="275"/>
      <c r="EQD1" s="275"/>
      <c r="EQE1" s="275"/>
      <c r="EQF1" s="275"/>
      <c r="EQG1" s="275"/>
      <c r="EQH1" s="275"/>
      <c r="EQI1" s="275"/>
      <c r="EQJ1" s="275"/>
      <c r="EQK1" s="275"/>
      <c r="EQL1" s="275"/>
      <c r="EQM1" s="275"/>
      <c r="EQN1" s="275"/>
      <c r="EQO1" s="275"/>
      <c r="EQP1" s="275"/>
      <c r="EQQ1" s="275"/>
      <c r="EQR1" s="275"/>
      <c r="EQS1" s="275"/>
      <c r="EQT1" s="275"/>
      <c r="EQU1" s="275"/>
      <c r="EQV1" s="275"/>
      <c r="EQW1" s="275"/>
      <c r="EQX1" s="275"/>
      <c r="EQY1" s="275"/>
      <c r="EQZ1" s="275"/>
      <c r="ERA1" s="275"/>
      <c r="ERB1" s="275"/>
      <c r="ERC1" s="275"/>
      <c r="ERD1" s="275"/>
      <c r="ERE1" s="275"/>
      <c r="ERF1" s="275"/>
      <c r="ERG1" s="275"/>
      <c r="ERH1" s="331"/>
      <c r="ERI1" s="331"/>
      <c r="ERJ1" s="331"/>
      <c r="ERK1" s="331"/>
      <c r="ERL1" s="331"/>
      <c r="ERM1" s="331"/>
      <c r="ERN1" s="331"/>
      <c r="ERO1" s="331"/>
      <c r="ERP1" s="331"/>
      <c r="ERQ1" s="331"/>
      <c r="ERR1" s="331"/>
      <c r="ERS1" s="331"/>
      <c r="ERT1" s="331"/>
      <c r="ERU1" s="331"/>
      <c r="ERV1" s="331"/>
      <c r="ERW1" s="331"/>
      <c r="ERX1" s="331"/>
      <c r="ERY1" s="331"/>
      <c r="ERZ1" s="331"/>
      <c r="ESA1" s="331"/>
      <c r="ESB1" s="331"/>
      <c r="ESC1" s="331"/>
      <c r="ESD1" s="331"/>
      <c r="ESE1" s="331"/>
      <c r="ESF1" s="331"/>
      <c r="ESG1" s="331"/>
      <c r="ESH1" s="331"/>
      <c r="ESI1" s="331"/>
      <c r="ESJ1" s="331"/>
      <c r="ESK1" s="331"/>
      <c r="ESL1" s="331"/>
      <c r="ESM1" s="331"/>
      <c r="ESN1" s="331"/>
      <c r="ESO1" s="331"/>
      <c r="ESP1" s="331"/>
      <c r="ESQ1" s="331"/>
      <c r="ESR1" s="331"/>
      <c r="ESS1" s="331"/>
      <c r="EST1" s="331"/>
      <c r="ESU1" s="331"/>
      <c r="ESV1" s="331"/>
      <c r="ESW1" s="331"/>
      <c r="ESX1" s="331"/>
      <c r="ESY1" s="331"/>
      <c r="ESZ1" s="331"/>
      <c r="ETA1" s="331"/>
      <c r="ETB1" s="331"/>
      <c r="ETC1" s="331"/>
      <c r="ETD1" s="331"/>
      <c r="ETE1" s="331"/>
      <c r="ETF1" s="331"/>
      <c r="ETG1" s="331"/>
      <c r="ETH1" s="331"/>
      <c r="ETI1" s="331"/>
      <c r="ETJ1" s="331"/>
      <c r="ETK1" s="331"/>
      <c r="ETL1" s="331"/>
      <c r="ETM1" s="331"/>
      <c r="ETN1" s="331"/>
      <c r="ETO1" s="331"/>
      <c r="ETP1" s="331"/>
      <c r="ETQ1" s="331"/>
      <c r="ETR1" s="331"/>
      <c r="ETS1" s="331"/>
      <c r="ETT1" s="331"/>
      <c r="ETU1" s="331"/>
      <c r="ETV1" s="331"/>
      <c r="ETW1" s="331"/>
      <c r="ETX1" s="331"/>
      <c r="ETY1" s="331"/>
      <c r="ETZ1" s="331"/>
      <c r="EUA1" s="331"/>
      <c r="EUB1" s="331"/>
      <c r="EUC1" s="331"/>
      <c r="EUD1" s="331"/>
      <c r="EUE1" s="331"/>
      <c r="EUF1" s="331"/>
      <c r="EUG1" s="331"/>
      <c r="EUH1" s="331"/>
      <c r="EUI1" s="331"/>
      <c r="EUJ1" s="331"/>
      <c r="EUK1" s="331"/>
      <c r="EUL1" s="331"/>
      <c r="EUM1" s="331"/>
      <c r="EUN1" s="331"/>
      <c r="EUO1" s="331"/>
      <c r="EUP1" s="331"/>
      <c r="EUQ1" s="331"/>
      <c r="EUR1" s="331"/>
      <c r="EUS1" s="331"/>
      <c r="EUT1" s="331"/>
      <c r="EUU1" s="331"/>
      <c r="EUV1" s="331"/>
      <c r="EUW1" s="331"/>
      <c r="EUX1" s="331"/>
      <c r="EUY1" s="331"/>
      <c r="EUZ1" s="331"/>
      <c r="EVA1" s="331"/>
      <c r="EVB1" s="331"/>
      <c r="EVC1" s="331"/>
      <c r="EVD1" s="331"/>
      <c r="EVE1" s="331"/>
      <c r="EVF1" s="331"/>
      <c r="EVG1" s="331"/>
      <c r="EVH1" s="331"/>
      <c r="EVI1" s="331"/>
      <c r="EVJ1" s="331"/>
      <c r="EVK1" s="331"/>
      <c r="EVL1" s="331"/>
      <c r="EVM1" s="331"/>
      <c r="EVN1" s="331"/>
      <c r="EVO1" s="331"/>
      <c r="EVP1" s="331"/>
      <c r="EVQ1" s="331"/>
      <c r="EVR1" s="331"/>
      <c r="EVS1" s="331"/>
      <c r="EVT1" s="331"/>
      <c r="EVU1" s="331"/>
      <c r="EVV1" s="331"/>
      <c r="EVW1" s="331"/>
      <c r="EVX1" s="331"/>
      <c r="EVY1" s="331"/>
      <c r="EVZ1" s="331"/>
      <c r="EWA1" s="331"/>
      <c r="EWB1" s="331"/>
      <c r="EWC1" s="331"/>
      <c r="EWD1" s="331"/>
      <c r="EWE1" s="331"/>
      <c r="EWF1" s="331"/>
      <c r="EWG1" s="331"/>
      <c r="EWH1" s="331"/>
      <c r="EWI1" s="331"/>
      <c r="EWJ1" s="331"/>
      <c r="EWK1" s="331"/>
      <c r="EWL1" s="331"/>
      <c r="EWM1" s="331"/>
      <c r="EWN1" s="331"/>
      <c r="EWO1" s="331"/>
      <c r="EWP1" s="331"/>
      <c r="EWQ1" s="331"/>
      <c r="EWR1" s="331"/>
      <c r="EWS1" s="331"/>
      <c r="EWT1" s="331"/>
      <c r="EWU1" s="331"/>
      <c r="EWV1" s="331"/>
      <c r="EWW1" s="331"/>
      <c r="EWX1" s="331"/>
      <c r="EWY1" s="331"/>
      <c r="EWZ1" s="331"/>
      <c r="EXA1" s="331"/>
      <c r="EXB1" s="331"/>
      <c r="EXC1" s="331"/>
      <c r="EXD1" s="331"/>
      <c r="EXE1" s="331"/>
      <c r="EXF1" s="331"/>
      <c r="EXG1" s="331"/>
      <c r="EXH1" s="331"/>
      <c r="EXI1" s="331"/>
      <c r="EXJ1" s="331"/>
      <c r="EXK1" s="331"/>
      <c r="EXL1" s="331"/>
      <c r="EXM1" s="331"/>
      <c r="EXN1" s="331"/>
      <c r="EXO1" s="331"/>
      <c r="EXP1" s="275"/>
      <c r="EXQ1" s="275"/>
      <c r="EXR1" s="275"/>
      <c r="EXS1" s="275"/>
      <c r="EXT1" s="275"/>
      <c r="EXU1" s="275"/>
      <c r="EXV1" s="275"/>
      <c r="EXW1" s="275"/>
      <c r="EXX1" s="275"/>
      <c r="EXY1" s="275"/>
      <c r="EXZ1" s="275"/>
      <c r="EYA1" s="275"/>
      <c r="EYB1" s="275"/>
      <c r="EYC1" s="275"/>
      <c r="EYD1" s="275"/>
      <c r="EYE1" s="275"/>
      <c r="EYF1" s="275"/>
      <c r="EYG1" s="275"/>
      <c r="EYH1" s="275"/>
      <c r="EYI1" s="275"/>
      <c r="EYJ1" s="275"/>
      <c r="EYK1" s="275"/>
      <c r="EYL1" s="275"/>
      <c r="EYM1" s="275"/>
      <c r="EYN1" s="275"/>
      <c r="EYO1" s="275"/>
      <c r="EYP1" s="275"/>
      <c r="EYQ1" s="275"/>
      <c r="EYR1" s="275"/>
      <c r="EYS1" s="275"/>
      <c r="EYT1" s="275"/>
      <c r="EYU1" s="275"/>
      <c r="EYV1" s="275"/>
      <c r="EYW1" s="275"/>
      <c r="EYX1" s="275"/>
      <c r="EYY1" s="275"/>
      <c r="EYZ1" s="275"/>
      <c r="EZA1" s="275"/>
      <c r="EZB1" s="275"/>
      <c r="EZC1" s="275"/>
      <c r="EZD1" s="275"/>
      <c r="EZE1" s="275"/>
      <c r="EZF1" s="275"/>
      <c r="EZG1" s="275"/>
      <c r="EZH1" s="275"/>
      <c r="EZI1" s="275"/>
      <c r="EZJ1" s="275"/>
      <c r="EZK1" s="275"/>
      <c r="EZL1" s="275"/>
      <c r="EZM1" s="275"/>
      <c r="EZN1" s="275"/>
      <c r="EZO1" s="275"/>
      <c r="EZP1" s="275"/>
      <c r="EZQ1" s="275"/>
      <c r="EZR1" s="275"/>
      <c r="EZS1" s="275"/>
      <c r="EZT1" s="275"/>
      <c r="EZU1" s="275"/>
      <c r="EZV1" s="275"/>
      <c r="EZW1" s="275"/>
      <c r="EZX1" s="275"/>
      <c r="EZY1" s="275"/>
      <c r="EZZ1" s="275"/>
      <c r="FAA1" s="275"/>
      <c r="FAB1" s="275"/>
      <c r="FAC1" s="275"/>
      <c r="FAD1" s="275"/>
      <c r="FAE1" s="275"/>
      <c r="FAF1" s="275"/>
      <c r="FAG1" s="275"/>
      <c r="FAH1" s="275"/>
      <c r="FAI1" s="275"/>
      <c r="FAJ1" s="275"/>
      <c r="FAK1" s="275"/>
      <c r="FAL1" s="275"/>
      <c r="FAM1" s="275"/>
      <c r="FAN1" s="275"/>
      <c r="FAO1" s="275"/>
      <c r="FAP1" s="275"/>
      <c r="FAQ1" s="275"/>
      <c r="FAR1" s="275"/>
      <c r="FAS1" s="275"/>
      <c r="FAT1" s="275"/>
      <c r="FAU1" s="275"/>
      <c r="FAV1" s="275"/>
      <c r="FAW1" s="275"/>
      <c r="FAX1" s="275"/>
      <c r="FAY1" s="275"/>
      <c r="FAZ1" s="275"/>
      <c r="FBA1" s="275"/>
      <c r="FBB1" s="275"/>
      <c r="FBC1" s="275"/>
      <c r="FBD1" s="331"/>
      <c r="FBE1" s="331"/>
      <c r="FBF1" s="331"/>
      <c r="FBG1" s="331"/>
      <c r="FBH1" s="331"/>
      <c r="FBI1" s="331"/>
      <c r="FBJ1" s="331"/>
      <c r="FBK1" s="331"/>
      <c r="FBL1" s="331"/>
      <c r="FBM1" s="331"/>
      <c r="FBN1" s="331"/>
      <c r="FBO1" s="331"/>
      <c r="FBP1" s="331"/>
      <c r="FBQ1" s="331"/>
      <c r="FBR1" s="331"/>
      <c r="FBS1" s="331"/>
      <c r="FBT1" s="331"/>
      <c r="FBU1" s="331"/>
      <c r="FBV1" s="331"/>
      <c r="FBW1" s="331"/>
      <c r="FBX1" s="331"/>
      <c r="FBY1" s="331"/>
      <c r="FBZ1" s="331"/>
      <c r="FCA1" s="331"/>
      <c r="FCB1" s="331"/>
      <c r="FCC1" s="331"/>
      <c r="FCD1" s="331"/>
      <c r="FCE1" s="331"/>
      <c r="FCF1" s="331"/>
      <c r="FCG1" s="331"/>
      <c r="FCH1" s="331"/>
      <c r="FCI1" s="331"/>
      <c r="FCJ1" s="331"/>
      <c r="FCK1" s="331"/>
      <c r="FCL1" s="331"/>
      <c r="FCM1" s="331"/>
      <c r="FCN1" s="331"/>
      <c r="FCO1" s="331"/>
      <c r="FCP1" s="331"/>
      <c r="FCQ1" s="331"/>
      <c r="FCR1" s="331"/>
      <c r="FCS1" s="331"/>
      <c r="FCT1" s="331"/>
      <c r="FCU1" s="331"/>
      <c r="FCV1" s="331"/>
      <c r="FCW1" s="331"/>
      <c r="FCX1" s="331"/>
      <c r="FCY1" s="331"/>
      <c r="FCZ1" s="331"/>
      <c r="FDA1" s="331"/>
      <c r="FDB1" s="331"/>
      <c r="FDC1" s="331"/>
      <c r="FDD1" s="331"/>
      <c r="FDE1" s="331"/>
      <c r="FDF1" s="331"/>
      <c r="FDG1" s="331"/>
      <c r="FDH1" s="331"/>
      <c r="FDI1" s="331"/>
      <c r="FDJ1" s="331"/>
      <c r="FDK1" s="331"/>
      <c r="FDL1" s="331"/>
      <c r="FDM1" s="331"/>
      <c r="FDN1" s="331"/>
      <c r="FDO1" s="331"/>
      <c r="FDP1" s="331"/>
      <c r="FDQ1" s="331"/>
      <c r="FDR1" s="331"/>
      <c r="FDS1" s="331"/>
      <c r="FDT1" s="331"/>
      <c r="FDU1" s="331"/>
      <c r="FDV1" s="331"/>
      <c r="FDW1" s="331"/>
      <c r="FDX1" s="331"/>
      <c r="FDY1" s="331"/>
      <c r="FDZ1" s="331"/>
      <c r="FEA1" s="331"/>
      <c r="FEB1" s="331"/>
      <c r="FEC1" s="331"/>
      <c r="FED1" s="331"/>
      <c r="FEE1" s="331"/>
      <c r="FEF1" s="331"/>
      <c r="FEG1" s="331"/>
      <c r="FEH1" s="331"/>
      <c r="FEI1" s="331"/>
      <c r="FEJ1" s="331"/>
      <c r="FEK1" s="331"/>
      <c r="FEL1" s="331"/>
      <c r="FEM1" s="331"/>
      <c r="FEN1" s="331"/>
      <c r="FEO1" s="331"/>
      <c r="FEP1" s="331"/>
      <c r="FEQ1" s="331"/>
      <c r="FER1" s="331"/>
      <c r="FES1" s="331"/>
      <c r="FET1" s="331"/>
      <c r="FEU1" s="331"/>
      <c r="FEV1" s="331"/>
      <c r="FEW1" s="331"/>
      <c r="FEX1" s="331"/>
      <c r="FEY1" s="331"/>
      <c r="FEZ1" s="331"/>
      <c r="FFA1" s="331"/>
      <c r="FFB1" s="331"/>
      <c r="FFC1" s="331"/>
      <c r="FFD1" s="331"/>
      <c r="FFE1" s="331"/>
      <c r="FFF1" s="331"/>
      <c r="FFG1" s="331"/>
      <c r="FFH1" s="331"/>
      <c r="FFI1" s="331"/>
      <c r="FFJ1" s="331"/>
      <c r="FFK1" s="331"/>
      <c r="FFL1" s="331"/>
      <c r="FFM1" s="331"/>
      <c r="FFN1" s="331"/>
      <c r="FFO1" s="331"/>
      <c r="FFP1" s="331"/>
      <c r="FFQ1" s="331"/>
      <c r="FFR1" s="331"/>
      <c r="FFS1" s="331"/>
      <c r="FFT1" s="331"/>
      <c r="FFU1" s="331"/>
      <c r="FFV1" s="331"/>
      <c r="FFW1" s="331"/>
      <c r="FFX1" s="331"/>
      <c r="FFY1" s="331"/>
      <c r="FFZ1" s="331"/>
      <c r="FGA1" s="331"/>
      <c r="FGB1" s="331"/>
      <c r="FGC1" s="331"/>
      <c r="FGD1" s="331"/>
      <c r="FGE1" s="331"/>
      <c r="FGF1" s="331"/>
      <c r="FGG1" s="331"/>
      <c r="FGH1" s="331"/>
      <c r="FGI1" s="331"/>
      <c r="FGJ1" s="331"/>
      <c r="FGK1" s="331"/>
      <c r="FGL1" s="331"/>
      <c r="FGM1" s="331"/>
      <c r="FGN1" s="331"/>
      <c r="FGO1" s="331"/>
      <c r="FGP1" s="331"/>
      <c r="FGQ1" s="331"/>
      <c r="FGR1" s="331"/>
      <c r="FGS1" s="331"/>
      <c r="FGT1" s="331"/>
      <c r="FGU1" s="331"/>
      <c r="FGV1" s="331"/>
      <c r="FGW1" s="331"/>
      <c r="FGX1" s="331"/>
      <c r="FGY1" s="331"/>
      <c r="FGZ1" s="331"/>
      <c r="FHA1" s="331"/>
      <c r="FHB1" s="331"/>
      <c r="FHC1" s="331"/>
      <c r="FHD1" s="331"/>
      <c r="FHE1" s="331"/>
      <c r="FHF1" s="331"/>
      <c r="FHG1" s="331"/>
      <c r="FHH1" s="331"/>
      <c r="FHI1" s="331"/>
      <c r="FHJ1" s="331"/>
      <c r="FHK1" s="331"/>
      <c r="FHL1" s="275"/>
      <c r="FHM1" s="275"/>
      <c r="FHN1" s="275"/>
      <c r="FHO1" s="275"/>
      <c r="FHP1" s="275"/>
      <c r="FHQ1" s="275"/>
      <c r="FHR1" s="275"/>
      <c r="FHS1" s="275"/>
      <c r="FHT1" s="275"/>
      <c r="FHU1" s="275"/>
      <c r="FHV1" s="275"/>
      <c r="FHW1" s="275"/>
      <c r="FHX1" s="275"/>
      <c r="FHY1" s="275"/>
      <c r="FHZ1" s="275"/>
      <c r="FIA1" s="275"/>
      <c r="FIB1" s="275"/>
      <c r="FIC1" s="275"/>
      <c r="FID1" s="275"/>
      <c r="FIE1" s="275"/>
      <c r="FIF1" s="275"/>
      <c r="FIG1" s="275"/>
      <c r="FIH1" s="275"/>
      <c r="FII1" s="275"/>
      <c r="FIJ1" s="275"/>
      <c r="FIK1" s="275"/>
      <c r="FIL1" s="275"/>
      <c r="FIM1" s="275"/>
      <c r="FIN1" s="275"/>
      <c r="FIO1" s="275"/>
      <c r="FIP1" s="275"/>
      <c r="FIQ1" s="275"/>
      <c r="FIR1" s="275"/>
      <c r="FIS1" s="275"/>
      <c r="FIT1" s="275"/>
      <c r="FIU1" s="275"/>
      <c r="FIV1" s="275"/>
      <c r="FIW1" s="275"/>
      <c r="FIX1" s="275"/>
      <c r="FIY1" s="275"/>
      <c r="FIZ1" s="275"/>
      <c r="FJA1" s="275"/>
      <c r="FJB1" s="275"/>
      <c r="FJC1" s="275"/>
      <c r="FJD1" s="275"/>
      <c r="FJE1" s="275"/>
      <c r="FJF1" s="275"/>
      <c r="FJG1" s="275"/>
      <c r="FJH1" s="275"/>
      <c r="FJI1" s="275"/>
      <c r="FJJ1" s="275"/>
      <c r="FJK1" s="275"/>
      <c r="FJL1" s="275"/>
      <c r="FJM1" s="275"/>
      <c r="FJN1" s="275"/>
      <c r="FJO1" s="275"/>
      <c r="FJP1" s="275"/>
      <c r="FJQ1" s="275"/>
      <c r="FJR1" s="275"/>
      <c r="FJS1" s="275"/>
      <c r="FJT1" s="275"/>
      <c r="FJU1" s="275"/>
      <c r="FJV1" s="275"/>
      <c r="FJW1" s="275"/>
      <c r="FJX1" s="275"/>
      <c r="FJY1" s="275"/>
      <c r="FJZ1" s="275"/>
      <c r="FKA1" s="275"/>
      <c r="FKB1" s="275"/>
      <c r="FKC1" s="275"/>
      <c r="FKD1" s="275"/>
      <c r="FKE1" s="275"/>
      <c r="FKF1" s="275"/>
      <c r="FKG1" s="275"/>
      <c r="FKH1" s="275"/>
      <c r="FKI1" s="275"/>
      <c r="FKJ1" s="275"/>
      <c r="FKK1" s="275"/>
      <c r="FKL1" s="275"/>
      <c r="FKM1" s="275"/>
      <c r="FKN1" s="275"/>
      <c r="FKO1" s="275"/>
      <c r="FKP1" s="275"/>
      <c r="FKQ1" s="275"/>
      <c r="FKR1" s="275"/>
      <c r="FKS1" s="275"/>
      <c r="FKT1" s="275"/>
      <c r="FKU1" s="275"/>
      <c r="FKV1" s="275"/>
      <c r="FKW1" s="275"/>
      <c r="FKX1" s="275"/>
      <c r="FKY1" s="275"/>
      <c r="FKZ1" s="331"/>
      <c r="FLA1" s="331"/>
      <c r="FLB1" s="331"/>
      <c r="FLC1" s="331"/>
      <c r="FLD1" s="331"/>
      <c r="FLE1" s="331"/>
      <c r="FLF1" s="331"/>
      <c r="FLG1" s="331"/>
      <c r="FLH1" s="331"/>
      <c r="FLI1" s="331"/>
      <c r="FLJ1" s="331"/>
      <c r="FLK1" s="331"/>
      <c r="FLL1" s="331"/>
      <c r="FLM1" s="331"/>
      <c r="FLN1" s="331"/>
      <c r="FLO1" s="331"/>
      <c r="FLP1" s="331"/>
      <c r="FLQ1" s="331"/>
      <c r="FLR1" s="331"/>
      <c r="FLS1" s="331"/>
      <c r="FLT1" s="331"/>
      <c r="FLU1" s="331"/>
      <c r="FLV1" s="331"/>
      <c r="FLW1" s="331"/>
      <c r="FLX1" s="331"/>
      <c r="FLY1" s="331"/>
      <c r="FLZ1" s="331"/>
      <c r="FMA1" s="331"/>
      <c r="FMB1" s="331"/>
      <c r="FMC1" s="331"/>
      <c r="FMD1" s="331"/>
      <c r="FME1" s="331"/>
      <c r="FMF1" s="331"/>
      <c r="FMG1" s="331"/>
      <c r="FMH1" s="331"/>
      <c r="FMI1" s="331"/>
      <c r="FMJ1" s="331"/>
      <c r="FMK1" s="331"/>
      <c r="FML1" s="331"/>
      <c r="FMM1" s="331"/>
      <c r="FMN1" s="331"/>
      <c r="FMO1" s="331"/>
      <c r="FMP1" s="331"/>
      <c r="FMQ1" s="331"/>
      <c r="FMR1" s="331"/>
      <c r="FMS1" s="331"/>
      <c r="FMT1" s="331"/>
      <c r="FMU1" s="331"/>
      <c r="FMV1" s="331"/>
      <c r="FMW1" s="331"/>
      <c r="FMX1" s="331"/>
      <c r="FMY1" s="331"/>
      <c r="FMZ1" s="331"/>
      <c r="FNA1" s="331"/>
      <c r="FNB1" s="331"/>
      <c r="FNC1" s="331"/>
      <c r="FND1" s="331"/>
      <c r="FNE1" s="331"/>
      <c r="FNF1" s="331"/>
      <c r="FNG1" s="331"/>
      <c r="FNH1" s="331"/>
      <c r="FNI1" s="331"/>
      <c r="FNJ1" s="331"/>
      <c r="FNK1" s="331"/>
      <c r="FNL1" s="331"/>
      <c r="FNM1" s="331"/>
      <c r="FNN1" s="331"/>
      <c r="FNO1" s="331"/>
      <c r="FNP1" s="331"/>
      <c r="FNQ1" s="331"/>
      <c r="FNR1" s="331"/>
      <c r="FNS1" s="331"/>
      <c r="FNT1" s="331"/>
      <c r="FNU1" s="331"/>
      <c r="FNV1" s="331"/>
      <c r="FNW1" s="331"/>
      <c r="FNX1" s="331"/>
      <c r="FNY1" s="331"/>
      <c r="FNZ1" s="331"/>
      <c r="FOA1" s="331"/>
      <c r="FOB1" s="331"/>
      <c r="FOC1" s="331"/>
      <c r="FOD1" s="331"/>
      <c r="FOE1" s="331"/>
      <c r="FOF1" s="331"/>
      <c r="FOG1" s="331"/>
      <c r="FOH1" s="331"/>
      <c r="FOI1" s="331"/>
      <c r="FOJ1" s="331"/>
      <c r="FOK1" s="331"/>
      <c r="FOL1" s="331"/>
      <c r="FOM1" s="331"/>
      <c r="FON1" s="331"/>
      <c r="FOO1" s="331"/>
      <c r="FOP1" s="331"/>
      <c r="FOQ1" s="331"/>
      <c r="FOR1" s="331"/>
      <c r="FOS1" s="331"/>
      <c r="FOT1" s="331"/>
      <c r="FOU1" s="331"/>
      <c r="FOV1" s="331"/>
      <c r="FOW1" s="331"/>
      <c r="FOX1" s="331"/>
      <c r="FOY1" s="331"/>
      <c r="FOZ1" s="331"/>
      <c r="FPA1" s="331"/>
      <c r="FPB1" s="331"/>
      <c r="FPC1" s="331"/>
      <c r="FPD1" s="331"/>
      <c r="FPE1" s="331"/>
      <c r="FPF1" s="331"/>
      <c r="FPG1" s="331"/>
      <c r="FPH1" s="331"/>
      <c r="FPI1" s="331"/>
      <c r="FPJ1" s="331"/>
      <c r="FPK1" s="331"/>
      <c r="FPL1" s="331"/>
      <c r="FPM1" s="331"/>
      <c r="FPN1" s="331"/>
      <c r="FPO1" s="331"/>
      <c r="FPP1" s="331"/>
      <c r="FPQ1" s="331"/>
      <c r="FPR1" s="331"/>
      <c r="FPS1" s="331"/>
      <c r="FPT1" s="331"/>
      <c r="FPU1" s="331"/>
      <c r="FPV1" s="331"/>
      <c r="FPW1" s="331"/>
      <c r="FPX1" s="331"/>
      <c r="FPY1" s="331"/>
      <c r="FPZ1" s="331"/>
      <c r="FQA1" s="331"/>
      <c r="FQB1" s="331"/>
      <c r="FQC1" s="331"/>
      <c r="FQD1" s="331"/>
      <c r="FQE1" s="331"/>
      <c r="FQF1" s="331"/>
      <c r="FQG1" s="331"/>
      <c r="FQH1" s="331"/>
      <c r="FQI1" s="331"/>
      <c r="FQJ1" s="331"/>
      <c r="FQK1" s="331"/>
      <c r="FQL1" s="331"/>
      <c r="FQM1" s="331"/>
      <c r="FQN1" s="331"/>
      <c r="FQO1" s="331"/>
      <c r="FQP1" s="331"/>
      <c r="FQQ1" s="331"/>
      <c r="FQR1" s="331"/>
      <c r="FQS1" s="331"/>
      <c r="FQT1" s="331"/>
      <c r="FQU1" s="331"/>
      <c r="FQV1" s="331"/>
      <c r="FQW1" s="331"/>
      <c r="FQX1" s="331"/>
      <c r="FQY1" s="331"/>
      <c r="FQZ1" s="331"/>
      <c r="FRA1" s="331"/>
      <c r="FRB1" s="331"/>
      <c r="FRC1" s="331"/>
      <c r="FRD1" s="331"/>
      <c r="FRE1" s="331"/>
      <c r="FRF1" s="331"/>
      <c r="FRG1" s="331"/>
      <c r="FRH1" s="275"/>
      <c r="FRI1" s="275"/>
      <c r="FRJ1" s="275"/>
      <c r="FRK1" s="275"/>
      <c r="FRL1" s="275"/>
      <c r="FRM1" s="275"/>
      <c r="FRN1" s="275"/>
      <c r="FRO1" s="275"/>
      <c r="FRP1" s="275"/>
      <c r="FRQ1" s="275"/>
      <c r="FRR1" s="275"/>
      <c r="FRS1" s="275"/>
      <c r="FRT1" s="275"/>
      <c r="FRU1" s="275"/>
      <c r="FRV1" s="275"/>
      <c r="FRW1" s="275"/>
      <c r="FRX1" s="275"/>
      <c r="FRY1" s="275"/>
      <c r="FRZ1" s="275"/>
      <c r="FSA1" s="275"/>
      <c r="FSB1" s="275"/>
      <c r="FSC1" s="275"/>
      <c r="FSD1" s="275"/>
      <c r="FSE1" s="275"/>
      <c r="FSF1" s="275"/>
      <c r="FSG1" s="275"/>
      <c r="FSH1" s="275"/>
      <c r="FSI1" s="275"/>
      <c r="FSJ1" s="275"/>
      <c r="FSK1" s="275"/>
      <c r="FSL1" s="275"/>
      <c r="FSM1" s="275"/>
      <c r="FSN1" s="275"/>
      <c r="FSO1" s="275"/>
      <c r="FSP1" s="275"/>
      <c r="FSQ1" s="275"/>
      <c r="FSR1" s="275"/>
      <c r="FSS1" s="275"/>
      <c r="FST1" s="275"/>
      <c r="FSU1" s="275"/>
      <c r="FSV1" s="275"/>
      <c r="FSW1" s="275"/>
      <c r="FSX1" s="275"/>
      <c r="FSY1" s="275"/>
      <c r="FSZ1" s="275"/>
      <c r="FTA1" s="275"/>
      <c r="FTB1" s="275"/>
      <c r="FTC1" s="275"/>
      <c r="FTD1" s="275"/>
      <c r="FTE1" s="275"/>
      <c r="FTF1" s="275"/>
      <c r="FTG1" s="275"/>
      <c r="FTH1" s="275"/>
      <c r="FTI1" s="275"/>
      <c r="FTJ1" s="275"/>
      <c r="FTK1" s="275"/>
      <c r="FTL1" s="275"/>
      <c r="FTM1" s="275"/>
      <c r="FTN1" s="275"/>
      <c r="FTO1" s="275"/>
      <c r="FTP1" s="275"/>
      <c r="FTQ1" s="275"/>
      <c r="FTR1" s="275"/>
      <c r="FTS1" s="275"/>
      <c r="FTT1" s="275"/>
      <c r="FTU1" s="275"/>
      <c r="FTV1" s="275"/>
      <c r="FTW1" s="275"/>
      <c r="FTX1" s="275"/>
      <c r="FTY1" s="275"/>
      <c r="FTZ1" s="275"/>
      <c r="FUA1" s="275"/>
      <c r="FUB1" s="275"/>
      <c r="FUC1" s="275"/>
      <c r="FUD1" s="275"/>
      <c r="FUE1" s="275"/>
      <c r="FUF1" s="275"/>
      <c r="FUG1" s="275"/>
      <c r="FUH1" s="275"/>
      <c r="FUI1" s="275"/>
      <c r="FUJ1" s="275"/>
      <c r="FUK1" s="275"/>
      <c r="FUL1" s="275"/>
      <c r="FUM1" s="275"/>
      <c r="FUN1" s="275"/>
      <c r="FUO1" s="275"/>
      <c r="FUP1" s="275"/>
      <c r="FUQ1" s="275"/>
      <c r="FUR1" s="275"/>
      <c r="FUS1" s="275"/>
      <c r="FUT1" s="275"/>
      <c r="FUU1" s="275"/>
      <c r="FUV1" s="331"/>
      <c r="FUW1" s="331"/>
      <c r="FUX1" s="331"/>
      <c r="FUY1" s="331"/>
      <c r="FUZ1" s="331"/>
      <c r="FVA1" s="331"/>
      <c r="FVB1" s="331"/>
      <c r="FVC1" s="331"/>
      <c r="FVD1" s="331"/>
      <c r="FVE1" s="331"/>
      <c r="FVF1" s="331"/>
      <c r="FVG1" s="331"/>
      <c r="FVH1" s="331"/>
      <c r="FVI1" s="331"/>
      <c r="FVJ1" s="331"/>
      <c r="FVK1" s="331"/>
      <c r="FVL1" s="331"/>
      <c r="FVM1" s="331"/>
      <c r="FVN1" s="331"/>
      <c r="FVO1" s="331"/>
      <c r="FVP1" s="331"/>
      <c r="FVQ1" s="331"/>
      <c r="FVR1" s="331"/>
      <c r="FVS1" s="331"/>
      <c r="FVT1" s="331"/>
      <c r="FVU1" s="331"/>
      <c r="FVV1" s="331"/>
      <c r="FVW1" s="331"/>
      <c r="FVX1" s="331"/>
      <c r="FVY1" s="331"/>
      <c r="FVZ1" s="331"/>
      <c r="FWA1" s="331"/>
      <c r="FWB1" s="331"/>
      <c r="FWC1" s="331"/>
      <c r="FWD1" s="331"/>
      <c r="FWE1" s="331"/>
      <c r="FWF1" s="331"/>
      <c r="FWG1" s="331"/>
      <c r="FWH1" s="331"/>
      <c r="FWI1" s="331"/>
      <c r="FWJ1" s="331"/>
      <c r="FWK1" s="331"/>
      <c r="FWL1" s="331"/>
      <c r="FWM1" s="331"/>
      <c r="FWN1" s="331"/>
      <c r="FWO1" s="331"/>
      <c r="FWP1" s="331"/>
      <c r="FWQ1" s="331"/>
      <c r="FWR1" s="331"/>
      <c r="FWS1" s="331"/>
      <c r="FWT1" s="331"/>
      <c r="FWU1" s="331"/>
      <c r="FWV1" s="331"/>
      <c r="FWW1" s="331"/>
      <c r="FWX1" s="331"/>
      <c r="FWY1" s="331"/>
      <c r="FWZ1" s="331"/>
      <c r="FXA1" s="331"/>
      <c r="FXB1" s="331"/>
      <c r="FXC1" s="331"/>
      <c r="FXD1" s="331"/>
      <c r="FXE1" s="331"/>
      <c r="FXF1" s="331"/>
      <c r="FXG1" s="331"/>
      <c r="FXH1" s="331"/>
      <c r="FXI1" s="331"/>
      <c r="FXJ1" s="331"/>
      <c r="FXK1" s="331"/>
      <c r="FXL1" s="331"/>
      <c r="FXM1" s="331"/>
      <c r="FXN1" s="331"/>
      <c r="FXO1" s="331"/>
      <c r="FXP1" s="331"/>
      <c r="FXQ1" s="331"/>
      <c r="FXR1" s="331"/>
      <c r="FXS1" s="331"/>
      <c r="FXT1" s="331"/>
      <c r="FXU1" s="331"/>
      <c r="FXV1" s="331"/>
      <c r="FXW1" s="331"/>
      <c r="FXX1" s="331"/>
      <c r="FXY1" s="331"/>
      <c r="FXZ1" s="331"/>
      <c r="FYA1" s="331"/>
      <c r="FYB1" s="331"/>
      <c r="FYC1" s="331"/>
      <c r="FYD1" s="331"/>
      <c r="FYE1" s="331"/>
      <c r="FYF1" s="331"/>
      <c r="FYG1" s="331"/>
      <c r="FYH1" s="331"/>
      <c r="FYI1" s="331"/>
      <c r="FYJ1" s="331"/>
      <c r="FYK1" s="331"/>
      <c r="FYL1" s="331"/>
      <c r="FYM1" s="331"/>
      <c r="FYN1" s="331"/>
      <c r="FYO1" s="331"/>
      <c r="FYP1" s="331"/>
      <c r="FYQ1" s="331"/>
      <c r="FYR1" s="331"/>
      <c r="FYS1" s="331"/>
      <c r="FYT1" s="331"/>
      <c r="FYU1" s="331"/>
      <c r="FYV1" s="331"/>
      <c r="FYW1" s="331"/>
      <c r="FYX1" s="331"/>
      <c r="FYY1" s="331"/>
      <c r="FYZ1" s="331"/>
      <c r="FZA1" s="331"/>
      <c r="FZB1" s="331"/>
      <c r="FZC1" s="331"/>
      <c r="FZD1" s="331"/>
      <c r="FZE1" s="331"/>
      <c r="FZF1" s="331"/>
      <c r="FZG1" s="331"/>
      <c r="FZH1" s="331"/>
      <c r="FZI1" s="331"/>
      <c r="FZJ1" s="331"/>
      <c r="FZK1" s="331"/>
      <c r="FZL1" s="331"/>
      <c r="FZM1" s="331"/>
      <c r="FZN1" s="331"/>
      <c r="FZO1" s="331"/>
      <c r="FZP1" s="331"/>
      <c r="FZQ1" s="331"/>
      <c r="FZR1" s="331"/>
      <c r="FZS1" s="331"/>
      <c r="FZT1" s="331"/>
      <c r="FZU1" s="331"/>
      <c r="FZV1" s="331"/>
      <c r="FZW1" s="331"/>
      <c r="FZX1" s="331"/>
      <c r="FZY1" s="331"/>
      <c r="FZZ1" s="331"/>
      <c r="GAA1" s="331"/>
      <c r="GAB1" s="331"/>
      <c r="GAC1" s="331"/>
      <c r="GAD1" s="331"/>
      <c r="GAE1" s="331"/>
      <c r="GAF1" s="331"/>
      <c r="GAG1" s="331"/>
      <c r="GAH1" s="331"/>
      <c r="GAI1" s="331"/>
      <c r="GAJ1" s="331"/>
      <c r="GAK1" s="331"/>
      <c r="GAL1" s="331"/>
      <c r="GAM1" s="331"/>
      <c r="GAN1" s="331"/>
      <c r="GAO1" s="331"/>
      <c r="GAP1" s="331"/>
      <c r="GAQ1" s="331"/>
      <c r="GAR1" s="331"/>
      <c r="GAS1" s="331"/>
      <c r="GAT1" s="331"/>
      <c r="GAU1" s="331"/>
      <c r="GAV1" s="331"/>
      <c r="GAW1" s="331"/>
      <c r="GAX1" s="331"/>
      <c r="GAY1" s="331"/>
      <c r="GAZ1" s="331"/>
      <c r="GBA1" s="331"/>
      <c r="GBB1" s="331"/>
      <c r="GBC1" s="331"/>
      <c r="GBD1" s="275"/>
      <c r="GBE1" s="275"/>
      <c r="GBF1" s="275"/>
      <c r="GBG1" s="275"/>
      <c r="GBH1" s="275"/>
      <c r="GBI1" s="275"/>
      <c r="GBJ1" s="275"/>
      <c r="GBK1" s="275"/>
      <c r="GBL1" s="275"/>
      <c r="GBM1" s="275"/>
      <c r="GBN1" s="275"/>
      <c r="GBO1" s="275"/>
      <c r="GBP1" s="275"/>
      <c r="GBQ1" s="275"/>
      <c r="GBR1" s="275"/>
      <c r="GBS1" s="275"/>
      <c r="GBT1" s="275"/>
      <c r="GBU1" s="275"/>
      <c r="GBV1" s="275"/>
      <c r="GBW1" s="275"/>
      <c r="GBX1" s="275"/>
      <c r="GBY1" s="275"/>
      <c r="GBZ1" s="275"/>
      <c r="GCA1" s="275"/>
      <c r="GCB1" s="275"/>
      <c r="GCC1" s="275"/>
      <c r="GCD1" s="275"/>
      <c r="GCE1" s="275"/>
      <c r="GCF1" s="275"/>
      <c r="GCG1" s="275"/>
      <c r="GCH1" s="275"/>
      <c r="GCI1" s="275"/>
      <c r="GCJ1" s="275"/>
      <c r="GCK1" s="275"/>
      <c r="GCL1" s="275"/>
      <c r="GCM1" s="275"/>
      <c r="GCN1" s="275"/>
      <c r="GCO1" s="275"/>
      <c r="GCP1" s="275"/>
      <c r="GCQ1" s="275"/>
      <c r="GCR1" s="275"/>
      <c r="GCS1" s="275"/>
      <c r="GCT1" s="275"/>
      <c r="GCU1" s="275"/>
      <c r="GCV1" s="275"/>
      <c r="GCW1" s="275"/>
      <c r="GCX1" s="275"/>
      <c r="GCY1" s="275"/>
      <c r="GCZ1" s="275"/>
      <c r="GDA1" s="275"/>
      <c r="GDB1" s="275"/>
      <c r="GDC1" s="275"/>
      <c r="GDD1" s="275"/>
      <c r="GDE1" s="275"/>
      <c r="GDF1" s="275"/>
      <c r="GDG1" s="275"/>
      <c r="GDH1" s="275"/>
      <c r="GDI1" s="275"/>
      <c r="GDJ1" s="275"/>
      <c r="GDK1" s="275"/>
      <c r="GDL1" s="275"/>
      <c r="GDM1" s="275"/>
      <c r="GDN1" s="275"/>
      <c r="GDO1" s="275"/>
      <c r="GDP1" s="275"/>
      <c r="GDQ1" s="275"/>
      <c r="GDR1" s="275"/>
      <c r="GDS1" s="275"/>
      <c r="GDT1" s="275"/>
      <c r="GDU1" s="275"/>
      <c r="GDV1" s="275"/>
      <c r="GDW1" s="275"/>
      <c r="GDX1" s="275"/>
      <c r="GDY1" s="275"/>
      <c r="GDZ1" s="275"/>
      <c r="GEA1" s="275"/>
      <c r="GEB1" s="275"/>
      <c r="GEC1" s="275"/>
      <c r="GED1" s="275"/>
      <c r="GEE1" s="275"/>
      <c r="GEF1" s="275"/>
      <c r="GEG1" s="275"/>
      <c r="GEH1" s="275"/>
      <c r="GEI1" s="275"/>
      <c r="GEJ1" s="275"/>
      <c r="GEK1" s="275"/>
      <c r="GEL1" s="275"/>
      <c r="GEM1" s="275"/>
      <c r="GEN1" s="275"/>
      <c r="GEO1" s="275"/>
      <c r="GEP1" s="275"/>
      <c r="GEQ1" s="275"/>
      <c r="GER1" s="331"/>
      <c r="GES1" s="331"/>
      <c r="GET1" s="331"/>
      <c r="GEU1" s="331"/>
      <c r="GEV1" s="331"/>
      <c r="GEW1" s="331"/>
      <c r="GEX1" s="331"/>
      <c r="GEY1" s="331"/>
      <c r="GEZ1" s="331"/>
      <c r="GFA1" s="331"/>
      <c r="GFB1" s="331"/>
      <c r="GFC1" s="331"/>
      <c r="GFD1" s="331"/>
      <c r="GFE1" s="331"/>
      <c r="GFF1" s="331"/>
      <c r="GFG1" s="331"/>
      <c r="GFH1" s="331"/>
      <c r="GFI1" s="331"/>
      <c r="GFJ1" s="331"/>
      <c r="GFK1" s="331"/>
      <c r="GFL1" s="331"/>
      <c r="GFM1" s="331"/>
      <c r="GFN1" s="331"/>
      <c r="GFO1" s="331"/>
      <c r="GFP1" s="331"/>
      <c r="GFQ1" s="331"/>
      <c r="GFR1" s="331"/>
      <c r="GFS1" s="331"/>
      <c r="GFT1" s="331"/>
      <c r="GFU1" s="331"/>
      <c r="GFV1" s="331"/>
      <c r="GFW1" s="331"/>
      <c r="GFX1" s="331"/>
      <c r="GFY1" s="331"/>
      <c r="GFZ1" s="331"/>
      <c r="GGA1" s="331"/>
      <c r="GGB1" s="331"/>
      <c r="GGC1" s="331"/>
      <c r="GGD1" s="331"/>
      <c r="GGE1" s="331"/>
      <c r="GGF1" s="331"/>
      <c r="GGG1" s="331"/>
      <c r="GGH1" s="331"/>
      <c r="GGI1" s="331"/>
      <c r="GGJ1" s="331"/>
      <c r="GGK1" s="331"/>
      <c r="GGL1" s="331"/>
      <c r="GGM1" s="331"/>
      <c r="GGN1" s="331"/>
      <c r="GGO1" s="331"/>
      <c r="GGP1" s="331"/>
      <c r="GGQ1" s="331"/>
      <c r="GGR1" s="331"/>
      <c r="GGS1" s="331"/>
      <c r="GGT1" s="331"/>
      <c r="GGU1" s="331"/>
      <c r="GGV1" s="331"/>
      <c r="GGW1" s="331"/>
      <c r="GGX1" s="331"/>
      <c r="GGY1" s="331"/>
      <c r="GGZ1" s="331"/>
      <c r="GHA1" s="331"/>
      <c r="GHB1" s="331"/>
      <c r="GHC1" s="331"/>
      <c r="GHD1" s="331"/>
      <c r="GHE1" s="331"/>
      <c r="GHF1" s="331"/>
      <c r="GHG1" s="331"/>
      <c r="GHH1" s="331"/>
      <c r="GHI1" s="331"/>
      <c r="GHJ1" s="331"/>
      <c r="GHK1" s="331"/>
      <c r="GHL1" s="331"/>
      <c r="GHM1" s="331"/>
      <c r="GHN1" s="331"/>
      <c r="GHO1" s="331"/>
      <c r="GHP1" s="331"/>
      <c r="GHQ1" s="331"/>
      <c r="GHR1" s="331"/>
      <c r="GHS1" s="331"/>
      <c r="GHT1" s="331"/>
      <c r="GHU1" s="331"/>
      <c r="GHV1" s="331"/>
      <c r="GHW1" s="331"/>
      <c r="GHX1" s="331"/>
      <c r="GHY1" s="331"/>
      <c r="GHZ1" s="331"/>
      <c r="GIA1" s="331"/>
      <c r="GIB1" s="331"/>
      <c r="GIC1" s="331"/>
      <c r="GID1" s="331"/>
      <c r="GIE1" s="331"/>
      <c r="GIF1" s="331"/>
      <c r="GIG1" s="331"/>
      <c r="GIH1" s="331"/>
      <c r="GII1" s="331"/>
      <c r="GIJ1" s="331"/>
      <c r="GIK1" s="331"/>
      <c r="GIL1" s="331"/>
      <c r="GIM1" s="331"/>
      <c r="GIN1" s="331"/>
      <c r="GIO1" s="331"/>
      <c r="GIP1" s="331"/>
      <c r="GIQ1" s="331"/>
      <c r="GIR1" s="331"/>
      <c r="GIS1" s="331"/>
      <c r="GIT1" s="331"/>
      <c r="GIU1" s="331"/>
      <c r="GIV1" s="331"/>
      <c r="GIW1" s="331"/>
      <c r="GIX1" s="331"/>
      <c r="GIY1" s="331"/>
      <c r="GIZ1" s="331"/>
      <c r="GJA1" s="331"/>
      <c r="GJB1" s="331"/>
      <c r="GJC1" s="331"/>
      <c r="GJD1" s="331"/>
      <c r="GJE1" s="331"/>
      <c r="GJF1" s="331"/>
      <c r="GJG1" s="331"/>
      <c r="GJH1" s="331"/>
      <c r="GJI1" s="331"/>
      <c r="GJJ1" s="331"/>
      <c r="GJK1" s="331"/>
      <c r="GJL1" s="331"/>
      <c r="GJM1" s="331"/>
      <c r="GJN1" s="331"/>
      <c r="GJO1" s="331"/>
      <c r="GJP1" s="331"/>
      <c r="GJQ1" s="331"/>
      <c r="GJR1" s="331"/>
      <c r="GJS1" s="331"/>
      <c r="GJT1" s="331"/>
      <c r="GJU1" s="331"/>
      <c r="GJV1" s="331"/>
      <c r="GJW1" s="331"/>
      <c r="GJX1" s="331"/>
      <c r="GJY1" s="331"/>
      <c r="GJZ1" s="331"/>
      <c r="GKA1" s="331"/>
      <c r="GKB1" s="331"/>
      <c r="GKC1" s="331"/>
      <c r="GKD1" s="331"/>
      <c r="GKE1" s="331"/>
      <c r="GKF1" s="331"/>
      <c r="GKG1" s="331"/>
      <c r="GKH1" s="331"/>
      <c r="GKI1" s="331"/>
      <c r="GKJ1" s="331"/>
      <c r="GKK1" s="331"/>
      <c r="GKL1" s="331"/>
      <c r="GKM1" s="331"/>
      <c r="GKN1" s="331"/>
      <c r="GKO1" s="331"/>
      <c r="GKP1" s="331"/>
      <c r="GKQ1" s="331"/>
      <c r="GKR1" s="331"/>
      <c r="GKS1" s="331"/>
      <c r="GKT1" s="331"/>
      <c r="GKU1" s="331"/>
      <c r="GKV1" s="331"/>
      <c r="GKW1" s="331"/>
      <c r="GKX1" s="331"/>
      <c r="GKY1" s="331"/>
      <c r="GKZ1" s="275"/>
      <c r="GLA1" s="275"/>
      <c r="GLB1" s="275"/>
      <c r="GLC1" s="275"/>
      <c r="GLD1" s="275"/>
      <c r="GLE1" s="275"/>
      <c r="GLF1" s="275"/>
      <c r="GLG1" s="275"/>
      <c r="GLH1" s="275"/>
      <c r="GLI1" s="275"/>
      <c r="GLJ1" s="275"/>
      <c r="GLK1" s="275"/>
      <c r="GLL1" s="275"/>
      <c r="GLM1" s="275"/>
      <c r="GLN1" s="275"/>
      <c r="GLO1" s="275"/>
      <c r="GLP1" s="275"/>
      <c r="GLQ1" s="275"/>
      <c r="GLR1" s="275"/>
      <c r="GLS1" s="275"/>
      <c r="GLT1" s="275"/>
      <c r="GLU1" s="275"/>
      <c r="GLV1" s="275"/>
      <c r="GLW1" s="275"/>
      <c r="GLX1" s="275"/>
      <c r="GLY1" s="275"/>
      <c r="GLZ1" s="275"/>
      <c r="GMA1" s="275"/>
      <c r="GMB1" s="275"/>
      <c r="GMC1" s="275"/>
      <c r="GMD1" s="275"/>
      <c r="GME1" s="275"/>
      <c r="GMF1" s="275"/>
      <c r="GMG1" s="275"/>
      <c r="GMH1" s="275"/>
      <c r="GMI1" s="275"/>
      <c r="GMJ1" s="275"/>
      <c r="GMK1" s="275"/>
      <c r="GML1" s="275"/>
      <c r="GMM1" s="275"/>
      <c r="GMN1" s="275"/>
      <c r="GMO1" s="275"/>
      <c r="GMP1" s="275"/>
      <c r="GMQ1" s="275"/>
      <c r="GMR1" s="275"/>
      <c r="GMS1" s="275"/>
      <c r="GMT1" s="275"/>
      <c r="GMU1" s="275"/>
      <c r="GMV1" s="275"/>
      <c r="GMW1" s="275"/>
      <c r="GMX1" s="275"/>
      <c r="GMY1" s="275"/>
      <c r="GMZ1" s="275"/>
      <c r="GNA1" s="275"/>
      <c r="GNB1" s="275"/>
      <c r="GNC1" s="275"/>
      <c r="GND1" s="275"/>
      <c r="GNE1" s="275"/>
      <c r="GNF1" s="275"/>
      <c r="GNG1" s="275"/>
      <c r="GNH1" s="275"/>
      <c r="GNI1" s="275"/>
      <c r="GNJ1" s="275"/>
      <c r="GNK1" s="275"/>
      <c r="GNL1" s="275"/>
      <c r="GNM1" s="275"/>
      <c r="GNN1" s="275"/>
      <c r="GNO1" s="275"/>
      <c r="GNP1" s="275"/>
      <c r="GNQ1" s="275"/>
      <c r="GNR1" s="275"/>
      <c r="GNS1" s="275"/>
      <c r="GNT1" s="275"/>
      <c r="GNU1" s="275"/>
      <c r="GNV1" s="275"/>
      <c r="GNW1" s="275"/>
      <c r="GNX1" s="275"/>
      <c r="GNY1" s="275"/>
      <c r="GNZ1" s="275"/>
      <c r="GOA1" s="275"/>
      <c r="GOB1" s="275"/>
      <c r="GOC1" s="275"/>
      <c r="GOD1" s="275"/>
      <c r="GOE1" s="275"/>
      <c r="GOF1" s="275"/>
      <c r="GOG1" s="275"/>
      <c r="GOH1" s="275"/>
      <c r="GOI1" s="275"/>
      <c r="GOJ1" s="275"/>
      <c r="GOK1" s="275"/>
      <c r="GOL1" s="275"/>
      <c r="GOM1" s="275"/>
      <c r="GON1" s="331"/>
      <c r="GOO1" s="331"/>
      <c r="GOP1" s="331"/>
      <c r="GOQ1" s="331"/>
      <c r="GOR1" s="331"/>
      <c r="GOS1" s="331"/>
      <c r="GOT1" s="331"/>
      <c r="GOU1" s="331"/>
      <c r="GOV1" s="331"/>
      <c r="GOW1" s="331"/>
      <c r="GOX1" s="331"/>
      <c r="GOY1" s="331"/>
      <c r="GOZ1" s="331"/>
      <c r="GPA1" s="331"/>
      <c r="GPB1" s="331"/>
      <c r="GPC1" s="331"/>
      <c r="GPD1" s="331"/>
      <c r="GPE1" s="331"/>
      <c r="GPF1" s="331"/>
      <c r="GPG1" s="331"/>
      <c r="GPH1" s="331"/>
      <c r="GPI1" s="331"/>
      <c r="GPJ1" s="331"/>
      <c r="GPK1" s="331"/>
      <c r="GPL1" s="331"/>
      <c r="GPM1" s="331"/>
      <c r="GPN1" s="331"/>
      <c r="GPO1" s="331"/>
      <c r="GPP1" s="331"/>
      <c r="GPQ1" s="331"/>
      <c r="GPR1" s="331"/>
      <c r="GPS1" s="331"/>
      <c r="GPT1" s="331"/>
      <c r="GPU1" s="331"/>
      <c r="GPV1" s="331"/>
      <c r="GPW1" s="331"/>
      <c r="GPX1" s="331"/>
      <c r="GPY1" s="331"/>
      <c r="GPZ1" s="331"/>
      <c r="GQA1" s="331"/>
      <c r="GQB1" s="331"/>
      <c r="GQC1" s="331"/>
      <c r="GQD1" s="331"/>
      <c r="GQE1" s="331"/>
      <c r="GQF1" s="331"/>
      <c r="GQG1" s="331"/>
      <c r="GQH1" s="331"/>
      <c r="GQI1" s="331"/>
      <c r="GQJ1" s="331"/>
      <c r="GQK1" s="331"/>
      <c r="GQL1" s="331"/>
      <c r="GQM1" s="331"/>
      <c r="GQN1" s="331"/>
      <c r="GQO1" s="331"/>
      <c r="GQP1" s="331"/>
      <c r="GQQ1" s="331"/>
      <c r="GQR1" s="331"/>
      <c r="GQS1" s="331"/>
      <c r="GQT1" s="331"/>
      <c r="GQU1" s="331"/>
      <c r="GQV1" s="331"/>
      <c r="GQW1" s="331"/>
      <c r="GQX1" s="331"/>
      <c r="GQY1" s="331"/>
      <c r="GQZ1" s="331"/>
      <c r="GRA1" s="331"/>
      <c r="GRB1" s="331"/>
      <c r="GRC1" s="331"/>
      <c r="GRD1" s="331"/>
      <c r="GRE1" s="331"/>
      <c r="GRF1" s="331"/>
      <c r="GRG1" s="331"/>
      <c r="GRH1" s="331"/>
      <c r="GRI1" s="331"/>
      <c r="GRJ1" s="331"/>
      <c r="GRK1" s="331"/>
      <c r="GRL1" s="331"/>
      <c r="GRM1" s="331"/>
      <c r="GRN1" s="331"/>
      <c r="GRO1" s="331"/>
      <c r="GRP1" s="331"/>
      <c r="GRQ1" s="331"/>
      <c r="GRR1" s="331"/>
      <c r="GRS1" s="331"/>
      <c r="GRT1" s="331"/>
      <c r="GRU1" s="331"/>
      <c r="GRV1" s="331"/>
      <c r="GRW1" s="331"/>
      <c r="GRX1" s="331"/>
      <c r="GRY1" s="331"/>
      <c r="GRZ1" s="331"/>
      <c r="GSA1" s="331"/>
      <c r="GSB1" s="331"/>
      <c r="GSC1" s="331"/>
      <c r="GSD1" s="331"/>
      <c r="GSE1" s="331"/>
      <c r="GSF1" s="331"/>
      <c r="GSG1" s="331"/>
      <c r="GSH1" s="331"/>
      <c r="GSI1" s="331"/>
      <c r="GSJ1" s="331"/>
      <c r="GSK1" s="331"/>
      <c r="GSL1" s="331"/>
      <c r="GSM1" s="331"/>
      <c r="GSN1" s="331"/>
      <c r="GSO1" s="331"/>
      <c r="GSP1" s="331"/>
      <c r="GSQ1" s="331"/>
      <c r="GSR1" s="331"/>
      <c r="GSS1" s="331"/>
      <c r="GST1" s="331"/>
      <c r="GSU1" s="331"/>
      <c r="GSV1" s="331"/>
      <c r="GSW1" s="331"/>
      <c r="GSX1" s="331"/>
      <c r="GSY1" s="331"/>
      <c r="GSZ1" s="331"/>
      <c r="GTA1" s="331"/>
      <c r="GTB1" s="331"/>
      <c r="GTC1" s="331"/>
      <c r="GTD1" s="331"/>
      <c r="GTE1" s="331"/>
      <c r="GTF1" s="331"/>
      <c r="GTG1" s="331"/>
      <c r="GTH1" s="331"/>
      <c r="GTI1" s="331"/>
      <c r="GTJ1" s="331"/>
      <c r="GTK1" s="331"/>
      <c r="GTL1" s="331"/>
      <c r="GTM1" s="331"/>
      <c r="GTN1" s="331"/>
      <c r="GTO1" s="331"/>
      <c r="GTP1" s="331"/>
      <c r="GTQ1" s="331"/>
      <c r="GTR1" s="331"/>
      <c r="GTS1" s="331"/>
      <c r="GTT1" s="331"/>
      <c r="GTU1" s="331"/>
      <c r="GTV1" s="331"/>
      <c r="GTW1" s="331"/>
      <c r="GTX1" s="331"/>
      <c r="GTY1" s="331"/>
      <c r="GTZ1" s="331"/>
      <c r="GUA1" s="331"/>
      <c r="GUB1" s="331"/>
      <c r="GUC1" s="331"/>
      <c r="GUD1" s="331"/>
      <c r="GUE1" s="331"/>
      <c r="GUF1" s="331"/>
      <c r="GUG1" s="331"/>
      <c r="GUH1" s="331"/>
      <c r="GUI1" s="331"/>
      <c r="GUJ1" s="331"/>
      <c r="GUK1" s="331"/>
      <c r="GUL1" s="331"/>
      <c r="GUM1" s="331"/>
      <c r="GUN1" s="331"/>
      <c r="GUO1" s="331"/>
      <c r="GUP1" s="331"/>
      <c r="GUQ1" s="331"/>
      <c r="GUR1" s="331"/>
      <c r="GUS1" s="331"/>
      <c r="GUT1" s="331"/>
      <c r="GUU1" s="331"/>
      <c r="GUV1" s="275"/>
      <c r="GUW1" s="275"/>
      <c r="GUX1" s="275"/>
      <c r="GUY1" s="275"/>
      <c r="GUZ1" s="275"/>
      <c r="GVA1" s="275"/>
      <c r="GVB1" s="275"/>
      <c r="GVC1" s="275"/>
      <c r="GVD1" s="275"/>
      <c r="GVE1" s="275"/>
      <c r="GVF1" s="275"/>
      <c r="GVG1" s="275"/>
      <c r="GVH1" s="275"/>
      <c r="GVI1" s="275"/>
      <c r="GVJ1" s="275"/>
      <c r="GVK1" s="275"/>
      <c r="GVL1" s="275"/>
      <c r="GVM1" s="275"/>
      <c r="GVN1" s="275"/>
      <c r="GVO1" s="275"/>
      <c r="GVP1" s="275"/>
      <c r="GVQ1" s="275"/>
      <c r="GVR1" s="275"/>
      <c r="GVS1" s="275"/>
      <c r="GVT1" s="275"/>
      <c r="GVU1" s="275"/>
      <c r="GVV1" s="275"/>
      <c r="GVW1" s="275"/>
      <c r="GVX1" s="275"/>
      <c r="GVY1" s="275"/>
      <c r="GVZ1" s="275"/>
      <c r="GWA1" s="275"/>
      <c r="GWB1" s="275"/>
      <c r="GWC1" s="275"/>
      <c r="GWD1" s="275"/>
      <c r="GWE1" s="275"/>
      <c r="GWF1" s="275"/>
      <c r="GWG1" s="275"/>
      <c r="GWH1" s="275"/>
      <c r="GWI1" s="275"/>
      <c r="GWJ1" s="275"/>
      <c r="GWK1" s="275"/>
      <c r="GWL1" s="275"/>
      <c r="GWM1" s="275"/>
      <c r="GWN1" s="275"/>
      <c r="GWO1" s="275"/>
      <c r="GWP1" s="275"/>
      <c r="GWQ1" s="275"/>
      <c r="GWR1" s="275"/>
      <c r="GWS1" s="275"/>
      <c r="GWT1" s="275"/>
      <c r="GWU1" s="275"/>
      <c r="GWV1" s="275"/>
      <c r="GWW1" s="275"/>
      <c r="GWX1" s="275"/>
      <c r="GWY1" s="275"/>
      <c r="GWZ1" s="275"/>
      <c r="GXA1" s="275"/>
      <c r="GXB1" s="275"/>
      <c r="GXC1" s="275"/>
      <c r="GXD1" s="275"/>
      <c r="GXE1" s="275"/>
      <c r="GXF1" s="275"/>
      <c r="GXG1" s="275"/>
      <c r="GXH1" s="275"/>
      <c r="GXI1" s="275"/>
      <c r="GXJ1" s="275"/>
      <c r="GXK1" s="275"/>
      <c r="GXL1" s="275"/>
      <c r="GXM1" s="275"/>
      <c r="GXN1" s="275"/>
      <c r="GXO1" s="275"/>
      <c r="GXP1" s="275"/>
      <c r="GXQ1" s="275"/>
      <c r="GXR1" s="275"/>
      <c r="GXS1" s="275"/>
      <c r="GXT1" s="275"/>
      <c r="GXU1" s="275"/>
      <c r="GXV1" s="275"/>
      <c r="GXW1" s="275"/>
      <c r="GXX1" s="275"/>
      <c r="GXY1" s="275"/>
      <c r="GXZ1" s="275"/>
      <c r="GYA1" s="275"/>
      <c r="GYB1" s="275"/>
      <c r="GYC1" s="275"/>
      <c r="GYD1" s="275"/>
      <c r="GYE1" s="275"/>
      <c r="GYF1" s="275"/>
      <c r="GYG1" s="275"/>
      <c r="GYH1" s="275"/>
      <c r="GYI1" s="275"/>
      <c r="GYJ1" s="331"/>
      <c r="GYK1" s="331"/>
      <c r="GYL1" s="331"/>
      <c r="GYM1" s="331"/>
      <c r="GYN1" s="331"/>
      <c r="GYO1" s="331"/>
      <c r="GYP1" s="331"/>
      <c r="GYQ1" s="331"/>
      <c r="GYR1" s="331"/>
      <c r="GYS1" s="331"/>
      <c r="GYT1" s="331"/>
      <c r="GYU1" s="331"/>
      <c r="GYV1" s="331"/>
      <c r="GYW1" s="331"/>
      <c r="GYX1" s="331"/>
      <c r="GYY1" s="331"/>
      <c r="GYZ1" s="331"/>
      <c r="GZA1" s="331"/>
      <c r="GZB1" s="331"/>
      <c r="GZC1" s="331"/>
      <c r="GZD1" s="331"/>
      <c r="GZE1" s="331"/>
      <c r="GZF1" s="331"/>
      <c r="GZG1" s="331"/>
      <c r="GZH1" s="331"/>
      <c r="GZI1" s="331"/>
      <c r="GZJ1" s="331"/>
      <c r="GZK1" s="331"/>
      <c r="GZL1" s="331"/>
      <c r="GZM1" s="331"/>
      <c r="GZN1" s="331"/>
      <c r="GZO1" s="331"/>
      <c r="GZP1" s="331"/>
      <c r="GZQ1" s="331"/>
      <c r="GZR1" s="331"/>
      <c r="GZS1" s="331"/>
      <c r="GZT1" s="331"/>
      <c r="GZU1" s="331"/>
      <c r="GZV1" s="331"/>
      <c r="GZW1" s="331"/>
      <c r="GZX1" s="331"/>
      <c r="GZY1" s="331"/>
      <c r="GZZ1" s="331"/>
      <c r="HAA1" s="331"/>
      <c r="HAB1" s="331"/>
      <c r="HAC1" s="331"/>
      <c r="HAD1" s="331"/>
      <c r="HAE1" s="331"/>
      <c r="HAF1" s="331"/>
      <c r="HAG1" s="331"/>
      <c r="HAH1" s="331"/>
      <c r="HAI1" s="331"/>
      <c r="HAJ1" s="331"/>
      <c r="HAK1" s="331"/>
      <c r="HAL1" s="331"/>
      <c r="HAM1" s="331"/>
      <c r="HAN1" s="331"/>
      <c r="HAO1" s="331"/>
      <c r="HAP1" s="331"/>
      <c r="HAQ1" s="331"/>
      <c r="HAR1" s="331"/>
      <c r="HAS1" s="331"/>
      <c r="HAT1" s="331"/>
      <c r="HAU1" s="331"/>
      <c r="HAV1" s="331"/>
      <c r="HAW1" s="331"/>
      <c r="HAX1" s="331"/>
      <c r="HAY1" s="331"/>
      <c r="HAZ1" s="331"/>
      <c r="HBA1" s="331"/>
      <c r="HBB1" s="331"/>
      <c r="HBC1" s="331"/>
      <c r="HBD1" s="331"/>
      <c r="HBE1" s="331"/>
      <c r="HBF1" s="331"/>
      <c r="HBG1" s="331"/>
      <c r="HBH1" s="331"/>
      <c r="HBI1" s="331"/>
      <c r="HBJ1" s="331"/>
      <c r="HBK1" s="331"/>
      <c r="HBL1" s="331"/>
      <c r="HBM1" s="331"/>
      <c r="HBN1" s="331"/>
      <c r="HBO1" s="331"/>
      <c r="HBP1" s="331"/>
      <c r="HBQ1" s="331"/>
      <c r="HBR1" s="331"/>
      <c r="HBS1" s="331"/>
      <c r="HBT1" s="331"/>
      <c r="HBU1" s="331"/>
      <c r="HBV1" s="331"/>
      <c r="HBW1" s="331"/>
      <c r="HBX1" s="331"/>
      <c r="HBY1" s="331"/>
      <c r="HBZ1" s="331"/>
      <c r="HCA1" s="331"/>
      <c r="HCB1" s="331"/>
      <c r="HCC1" s="331"/>
      <c r="HCD1" s="331"/>
      <c r="HCE1" s="331"/>
      <c r="HCF1" s="331"/>
      <c r="HCG1" s="331"/>
      <c r="HCH1" s="331"/>
      <c r="HCI1" s="331"/>
      <c r="HCJ1" s="331"/>
      <c r="HCK1" s="331"/>
      <c r="HCL1" s="331"/>
      <c r="HCM1" s="331"/>
      <c r="HCN1" s="331"/>
      <c r="HCO1" s="331"/>
      <c r="HCP1" s="331"/>
      <c r="HCQ1" s="331"/>
      <c r="HCR1" s="331"/>
      <c r="HCS1" s="331"/>
      <c r="HCT1" s="331"/>
      <c r="HCU1" s="331"/>
      <c r="HCV1" s="331"/>
      <c r="HCW1" s="331"/>
      <c r="HCX1" s="331"/>
      <c r="HCY1" s="331"/>
      <c r="HCZ1" s="331"/>
      <c r="HDA1" s="331"/>
      <c r="HDB1" s="331"/>
      <c r="HDC1" s="331"/>
      <c r="HDD1" s="331"/>
      <c r="HDE1" s="331"/>
      <c r="HDF1" s="331"/>
      <c r="HDG1" s="331"/>
      <c r="HDH1" s="331"/>
      <c r="HDI1" s="331"/>
      <c r="HDJ1" s="331"/>
      <c r="HDK1" s="331"/>
      <c r="HDL1" s="331"/>
      <c r="HDM1" s="331"/>
      <c r="HDN1" s="331"/>
      <c r="HDO1" s="331"/>
      <c r="HDP1" s="331"/>
      <c r="HDQ1" s="331"/>
      <c r="HDR1" s="331"/>
      <c r="HDS1" s="331"/>
      <c r="HDT1" s="331"/>
      <c r="HDU1" s="331"/>
      <c r="HDV1" s="331"/>
      <c r="HDW1" s="331"/>
      <c r="HDX1" s="331"/>
      <c r="HDY1" s="331"/>
      <c r="HDZ1" s="331"/>
      <c r="HEA1" s="331"/>
      <c r="HEB1" s="331"/>
      <c r="HEC1" s="331"/>
      <c r="HED1" s="331"/>
      <c r="HEE1" s="331"/>
      <c r="HEF1" s="331"/>
      <c r="HEG1" s="331"/>
      <c r="HEH1" s="331"/>
      <c r="HEI1" s="331"/>
      <c r="HEJ1" s="331"/>
      <c r="HEK1" s="331"/>
      <c r="HEL1" s="331"/>
      <c r="HEM1" s="331"/>
      <c r="HEN1" s="331"/>
      <c r="HEO1" s="331"/>
      <c r="HEP1" s="331"/>
      <c r="HEQ1" s="331"/>
      <c r="HER1" s="275"/>
      <c r="HES1" s="275"/>
      <c r="HET1" s="275"/>
      <c r="HEU1" s="275"/>
      <c r="HEV1" s="275"/>
      <c r="HEW1" s="275"/>
      <c r="HEX1" s="275"/>
      <c r="HEY1" s="275"/>
      <c r="HEZ1" s="275"/>
      <c r="HFA1" s="275"/>
      <c r="HFB1" s="275"/>
      <c r="HFC1" s="275"/>
      <c r="HFD1" s="275"/>
      <c r="HFE1" s="275"/>
      <c r="HFF1" s="275"/>
      <c r="HFG1" s="275"/>
      <c r="HFH1" s="275"/>
      <c r="HFI1" s="275"/>
      <c r="HFJ1" s="275"/>
      <c r="HFK1" s="275"/>
      <c r="HFL1" s="275"/>
      <c r="HFM1" s="275"/>
      <c r="HFN1" s="275"/>
      <c r="HFO1" s="275"/>
      <c r="HFP1" s="275"/>
      <c r="HFQ1" s="275"/>
      <c r="HFR1" s="275"/>
      <c r="HFS1" s="275"/>
      <c r="HFT1" s="275"/>
      <c r="HFU1" s="275"/>
      <c r="HFV1" s="275"/>
      <c r="HFW1" s="275"/>
      <c r="HFX1" s="275"/>
      <c r="HFY1" s="275"/>
      <c r="HFZ1" s="275"/>
      <c r="HGA1" s="275"/>
      <c r="HGB1" s="275"/>
      <c r="HGC1" s="275"/>
      <c r="HGD1" s="275"/>
      <c r="HGE1" s="275"/>
      <c r="HGF1" s="275"/>
      <c r="HGG1" s="275"/>
      <c r="HGH1" s="275"/>
      <c r="HGI1" s="275"/>
      <c r="HGJ1" s="275"/>
      <c r="HGK1" s="275"/>
      <c r="HGL1" s="275"/>
      <c r="HGM1" s="275"/>
      <c r="HGN1" s="275"/>
      <c r="HGO1" s="275"/>
      <c r="HGP1" s="275"/>
      <c r="HGQ1" s="275"/>
      <c r="HGR1" s="275"/>
      <c r="HGS1" s="275"/>
      <c r="HGT1" s="275"/>
      <c r="HGU1" s="275"/>
      <c r="HGV1" s="275"/>
      <c r="HGW1" s="275"/>
      <c r="HGX1" s="275"/>
      <c r="HGY1" s="275"/>
      <c r="HGZ1" s="275"/>
      <c r="HHA1" s="275"/>
      <c r="HHB1" s="275"/>
      <c r="HHC1" s="275"/>
      <c r="HHD1" s="275"/>
      <c r="HHE1" s="275"/>
      <c r="HHF1" s="275"/>
      <c r="HHG1" s="275"/>
      <c r="HHH1" s="275"/>
      <c r="HHI1" s="275"/>
      <c r="HHJ1" s="275"/>
      <c r="HHK1" s="275"/>
      <c r="HHL1" s="275"/>
      <c r="HHM1" s="275"/>
      <c r="HHN1" s="275"/>
      <c r="HHO1" s="275"/>
      <c r="HHP1" s="275"/>
      <c r="HHQ1" s="275"/>
      <c r="HHR1" s="275"/>
      <c r="HHS1" s="275"/>
      <c r="HHT1" s="275"/>
      <c r="HHU1" s="275"/>
      <c r="HHV1" s="275"/>
      <c r="HHW1" s="275"/>
      <c r="HHX1" s="275"/>
      <c r="HHY1" s="275"/>
      <c r="HHZ1" s="275"/>
      <c r="HIA1" s="275"/>
      <c r="HIB1" s="275"/>
      <c r="HIC1" s="275"/>
      <c r="HID1" s="275"/>
      <c r="HIE1" s="275"/>
      <c r="HIF1" s="331"/>
      <c r="HIG1" s="331"/>
      <c r="HIH1" s="331"/>
      <c r="HII1" s="331"/>
      <c r="HIJ1" s="331"/>
      <c r="HIK1" s="331"/>
      <c r="HIL1" s="331"/>
      <c r="HIM1" s="331"/>
      <c r="HIN1" s="331"/>
      <c r="HIO1" s="331"/>
      <c r="HIP1" s="331"/>
      <c r="HIQ1" s="331"/>
      <c r="HIR1" s="331"/>
      <c r="HIS1" s="331"/>
      <c r="HIT1" s="331"/>
      <c r="HIU1" s="331"/>
      <c r="HIV1" s="331"/>
      <c r="HIW1" s="331"/>
      <c r="HIX1" s="331"/>
      <c r="HIY1" s="331"/>
      <c r="HIZ1" s="331"/>
      <c r="HJA1" s="331"/>
      <c r="HJB1" s="331"/>
      <c r="HJC1" s="331"/>
      <c r="HJD1" s="331"/>
      <c r="HJE1" s="331"/>
      <c r="HJF1" s="331"/>
      <c r="HJG1" s="331"/>
      <c r="HJH1" s="331"/>
      <c r="HJI1" s="331"/>
      <c r="HJJ1" s="331"/>
      <c r="HJK1" s="331"/>
      <c r="HJL1" s="331"/>
      <c r="HJM1" s="331"/>
      <c r="HJN1" s="331"/>
      <c r="HJO1" s="331"/>
      <c r="HJP1" s="331"/>
      <c r="HJQ1" s="331"/>
      <c r="HJR1" s="331"/>
      <c r="HJS1" s="331"/>
      <c r="HJT1" s="331"/>
      <c r="HJU1" s="331"/>
      <c r="HJV1" s="331"/>
      <c r="HJW1" s="331"/>
      <c r="HJX1" s="331"/>
      <c r="HJY1" s="331"/>
      <c r="HJZ1" s="331"/>
      <c r="HKA1" s="331"/>
      <c r="HKB1" s="331"/>
      <c r="HKC1" s="331"/>
      <c r="HKD1" s="331"/>
      <c r="HKE1" s="331"/>
      <c r="HKF1" s="331"/>
      <c r="HKG1" s="331"/>
      <c r="HKH1" s="331"/>
      <c r="HKI1" s="331"/>
      <c r="HKJ1" s="331"/>
      <c r="HKK1" s="331"/>
      <c r="HKL1" s="331"/>
      <c r="HKM1" s="331"/>
      <c r="HKN1" s="331"/>
      <c r="HKO1" s="331"/>
      <c r="HKP1" s="331"/>
      <c r="HKQ1" s="331"/>
      <c r="HKR1" s="331"/>
      <c r="HKS1" s="331"/>
      <c r="HKT1" s="331"/>
      <c r="HKU1" s="331"/>
      <c r="HKV1" s="331"/>
      <c r="HKW1" s="331"/>
      <c r="HKX1" s="331"/>
      <c r="HKY1" s="331"/>
      <c r="HKZ1" s="331"/>
      <c r="HLA1" s="331"/>
      <c r="HLB1" s="331"/>
      <c r="HLC1" s="331"/>
      <c r="HLD1" s="331"/>
      <c r="HLE1" s="331"/>
      <c r="HLF1" s="331"/>
      <c r="HLG1" s="331"/>
      <c r="HLH1" s="331"/>
      <c r="HLI1" s="331"/>
      <c r="HLJ1" s="331"/>
      <c r="HLK1" s="331"/>
      <c r="HLL1" s="331"/>
      <c r="HLM1" s="331"/>
      <c r="HLN1" s="331"/>
      <c r="HLO1" s="331"/>
      <c r="HLP1" s="331"/>
      <c r="HLQ1" s="331"/>
      <c r="HLR1" s="331"/>
      <c r="HLS1" s="331"/>
      <c r="HLT1" s="331"/>
      <c r="HLU1" s="331"/>
      <c r="HLV1" s="331"/>
      <c r="HLW1" s="331"/>
      <c r="HLX1" s="331"/>
      <c r="HLY1" s="331"/>
      <c r="HLZ1" s="331"/>
      <c r="HMA1" s="331"/>
      <c r="HMB1" s="331"/>
      <c r="HMC1" s="331"/>
      <c r="HMD1" s="331"/>
      <c r="HME1" s="331"/>
      <c r="HMF1" s="331"/>
      <c r="HMG1" s="331"/>
      <c r="HMH1" s="331"/>
      <c r="HMI1" s="331"/>
      <c r="HMJ1" s="331"/>
      <c r="HMK1" s="331"/>
      <c r="HML1" s="331"/>
      <c r="HMM1" s="331"/>
      <c r="HMN1" s="331"/>
      <c r="HMO1" s="331"/>
      <c r="HMP1" s="331"/>
      <c r="HMQ1" s="331"/>
      <c r="HMR1" s="331"/>
      <c r="HMS1" s="331"/>
      <c r="HMT1" s="331"/>
      <c r="HMU1" s="331"/>
      <c r="HMV1" s="331"/>
      <c r="HMW1" s="331"/>
      <c r="HMX1" s="331"/>
      <c r="HMY1" s="331"/>
      <c r="HMZ1" s="331"/>
      <c r="HNA1" s="331"/>
      <c r="HNB1" s="331"/>
      <c r="HNC1" s="331"/>
      <c r="HND1" s="331"/>
      <c r="HNE1" s="331"/>
      <c r="HNF1" s="331"/>
      <c r="HNG1" s="331"/>
      <c r="HNH1" s="331"/>
      <c r="HNI1" s="331"/>
      <c r="HNJ1" s="331"/>
      <c r="HNK1" s="331"/>
      <c r="HNL1" s="331"/>
      <c r="HNM1" s="331"/>
      <c r="HNN1" s="331"/>
      <c r="HNO1" s="331"/>
      <c r="HNP1" s="331"/>
      <c r="HNQ1" s="331"/>
      <c r="HNR1" s="331"/>
      <c r="HNS1" s="331"/>
      <c r="HNT1" s="331"/>
      <c r="HNU1" s="331"/>
      <c r="HNV1" s="331"/>
      <c r="HNW1" s="331"/>
      <c r="HNX1" s="331"/>
      <c r="HNY1" s="331"/>
      <c r="HNZ1" s="331"/>
      <c r="HOA1" s="331"/>
      <c r="HOB1" s="331"/>
      <c r="HOC1" s="331"/>
      <c r="HOD1" s="331"/>
      <c r="HOE1" s="331"/>
      <c r="HOF1" s="331"/>
      <c r="HOG1" s="331"/>
      <c r="HOH1" s="331"/>
      <c r="HOI1" s="331"/>
      <c r="HOJ1" s="331"/>
      <c r="HOK1" s="331"/>
      <c r="HOL1" s="331"/>
      <c r="HOM1" s="331"/>
      <c r="HON1" s="275"/>
      <c r="HOO1" s="275"/>
      <c r="HOP1" s="275"/>
      <c r="HOQ1" s="275"/>
      <c r="HOR1" s="275"/>
      <c r="HOS1" s="275"/>
      <c r="HOT1" s="275"/>
      <c r="HOU1" s="275"/>
      <c r="HOV1" s="275"/>
      <c r="HOW1" s="275"/>
      <c r="HOX1" s="275"/>
      <c r="HOY1" s="275"/>
      <c r="HOZ1" s="275"/>
      <c r="HPA1" s="275"/>
      <c r="HPB1" s="275"/>
      <c r="HPC1" s="275"/>
      <c r="HPD1" s="275"/>
      <c r="HPE1" s="275"/>
      <c r="HPF1" s="275"/>
      <c r="HPG1" s="275"/>
      <c r="HPH1" s="275"/>
      <c r="HPI1" s="275"/>
      <c r="HPJ1" s="275"/>
      <c r="HPK1" s="275"/>
      <c r="HPL1" s="275"/>
      <c r="HPM1" s="275"/>
      <c r="HPN1" s="275"/>
      <c r="HPO1" s="275"/>
      <c r="HPP1" s="275"/>
      <c r="HPQ1" s="275"/>
      <c r="HPR1" s="275"/>
      <c r="HPS1" s="275"/>
      <c r="HPT1" s="275"/>
      <c r="HPU1" s="275"/>
      <c r="HPV1" s="275"/>
      <c r="HPW1" s="275"/>
      <c r="HPX1" s="275"/>
      <c r="HPY1" s="275"/>
      <c r="HPZ1" s="275"/>
      <c r="HQA1" s="275"/>
      <c r="HQB1" s="275"/>
      <c r="HQC1" s="275"/>
      <c r="HQD1" s="275"/>
      <c r="HQE1" s="275"/>
      <c r="HQF1" s="275"/>
      <c r="HQG1" s="275"/>
      <c r="HQH1" s="275"/>
      <c r="HQI1" s="275"/>
      <c r="HQJ1" s="275"/>
      <c r="HQK1" s="275"/>
      <c r="HQL1" s="275"/>
      <c r="HQM1" s="275"/>
      <c r="HQN1" s="275"/>
      <c r="HQO1" s="275"/>
      <c r="HQP1" s="275"/>
      <c r="HQQ1" s="275"/>
      <c r="HQR1" s="275"/>
      <c r="HQS1" s="275"/>
      <c r="HQT1" s="275"/>
      <c r="HQU1" s="275"/>
      <c r="HQV1" s="275"/>
      <c r="HQW1" s="275"/>
      <c r="HQX1" s="275"/>
      <c r="HQY1" s="275"/>
      <c r="HQZ1" s="275"/>
      <c r="HRA1" s="275"/>
      <c r="HRB1" s="275"/>
      <c r="HRC1" s="275"/>
      <c r="HRD1" s="275"/>
      <c r="HRE1" s="275"/>
      <c r="HRF1" s="275"/>
      <c r="HRG1" s="275"/>
      <c r="HRH1" s="275"/>
      <c r="HRI1" s="275"/>
      <c r="HRJ1" s="275"/>
      <c r="HRK1" s="275"/>
      <c r="HRL1" s="275"/>
      <c r="HRM1" s="275"/>
      <c r="HRN1" s="275"/>
      <c r="HRO1" s="275"/>
      <c r="HRP1" s="275"/>
      <c r="HRQ1" s="275"/>
      <c r="HRR1" s="275"/>
      <c r="HRS1" s="275"/>
      <c r="HRT1" s="275"/>
      <c r="HRU1" s="275"/>
      <c r="HRV1" s="275"/>
      <c r="HRW1" s="275"/>
      <c r="HRX1" s="275"/>
      <c r="HRY1" s="275"/>
      <c r="HRZ1" s="275"/>
      <c r="HSA1" s="275"/>
      <c r="HSB1" s="331"/>
      <c r="HSC1" s="331"/>
      <c r="HSD1" s="331"/>
      <c r="HSE1" s="331"/>
      <c r="HSF1" s="331"/>
      <c r="HSG1" s="331"/>
      <c r="HSH1" s="331"/>
      <c r="HSI1" s="331"/>
      <c r="HSJ1" s="331"/>
      <c r="HSK1" s="331"/>
      <c r="HSL1" s="331"/>
      <c r="HSM1" s="331"/>
      <c r="HSN1" s="331"/>
      <c r="HSO1" s="331"/>
      <c r="HSP1" s="331"/>
      <c r="HSQ1" s="331"/>
      <c r="HSR1" s="331"/>
      <c r="HSS1" s="331"/>
      <c r="HST1" s="331"/>
      <c r="HSU1" s="331"/>
      <c r="HSV1" s="331"/>
      <c r="HSW1" s="331"/>
      <c r="HSX1" s="331"/>
      <c r="HSY1" s="331"/>
      <c r="HSZ1" s="331"/>
      <c r="HTA1" s="331"/>
      <c r="HTB1" s="331"/>
      <c r="HTC1" s="331"/>
      <c r="HTD1" s="331"/>
      <c r="HTE1" s="331"/>
      <c r="HTF1" s="331"/>
      <c r="HTG1" s="331"/>
      <c r="HTH1" s="331"/>
      <c r="HTI1" s="331"/>
      <c r="HTJ1" s="331"/>
      <c r="HTK1" s="331"/>
      <c r="HTL1" s="331"/>
      <c r="HTM1" s="331"/>
      <c r="HTN1" s="331"/>
      <c r="HTO1" s="331"/>
      <c r="HTP1" s="331"/>
      <c r="HTQ1" s="331"/>
      <c r="HTR1" s="331"/>
      <c r="HTS1" s="331"/>
      <c r="HTT1" s="331"/>
      <c r="HTU1" s="331"/>
      <c r="HTV1" s="331"/>
      <c r="HTW1" s="331"/>
      <c r="HTX1" s="331"/>
      <c r="HTY1" s="331"/>
      <c r="HTZ1" s="331"/>
      <c r="HUA1" s="331"/>
      <c r="HUB1" s="331"/>
      <c r="HUC1" s="331"/>
      <c r="HUD1" s="331"/>
      <c r="HUE1" s="331"/>
      <c r="HUF1" s="331"/>
      <c r="HUG1" s="331"/>
      <c r="HUH1" s="331"/>
      <c r="HUI1" s="331"/>
      <c r="HUJ1" s="331"/>
      <c r="HUK1" s="331"/>
      <c r="HUL1" s="331"/>
      <c r="HUM1" s="331"/>
      <c r="HUN1" s="331"/>
      <c r="HUO1" s="331"/>
      <c r="HUP1" s="331"/>
      <c r="HUQ1" s="331"/>
      <c r="HUR1" s="331"/>
      <c r="HUS1" s="331"/>
      <c r="HUT1" s="331"/>
      <c r="HUU1" s="331"/>
      <c r="HUV1" s="331"/>
      <c r="HUW1" s="331"/>
      <c r="HUX1" s="331"/>
      <c r="HUY1" s="331"/>
      <c r="HUZ1" s="331"/>
      <c r="HVA1" s="331"/>
      <c r="HVB1" s="331"/>
      <c r="HVC1" s="331"/>
      <c r="HVD1" s="331"/>
      <c r="HVE1" s="331"/>
      <c r="HVF1" s="331"/>
      <c r="HVG1" s="331"/>
      <c r="HVH1" s="331"/>
      <c r="HVI1" s="331"/>
      <c r="HVJ1" s="331"/>
      <c r="HVK1" s="331"/>
      <c r="HVL1" s="331"/>
      <c r="HVM1" s="331"/>
      <c r="HVN1" s="331"/>
      <c r="HVO1" s="331"/>
      <c r="HVP1" s="331"/>
      <c r="HVQ1" s="331"/>
      <c r="HVR1" s="331"/>
      <c r="HVS1" s="331"/>
      <c r="HVT1" s="331"/>
      <c r="HVU1" s="331"/>
      <c r="HVV1" s="331"/>
      <c r="HVW1" s="331"/>
      <c r="HVX1" s="331"/>
      <c r="HVY1" s="331"/>
      <c r="HVZ1" s="331"/>
      <c r="HWA1" s="331"/>
      <c r="HWB1" s="331"/>
      <c r="HWC1" s="331"/>
      <c r="HWD1" s="331"/>
      <c r="HWE1" s="331"/>
      <c r="HWF1" s="331"/>
      <c r="HWG1" s="331"/>
      <c r="HWH1" s="331"/>
      <c r="HWI1" s="331"/>
      <c r="HWJ1" s="331"/>
      <c r="HWK1" s="331"/>
      <c r="HWL1" s="331"/>
      <c r="HWM1" s="331"/>
      <c r="HWN1" s="331"/>
      <c r="HWO1" s="331"/>
      <c r="HWP1" s="331"/>
      <c r="HWQ1" s="331"/>
      <c r="HWR1" s="331"/>
      <c r="HWS1" s="331"/>
      <c r="HWT1" s="331"/>
      <c r="HWU1" s="331"/>
      <c r="HWV1" s="331"/>
      <c r="HWW1" s="331"/>
      <c r="HWX1" s="331"/>
      <c r="HWY1" s="331"/>
      <c r="HWZ1" s="331"/>
      <c r="HXA1" s="331"/>
      <c r="HXB1" s="331"/>
      <c r="HXC1" s="331"/>
      <c r="HXD1" s="331"/>
      <c r="HXE1" s="331"/>
      <c r="HXF1" s="331"/>
      <c r="HXG1" s="331"/>
      <c r="HXH1" s="331"/>
      <c r="HXI1" s="331"/>
      <c r="HXJ1" s="331"/>
      <c r="HXK1" s="331"/>
      <c r="HXL1" s="331"/>
      <c r="HXM1" s="331"/>
      <c r="HXN1" s="331"/>
      <c r="HXO1" s="331"/>
      <c r="HXP1" s="331"/>
      <c r="HXQ1" s="331"/>
      <c r="HXR1" s="331"/>
      <c r="HXS1" s="331"/>
      <c r="HXT1" s="331"/>
      <c r="HXU1" s="331"/>
      <c r="HXV1" s="331"/>
      <c r="HXW1" s="331"/>
      <c r="HXX1" s="331"/>
      <c r="HXY1" s="331"/>
      <c r="HXZ1" s="331"/>
      <c r="HYA1" s="331"/>
      <c r="HYB1" s="331"/>
      <c r="HYC1" s="331"/>
      <c r="HYD1" s="331"/>
      <c r="HYE1" s="331"/>
      <c r="HYF1" s="331"/>
      <c r="HYG1" s="331"/>
      <c r="HYH1" s="331"/>
      <c r="HYI1" s="331"/>
      <c r="HYJ1" s="275"/>
      <c r="HYK1" s="275"/>
      <c r="HYL1" s="275"/>
      <c r="HYM1" s="275"/>
      <c r="HYN1" s="275"/>
      <c r="HYO1" s="275"/>
      <c r="HYP1" s="275"/>
      <c r="HYQ1" s="275"/>
      <c r="HYR1" s="275"/>
      <c r="HYS1" s="275"/>
      <c r="HYT1" s="275"/>
      <c r="HYU1" s="275"/>
      <c r="HYV1" s="275"/>
      <c r="HYW1" s="275"/>
      <c r="HYX1" s="275"/>
      <c r="HYY1" s="275"/>
      <c r="HYZ1" s="275"/>
      <c r="HZA1" s="275"/>
      <c r="HZB1" s="275"/>
      <c r="HZC1" s="275"/>
      <c r="HZD1" s="275"/>
      <c r="HZE1" s="275"/>
      <c r="HZF1" s="275"/>
      <c r="HZG1" s="275"/>
      <c r="HZH1" s="275"/>
      <c r="HZI1" s="275"/>
      <c r="HZJ1" s="275"/>
      <c r="HZK1" s="275"/>
      <c r="HZL1" s="275"/>
      <c r="HZM1" s="275"/>
      <c r="HZN1" s="275"/>
      <c r="HZO1" s="275"/>
      <c r="HZP1" s="275"/>
      <c r="HZQ1" s="275"/>
      <c r="HZR1" s="275"/>
      <c r="HZS1" s="275"/>
      <c r="HZT1" s="275"/>
      <c r="HZU1" s="275"/>
      <c r="HZV1" s="275"/>
      <c r="HZW1" s="275"/>
      <c r="HZX1" s="275"/>
      <c r="HZY1" s="275"/>
      <c r="HZZ1" s="275"/>
      <c r="IAA1" s="275"/>
      <c r="IAB1" s="275"/>
      <c r="IAC1" s="275"/>
      <c r="IAD1" s="275"/>
      <c r="IAE1" s="275"/>
      <c r="IAF1" s="275"/>
      <c r="IAG1" s="275"/>
      <c r="IAH1" s="275"/>
      <c r="IAI1" s="275"/>
      <c r="IAJ1" s="275"/>
      <c r="IAK1" s="275"/>
      <c r="IAL1" s="275"/>
      <c r="IAM1" s="275"/>
      <c r="IAN1" s="275"/>
      <c r="IAO1" s="275"/>
      <c r="IAP1" s="275"/>
      <c r="IAQ1" s="275"/>
      <c r="IAR1" s="275"/>
      <c r="IAS1" s="275"/>
      <c r="IAT1" s="275"/>
      <c r="IAU1" s="275"/>
      <c r="IAV1" s="275"/>
      <c r="IAW1" s="275"/>
      <c r="IAX1" s="275"/>
      <c r="IAY1" s="275"/>
      <c r="IAZ1" s="275"/>
      <c r="IBA1" s="275"/>
      <c r="IBB1" s="275"/>
      <c r="IBC1" s="275"/>
      <c r="IBD1" s="275"/>
      <c r="IBE1" s="275"/>
      <c r="IBF1" s="275"/>
      <c r="IBG1" s="275"/>
      <c r="IBH1" s="275"/>
      <c r="IBI1" s="275"/>
      <c r="IBJ1" s="275"/>
      <c r="IBK1" s="275"/>
      <c r="IBL1" s="275"/>
      <c r="IBM1" s="275"/>
      <c r="IBN1" s="275"/>
      <c r="IBO1" s="275"/>
      <c r="IBP1" s="275"/>
      <c r="IBQ1" s="275"/>
      <c r="IBR1" s="275"/>
      <c r="IBS1" s="275"/>
      <c r="IBT1" s="275"/>
      <c r="IBU1" s="275"/>
      <c r="IBV1" s="275"/>
      <c r="IBW1" s="275"/>
      <c r="IBX1" s="331"/>
      <c r="IBY1" s="331"/>
      <c r="IBZ1" s="331"/>
      <c r="ICA1" s="331"/>
      <c r="ICB1" s="331"/>
      <c r="ICC1" s="331"/>
      <c r="ICD1" s="331"/>
      <c r="ICE1" s="331"/>
      <c r="ICF1" s="331"/>
      <c r="ICG1" s="331"/>
      <c r="ICH1" s="331"/>
      <c r="ICI1" s="331"/>
      <c r="ICJ1" s="331"/>
      <c r="ICK1" s="331"/>
      <c r="ICL1" s="331"/>
      <c r="ICM1" s="331"/>
      <c r="ICN1" s="331"/>
      <c r="ICO1" s="331"/>
      <c r="ICP1" s="331"/>
      <c r="ICQ1" s="331"/>
      <c r="ICR1" s="331"/>
      <c r="ICS1" s="331"/>
      <c r="ICT1" s="331"/>
      <c r="ICU1" s="331"/>
      <c r="ICV1" s="331"/>
      <c r="ICW1" s="331"/>
      <c r="ICX1" s="331"/>
      <c r="ICY1" s="331"/>
      <c r="ICZ1" s="331"/>
      <c r="IDA1" s="331"/>
      <c r="IDB1" s="331"/>
      <c r="IDC1" s="331"/>
      <c r="IDD1" s="331"/>
      <c r="IDE1" s="331"/>
      <c r="IDF1" s="331"/>
      <c r="IDG1" s="331"/>
      <c r="IDH1" s="331"/>
      <c r="IDI1" s="331"/>
      <c r="IDJ1" s="331"/>
      <c r="IDK1" s="331"/>
      <c r="IDL1" s="331"/>
      <c r="IDM1" s="331"/>
      <c r="IDN1" s="331"/>
      <c r="IDO1" s="331"/>
      <c r="IDP1" s="331"/>
      <c r="IDQ1" s="331"/>
      <c r="IDR1" s="331"/>
      <c r="IDS1" s="331"/>
      <c r="IDT1" s="331"/>
      <c r="IDU1" s="331"/>
      <c r="IDV1" s="331"/>
      <c r="IDW1" s="331"/>
      <c r="IDX1" s="331"/>
      <c r="IDY1" s="331"/>
      <c r="IDZ1" s="331"/>
      <c r="IEA1" s="331"/>
      <c r="IEB1" s="331"/>
      <c r="IEC1" s="331"/>
      <c r="IED1" s="331"/>
      <c r="IEE1" s="331"/>
      <c r="IEF1" s="331"/>
      <c r="IEG1" s="331"/>
      <c r="IEH1" s="331"/>
      <c r="IEI1" s="331"/>
      <c r="IEJ1" s="331"/>
      <c r="IEK1" s="331"/>
      <c r="IEL1" s="331"/>
      <c r="IEM1" s="331"/>
      <c r="IEN1" s="331"/>
      <c r="IEO1" s="331"/>
      <c r="IEP1" s="331"/>
      <c r="IEQ1" s="331"/>
      <c r="IER1" s="331"/>
      <c r="IES1" s="331"/>
      <c r="IET1" s="331"/>
      <c r="IEU1" s="331"/>
      <c r="IEV1" s="331"/>
      <c r="IEW1" s="331"/>
      <c r="IEX1" s="331"/>
      <c r="IEY1" s="331"/>
      <c r="IEZ1" s="331"/>
      <c r="IFA1" s="331"/>
      <c r="IFB1" s="331"/>
      <c r="IFC1" s="331"/>
      <c r="IFD1" s="331"/>
      <c r="IFE1" s="331"/>
      <c r="IFF1" s="331"/>
      <c r="IFG1" s="331"/>
      <c r="IFH1" s="331"/>
      <c r="IFI1" s="331"/>
      <c r="IFJ1" s="331"/>
      <c r="IFK1" s="331"/>
      <c r="IFL1" s="331"/>
      <c r="IFM1" s="331"/>
      <c r="IFN1" s="331"/>
      <c r="IFO1" s="331"/>
      <c r="IFP1" s="331"/>
      <c r="IFQ1" s="331"/>
      <c r="IFR1" s="331"/>
      <c r="IFS1" s="331"/>
      <c r="IFT1" s="331"/>
      <c r="IFU1" s="331"/>
      <c r="IFV1" s="331"/>
      <c r="IFW1" s="331"/>
      <c r="IFX1" s="331"/>
      <c r="IFY1" s="331"/>
      <c r="IFZ1" s="331"/>
      <c r="IGA1" s="331"/>
      <c r="IGB1" s="331"/>
      <c r="IGC1" s="331"/>
      <c r="IGD1" s="331"/>
      <c r="IGE1" s="331"/>
      <c r="IGF1" s="331"/>
      <c r="IGG1" s="331"/>
      <c r="IGH1" s="331"/>
      <c r="IGI1" s="331"/>
      <c r="IGJ1" s="331"/>
      <c r="IGK1" s="331"/>
      <c r="IGL1" s="331"/>
      <c r="IGM1" s="331"/>
      <c r="IGN1" s="331"/>
      <c r="IGO1" s="331"/>
      <c r="IGP1" s="331"/>
      <c r="IGQ1" s="331"/>
      <c r="IGR1" s="331"/>
      <c r="IGS1" s="331"/>
      <c r="IGT1" s="331"/>
      <c r="IGU1" s="331"/>
      <c r="IGV1" s="331"/>
      <c r="IGW1" s="331"/>
      <c r="IGX1" s="331"/>
      <c r="IGY1" s="331"/>
      <c r="IGZ1" s="331"/>
      <c r="IHA1" s="331"/>
      <c r="IHB1" s="331"/>
      <c r="IHC1" s="331"/>
      <c r="IHD1" s="331"/>
      <c r="IHE1" s="331"/>
      <c r="IHF1" s="331"/>
      <c r="IHG1" s="331"/>
      <c r="IHH1" s="331"/>
      <c r="IHI1" s="331"/>
      <c r="IHJ1" s="331"/>
      <c r="IHK1" s="331"/>
      <c r="IHL1" s="331"/>
      <c r="IHM1" s="331"/>
      <c r="IHN1" s="331"/>
      <c r="IHO1" s="331"/>
      <c r="IHP1" s="331"/>
      <c r="IHQ1" s="331"/>
      <c r="IHR1" s="331"/>
      <c r="IHS1" s="331"/>
      <c r="IHT1" s="331"/>
      <c r="IHU1" s="331"/>
      <c r="IHV1" s="331"/>
      <c r="IHW1" s="331"/>
      <c r="IHX1" s="331"/>
      <c r="IHY1" s="331"/>
      <c r="IHZ1" s="331"/>
      <c r="IIA1" s="331"/>
      <c r="IIB1" s="331"/>
      <c r="IIC1" s="331"/>
      <c r="IID1" s="331"/>
      <c r="IIE1" s="331"/>
      <c r="IIF1" s="275"/>
      <c r="IIG1" s="275"/>
      <c r="IIH1" s="275"/>
      <c r="III1" s="275"/>
      <c r="IIJ1" s="275"/>
      <c r="IIK1" s="275"/>
      <c r="IIL1" s="275"/>
      <c r="IIM1" s="275"/>
      <c r="IIN1" s="275"/>
      <c r="IIO1" s="275"/>
      <c r="IIP1" s="275"/>
      <c r="IIQ1" s="275"/>
      <c r="IIR1" s="275"/>
      <c r="IIS1" s="275"/>
      <c r="IIT1" s="275"/>
      <c r="IIU1" s="275"/>
      <c r="IIV1" s="275"/>
      <c r="IIW1" s="275"/>
      <c r="IIX1" s="275"/>
      <c r="IIY1" s="275"/>
      <c r="IIZ1" s="275"/>
      <c r="IJA1" s="275"/>
      <c r="IJB1" s="275"/>
      <c r="IJC1" s="275"/>
      <c r="IJD1" s="275"/>
      <c r="IJE1" s="275"/>
      <c r="IJF1" s="275"/>
      <c r="IJG1" s="275"/>
      <c r="IJH1" s="275"/>
      <c r="IJI1" s="275"/>
      <c r="IJJ1" s="275"/>
      <c r="IJK1" s="275"/>
      <c r="IJL1" s="275"/>
      <c r="IJM1" s="275"/>
      <c r="IJN1" s="275"/>
      <c r="IJO1" s="275"/>
      <c r="IJP1" s="275"/>
      <c r="IJQ1" s="275"/>
      <c r="IJR1" s="275"/>
      <c r="IJS1" s="275"/>
      <c r="IJT1" s="275"/>
      <c r="IJU1" s="275"/>
      <c r="IJV1" s="275"/>
      <c r="IJW1" s="275"/>
      <c r="IJX1" s="275"/>
      <c r="IJY1" s="275"/>
      <c r="IJZ1" s="275"/>
      <c r="IKA1" s="275"/>
      <c r="IKB1" s="275"/>
      <c r="IKC1" s="275"/>
      <c r="IKD1" s="275"/>
      <c r="IKE1" s="275"/>
      <c r="IKF1" s="275"/>
      <c r="IKG1" s="275"/>
      <c r="IKH1" s="275"/>
      <c r="IKI1" s="275"/>
      <c r="IKJ1" s="275"/>
      <c r="IKK1" s="275"/>
      <c r="IKL1" s="275"/>
      <c r="IKM1" s="275"/>
      <c r="IKN1" s="275"/>
      <c r="IKO1" s="275"/>
      <c r="IKP1" s="275"/>
      <c r="IKQ1" s="275"/>
      <c r="IKR1" s="275"/>
      <c r="IKS1" s="275"/>
      <c r="IKT1" s="275"/>
      <c r="IKU1" s="275"/>
      <c r="IKV1" s="275"/>
      <c r="IKW1" s="275"/>
      <c r="IKX1" s="275"/>
      <c r="IKY1" s="275"/>
      <c r="IKZ1" s="275"/>
      <c r="ILA1" s="275"/>
      <c r="ILB1" s="275"/>
      <c r="ILC1" s="275"/>
      <c r="ILD1" s="275"/>
      <c r="ILE1" s="275"/>
      <c r="ILF1" s="275"/>
      <c r="ILG1" s="275"/>
      <c r="ILH1" s="275"/>
      <c r="ILI1" s="275"/>
      <c r="ILJ1" s="275"/>
      <c r="ILK1" s="275"/>
      <c r="ILL1" s="275"/>
      <c r="ILM1" s="275"/>
      <c r="ILN1" s="275"/>
      <c r="ILO1" s="275"/>
      <c r="ILP1" s="275"/>
      <c r="ILQ1" s="275"/>
      <c r="ILR1" s="275"/>
      <c r="ILS1" s="275"/>
      <c r="ILT1" s="331"/>
      <c r="ILU1" s="331"/>
      <c r="ILV1" s="331"/>
      <c r="ILW1" s="331"/>
      <c r="ILX1" s="331"/>
      <c r="ILY1" s="331"/>
      <c r="ILZ1" s="331"/>
      <c r="IMA1" s="331"/>
      <c r="IMB1" s="331"/>
      <c r="IMC1" s="331"/>
      <c r="IMD1" s="331"/>
      <c r="IME1" s="331"/>
      <c r="IMF1" s="331"/>
      <c r="IMG1" s="331"/>
      <c r="IMH1" s="331"/>
      <c r="IMI1" s="331"/>
      <c r="IMJ1" s="331"/>
      <c r="IMK1" s="331"/>
      <c r="IML1" s="331"/>
      <c r="IMM1" s="331"/>
      <c r="IMN1" s="331"/>
      <c r="IMO1" s="331"/>
      <c r="IMP1" s="331"/>
      <c r="IMQ1" s="331"/>
      <c r="IMR1" s="331"/>
      <c r="IMS1" s="331"/>
      <c r="IMT1" s="331"/>
      <c r="IMU1" s="331"/>
      <c r="IMV1" s="331"/>
      <c r="IMW1" s="331"/>
      <c r="IMX1" s="331"/>
      <c r="IMY1" s="331"/>
      <c r="IMZ1" s="331"/>
      <c r="INA1" s="331"/>
      <c r="INB1" s="331"/>
      <c r="INC1" s="331"/>
      <c r="IND1" s="331"/>
      <c r="INE1" s="331"/>
      <c r="INF1" s="331"/>
      <c r="ING1" s="331"/>
      <c r="INH1" s="331"/>
      <c r="INI1" s="331"/>
      <c r="INJ1" s="331"/>
      <c r="INK1" s="331"/>
      <c r="INL1" s="331"/>
      <c r="INM1" s="331"/>
      <c r="INN1" s="331"/>
      <c r="INO1" s="331"/>
      <c r="INP1" s="331"/>
      <c r="INQ1" s="331"/>
      <c r="INR1" s="331"/>
      <c r="INS1" s="331"/>
      <c r="INT1" s="331"/>
      <c r="INU1" s="331"/>
      <c r="INV1" s="331"/>
      <c r="INW1" s="331"/>
      <c r="INX1" s="331"/>
      <c r="INY1" s="331"/>
      <c r="INZ1" s="331"/>
      <c r="IOA1" s="331"/>
      <c r="IOB1" s="331"/>
      <c r="IOC1" s="331"/>
      <c r="IOD1" s="331"/>
      <c r="IOE1" s="331"/>
      <c r="IOF1" s="331"/>
      <c r="IOG1" s="331"/>
      <c r="IOH1" s="331"/>
      <c r="IOI1" s="331"/>
      <c r="IOJ1" s="331"/>
      <c r="IOK1" s="331"/>
      <c r="IOL1" s="331"/>
      <c r="IOM1" s="331"/>
      <c r="ION1" s="331"/>
      <c r="IOO1" s="331"/>
      <c r="IOP1" s="331"/>
      <c r="IOQ1" s="331"/>
      <c r="IOR1" s="331"/>
      <c r="IOS1" s="331"/>
      <c r="IOT1" s="331"/>
      <c r="IOU1" s="331"/>
      <c r="IOV1" s="331"/>
      <c r="IOW1" s="331"/>
      <c r="IOX1" s="331"/>
      <c r="IOY1" s="331"/>
      <c r="IOZ1" s="331"/>
      <c r="IPA1" s="331"/>
      <c r="IPB1" s="331"/>
      <c r="IPC1" s="331"/>
      <c r="IPD1" s="331"/>
      <c r="IPE1" s="331"/>
      <c r="IPF1" s="331"/>
      <c r="IPG1" s="331"/>
      <c r="IPH1" s="331"/>
      <c r="IPI1" s="331"/>
      <c r="IPJ1" s="331"/>
      <c r="IPK1" s="331"/>
      <c r="IPL1" s="331"/>
      <c r="IPM1" s="331"/>
      <c r="IPN1" s="331"/>
      <c r="IPO1" s="331"/>
      <c r="IPP1" s="331"/>
      <c r="IPQ1" s="331"/>
      <c r="IPR1" s="331"/>
      <c r="IPS1" s="331"/>
      <c r="IPT1" s="331"/>
      <c r="IPU1" s="331"/>
      <c r="IPV1" s="331"/>
      <c r="IPW1" s="331"/>
      <c r="IPX1" s="331"/>
      <c r="IPY1" s="331"/>
      <c r="IPZ1" s="331"/>
      <c r="IQA1" s="331"/>
      <c r="IQB1" s="331"/>
      <c r="IQC1" s="331"/>
      <c r="IQD1" s="331"/>
      <c r="IQE1" s="331"/>
      <c r="IQF1" s="331"/>
      <c r="IQG1" s="331"/>
      <c r="IQH1" s="331"/>
      <c r="IQI1" s="331"/>
      <c r="IQJ1" s="331"/>
      <c r="IQK1" s="331"/>
      <c r="IQL1" s="331"/>
      <c r="IQM1" s="331"/>
      <c r="IQN1" s="331"/>
      <c r="IQO1" s="331"/>
      <c r="IQP1" s="331"/>
      <c r="IQQ1" s="331"/>
      <c r="IQR1" s="331"/>
      <c r="IQS1" s="331"/>
      <c r="IQT1" s="331"/>
      <c r="IQU1" s="331"/>
      <c r="IQV1" s="331"/>
      <c r="IQW1" s="331"/>
      <c r="IQX1" s="331"/>
      <c r="IQY1" s="331"/>
      <c r="IQZ1" s="331"/>
      <c r="IRA1" s="331"/>
      <c r="IRB1" s="331"/>
      <c r="IRC1" s="331"/>
      <c r="IRD1" s="331"/>
      <c r="IRE1" s="331"/>
      <c r="IRF1" s="331"/>
      <c r="IRG1" s="331"/>
      <c r="IRH1" s="331"/>
      <c r="IRI1" s="331"/>
      <c r="IRJ1" s="331"/>
      <c r="IRK1" s="331"/>
      <c r="IRL1" s="331"/>
      <c r="IRM1" s="331"/>
      <c r="IRN1" s="331"/>
      <c r="IRO1" s="331"/>
      <c r="IRP1" s="331"/>
      <c r="IRQ1" s="331"/>
      <c r="IRR1" s="331"/>
      <c r="IRS1" s="331"/>
      <c r="IRT1" s="331"/>
      <c r="IRU1" s="331"/>
      <c r="IRV1" s="331"/>
      <c r="IRW1" s="331"/>
      <c r="IRX1" s="331"/>
      <c r="IRY1" s="331"/>
      <c r="IRZ1" s="331"/>
      <c r="ISA1" s="331"/>
      <c r="ISB1" s="275"/>
      <c r="ISC1" s="275"/>
      <c r="ISD1" s="275"/>
      <c r="ISE1" s="275"/>
      <c r="ISF1" s="275"/>
      <c r="ISG1" s="275"/>
      <c r="ISH1" s="275"/>
      <c r="ISI1" s="275"/>
      <c r="ISJ1" s="275"/>
      <c r="ISK1" s="275"/>
      <c r="ISL1" s="275"/>
      <c r="ISM1" s="275"/>
      <c r="ISN1" s="275"/>
      <c r="ISO1" s="275"/>
      <c r="ISP1" s="275"/>
      <c r="ISQ1" s="275"/>
      <c r="ISR1" s="275"/>
      <c r="ISS1" s="275"/>
      <c r="IST1" s="275"/>
      <c r="ISU1" s="275"/>
      <c r="ISV1" s="275"/>
      <c r="ISW1" s="275"/>
      <c r="ISX1" s="275"/>
      <c r="ISY1" s="275"/>
      <c r="ISZ1" s="275"/>
      <c r="ITA1" s="275"/>
      <c r="ITB1" s="275"/>
      <c r="ITC1" s="275"/>
      <c r="ITD1" s="275"/>
      <c r="ITE1" s="275"/>
      <c r="ITF1" s="275"/>
      <c r="ITG1" s="275"/>
      <c r="ITH1" s="275"/>
      <c r="ITI1" s="275"/>
      <c r="ITJ1" s="275"/>
      <c r="ITK1" s="275"/>
      <c r="ITL1" s="275"/>
      <c r="ITM1" s="275"/>
      <c r="ITN1" s="275"/>
      <c r="ITO1" s="275"/>
      <c r="ITP1" s="275"/>
      <c r="ITQ1" s="275"/>
      <c r="ITR1" s="275"/>
      <c r="ITS1" s="275"/>
      <c r="ITT1" s="275"/>
      <c r="ITU1" s="275"/>
      <c r="ITV1" s="275"/>
      <c r="ITW1" s="275"/>
      <c r="ITX1" s="275"/>
      <c r="ITY1" s="275"/>
      <c r="ITZ1" s="275"/>
      <c r="IUA1" s="275"/>
      <c r="IUB1" s="275"/>
      <c r="IUC1" s="275"/>
      <c r="IUD1" s="275"/>
      <c r="IUE1" s="275"/>
      <c r="IUF1" s="275"/>
      <c r="IUG1" s="275"/>
      <c r="IUH1" s="275"/>
      <c r="IUI1" s="275"/>
      <c r="IUJ1" s="275"/>
      <c r="IUK1" s="275"/>
      <c r="IUL1" s="275"/>
      <c r="IUM1" s="275"/>
      <c r="IUN1" s="275"/>
      <c r="IUO1" s="275"/>
      <c r="IUP1" s="275"/>
      <c r="IUQ1" s="275"/>
      <c r="IUR1" s="275"/>
      <c r="IUS1" s="275"/>
      <c r="IUT1" s="275"/>
      <c r="IUU1" s="275"/>
      <c r="IUV1" s="275"/>
      <c r="IUW1" s="275"/>
      <c r="IUX1" s="275"/>
      <c r="IUY1" s="275"/>
      <c r="IUZ1" s="275"/>
      <c r="IVA1" s="275"/>
      <c r="IVB1" s="275"/>
      <c r="IVC1" s="275"/>
      <c r="IVD1" s="275"/>
      <c r="IVE1" s="275"/>
      <c r="IVF1" s="275"/>
      <c r="IVG1" s="275"/>
      <c r="IVH1" s="275"/>
      <c r="IVI1" s="275"/>
      <c r="IVJ1" s="275"/>
      <c r="IVK1" s="275"/>
      <c r="IVL1" s="275"/>
      <c r="IVM1" s="275"/>
      <c r="IVN1" s="275"/>
      <c r="IVO1" s="275"/>
      <c r="IVP1" s="331"/>
      <c r="IVQ1" s="331"/>
      <c r="IVR1" s="331"/>
      <c r="IVS1" s="331"/>
      <c r="IVT1" s="331"/>
      <c r="IVU1" s="331"/>
      <c r="IVV1" s="331"/>
      <c r="IVW1" s="331"/>
      <c r="IVX1" s="331"/>
      <c r="IVY1" s="331"/>
      <c r="IVZ1" s="331"/>
      <c r="IWA1" s="331"/>
      <c r="IWB1" s="331"/>
      <c r="IWC1" s="331"/>
      <c r="IWD1" s="331"/>
      <c r="IWE1" s="331"/>
      <c r="IWF1" s="331"/>
      <c r="IWG1" s="331"/>
      <c r="IWH1" s="331"/>
      <c r="IWI1" s="331"/>
      <c r="IWJ1" s="331"/>
      <c r="IWK1" s="331"/>
      <c r="IWL1" s="331"/>
      <c r="IWM1" s="331"/>
      <c r="IWN1" s="331"/>
      <c r="IWO1" s="331"/>
      <c r="IWP1" s="331"/>
      <c r="IWQ1" s="331"/>
      <c r="IWR1" s="331"/>
      <c r="IWS1" s="331"/>
      <c r="IWT1" s="331"/>
      <c r="IWU1" s="331"/>
      <c r="IWV1" s="331"/>
      <c r="IWW1" s="331"/>
      <c r="IWX1" s="331"/>
      <c r="IWY1" s="331"/>
      <c r="IWZ1" s="331"/>
      <c r="IXA1" s="331"/>
      <c r="IXB1" s="331"/>
      <c r="IXC1" s="331"/>
      <c r="IXD1" s="331"/>
      <c r="IXE1" s="331"/>
      <c r="IXF1" s="331"/>
      <c r="IXG1" s="331"/>
      <c r="IXH1" s="331"/>
      <c r="IXI1" s="331"/>
      <c r="IXJ1" s="331"/>
      <c r="IXK1" s="331"/>
      <c r="IXL1" s="331"/>
      <c r="IXM1" s="331"/>
      <c r="IXN1" s="331"/>
      <c r="IXO1" s="331"/>
      <c r="IXP1" s="331"/>
      <c r="IXQ1" s="331"/>
      <c r="IXR1" s="331"/>
      <c r="IXS1" s="331"/>
      <c r="IXT1" s="331"/>
      <c r="IXU1" s="331"/>
      <c r="IXV1" s="331"/>
      <c r="IXW1" s="331"/>
      <c r="IXX1" s="331"/>
      <c r="IXY1" s="331"/>
      <c r="IXZ1" s="331"/>
      <c r="IYA1" s="331"/>
      <c r="IYB1" s="331"/>
      <c r="IYC1" s="331"/>
      <c r="IYD1" s="331"/>
      <c r="IYE1" s="331"/>
      <c r="IYF1" s="331"/>
      <c r="IYG1" s="331"/>
      <c r="IYH1" s="331"/>
      <c r="IYI1" s="331"/>
      <c r="IYJ1" s="331"/>
      <c r="IYK1" s="331"/>
      <c r="IYL1" s="331"/>
      <c r="IYM1" s="331"/>
      <c r="IYN1" s="331"/>
      <c r="IYO1" s="331"/>
      <c r="IYP1" s="331"/>
      <c r="IYQ1" s="331"/>
      <c r="IYR1" s="331"/>
      <c r="IYS1" s="331"/>
      <c r="IYT1" s="331"/>
      <c r="IYU1" s="331"/>
      <c r="IYV1" s="331"/>
      <c r="IYW1" s="331"/>
      <c r="IYX1" s="331"/>
      <c r="IYY1" s="331"/>
      <c r="IYZ1" s="331"/>
      <c r="IZA1" s="331"/>
      <c r="IZB1" s="331"/>
      <c r="IZC1" s="331"/>
      <c r="IZD1" s="331"/>
      <c r="IZE1" s="331"/>
      <c r="IZF1" s="331"/>
      <c r="IZG1" s="331"/>
      <c r="IZH1" s="331"/>
      <c r="IZI1" s="331"/>
      <c r="IZJ1" s="331"/>
      <c r="IZK1" s="331"/>
      <c r="IZL1" s="331"/>
      <c r="IZM1" s="331"/>
      <c r="IZN1" s="331"/>
      <c r="IZO1" s="331"/>
      <c r="IZP1" s="331"/>
      <c r="IZQ1" s="331"/>
      <c r="IZR1" s="331"/>
      <c r="IZS1" s="331"/>
      <c r="IZT1" s="331"/>
      <c r="IZU1" s="331"/>
      <c r="IZV1" s="331"/>
      <c r="IZW1" s="331"/>
      <c r="IZX1" s="331"/>
      <c r="IZY1" s="331"/>
      <c r="IZZ1" s="331"/>
      <c r="JAA1" s="331"/>
      <c r="JAB1" s="331"/>
      <c r="JAC1" s="331"/>
      <c r="JAD1" s="331"/>
      <c r="JAE1" s="331"/>
      <c r="JAF1" s="331"/>
      <c r="JAG1" s="331"/>
      <c r="JAH1" s="331"/>
      <c r="JAI1" s="331"/>
      <c r="JAJ1" s="331"/>
      <c r="JAK1" s="331"/>
      <c r="JAL1" s="331"/>
      <c r="JAM1" s="331"/>
      <c r="JAN1" s="331"/>
      <c r="JAO1" s="331"/>
      <c r="JAP1" s="331"/>
      <c r="JAQ1" s="331"/>
      <c r="JAR1" s="331"/>
      <c r="JAS1" s="331"/>
      <c r="JAT1" s="331"/>
      <c r="JAU1" s="331"/>
      <c r="JAV1" s="331"/>
      <c r="JAW1" s="331"/>
      <c r="JAX1" s="331"/>
      <c r="JAY1" s="331"/>
      <c r="JAZ1" s="331"/>
      <c r="JBA1" s="331"/>
      <c r="JBB1" s="331"/>
      <c r="JBC1" s="331"/>
      <c r="JBD1" s="331"/>
      <c r="JBE1" s="331"/>
      <c r="JBF1" s="331"/>
      <c r="JBG1" s="331"/>
      <c r="JBH1" s="331"/>
      <c r="JBI1" s="331"/>
      <c r="JBJ1" s="331"/>
      <c r="JBK1" s="331"/>
      <c r="JBL1" s="331"/>
      <c r="JBM1" s="331"/>
      <c r="JBN1" s="331"/>
      <c r="JBO1" s="331"/>
      <c r="JBP1" s="331"/>
      <c r="JBQ1" s="331"/>
      <c r="JBR1" s="331"/>
      <c r="JBS1" s="331"/>
      <c r="JBT1" s="331"/>
      <c r="JBU1" s="331"/>
      <c r="JBV1" s="331"/>
      <c r="JBW1" s="331"/>
      <c r="JBX1" s="275"/>
      <c r="JBY1" s="275"/>
      <c r="JBZ1" s="275"/>
      <c r="JCA1" s="275"/>
      <c r="JCB1" s="275"/>
      <c r="JCC1" s="275"/>
      <c r="JCD1" s="275"/>
      <c r="JCE1" s="275"/>
      <c r="JCF1" s="275"/>
      <c r="JCG1" s="275"/>
      <c r="JCH1" s="275"/>
      <c r="JCI1" s="275"/>
      <c r="JCJ1" s="275"/>
      <c r="JCK1" s="275"/>
      <c r="JCL1" s="275"/>
      <c r="JCM1" s="275"/>
      <c r="JCN1" s="275"/>
      <c r="JCO1" s="275"/>
      <c r="JCP1" s="275"/>
      <c r="JCQ1" s="275"/>
      <c r="JCR1" s="275"/>
      <c r="JCS1" s="275"/>
      <c r="JCT1" s="275"/>
      <c r="JCU1" s="275"/>
      <c r="JCV1" s="275"/>
      <c r="JCW1" s="275"/>
      <c r="JCX1" s="275"/>
      <c r="JCY1" s="275"/>
      <c r="JCZ1" s="275"/>
      <c r="JDA1" s="275"/>
      <c r="JDB1" s="275"/>
      <c r="JDC1" s="275"/>
      <c r="JDD1" s="275"/>
      <c r="JDE1" s="275"/>
      <c r="JDF1" s="275"/>
      <c r="JDG1" s="275"/>
      <c r="JDH1" s="275"/>
      <c r="JDI1" s="275"/>
      <c r="JDJ1" s="275"/>
      <c r="JDK1" s="275"/>
      <c r="JDL1" s="275"/>
      <c r="JDM1" s="275"/>
      <c r="JDN1" s="275"/>
      <c r="JDO1" s="275"/>
      <c r="JDP1" s="275"/>
      <c r="JDQ1" s="275"/>
      <c r="JDR1" s="275"/>
      <c r="JDS1" s="275"/>
      <c r="JDT1" s="275"/>
      <c r="JDU1" s="275"/>
      <c r="JDV1" s="275"/>
      <c r="JDW1" s="275"/>
      <c r="JDX1" s="275"/>
      <c r="JDY1" s="275"/>
      <c r="JDZ1" s="275"/>
      <c r="JEA1" s="275"/>
      <c r="JEB1" s="275"/>
      <c r="JEC1" s="275"/>
      <c r="JED1" s="275"/>
      <c r="JEE1" s="275"/>
      <c r="JEF1" s="275"/>
      <c r="JEG1" s="275"/>
      <c r="JEH1" s="275"/>
      <c r="JEI1" s="275"/>
      <c r="JEJ1" s="275"/>
      <c r="JEK1" s="275"/>
      <c r="JEL1" s="275"/>
      <c r="JEM1" s="275"/>
      <c r="JEN1" s="275"/>
      <c r="JEO1" s="275"/>
      <c r="JEP1" s="275"/>
      <c r="JEQ1" s="275"/>
      <c r="JER1" s="275"/>
      <c r="JES1" s="275"/>
      <c r="JET1" s="275"/>
      <c r="JEU1" s="275"/>
      <c r="JEV1" s="275"/>
      <c r="JEW1" s="275"/>
      <c r="JEX1" s="275"/>
      <c r="JEY1" s="275"/>
      <c r="JEZ1" s="275"/>
      <c r="JFA1" s="275"/>
      <c r="JFB1" s="275"/>
      <c r="JFC1" s="275"/>
      <c r="JFD1" s="275"/>
      <c r="JFE1" s="275"/>
      <c r="JFF1" s="275"/>
      <c r="JFG1" s="275"/>
      <c r="JFH1" s="275"/>
      <c r="JFI1" s="275"/>
      <c r="JFJ1" s="275"/>
      <c r="JFK1" s="275"/>
      <c r="JFL1" s="331"/>
      <c r="JFM1" s="331"/>
      <c r="JFN1" s="331"/>
      <c r="JFO1" s="331"/>
      <c r="JFP1" s="331"/>
      <c r="JFQ1" s="331"/>
      <c r="JFR1" s="331"/>
      <c r="JFS1" s="331"/>
      <c r="JFT1" s="331"/>
      <c r="JFU1" s="331"/>
      <c r="JFV1" s="331"/>
      <c r="JFW1" s="331"/>
      <c r="JFX1" s="331"/>
      <c r="JFY1" s="331"/>
      <c r="JFZ1" s="331"/>
      <c r="JGA1" s="331"/>
      <c r="JGB1" s="331"/>
      <c r="JGC1" s="331"/>
      <c r="JGD1" s="331"/>
      <c r="JGE1" s="331"/>
      <c r="JGF1" s="331"/>
      <c r="JGG1" s="331"/>
      <c r="JGH1" s="331"/>
      <c r="JGI1" s="331"/>
      <c r="JGJ1" s="331"/>
      <c r="JGK1" s="331"/>
      <c r="JGL1" s="331"/>
      <c r="JGM1" s="331"/>
      <c r="JGN1" s="331"/>
      <c r="JGO1" s="331"/>
      <c r="JGP1" s="331"/>
      <c r="JGQ1" s="331"/>
      <c r="JGR1" s="331"/>
      <c r="JGS1" s="331"/>
      <c r="JGT1" s="331"/>
      <c r="JGU1" s="331"/>
      <c r="JGV1" s="331"/>
      <c r="JGW1" s="331"/>
      <c r="JGX1" s="331"/>
      <c r="JGY1" s="331"/>
      <c r="JGZ1" s="331"/>
      <c r="JHA1" s="331"/>
      <c r="JHB1" s="331"/>
      <c r="JHC1" s="331"/>
      <c r="JHD1" s="331"/>
      <c r="JHE1" s="331"/>
      <c r="JHF1" s="331"/>
      <c r="JHG1" s="331"/>
      <c r="JHH1" s="331"/>
      <c r="JHI1" s="331"/>
      <c r="JHJ1" s="331"/>
      <c r="JHK1" s="331"/>
      <c r="JHL1" s="331"/>
      <c r="JHM1" s="331"/>
      <c r="JHN1" s="331"/>
      <c r="JHO1" s="331"/>
      <c r="JHP1" s="331"/>
      <c r="JHQ1" s="331"/>
      <c r="JHR1" s="331"/>
      <c r="JHS1" s="331"/>
      <c r="JHT1" s="331"/>
      <c r="JHU1" s="331"/>
      <c r="JHV1" s="331"/>
      <c r="JHW1" s="331"/>
      <c r="JHX1" s="331"/>
      <c r="JHY1" s="331"/>
      <c r="JHZ1" s="331"/>
      <c r="JIA1" s="331"/>
      <c r="JIB1" s="331"/>
      <c r="JIC1" s="331"/>
      <c r="JID1" s="331"/>
      <c r="JIE1" s="331"/>
      <c r="JIF1" s="331"/>
      <c r="JIG1" s="331"/>
      <c r="JIH1" s="331"/>
      <c r="JII1" s="331"/>
      <c r="JIJ1" s="331"/>
      <c r="JIK1" s="331"/>
      <c r="JIL1" s="331"/>
      <c r="JIM1" s="331"/>
      <c r="JIN1" s="331"/>
      <c r="JIO1" s="331"/>
      <c r="JIP1" s="331"/>
      <c r="JIQ1" s="331"/>
      <c r="JIR1" s="331"/>
      <c r="JIS1" s="331"/>
      <c r="JIT1" s="331"/>
      <c r="JIU1" s="331"/>
      <c r="JIV1" s="331"/>
      <c r="JIW1" s="331"/>
      <c r="JIX1" s="331"/>
      <c r="JIY1" s="331"/>
      <c r="JIZ1" s="331"/>
      <c r="JJA1" s="331"/>
      <c r="JJB1" s="331"/>
      <c r="JJC1" s="331"/>
      <c r="JJD1" s="331"/>
      <c r="JJE1" s="331"/>
      <c r="JJF1" s="331"/>
      <c r="JJG1" s="331"/>
      <c r="JJH1" s="331"/>
      <c r="JJI1" s="331"/>
      <c r="JJJ1" s="331"/>
      <c r="JJK1" s="331"/>
      <c r="JJL1" s="331"/>
      <c r="JJM1" s="331"/>
      <c r="JJN1" s="331"/>
      <c r="JJO1" s="331"/>
      <c r="JJP1" s="331"/>
      <c r="JJQ1" s="331"/>
      <c r="JJR1" s="331"/>
      <c r="JJS1" s="331"/>
      <c r="JJT1" s="331"/>
      <c r="JJU1" s="331"/>
      <c r="JJV1" s="331"/>
      <c r="JJW1" s="331"/>
      <c r="JJX1" s="331"/>
      <c r="JJY1" s="331"/>
      <c r="JJZ1" s="331"/>
      <c r="JKA1" s="331"/>
      <c r="JKB1" s="331"/>
      <c r="JKC1" s="331"/>
      <c r="JKD1" s="331"/>
      <c r="JKE1" s="331"/>
      <c r="JKF1" s="331"/>
      <c r="JKG1" s="331"/>
      <c r="JKH1" s="331"/>
      <c r="JKI1" s="331"/>
      <c r="JKJ1" s="331"/>
      <c r="JKK1" s="331"/>
      <c r="JKL1" s="331"/>
      <c r="JKM1" s="331"/>
      <c r="JKN1" s="331"/>
      <c r="JKO1" s="331"/>
      <c r="JKP1" s="331"/>
      <c r="JKQ1" s="331"/>
      <c r="JKR1" s="331"/>
      <c r="JKS1" s="331"/>
      <c r="JKT1" s="331"/>
      <c r="JKU1" s="331"/>
      <c r="JKV1" s="331"/>
      <c r="JKW1" s="331"/>
      <c r="JKX1" s="331"/>
      <c r="JKY1" s="331"/>
      <c r="JKZ1" s="331"/>
      <c r="JLA1" s="331"/>
      <c r="JLB1" s="331"/>
      <c r="JLC1" s="331"/>
      <c r="JLD1" s="331"/>
      <c r="JLE1" s="331"/>
      <c r="JLF1" s="331"/>
      <c r="JLG1" s="331"/>
      <c r="JLH1" s="331"/>
      <c r="JLI1" s="331"/>
      <c r="JLJ1" s="331"/>
      <c r="JLK1" s="331"/>
      <c r="JLL1" s="331"/>
      <c r="JLM1" s="331"/>
      <c r="JLN1" s="331"/>
      <c r="JLO1" s="331"/>
      <c r="JLP1" s="331"/>
      <c r="JLQ1" s="331"/>
      <c r="JLR1" s="331"/>
      <c r="JLS1" s="331"/>
      <c r="JLT1" s="275"/>
      <c r="JLU1" s="275"/>
      <c r="JLV1" s="275"/>
      <c r="JLW1" s="275"/>
      <c r="JLX1" s="275"/>
      <c r="JLY1" s="275"/>
      <c r="JLZ1" s="275"/>
      <c r="JMA1" s="275"/>
      <c r="JMB1" s="275"/>
      <c r="JMC1" s="275"/>
      <c r="JMD1" s="275"/>
      <c r="JME1" s="275"/>
      <c r="JMF1" s="275"/>
      <c r="JMG1" s="275"/>
      <c r="JMH1" s="275"/>
      <c r="JMI1" s="275"/>
      <c r="JMJ1" s="275"/>
      <c r="JMK1" s="275"/>
      <c r="JML1" s="275"/>
      <c r="JMM1" s="275"/>
      <c r="JMN1" s="275"/>
      <c r="JMO1" s="275"/>
      <c r="JMP1" s="275"/>
      <c r="JMQ1" s="275"/>
      <c r="JMR1" s="275"/>
      <c r="JMS1" s="275"/>
      <c r="JMT1" s="275"/>
      <c r="JMU1" s="275"/>
      <c r="JMV1" s="275"/>
      <c r="JMW1" s="275"/>
      <c r="JMX1" s="275"/>
      <c r="JMY1" s="275"/>
      <c r="JMZ1" s="275"/>
      <c r="JNA1" s="275"/>
      <c r="JNB1" s="275"/>
      <c r="JNC1" s="275"/>
      <c r="JND1" s="275"/>
      <c r="JNE1" s="275"/>
      <c r="JNF1" s="275"/>
      <c r="JNG1" s="275"/>
      <c r="JNH1" s="275"/>
      <c r="JNI1" s="275"/>
      <c r="JNJ1" s="275"/>
      <c r="JNK1" s="275"/>
      <c r="JNL1" s="275"/>
      <c r="JNM1" s="275"/>
      <c r="JNN1" s="275"/>
      <c r="JNO1" s="275"/>
      <c r="JNP1" s="275"/>
      <c r="JNQ1" s="275"/>
      <c r="JNR1" s="275"/>
      <c r="JNS1" s="275"/>
      <c r="JNT1" s="275"/>
      <c r="JNU1" s="275"/>
      <c r="JNV1" s="275"/>
      <c r="JNW1" s="275"/>
      <c r="JNX1" s="275"/>
      <c r="JNY1" s="275"/>
      <c r="JNZ1" s="275"/>
      <c r="JOA1" s="275"/>
      <c r="JOB1" s="275"/>
      <c r="JOC1" s="275"/>
      <c r="JOD1" s="275"/>
      <c r="JOE1" s="275"/>
      <c r="JOF1" s="275"/>
      <c r="JOG1" s="275"/>
      <c r="JOH1" s="275"/>
      <c r="JOI1" s="275"/>
      <c r="JOJ1" s="275"/>
      <c r="JOK1" s="275"/>
      <c r="JOL1" s="275"/>
      <c r="JOM1" s="275"/>
      <c r="JON1" s="275"/>
      <c r="JOO1" s="275"/>
      <c r="JOP1" s="275"/>
      <c r="JOQ1" s="275"/>
      <c r="JOR1" s="275"/>
      <c r="JOS1" s="275"/>
      <c r="JOT1" s="275"/>
      <c r="JOU1" s="275"/>
      <c r="JOV1" s="275"/>
      <c r="JOW1" s="275"/>
      <c r="JOX1" s="275"/>
      <c r="JOY1" s="275"/>
      <c r="JOZ1" s="275"/>
      <c r="JPA1" s="275"/>
      <c r="JPB1" s="275"/>
      <c r="JPC1" s="275"/>
      <c r="JPD1" s="275"/>
      <c r="JPE1" s="275"/>
      <c r="JPF1" s="275"/>
      <c r="JPG1" s="275"/>
      <c r="JPH1" s="331"/>
      <c r="JPI1" s="331"/>
      <c r="JPJ1" s="331"/>
      <c r="JPK1" s="331"/>
      <c r="JPL1" s="331"/>
      <c r="JPM1" s="331"/>
      <c r="JPN1" s="331"/>
      <c r="JPO1" s="331"/>
      <c r="JPP1" s="331"/>
      <c r="JPQ1" s="331"/>
      <c r="JPR1" s="331"/>
      <c r="JPS1" s="331"/>
      <c r="JPT1" s="331"/>
      <c r="JPU1" s="331"/>
      <c r="JPV1" s="331"/>
      <c r="JPW1" s="331"/>
      <c r="JPX1" s="331"/>
      <c r="JPY1" s="331"/>
      <c r="JPZ1" s="331"/>
      <c r="JQA1" s="331"/>
      <c r="JQB1" s="331"/>
      <c r="JQC1" s="331"/>
      <c r="JQD1" s="331"/>
      <c r="JQE1" s="331"/>
      <c r="JQF1" s="331"/>
      <c r="JQG1" s="331"/>
      <c r="JQH1" s="331"/>
      <c r="JQI1" s="331"/>
      <c r="JQJ1" s="331"/>
      <c r="JQK1" s="331"/>
      <c r="JQL1" s="331"/>
      <c r="JQM1" s="331"/>
      <c r="JQN1" s="331"/>
      <c r="JQO1" s="331"/>
      <c r="JQP1" s="331"/>
      <c r="JQQ1" s="331"/>
      <c r="JQR1" s="331"/>
      <c r="JQS1" s="331"/>
      <c r="JQT1" s="331"/>
      <c r="JQU1" s="331"/>
      <c r="JQV1" s="331"/>
      <c r="JQW1" s="331"/>
      <c r="JQX1" s="331"/>
      <c r="JQY1" s="331"/>
      <c r="JQZ1" s="331"/>
      <c r="JRA1" s="331"/>
      <c r="JRB1" s="331"/>
      <c r="JRC1" s="331"/>
      <c r="JRD1" s="331"/>
      <c r="JRE1" s="331"/>
      <c r="JRF1" s="331"/>
      <c r="JRG1" s="331"/>
      <c r="JRH1" s="331"/>
      <c r="JRI1" s="331"/>
      <c r="JRJ1" s="331"/>
      <c r="JRK1" s="331"/>
      <c r="JRL1" s="331"/>
      <c r="JRM1" s="331"/>
      <c r="JRN1" s="331"/>
      <c r="JRO1" s="331"/>
      <c r="JRP1" s="331"/>
      <c r="JRQ1" s="331"/>
      <c r="JRR1" s="331"/>
      <c r="JRS1" s="331"/>
      <c r="JRT1" s="331"/>
      <c r="JRU1" s="331"/>
      <c r="JRV1" s="331"/>
      <c r="JRW1" s="331"/>
      <c r="JRX1" s="331"/>
      <c r="JRY1" s="331"/>
      <c r="JRZ1" s="331"/>
      <c r="JSA1" s="331"/>
      <c r="JSB1" s="331"/>
      <c r="JSC1" s="331"/>
      <c r="JSD1" s="331"/>
      <c r="JSE1" s="331"/>
      <c r="JSF1" s="331"/>
      <c r="JSG1" s="331"/>
      <c r="JSH1" s="331"/>
      <c r="JSI1" s="331"/>
      <c r="JSJ1" s="331"/>
      <c r="JSK1" s="331"/>
      <c r="JSL1" s="331"/>
      <c r="JSM1" s="331"/>
      <c r="JSN1" s="331"/>
      <c r="JSO1" s="331"/>
      <c r="JSP1" s="331"/>
      <c r="JSQ1" s="331"/>
      <c r="JSR1" s="331"/>
      <c r="JSS1" s="331"/>
      <c r="JST1" s="331"/>
      <c r="JSU1" s="331"/>
      <c r="JSV1" s="331"/>
      <c r="JSW1" s="331"/>
      <c r="JSX1" s="331"/>
      <c r="JSY1" s="331"/>
      <c r="JSZ1" s="331"/>
      <c r="JTA1" s="331"/>
      <c r="JTB1" s="331"/>
      <c r="JTC1" s="331"/>
      <c r="JTD1" s="331"/>
      <c r="JTE1" s="331"/>
      <c r="JTF1" s="331"/>
      <c r="JTG1" s="331"/>
      <c r="JTH1" s="331"/>
      <c r="JTI1" s="331"/>
      <c r="JTJ1" s="331"/>
      <c r="JTK1" s="331"/>
      <c r="JTL1" s="331"/>
      <c r="JTM1" s="331"/>
      <c r="JTN1" s="331"/>
      <c r="JTO1" s="331"/>
      <c r="JTP1" s="331"/>
      <c r="JTQ1" s="331"/>
      <c r="JTR1" s="331"/>
      <c r="JTS1" s="331"/>
      <c r="JTT1" s="331"/>
      <c r="JTU1" s="331"/>
      <c r="JTV1" s="331"/>
      <c r="JTW1" s="331"/>
      <c r="JTX1" s="331"/>
      <c r="JTY1" s="331"/>
      <c r="JTZ1" s="331"/>
      <c r="JUA1" s="331"/>
      <c r="JUB1" s="331"/>
      <c r="JUC1" s="331"/>
      <c r="JUD1" s="331"/>
      <c r="JUE1" s="331"/>
      <c r="JUF1" s="331"/>
      <c r="JUG1" s="331"/>
      <c r="JUH1" s="331"/>
      <c r="JUI1" s="331"/>
      <c r="JUJ1" s="331"/>
      <c r="JUK1" s="331"/>
      <c r="JUL1" s="331"/>
      <c r="JUM1" s="331"/>
      <c r="JUN1" s="331"/>
      <c r="JUO1" s="331"/>
      <c r="JUP1" s="331"/>
      <c r="JUQ1" s="331"/>
      <c r="JUR1" s="331"/>
      <c r="JUS1" s="331"/>
      <c r="JUT1" s="331"/>
      <c r="JUU1" s="331"/>
      <c r="JUV1" s="331"/>
      <c r="JUW1" s="331"/>
      <c r="JUX1" s="331"/>
      <c r="JUY1" s="331"/>
      <c r="JUZ1" s="331"/>
      <c r="JVA1" s="331"/>
      <c r="JVB1" s="331"/>
      <c r="JVC1" s="331"/>
      <c r="JVD1" s="331"/>
      <c r="JVE1" s="331"/>
      <c r="JVF1" s="331"/>
      <c r="JVG1" s="331"/>
      <c r="JVH1" s="331"/>
      <c r="JVI1" s="331"/>
      <c r="JVJ1" s="331"/>
      <c r="JVK1" s="331"/>
      <c r="JVL1" s="331"/>
      <c r="JVM1" s="331"/>
      <c r="JVN1" s="331"/>
      <c r="JVO1" s="331"/>
      <c r="JVP1" s="275"/>
      <c r="JVQ1" s="275"/>
      <c r="JVR1" s="275"/>
      <c r="JVS1" s="275"/>
      <c r="JVT1" s="275"/>
      <c r="JVU1" s="275"/>
      <c r="JVV1" s="275"/>
      <c r="JVW1" s="275"/>
      <c r="JVX1" s="275"/>
      <c r="JVY1" s="275"/>
      <c r="JVZ1" s="275"/>
      <c r="JWA1" s="275"/>
      <c r="JWB1" s="275"/>
      <c r="JWC1" s="275"/>
      <c r="JWD1" s="275"/>
      <c r="JWE1" s="275"/>
      <c r="JWF1" s="275"/>
      <c r="JWG1" s="275"/>
      <c r="JWH1" s="275"/>
      <c r="JWI1" s="275"/>
      <c r="JWJ1" s="275"/>
      <c r="JWK1" s="275"/>
      <c r="JWL1" s="275"/>
      <c r="JWM1" s="275"/>
      <c r="JWN1" s="275"/>
      <c r="JWO1" s="275"/>
      <c r="JWP1" s="275"/>
      <c r="JWQ1" s="275"/>
      <c r="JWR1" s="275"/>
      <c r="JWS1" s="275"/>
      <c r="JWT1" s="275"/>
      <c r="JWU1" s="275"/>
      <c r="JWV1" s="275"/>
      <c r="JWW1" s="275"/>
      <c r="JWX1" s="275"/>
      <c r="JWY1" s="275"/>
      <c r="JWZ1" s="275"/>
      <c r="JXA1" s="275"/>
      <c r="JXB1" s="275"/>
      <c r="JXC1" s="275"/>
      <c r="JXD1" s="275"/>
      <c r="JXE1" s="275"/>
      <c r="JXF1" s="275"/>
      <c r="JXG1" s="275"/>
      <c r="JXH1" s="275"/>
      <c r="JXI1" s="275"/>
      <c r="JXJ1" s="275"/>
      <c r="JXK1" s="275"/>
      <c r="JXL1" s="275"/>
      <c r="JXM1" s="275"/>
      <c r="JXN1" s="275"/>
      <c r="JXO1" s="275"/>
      <c r="JXP1" s="275"/>
      <c r="JXQ1" s="275"/>
      <c r="JXR1" s="275"/>
      <c r="JXS1" s="275"/>
      <c r="JXT1" s="275"/>
      <c r="JXU1" s="275"/>
      <c r="JXV1" s="275"/>
      <c r="JXW1" s="275"/>
      <c r="JXX1" s="275"/>
      <c r="JXY1" s="275"/>
      <c r="JXZ1" s="275"/>
      <c r="JYA1" s="275"/>
      <c r="JYB1" s="275"/>
      <c r="JYC1" s="275"/>
      <c r="JYD1" s="275"/>
      <c r="JYE1" s="275"/>
      <c r="JYF1" s="275"/>
      <c r="JYG1" s="275"/>
      <c r="JYH1" s="275"/>
      <c r="JYI1" s="275"/>
      <c r="JYJ1" s="275"/>
      <c r="JYK1" s="275"/>
      <c r="JYL1" s="275"/>
      <c r="JYM1" s="275"/>
      <c r="JYN1" s="275"/>
      <c r="JYO1" s="275"/>
      <c r="JYP1" s="275"/>
      <c r="JYQ1" s="275"/>
      <c r="JYR1" s="275"/>
      <c r="JYS1" s="275"/>
      <c r="JYT1" s="275"/>
      <c r="JYU1" s="275"/>
      <c r="JYV1" s="275"/>
      <c r="JYW1" s="275"/>
      <c r="JYX1" s="275"/>
      <c r="JYY1" s="275"/>
      <c r="JYZ1" s="275"/>
      <c r="JZA1" s="275"/>
      <c r="JZB1" s="275"/>
      <c r="JZC1" s="275"/>
      <c r="JZD1" s="331"/>
      <c r="JZE1" s="331"/>
      <c r="JZF1" s="331"/>
      <c r="JZG1" s="331"/>
      <c r="JZH1" s="331"/>
      <c r="JZI1" s="331"/>
      <c r="JZJ1" s="331"/>
      <c r="JZK1" s="331"/>
      <c r="JZL1" s="331"/>
      <c r="JZM1" s="331"/>
      <c r="JZN1" s="331"/>
      <c r="JZO1" s="331"/>
      <c r="JZP1" s="331"/>
      <c r="JZQ1" s="331"/>
      <c r="JZR1" s="331"/>
      <c r="JZS1" s="331"/>
      <c r="JZT1" s="331"/>
      <c r="JZU1" s="331"/>
      <c r="JZV1" s="331"/>
      <c r="JZW1" s="331"/>
      <c r="JZX1" s="331"/>
      <c r="JZY1" s="331"/>
      <c r="JZZ1" s="331"/>
      <c r="KAA1" s="331"/>
      <c r="KAB1" s="331"/>
      <c r="KAC1" s="331"/>
      <c r="KAD1" s="331"/>
      <c r="KAE1" s="331"/>
      <c r="KAF1" s="331"/>
      <c r="KAG1" s="331"/>
      <c r="KAH1" s="331"/>
      <c r="KAI1" s="331"/>
      <c r="KAJ1" s="331"/>
      <c r="KAK1" s="331"/>
      <c r="KAL1" s="331"/>
      <c r="KAM1" s="331"/>
      <c r="KAN1" s="331"/>
      <c r="KAO1" s="331"/>
      <c r="KAP1" s="331"/>
      <c r="KAQ1" s="331"/>
      <c r="KAR1" s="331"/>
      <c r="KAS1" s="331"/>
      <c r="KAT1" s="331"/>
      <c r="KAU1" s="331"/>
      <c r="KAV1" s="331"/>
      <c r="KAW1" s="331"/>
      <c r="KAX1" s="331"/>
      <c r="KAY1" s="331"/>
      <c r="KAZ1" s="331"/>
      <c r="KBA1" s="331"/>
      <c r="KBB1" s="331"/>
      <c r="KBC1" s="331"/>
      <c r="KBD1" s="331"/>
      <c r="KBE1" s="331"/>
      <c r="KBF1" s="331"/>
      <c r="KBG1" s="331"/>
      <c r="KBH1" s="331"/>
      <c r="KBI1" s="331"/>
      <c r="KBJ1" s="331"/>
      <c r="KBK1" s="331"/>
      <c r="KBL1" s="331"/>
      <c r="KBM1" s="331"/>
      <c r="KBN1" s="331"/>
      <c r="KBO1" s="331"/>
      <c r="KBP1" s="331"/>
      <c r="KBQ1" s="331"/>
      <c r="KBR1" s="331"/>
      <c r="KBS1" s="331"/>
      <c r="KBT1" s="331"/>
      <c r="KBU1" s="331"/>
      <c r="KBV1" s="331"/>
      <c r="KBW1" s="331"/>
      <c r="KBX1" s="331"/>
      <c r="KBY1" s="331"/>
      <c r="KBZ1" s="331"/>
      <c r="KCA1" s="331"/>
      <c r="KCB1" s="331"/>
      <c r="KCC1" s="331"/>
      <c r="KCD1" s="331"/>
      <c r="KCE1" s="331"/>
      <c r="KCF1" s="331"/>
      <c r="KCG1" s="331"/>
      <c r="KCH1" s="331"/>
      <c r="KCI1" s="331"/>
      <c r="KCJ1" s="331"/>
      <c r="KCK1" s="331"/>
      <c r="KCL1" s="331"/>
      <c r="KCM1" s="331"/>
      <c r="KCN1" s="331"/>
      <c r="KCO1" s="331"/>
      <c r="KCP1" s="331"/>
      <c r="KCQ1" s="331"/>
      <c r="KCR1" s="331"/>
      <c r="KCS1" s="331"/>
      <c r="KCT1" s="331"/>
      <c r="KCU1" s="331"/>
      <c r="KCV1" s="331"/>
      <c r="KCW1" s="331"/>
      <c r="KCX1" s="331"/>
      <c r="KCY1" s="331"/>
      <c r="KCZ1" s="331"/>
      <c r="KDA1" s="331"/>
      <c r="KDB1" s="331"/>
      <c r="KDC1" s="331"/>
      <c r="KDD1" s="331"/>
      <c r="KDE1" s="331"/>
      <c r="KDF1" s="331"/>
      <c r="KDG1" s="331"/>
      <c r="KDH1" s="331"/>
      <c r="KDI1" s="331"/>
      <c r="KDJ1" s="331"/>
      <c r="KDK1" s="331"/>
      <c r="KDL1" s="331"/>
      <c r="KDM1" s="331"/>
      <c r="KDN1" s="331"/>
      <c r="KDO1" s="331"/>
      <c r="KDP1" s="331"/>
      <c r="KDQ1" s="331"/>
      <c r="KDR1" s="331"/>
      <c r="KDS1" s="331"/>
      <c r="KDT1" s="331"/>
      <c r="KDU1" s="331"/>
      <c r="KDV1" s="331"/>
      <c r="KDW1" s="331"/>
      <c r="KDX1" s="331"/>
      <c r="KDY1" s="331"/>
      <c r="KDZ1" s="331"/>
      <c r="KEA1" s="331"/>
      <c r="KEB1" s="331"/>
      <c r="KEC1" s="331"/>
      <c r="KED1" s="331"/>
      <c r="KEE1" s="331"/>
      <c r="KEF1" s="331"/>
      <c r="KEG1" s="331"/>
      <c r="KEH1" s="331"/>
      <c r="KEI1" s="331"/>
      <c r="KEJ1" s="331"/>
      <c r="KEK1" s="331"/>
      <c r="KEL1" s="331"/>
      <c r="KEM1" s="331"/>
      <c r="KEN1" s="331"/>
      <c r="KEO1" s="331"/>
      <c r="KEP1" s="331"/>
      <c r="KEQ1" s="331"/>
      <c r="KER1" s="331"/>
      <c r="KES1" s="331"/>
      <c r="KET1" s="331"/>
      <c r="KEU1" s="331"/>
      <c r="KEV1" s="331"/>
      <c r="KEW1" s="331"/>
      <c r="KEX1" s="331"/>
      <c r="KEY1" s="331"/>
      <c r="KEZ1" s="331"/>
      <c r="KFA1" s="331"/>
      <c r="KFB1" s="331"/>
      <c r="KFC1" s="331"/>
      <c r="KFD1" s="331"/>
      <c r="KFE1" s="331"/>
      <c r="KFF1" s="331"/>
      <c r="KFG1" s="331"/>
      <c r="KFH1" s="331"/>
      <c r="KFI1" s="331"/>
      <c r="KFJ1" s="331"/>
      <c r="KFK1" s="331"/>
      <c r="KFL1" s="275"/>
      <c r="KFM1" s="275"/>
      <c r="KFN1" s="275"/>
      <c r="KFO1" s="275"/>
      <c r="KFP1" s="275"/>
      <c r="KFQ1" s="275"/>
      <c r="KFR1" s="275"/>
      <c r="KFS1" s="275"/>
      <c r="KFT1" s="275"/>
      <c r="KFU1" s="275"/>
      <c r="KFV1" s="275"/>
      <c r="KFW1" s="275"/>
      <c r="KFX1" s="275"/>
      <c r="KFY1" s="275"/>
      <c r="KFZ1" s="275"/>
      <c r="KGA1" s="275"/>
      <c r="KGB1" s="275"/>
      <c r="KGC1" s="275"/>
      <c r="KGD1" s="275"/>
      <c r="KGE1" s="275"/>
      <c r="KGF1" s="275"/>
      <c r="KGG1" s="275"/>
      <c r="KGH1" s="275"/>
      <c r="KGI1" s="275"/>
      <c r="KGJ1" s="275"/>
      <c r="KGK1" s="275"/>
      <c r="KGL1" s="275"/>
      <c r="KGM1" s="275"/>
      <c r="KGN1" s="275"/>
      <c r="KGO1" s="275"/>
      <c r="KGP1" s="275"/>
      <c r="KGQ1" s="275"/>
      <c r="KGR1" s="275"/>
      <c r="KGS1" s="275"/>
      <c r="KGT1" s="275"/>
      <c r="KGU1" s="275"/>
      <c r="KGV1" s="275"/>
      <c r="KGW1" s="275"/>
      <c r="KGX1" s="275"/>
      <c r="KGY1" s="275"/>
      <c r="KGZ1" s="275"/>
      <c r="KHA1" s="275"/>
      <c r="KHB1" s="275"/>
      <c r="KHC1" s="275"/>
      <c r="KHD1" s="275"/>
      <c r="KHE1" s="275"/>
      <c r="KHF1" s="275"/>
      <c r="KHG1" s="275"/>
      <c r="KHH1" s="275"/>
      <c r="KHI1" s="275"/>
      <c r="KHJ1" s="275"/>
      <c r="KHK1" s="275"/>
      <c r="KHL1" s="275"/>
      <c r="KHM1" s="275"/>
      <c r="KHN1" s="275"/>
      <c r="KHO1" s="275"/>
      <c r="KHP1" s="275"/>
      <c r="KHQ1" s="275"/>
      <c r="KHR1" s="275"/>
      <c r="KHS1" s="275"/>
      <c r="KHT1" s="275"/>
      <c r="KHU1" s="275"/>
      <c r="KHV1" s="275"/>
      <c r="KHW1" s="275"/>
      <c r="KHX1" s="275"/>
      <c r="KHY1" s="275"/>
      <c r="KHZ1" s="275"/>
      <c r="KIA1" s="275"/>
      <c r="KIB1" s="275"/>
      <c r="KIC1" s="275"/>
      <c r="KID1" s="275"/>
      <c r="KIE1" s="275"/>
      <c r="KIF1" s="275"/>
      <c r="KIG1" s="275"/>
      <c r="KIH1" s="275"/>
      <c r="KII1" s="275"/>
      <c r="KIJ1" s="275"/>
      <c r="KIK1" s="275"/>
      <c r="KIL1" s="275"/>
      <c r="KIM1" s="275"/>
      <c r="KIN1" s="275"/>
      <c r="KIO1" s="275"/>
      <c r="KIP1" s="275"/>
      <c r="KIQ1" s="275"/>
      <c r="KIR1" s="275"/>
      <c r="KIS1" s="275"/>
      <c r="KIT1" s="275"/>
      <c r="KIU1" s="275"/>
      <c r="KIV1" s="275"/>
      <c r="KIW1" s="275"/>
      <c r="KIX1" s="275"/>
      <c r="KIY1" s="275"/>
      <c r="KIZ1" s="331"/>
      <c r="KJA1" s="331"/>
      <c r="KJB1" s="331"/>
      <c r="KJC1" s="331"/>
      <c r="KJD1" s="331"/>
      <c r="KJE1" s="331"/>
      <c r="KJF1" s="331"/>
      <c r="KJG1" s="331"/>
      <c r="KJH1" s="331"/>
      <c r="KJI1" s="331"/>
      <c r="KJJ1" s="331"/>
      <c r="KJK1" s="331"/>
      <c r="KJL1" s="331"/>
      <c r="KJM1" s="331"/>
      <c r="KJN1" s="331"/>
      <c r="KJO1" s="331"/>
      <c r="KJP1" s="331"/>
      <c r="KJQ1" s="331"/>
      <c r="KJR1" s="331"/>
      <c r="KJS1" s="331"/>
      <c r="KJT1" s="331"/>
      <c r="KJU1" s="331"/>
      <c r="KJV1" s="331"/>
      <c r="KJW1" s="331"/>
      <c r="KJX1" s="331"/>
      <c r="KJY1" s="331"/>
      <c r="KJZ1" s="331"/>
      <c r="KKA1" s="331"/>
      <c r="KKB1" s="331"/>
      <c r="KKC1" s="331"/>
      <c r="KKD1" s="331"/>
      <c r="KKE1" s="331"/>
      <c r="KKF1" s="331"/>
      <c r="KKG1" s="331"/>
      <c r="KKH1" s="331"/>
      <c r="KKI1" s="331"/>
      <c r="KKJ1" s="331"/>
      <c r="KKK1" s="331"/>
      <c r="KKL1" s="331"/>
      <c r="KKM1" s="331"/>
      <c r="KKN1" s="331"/>
      <c r="KKO1" s="331"/>
      <c r="KKP1" s="331"/>
      <c r="KKQ1" s="331"/>
      <c r="KKR1" s="331"/>
      <c r="KKS1" s="331"/>
      <c r="KKT1" s="331"/>
      <c r="KKU1" s="331"/>
      <c r="KKV1" s="331"/>
      <c r="KKW1" s="331"/>
      <c r="KKX1" s="331"/>
      <c r="KKY1" s="331"/>
      <c r="KKZ1" s="331"/>
      <c r="KLA1" s="331"/>
      <c r="KLB1" s="331"/>
      <c r="KLC1" s="331"/>
      <c r="KLD1" s="331"/>
      <c r="KLE1" s="331"/>
      <c r="KLF1" s="331"/>
      <c r="KLG1" s="331"/>
      <c r="KLH1" s="331"/>
      <c r="KLI1" s="331"/>
      <c r="KLJ1" s="331"/>
      <c r="KLK1" s="331"/>
      <c r="KLL1" s="331"/>
      <c r="KLM1" s="331"/>
      <c r="KLN1" s="331"/>
      <c r="KLO1" s="331"/>
      <c r="KLP1" s="331"/>
      <c r="KLQ1" s="331"/>
      <c r="KLR1" s="331"/>
      <c r="KLS1" s="331"/>
      <c r="KLT1" s="331"/>
      <c r="KLU1" s="331"/>
      <c r="KLV1" s="331"/>
      <c r="KLW1" s="331"/>
      <c r="KLX1" s="331"/>
      <c r="KLY1" s="331"/>
      <c r="KLZ1" s="331"/>
      <c r="KMA1" s="331"/>
      <c r="KMB1" s="331"/>
      <c r="KMC1" s="331"/>
      <c r="KMD1" s="331"/>
      <c r="KME1" s="331"/>
      <c r="KMF1" s="331"/>
      <c r="KMG1" s="331"/>
      <c r="KMH1" s="331"/>
      <c r="KMI1" s="331"/>
      <c r="KMJ1" s="331"/>
      <c r="KMK1" s="331"/>
      <c r="KML1" s="331"/>
      <c r="KMM1" s="331"/>
      <c r="KMN1" s="331"/>
      <c r="KMO1" s="331"/>
      <c r="KMP1" s="331"/>
      <c r="KMQ1" s="331"/>
      <c r="KMR1" s="331"/>
      <c r="KMS1" s="331"/>
      <c r="KMT1" s="331"/>
      <c r="KMU1" s="331"/>
      <c r="KMV1" s="331"/>
      <c r="KMW1" s="331"/>
      <c r="KMX1" s="331"/>
      <c r="KMY1" s="331"/>
      <c r="KMZ1" s="331"/>
      <c r="KNA1" s="331"/>
      <c r="KNB1" s="331"/>
      <c r="KNC1" s="331"/>
      <c r="KND1" s="331"/>
      <c r="KNE1" s="331"/>
      <c r="KNF1" s="331"/>
      <c r="KNG1" s="331"/>
      <c r="KNH1" s="331"/>
      <c r="KNI1" s="331"/>
      <c r="KNJ1" s="331"/>
      <c r="KNK1" s="331"/>
      <c r="KNL1" s="331"/>
      <c r="KNM1" s="331"/>
      <c r="KNN1" s="331"/>
      <c r="KNO1" s="331"/>
      <c r="KNP1" s="331"/>
      <c r="KNQ1" s="331"/>
      <c r="KNR1" s="331"/>
      <c r="KNS1" s="331"/>
      <c r="KNT1" s="331"/>
      <c r="KNU1" s="331"/>
      <c r="KNV1" s="331"/>
      <c r="KNW1" s="331"/>
      <c r="KNX1" s="331"/>
      <c r="KNY1" s="331"/>
      <c r="KNZ1" s="331"/>
      <c r="KOA1" s="331"/>
      <c r="KOB1" s="331"/>
      <c r="KOC1" s="331"/>
      <c r="KOD1" s="331"/>
      <c r="KOE1" s="331"/>
      <c r="KOF1" s="331"/>
      <c r="KOG1" s="331"/>
      <c r="KOH1" s="331"/>
      <c r="KOI1" s="331"/>
      <c r="KOJ1" s="331"/>
      <c r="KOK1" s="331"/>
      <c r="KOL1" s="331"/>
      <c r="KOM1" s="331"/>
      <c r="KON1" s="331"/>
      <c r="KOO1" s="331"/>
      <c r="KOP1" s="331"/>
      <c r="KOQ1" s="331"/>
      <c r="KOR1" s="331"/>
      <c r="KOS1" s="331"/>
      <c r="KOT1" s="331"/>
      <c r="KOU1" s="331"/>
      <c r="KOV1" s="331"/>
      <c r="KOW1" s="331"/>
      <c r="KOX1" s="331"/>
      <c r="KOY1" s="331"/>
      <c r="KOZ1" s="331"/>
      <c r="KPA1" s="331"/>
      <c r="KPB1" s="331"/>
      <c r="KPC1" s="331"/>
      <c r="KPD1" s="331"/>
      <c r="KPE1" s="331"/>
      <c r="KPF1" s="331"/>
      <c r="KPG1" s="331"/>
      <c r="KPH1" s="275"/>
      <c r="KPI1" s="275"/>
      <c r="KPJ1" s="275"/>
      <c r="KPK1" s="275"/>
      <c r="KPL1" s="275"/>
      <c r="KPM1" s="275"/>
      <c r="KPN1" s="275"/>
      <c r="KPO1" s="275"/>
      <c r="KPP1" s="275"/>
      <c r="KPQ1" s="275"/>
      <c r="KPR1" s="275"/>
      <c r="KPS1" s="275"/>
      <c r="KPT1" s="275"/>
      <c r="KPU1" s="275"/>
      <c r="KPV1" s="275"/>
      <c r="KPW1" s="275"/>
      <c r="KPX1" s="275"/>
      <c r="KPY1" s="275"/>
      <c r="KPZ1" s="275"/>
      <c r="KQA1" s="275"/>
      <c r="KQB1" s="275"/>
      <c r="KQC1" s="275"/>
      <c r="KQD1" s="275"/>
      <c r="KQE1" s="275"/>
      <c r="KQF1" s="275"/>
      <c r="KQG1" s="275"/>
      <c r="KQH1" s="275"/>
      <c r="KQI1" s="275"/>
      <c r="KQJ1" s="275"/>
      <c r="KQK1" s="275"/>
      <c r="KQL1" s="275"/>
      <c r="KQM1" s="275"/>
      <c r="KQN1" s="275"/>
      <c r="KQO1" s="275"/>
      <c r="KQP1" s="275"/>
      <c r="KQQ1" s="275"/>
      <c r="KQR1" s="275"/>
      <c r="KQS1" s="275"/>
      <c r="KQT1" s="275"/>
      <c r="KQU1" s="275"/>
      <c r="KQV1" s="275"/>
      <c r="KQW1" s="275"/>
      <c r="KQX1" s="275"/>
      <c r="KQY1" s="275"/>
      <c r="KQZ1" s="275"/>
      <c r="KRA1" s="275"/>
      <c r="KRB1" s="275"/>
      <c r="KRC1" s="275"/>
      <c r="KRD1" s="275"/>
      <c r="KRE1" s="275"/>
      <c r="KRF1" s="275"/>
      <c r="KRG1" s="275"/>
      <c r="KRH1" s="275"/>
      <c r="KRI1" s="275"/>
      <c r="KRJ1" s="275"/>
      <c r="KRK1" s="275"/>
      <c r="KRL1" s="275"/>
      <c r="KRM1" s="275"/>
      <c r="KRN1" s="275"/>
      <c r="KRO1" s="275"/>
      <c r="KRP1" s="275"/>
      <c r="KRQ1" s="275"/>
      <c r="KRR1" s="275"/>
      <c r="KRS1" s="275"/>
      <c r="KRT1" s="275"/>
      <c r="KRU1" s="275"/>
      <c r="KRV1" s="275"/>
      <c r="KRW1" s="275"/>
      <c r="KRX1" s="275"/>
      <c r="KRY1" s="275"/>
      <c r="KRZ1" s="275"/>
      <c r="KSA1" s="275"/>
      <c r="KSB1" s="275"/>
      <c r="KSC1" s="275"/>
      <c r="KSD1" s="275"/>
      <c r="KSE1" s="275"/>
      <c r="KSF1" s="275"/>
      <c r="KSG1" s="275"/>
      <c r="KSH1" s="275"/>
      <c r="KSI1" s="275"/>
      <c r="KSJ1" s="275"/>
      <c r="KSK1" s="275"/>
      <c r="KSL1" s="275"/>
      <c r="KSM1" s="275"/>
      <c r="KSN1" s="275"/>
      <c r="KSO1" s="275"/>
      <c r="KSP1" s="275"/>
      <c r="KSQ1" s="275"/>
      <c r="KSR1" s="275"/>
      <c r="KSS1" s="275"/>
      <c r="KST1" s="275"/>
      <c r="KSU1" s="275"/>
      <c r="KSV1" s="331"/>
      <c r="KSW1" s="331"/>
      <c r="KSX1" s="331"/>
      <c r="KSY1" s="331"/>
      <c r="KSZ1" s="331"/>
      <c r="KTA1" s="331"/>
      <c r="KTB1" s="331"/>
      <c r="KTC1" s="331"/>
      <c r="KTD1" s="331"/>
      <c r="KTE1" s="331"/>
      <c r="KTF1" s="331"/>
      <c r="KTG1" s="331"/>
      <c r="KTH1" s="331"/>
      <c r="KTI1" s="331"/>
      <c r="KTJ1" s="331"/>
      <c r="KTK1" s="331"/>
      <c r="KTL1" s="331"/>
      <c r="KTM1" s="331"/>
      <c r="KTN1" s="331"/>
      <c r="KTO1" s="331"/>
      <c r="KTP1" s="331"/>
      <c r="KTQ1" s="331"/>
      <c r="KTR1" s="331"/>
      <c r="KTS1" s="331"/>
      <c r="KTT1" s="331"/>
      <c r="KTU1" s="331"/>
      <c r="KTV1" s="331"/>
      <c r="KTW1" s="331"/>
      <c r="KTX1" s="331"/>
      <c r="KTY1" s="331"/>
      <c r="KTZ1" s="331"/>
      <c r="KUA1" s="331"/>
      <c r="KUB1" s="331"/>
      <c r="KUC1" s="331"/>
      <c r="KUD1" s="331"/>
      <c r="KUE1" s="331"/>
      <c r="KUF1" s="331"/>
      <c r="KUG1" s="331"/>
      <c r="KUH1" s="331"/>
      <c r="KUI1" s="331"/>
      <c r="KUJ1" s="331"/>
      <c r="KUK1" s="331"/>
      <c r="KUL1" s="331"/>
      <c r="KUM1" s="331"/>
      <c r="KUN1" s="331"/>
      <c r="KUO1" s="331"/>
      <c r="KUP1" s="331"/>
      <c r="KUQ1" s="331"/>
      <c r="KUR1" s="331"/>
      <c r="KUS1" s="331"/>
      <c r="KUT1" s="331"/>
      <c r="KUU1" s="331"/>
      <c r="KUV1" s="331"/>
      <c r="KUW1" s="331"/>
      <c r="KUX1" s="331"/>
      <c r="KUY1" s="331"/>
      <c r="KUZ1" s="331"/>
      <c r="KVA1" s="331"/>
      <c r="KVB1" s="331"/>
      <c r="KVC1" s="331"/>
      <c r="KVD1" s="331"/>
      <c r="KVE1" s="331"/>
      <c r="KVF1" s="331"/>
      <c r="KVG1" s="331"/>
      <c r="KVH1" s="331"/>
      <c r="KVI1" s="331"/>
      <c r="KVJ1" s="331"/>
      <c r="KVK1" s="331"/>
      <c r="KVL1" s="331"/>
      <c r="KVM1" s="331"/>
      <c r="KVN1" s="331"/>
      <c r="KVO1" s="331"/>
      <c r="KVP1" s="331"/>
      <c r="KVQ1" s="331"/>
      <c r="KVR1" s="331"/>
      <c r="KVS1" s="331"/>
      <c r="KVT1" s="331"/>
      <c r="KVU1" s="331"/>
      <c r="KVV1" s="331"/>
      <c r="KVW1" s="331"/>
      <c r="KVX1" s="331"/>
      <c r="KVY1" s="331"/>
      <c r="KVZ1" s="331"/>
      <c r="KWA1" s="331"/>
      <c r="KWB1" s="331"/>
      <c r="KWC1" s="331"/>
      <c r="KWD1" s="331"/>
      <c r="KWE1" s="331"/>
      <c r="KWF1" s="331"/>
      <c r="KWG1" s="331"/>
      <c r="KWH1" s="331"/>
      <c r="KWI1" s="331"/>
      <c r="KWJ1" s="331"/>
      <c r="KWK1" s="331"/>
      <c r="KWL1" s="331"/>
      <c r="KWM1" s="331"/>
      <c r="KWN1" s="331"/>
      <c r="KWO1" s="331"/>
      <c r="KWP1" s="331"/>
      <c r="KWQ1" s="331"/>
      <c r="KWR1" s="331"/>
      <c r="KWS1" s="331"/>
      <c r="KWT1" s="331"/>
      <c r="KWU1" s="331"/>
      <c r="KWV1" s="331"/>
      <c r="KWW1" s="331"/>
      <c r="KWX1" s="331"/>
      <c r="KWY1" s="331"/>
      <c r="KWZ1" s="331"/>
      <c r="KXA1" s="331"/>
      <c r="KXB1" s="331"/>
      <c r="KXC1" s="331"/>
      <c r="KXD1" s="331"/>
      <c r="KXE1" s="331"/>
      <c r="KXF1" s="331"/>
      <c r="KXG1" s="331"/>
      <c r="KXH1" s="331"/>
      <c r="KXI1" s="331"/>
      <c r="KXJ1" s="331"/>
      <c r="KXK1" s="331"/>
      <c r="KXL1" s="331"/>
      <c r="KXM1" s="331"/>
      <c r="KXN1" s="331"/>
      <c r="KXO1" s="331"/>
      <c r="KXP1" s="331"/>
      <c r="KXQ1" s="331"/>
      <c r="KXR1" s="331"/>
      <c r="KXS1" s="331"/>
      <c r="KXT1" s="331"/>
      <c r="KXU1" s="331"/>
      <c r="KXV1" s="331"/>
      <c r="KXW1" s="331"/>
      <c r="KXX1" s="331"/>
      <c r="KXY1" s="331"/>
      <c r="KXZ1" s="331"/>
      <c r="KYA1" s="331"/>
      <c r="KYB1" s="331"/>
      <c r="KYC1" s="331"/>
      <c r="KYD1" s="331"/>
      <c r="KYE1" s="331"/>
      <c r="KYF1" s="331"/>
      <c r="KYG1" s="331"/>
      <c r="KYH1" s="331"/>
      <c r="KYI1" s="331"/>
      <c r="KYJ1" s="331"/>
      <c r="KYK1" s="331"/>
      <c r="KYL1" s="331"/>
      <c r="KYM1" s="331"/>
      <c r="KYN1" s="331"/>
      <c r="KYO1" s="331"/>
      <c r="KYP1" s="331"/>
      <c r="KYQ1" s="331"/>
      <c r="KYR1" s="331"/>
      <c r="KYS1" s="331"/>
      <c r="KYT1" s="331"/>
      <c r="KYU1" s="331"/>
      <c r="KYV1" s="331"/>
      <c r="KYW1" s="331"/>
      <c r="KYX1" s="331"/>
      <c r="KYY1" s="331"/>
      <c r="KYZ1" s="331"/>
      <c r="KZA1" s="331"/>
      <c r="KZB1" s="331"/>
      <c r="KZC1" s="331"/>
      <c r="KZD1" s="275"/>
      <c r="KZE1" s="275"/>
      <c r="KZF1" s="275"/>
      <c r="KZG1" s="275"/>
      <c r="KZH1" s="275"/>
      <c r="KZI1" s="275"/>
      <c r="KZJ1" s="275"/>
      <c r="KZK1" s="275"/>
      <c r="KZL1" s="275"/>
      <c r="KZM1" s="275"/>
      <c r="KZN1" s="275"/>
      <c r="KZO1" s="275"/>
      <c r="KZP1" s="275"/>
      <c r="KZQ1" s="275"/>
      <c r="KZR1" s="275"/>
      <c r="KZS1" s="275"/>
      <c r="KZT1" s="275"/>
      <c r="KZU1" s="275"/>
      <c r="KZV1" s="275"/>
      <c r="KZW1" s="275"/>
      <c r="KZX1" s="275"/>
      <c r="KZY1" s="275"/>
      <c r="KZZ1" s="275"/>
      <c r="LAA1" s="275"/>
      <c r="LAB1" s="275"/>
      <c r="LAC1" s="275"/>
      <c r="LAD1" s="275"/>
      <c r="LAE1" s="275"/>
      <c r="LAF1" s="275"/>
      <c r="LAG1" s="275"/>
      <c r="LAH1" s="275"/>
      <c r="LAI1" s="275"/>
      <c r="LAJ1" s="275"/>
      <c r="LAK1" s="275"/>
      <c r="LAL1" s="275"/>
      <c r="LAM1" s="275"/>
      <c r="LAN1" s="275"/>
      <c r="LAO1" s="275"/>
      <c r="LAP1" s="275"/>
      <c r="LAQ1" s="275"/>
      <c r="LAR1" s="275"/>
      <c r="LAS1" s="275"/>
      <c r="LAT1" s="275"/>
      <c r="LAU1" s="275"/>
      <c r="LAV1" s="275"/>
      <c r="LAW1" s="275"/>
      <c r="LAX1" s="275"/>
      <c r="LAY1" s="275"/>
      <c r="LAZ1" s="275"/>
      <c r="LBA1" s="275"/>
      <c r="LBB1" s="275"/>
      <c r="LBC1" s="275"/>
      <c r="LBD1" s="275"/>
      <c r="LBE1" s="275"/>
      <c r="LBF1" s="275"/>
      <c r="LBG1" s="275"/>
      <c r="LBH1" s="275"/>
      <c r="LBI1" s="275"/>
      <c r="LBJ1" s="275"/>
      <c r="LBK1" s="275"/>
      <c r="LBL1" s="275"/>
      <c r="LBM1" s="275"/>
      <c r="LBN1" s="275"/>
      <c r="LBO1" s="275"/>
      <c r="LBP1" s="275"/>
      <c r="LBQ1" s="275"/>
      <c r="LBR1" s="275"/>
      <c r="LBS1" s="275"/>
      <c r="LBT1" s="275"/>
      <c r="LBU1" s="275"/>
      <c r="LBV1" s="275"/>
      <c r="LBW1" s="275"/>
      <c r="LBX1" s="275"/>
      <c r="LBY1" s="275"/>
      <c r="LBZ1" s="275"/>
      <c r="LCA1" s="275"/>
      <c r="LCB1" s="275"/>
      <c r="LCC1" s="275"/>
      <c r="LCD1" s="275"/>
      <c r="LCE1" s="275"/>
      <c r="LCF1" s="275"/>
      <c r="LCG1" s="275"/>
      <c r="LCH1" s="275"/>
      <c r="LCI1" s="275"/>
      <c r="LCJ1" s="275"/>
      <c r="LCK1" s="275"/>
      <c r="LCL1" s="275"/>
      <c r="LCM1" s="275"/>
      <c r="LCN1" s="275"/>
      <c r="LCO1" s="275"/>
      <c r="LCP1" s="275"/>
      <c r="LCQ1" s="275"/>
      <c r="LCR1" s="331"/>
      <c r="LCS1" s="331"/>
      <c r="LCT1" s="331"/>
      <c r="LCU1" s="331"/>
      <c r="LCV1" s="331"/>
      <c r="LCW1" s="331"/>
      <c r="LCX1" s="331"/>
      <c r="LCY1" s="331"/>
      <c r="LCZ1" s="331"/>
      <c r="LDA1" s="331"/>
      <c r="LDB1" s="331"/>
      <c r="LDC1" s="331"/>
      <c r="LDD1" s="331"/>
      <c r="LDE1" s="331"/>
      <c r="LDF1" s="331"/>
      <c r="LDG1" s="331"/>
      <c r="LDH1" s="331"/>
      <c r="LDI1" s="331"/>
      <c r="LDJ1" s="331"/>
      <c r="LDK1" s="331"/>
      <c r="LDL1" s="331"/>
      <c r="LDM1" s="331"/>
      <c r="LDN1" s="331"/>
      <c r="LDO1" s="331"/>
      <c r="LDP1" s="331"/>
      <c r="LDQ1" s="331"/>
      <c r="LDR1" s="331"/>
      <c r="LDS1" s="331"/>
      <c r="LDT1" s="331"/>
      <c r="LDU1" s="331"/>
      <c r="LDV1" s="331"/>
      <c r="LDW1" s="331"/>
      <c r="LDX1" s="331"/>
      <c r="LDY1" s="331"/>
      <c r="LDZ1" s="331"/>
      <c r="LEA1" s="331"/>
      <c r="LEB1" s="331"/>
      <c r="LEC1" s="331"/>
      <c r="LED1" s="331"/>
      <c r="LEE1" s="331"/>
      <c r="LEF1" s="331"/>
      <c r="LEG1" s="331"/>
      <c r="LEH1" s="331"/>
      <c r="LEI1" s="331"/>
      <c r="LEJ1" s="331"/>
      <c r="LEK1" s="331"/>
      <c r="LEL1" s="331"/>
      <c r="LEM1" s="331"/>
      <c r="LEN1" s="331"/>
      <c r="LEO1" s="331"/>
      <c r="LEP1" s="331"/>
      <c r="LEQ1" s="331"/>
      <c r="LER1" s="331"/>
      <c r="LES1" s="331"/>
      <c r="LET1" s="331"/>
      <c r="LEU1" s="331"/>
      <c r="LEV1" s="331"/>
      <c r="LEW1" s="331"/>
      <c r="LEX1" s="331"/>
      <c r="LEY1" s="331"/>
      <c r="LEZ1" s="331"/>
      <c r="LFA1" s="331"/>
      <c r="LFB1" s="331"/>
      <c r="LFC1" s="331"/>
      <c r="LFD1" s="331"/>
      <c r="LFE1" s="331"/>
      <c r="LFF1" s="331"/>
      <c r="LFG1" s="331"/>
      <c r="LFH1" s="331"/>
      <c r="LFI1" s="331"/>
      <c r="LFJ1" s="331"/>
      <c r="LFK1" s="331"/>
      <c r="LFL1" s="331"/>
      <c r="LFM1" s="331"/>
      <c r="LFN1" s="331"/>
      <c r="LFO1" s="331"/>
      <c r="LFP1" s="331"/>
      <c r="LFQ1" s="331"/>
      <c r="LFR1" s="331"/>
      <c r="LFS1" s="331"/>
      <c r="LFT1" s="331"/>
      <c r="LFU1" s="331"/>
      <c r="LFV1" s="331"/>
      <c r="LFW1" s="331"/>
      <c r="LFX1" s="331"/>
      <c r="LFY1" s="331"/>
      <c r="LFZ1" s="331"/>
      <c r="LGA1" s="331"/>
      <c r="LGB1" s="331"/>
      <c r="LGC1" s="331"/>
      <c r="LGD1" s="331"/>
      <c r="LGE1" s="331"/>
      <c r="LGF1" s="331"/>
      <c r="LGG1" s="331"/>
      <c r="LGH1" s="331"/>
      <c r="LGI1" s="331"/>
      <c r="LGJ1" s="331"/>
      <c r="LGK1" s="331"/>
      <c r="LGL1" s="331"/>
      <c r="LGM1" s="331"/>
      <c r="LGN1" s="331"/>
      <c r="LGO1" s="331"/>
      <c r="LGP1" s="331"/>
      <c r="LGQ1" s="331"/>
      <c r="LGR1" s="331"/>
      <c r="LGS1" s="331"/>
      <c r="LGT1" s="331"/>
      <c r="LGU1" s="331"/>
      <c r="LGV1" s="331"/>
      <c r="LGW1" s="331"/>
      <c r="LGX1" s="331"/>
      <c r="LGY1" s="331"/>
      <c r="LGZ1" s="331"/>
      <c r="LHA1" s="331"/>
      <c r="LHB1" s="331"/>
      <c r="LHC1" s="331"/>
      <c r="LHD1" s="331"/>
      <c r="LHE1" s="331"/>
      <c r="LHF1" s="331"/>
      <c r="LHG1" s="331"/>
      <c r="LHH1" s="331"/>
      <c r="LHI1" s="331"/>
      <c r="LHJ1" s="331"/>
      <c r="LHK1" s="331"/>
      <c r="LHL1" s="331"/>
      <c r="LHM1" s="331"/>
      <c r="LHN1" s="331"/>
      <c r="LHO1" s="331"/>
      <c r="LHP1" s="331"/>
      <c r="LHQ1" s="331"/>
      <c r="LHR1" s="331"/>
      <c r="LHS1" s="331"/>
      <c r="LHT1" s="331"/>
      <c r="LHU1" s="331"/>
      <c r="LHV1" s="331"/>
      <c r="LHW1" s="331"/>
      <c r="LHX1" s="331"/>
      <c r="LHY1" s="331"/>
      <c r="LHZ1" s="331"/>
      <c r="LIA1" s="331"/>
      <c r="LIB1" s="331"/>
      <c r="LIC1" s="331"/>
      <c r="LID1" s="331"/>
      <c r="LIE1" s="331"/>
      <c r="LIF1" s="331"/>
      <c r="LIG1" s="331"/>
      <c r="LIH1" s="331"/>
      <c r="LII1" s="331"/>
      <c r="LIJ1" s="331"/>
      <c r="LIK1" s="331"/>
      <c r="LIL1" s="331"/>
      <c r="LIM1" s="331"/>
      <c r="LIN1" s="331"/>
      <c r="LIO1" s="331"/>
      <c r="LIP1" s="331"/>
      <c r="LIQ1" s="331"/>
      <c r="LIR1" s="331"/>
      <c r="LIS1" s="331"/>
      <c r="LIT1" s="331"/>
      <c r="LIU1" s="331"/>
      <c r="LIV1" s="331"/>
      <c r="LIW1" s="331"/>
      <c r="LIX1" s="331"/>
      <c r="LIY1" s="331"/>
      <c r="LIZ1" s="275"/>
      <c r="LJA1" s="275"/>
      <c r="LJB1" s="275"/>
      <c r="LJC1" s="275"/>
      <c r="LJD1" s="275"/>
      <c r="LJE1" s="275"/>
      <c r="LJF1" s="275"/>
      <c r="LJG1" s="275"/>
      <c r="LJH1" s="275"/>
      <c r="LJI1" s="275"/>
      <c r="LJJ1" s="275"/>
      <c r="LJK1" s="275"/>
      <c r="LJL1" s="275"/>
      <c r="LJM1" s="275"/>
      <c r="LJN1" s="275"/>
      <c r="LJO1" s="275"/>
      <c r="LJP1" s="275"/>
      <c r="LJQ1" s="275"/>
      <c r="LJR1" s="275"/>
      <c r="LJS1" s="275"/>
      <c r="LJT1" s="275"/>
      <c r="LJU1" s="275"/>
      <c r="LJV1" s="275"/>
      <c r="LJW1" s="275"/>
      <c r="LJX1" s="275"/>
      <c r="LJY1" s="275"/>
      <c r="LJZ1" s="275"/>
      <c r="LKA1" s="275"/>
      <c r="LKB1" s="275"/>
      <c r="LKC1" s="275"/>
      <c r="LKD1" s="275"/>
      <c r="LKE1" s="275"/>
      <c r="LKF1" s="275"/>
      <c r="LKG1" s="275"/>
      <c r="LKH1" s="275"/>
      <c r="LKI1" s="275"/>
      <c r="LKJ1" s="275"/>
      <c r="LKK1" s="275"/>
      <c r="LKL1" s="275"/>
      <c r="LKM1" s="275"/>
      <c r="LKN1" s="275"/>
      <c r="LKO1" s="275"/>
      <c r="LKP1" s="275"/>
      <c r="LKQ1" s="275"/>
      <c r="LKR1" s="275"/>
      <c r="LKS1" s="275"/>
      <c r="LKT1" s="275"/>
      <c r="LKU1" s="275"/>
      <c r="LKV1" s="275"/>
      <c r="LKW1" s="275"/>
      <c r="LKX1" s="275"/>
      <c r="LKY1" s="275"/>
      <c r="LKZ1" s="275"/>
      <c r="LLA1" s="275"/>
      <c r="LLB1" s="275"/>
      <c r="LLC1" s="275"/>
      <c r="LLD1" s="275"/>
      <c r="LLE1" s="275"/>
      <c r="LLF1" s="275"/>
      <c r="LLG1" s="275"/>
      <c r="LLH1" s="275"/>
      <c r="LLI1" s="275"/>
      <c r="LLJ1" s="275"/>
      <c r="LLK1" s="275"/>
      <c r="LLL1" s="275"/>
      <c r="LLM1" s="275"/>
      <c r="LLN1" s="275"/>
      <c r="LLO1" s="275"/>
      <c r="LLP1" s="275"/>
      <c r="LLQ1" s="275"/>
      <c r="LLR1" s="275"/>
      <c r="LLS1" s="275"/>
      <c r="LLT1" s="275"/>
      <c r="LLU1" s="275"/>
      <c r="LLV1" s="275"/>
      <c r="LLW1" s="275"/>
      <c r="LLX1" s="275"/>
      <c r="LLY1" s="275"/>
      <c r="LLZ1" s="275"/>
      <c r="LMA1" s="275"/>
      <c r="LMB1" s="275"/>
      <c r="LMC1" s="275"/>
      <c r="LMD1" s="275"/>
      <c r="LME1" s="275"/>
      <c r="LMF1" s="275"/>
      <c r="LMG1" s="275"/>
      <c r="LMH1" s="275"/>
      <c r="LMI1" s="275"/>
      <c r="LMJ1" s="275"/>
      <c r="LMK1" s="275"/>
      <c r="LML1" s="275"/>
      <c r="LMM1" s="275"/>
      <c r="LMN1" s="331"/>
      <c r="LMO1" s="331"/>
      <c r="LMP1" s="331"/>
      <c r="LMQ1" s="331"/>
      <c r="LMR1" s="331"/>
      <c r="LMS1" s="331"/>
      <c r="LMT1" s="331"/>
      <c r="LMU1" s="331"/>
      <c r="LMV1" s="331"/>
      <c r="LMW1" s="331"/>
      <c r="LMX1" s="331"/>
      <c r="LMY1" s="331"/>
      <c r="LMZ1" s="331"/>
      <c r="LNA1" s="331"/>
      <c r="LNB1" s="331"/>
      <c r="LNC1" s="331"/>
      <c r="LND1" s="331"/>
      <c r="LNE1" s="331"/>
      <c r="LNF1" s="331"/>
      <c r="LNG1" s="331"/>
      <c r="LNH1" s="331"/>
      <c r="LNI1" s="331"/>
      <c r="LNJ1" s="331"/>
      <c r="LNK1" s="331"/>
      <c r="LNL1" s="331"/>
      <c r="LNM1" s="331"/>
      <c r="LNN1" s="331"/>
      <c r="LNO1" s="331"/>
      <c r="LNP1" s="331"/>
      <c r="LNQ1" s="331"/>
      <c r="LNR1" s="331"/>
      <c r="LNS1" s="331"/>
      <c r="LNT1" s="331"/>
      <c r="LNU1" s="331"/>
      <c r="LNV1" s="331"/>
      <c r="LNW1" s="331"/>
      <c r="LNX1" s="331"/>
      <c r="LNY1" s="331"/>
      <c r="LNZ1" s="331"/>
      <c r="LOA1" s="331"/>
      <c r="LOB1" s="331"/>
      <c r="LOC1" s="331"/>
      <c r="LOD1" s="331"/>
      <c r="LOE1" s="331"/>
      <c r="LOF1" s="331"/>
      <c r="LOG1" s="331"/>
      <c r="LOH1" s="331"/>
      <c r="LOI1" s="331"/>
      <c r="LOJ1" s="331"/>
      <c r="LOK1" s="331"/>
      <c r="LOL1" s="331"/>
      <c r="LOM1" s="331"/>
      <c r="LON1" s="331"/>
      <c r="LOO1" s="331"/>
      <c r="LOP1" s="331"/>
      <c r="LOQ1" s="331"/>
      <c r="LOR1" s="331"/>
      <c r="LOS1" s="331"/>
      <c r="LOT1" s="331"/>
      <c r="LOU1" s="331"/>
      <c r="LOV1" s="331"/>
      <c r="LOW1" s="331"/>
      <c r="LOX1" s="331"/>
      <c r="LOY1" s="331"/>
      <c r="LOZ1" s="331"/>
      <c r="LPA1" s="331"/>
      <c r="LPB1" s="331"/>
      <c r="LPC1" s="331"/>
      <c r="LPD1" s="331"/>
      <c r="LPE1" s="331"/>
      <c r="LPF1" s="331"/>
      <c r="LPG1" s="331"/>
      <c r="LPH1" s="331"/>
      <c r="LPI1" s="331"/>
      <c r="LPJ1" s="331"/>
      <c r="LPK1" s="331"/>
      <c r="LPL1" s="331"/>
      <c r="LPM1" s="331"/>
      <c r="LPN1" s="331"/>
      <c r="LPO1" s="331"/>
      <c r="LPP1" s="331"/>
      <c r="LPQ1" s="331"/>
      <c r="LPR1" s="331"/>
      <c r="LPS1" s="331"/>
      <c r="LPT1" s="331"/>
      <c r="LPU1" s="331"/>
      <c r="LPV1" s="331"/>
      <c r="LPW1" s="331"/>
      <c r="LPX1" s="331"/>
      <c r="LPY1" s="331"/>
      <c r="LPZ1" s="331"/>
      <c r="LQA1" s="331"/>
      <c r="LQB1" s="331"/>
      <c r="LQC1" s="331"/>
      <c r="LQD1" s="331"/>
      <c r="LQE1" s="331"/>
      <c r="LQF1" s="331"/>
      <c r="LQG1" s="331"/>
      <c r="LQH1" s="331"/>
      <c r="LQI1" s="331"/>
      <c r="LQJ1" s="331"/>
      <c r="LQK1" s="331"/>
      <c r="LQL1" s="331"/>
      <c r="LQM1" s="331"/>
      <c r="LQN1" s="331"/>
      <c r="LQO1" s="331"/>
      <c r="LQP1" s="331"/>
      <c r="LQQ1" s="331"/>
      <c r="LQR1" s="331"/>
      <c r="LQS1" s="331"/>
      <c r="LQT1" s="331"/>
      <c r="LQU1" s="331"/>
      <c r="LQV1" s="331"/>
      <c r="LQW1" s="331"/>
      <c r="LQX1" s="331"/>
      <c r="LQY1" s="331"/>
      <c r="LQZ1" s="331"/>
      <c r="LRA1" s="331"/>
      <c r="LRB1" s="331"/>
      <c r="LRC1" s="331"/>
      <c r="LRD1" s="331"/>
      <c r="LRE1" s="331"/>
      <c r="LRF1" s="331"/>
      <c r="LRG1" s="331"/>
      <c r="LRH1" s="331"/>
      <c r="LRI1" s="331"/>
      <c r="LRJ1" s="331"/>
      <c r="LRK1" s="331"/>
      <c r="LRL1" s="331"/>
      <c r="LRM1" s="331"/>
      <c r="LRN1" s="331"/>
      <c r="LRO1" s="331"/>
      <c r="LRP1" s="331"/>
      <c r="LRQ1" s="331"/>
      <c r="LRR1" s="331"/>
      <c r="LRS1" s="331"/>
      <c r="LRT1" s="331"/>
      <c r="LRU1" s="331"/>
      <c r="LRV1" s="331"/>
      <c r="LRW1" s="331"/>
      <c r="LRX1" s="331"/>
      <c r="LRY1" s="331"/>
      <c r="LRZ1" s="331"/>
      <c r="LSA1" s="331"/>
      <c r="LSB1" s="331"/>
      <c r="LSC1" s="331"/>
      <c r="LSD1" s="331"/>
      <c r="LSE1" s="331"/>
      <c r="LSF1" s="331"/>
      <c r="LSG1" s="331"/>
      <c r="LSH1" s="331"/>
      <c r="LSI1" s="331"/>
      <c r="LSJ1" s="331"/>
      <c r="LSK1" s="331"/>
      <c r="LSL1" s="331"/>
      <c r="LSM1" s="331"/>
      <c r="LSN1" s="331"/>
      <c r="LSO1" s="331"/>
      <c r="LSP1" s="331"/>
      <c r="LSQ1" s="331"/>
      <c r="LSR1" s="331"/>
      <c r="LSS1" s="331"/>
      <c r="LST1" s="331"/>
      <c r="LSU1" s="331"/>
      <c r="LSV1" s="275"/>
      <c r="LSW1" s="275"/>
      <c r="LSX1" s="275"/>
      <c r="LSY1" s="275"/>
      <c r="LSZ1" s="275"/>
      <c r="LTA1" s="275"/>
      <c r="LTB1" s="275"/>
      <c r="LTC1" s="275"/>
      <c r="LTD1" s="275"/>
      <c r="LTE1" s="275"/>
      <c r="LTF1" s="275"/>
      <c r="LTG1" s="275"/>
      <c r="LTH1" s="275"/>
      <c r="LTI1" s="275"/>
      <c r="LTJ1" s="275"/>
      <c r="LTK1" s="275"/>
      <c r="LTL1" s="275"/>
      <c r="LTM1" s="275"/>
      <c r="LTN1" s="275"/>
      <c r="LTO1" s="275"/>
      <c r="LTP1" s="275"/>
      <c r="LTQ1" s="275"/>
      <c r="LTR1" s="275"/>
      <c r="LTS1" s="275"/>
      <c r="LTT1" s="275"/>
      <c r="LTU1" s="275"/>
      <c r="LTV1" s="275"/>
      <c r="LTW1" s="275"/>
      <c r="LTX1" s="275"/>
      <c r="LTY1" s="275"/>
      <c r="LTZ1" s="275"/>
      <c r="LUA1" s="275"/>
      <c r="LUB1" s="275"/>
      <c r="LUC1" s="275"/>
      <c r="LUD1" s="275"/>
      <c r="LUE1" s="275"/>
      <c r="LUF1" s="275"/>
      <c r="LUG1" s="275"/>
      <c r="LUH1" s="275"/>
      <c r="LUI1" s="275"/>
      <c r="LUJ1" s="275"/>
      <c r="LUK1" s="275"/>
      <c r="LUL1" s="275"/>
      <c r="LUM1" s="275"/>
      <c r="LUN1" s="275"/>
      <c r="LUO1" s="275"/>
      <c r="LUP1" s="275"/>
      <c r="LUQ1" s="275"/>
      <c r="LUR1" s="275"/>
      <c r="LUS1" s="275"/>
      <c r="LUT1" s="275"/>
      <c r="LUU1" s="275"/>
      <c r="LUV1" s="275"/>
      <c r="LUW1" s="275"/>
      <c r="LUX1" s="275"/>
      <c r="LUY1" s="275"/>
      <c r="LUZ1" s="275"/>
      <c r="LVA1" s="275"/>
      <c r="LVB1" s="275"/>
      <c r="LVC1" s="275"/>
      <c r="LVD1" s="275"/>
      <c r="LVE1" s="275"/>
      <c r="LVF1" s="275"/>
      <c r="LVG1" s="275"/>
      <c r="LVH1" s="275"/>
      <c r="LVI1" s="275"/>
      <c r="LVJ1" s="275"/>
      <c r="LVK1" s="275"/>
      <c r="LVL1" s="275"/>
      <c r="LVM1" s="275"/>
      <c r="LVN1" s="275"/>
      <c r="LVO1" s="275"/>
      <c r="LVP1" s="275"/>
      <c r="LVQ1" s="275"/>
      <c r="LVR1" s="275"/>
      <c r="LVS1" s="275"/>
      <c r="LVT1" s="275"/>
      <c r="LVU1" s="275"/>
      <c r="LVV1" s="275"/>
      <c r="LVW1" s="275"/>
      <c r="LVX1" s="275"/>
      <c r="LVY1" s="275"/>
      <c r="LVZ1" s="275"/>
      <c r="LWA1" s="275"/>
      <c r="LWB1" s="275"/>
      <c r="LWC1" s="275"/>
      <c r="LWD1" s="275"/>
      <c r="LWE1" s="275"/>
      <c r="LWF1" s="275"/>
      <c r="LWG1" s="275"/>
      <c r="LWH1" s="275"/>
      <c r="LWI1" s="275"/>
      <c r="LWJ1" s="331"/>
      <c r="LWK1" s="331"/>
      <c r="LWL1" s="331"/>
      <c r="LWM1" s="331"/>
      <c r="LWN1" s="331"/>
      <c r="LWO1" s="331"/>
      <c r="LWP1" s="331"/>
      <c r="LWQ1" s="331"/>
      <c r="LWR1" s="331"/>
      <c r="LWS1" s="331"/>
      <c r="LWT1" s="331"/>
      <c r="LWU1" s="331"/>
      <c r="LWV1" s="331"/>
      <c r="LWW1" s="331"/>
      <c r="LWX1" s="331"/>
      <c r="LWY1" s="331"/>
      <c r="LWZ1" s="331"/>
      <c r="LXA1" s="331"/>
      <c r="LXB1" s="331"/>
      <c r="LXC1" s="331"/>
      <c r="LXD1" s="331"/>
      <c r="LXE1" s="331"/>
      <c r="LXF1" s="331"/>
      <c r="LXG1" s="331"/>
      <c r="LXH1" s="331"/>
      <c r="LXI1" s="331"/>
      <c r="LXJ1" s="331"/>
      <c r="LXK1" s="331"/>
      <c r="LXL1" s="331"/>
      <c r="LXM1" s="331"/>
      <c r="LXN1" s="331"/>
      <c r="LXO1" s="331"/>
      <c r="LXP1" s="331"/>
      <c r="LXQ1" s="331"/>
      <c r="LXR1" s="331"/>
      <c r="LXS1" s="331"/>
      <c r="LXT1" s="331"/>
      <c r="LXU1" s="331"/>
      <c r="LXV1" s="331"/>
      <c r="LXW1" s="331"/>
      <c r="LXX1" s="331"/>
      <c r="LXY1" s="331"/>
      <c r="LXZ1" s="331"/>
      <c r="LYA1" s="331"/>
      <c r="LYB1" s="331"/>
      <c r="LYC1" s="331"/>
      <c r="LYD1" s="331"/>
      <c r="LYE1" s="331"/>
      <c r="LYF1" s="331"/>
      <c r="LYG1" s="331"/>
      <c r="LYH1" s="331"/>
      <c r="LYI1" s="331"/>
      <c r="LYJ1" s="331"/>
      <c r="LYK1" s="331"/>
      <c r="LYL1" s="331"/>
      <c r="LYM1" s="331"/>
      <c r="LYN1" s="331"/>
      <c r="LYO1" s="331"/>
      <c r="LYP1" s="331"/>
      <c r="LYQ1" s="331"/>
      <c r="LYR1" s="331"/>
      <c r="LYS1" s="331"/>
      <c r="LYT1" s="331"/>
      <c r="LYU1" s="331"/>
      <c r="LYV1" s="331"/>
      <c r="LYW1" s="331"/>
      <c r="LYX1" s="331"/>
      <c r="LYY1" s="331"/>
      <c r="LYZ1" s="331"/>
      <c r="LZA1" s="331"/>
      <c r="LZB1" s="331"/>
      <c r="LZC1" s="331"/>
      <c r="LZD1" s="331"/>
      <c r="LZE1" s="331"/>
      <c r="LZF1" s="331"/>
      <c r="LZG1" s="331"/>
      <c r="LZH1" s="331"/>
      <c r="LZI1" s="331"/>
      <c r="LZJ1" s="331"/>
      <c r="LZK1" s="331"/>
      <c r="LZL1" s="331"/>
      <c r="LZM1" s="331"/>
      <c r="LZN1" s="331"/>
      <c r="LZO1" s="331"/>
      <c r="LZP1" s="331"/>
      <c r="LZQ1" s="331"/>
      <c r="LZR1" s="331"/>
      <c r="LZS1" s="331"/>
      <c r="LZT1" s="331"/>
      <c r="LZU1" s="331"/>
      <c r="LZV1" s="331"/>
      <c r="LZW1" s="331"/>
      <c r="LZX1" s="331"/>
      <c r="LZY1" s="331"/>
      <c r="LZZ1" s="331"/>
      <c r="MAA1" s="331"/>
      <c r="MAB1" s="331"/>
      <c r="MAC1" s="331"/>
      <c r="MAD1" s="331"/>
      <c r="MAE1" s="331"/>
      <c r="MAF1" s="331"/>
      <c r="MAG1" s="331"/>
      <c r="MAH1" s="331"/>
      <c r="MAI1" s="331"/>
      <c r="MAJ1" s="331"/>
      <c r="MAK1" s="331"/>
      <c r="MAL1" s="331"/>
      <c r="MAM1" s="331"/>
      <c r="MAN1" s="331"/>
      <c r="MAO1" s="331"/>
      <c r="MAP1" s="331"/>
      <c r="MAQ1" s="331"/>
      <c r="MAR1" s="331"/>
      <c r="MAS1" s="331"/>
      <c r="MAT1" s="331"/>
      <c r="MAU1" s="331"/>
      <c r="MAV1" s="331"/>
      <c r="MAW1" s="331"/>
      <c r="MAX1" s="331"/>
      <c r="MAY1" s="331"/>
      <c r="MAZ1" s="331"/>
      <c r="MBA1" s="331"/>
      <c r="MBB1" s="331"/>
      <c r="MBC1" s="331"/>
      <c r="MBD1" s="331"/>
      <c r="MBE1" s="331"/>
      <c r="MBF1" s="331"/>
      <c r="MBG1" s="331"/>
      <c r="MBH1" s="331"/>
      <c r="MBI1" s="331"/>
      <c r="MBJ1" s="331"/>
      <c r="MBK1" s="331"/>
      <c r="MBL1" s="331"/>
      <c r="MBM1" s="331"/>
      <c r="MBN1" s="331"/>
      <c r="MBO1" s="331"/>
      <c r="MBP1" s="331"/>
      <c r="MBQ1" s="331"/>
      <c r="MBR1" s="331"/>
      <c r="MBS1" s="331"/>
      <c r="MBT1" s="331"/>
      <c r="MBU1" s="331"/>
      <c r="MBV1" s="331"/>
      <c r="MBW1" s="331"/>
      <c r="MBX1" s="331"/>
      <c r="MBY1" s="331"/>
      <c r="MBZ1" s="331"/>
      <c r="MCA1" s="331"/>
      <c r="MCB1" s="331"/>
      <c r="MCC1" s="331"/>
      <c r="MCD1" s="331"/>
      <c r="MCE1" s="331"/>
      <c r="MCF1" s="331"/>
      <c r="MCG1" s="331"/>
      <c r="MCH1" s="331"/>
      <c r="MCI1" s="331"/>
      <c r="MCJ1" s="331"/>
      <c r="MCK1" s="331"/>
      <c r="MCL1" s="331"/>
      <c r="MCM1" s="331"/>
      <c r="MCN1" s="331"/>
      <c r="MCO1" s="331"/>
      <c r="MCP1" s="331"/>
      <c r="MCQ1" s="331"/>
      <c r="MCR1" s="275"/>
      <c r="MCS1" s="275"/>
      <c r="MCT1" s="275"/>
      <c r="MCU1" s="275"/>
      <c r="MCV1" s="275"/>
      <c r="MCW1" s="275"/>
      <c r="MCX1" s="275"/>
      <c r="MCY1" s="275"/>
      <c r="MCZ1" s="275"/>
      <c r="MDA1" s="275"/>
      <c r="MDB1" s="275"/>
      <c r="MDC1" s="275"/>
      <c r="MDD1" s="275"/>
      <c r="MDE1" s="275"/>
      <c r="MDF1" s="275"/>
      <c r="MDG1" s="275"/>
      <c r="MDH1" s="275"/>
      <c r="MDI1" s="275"/>
      <c r="MDJ1" s="275"/>
      <c r="MDK1" s="275"/>
      <c r="MDL1" s="275"/>
      <c r="MDM1" s="275"/>
      <c r="MDN1" s="275"/>
      <c r="MDO1" s="275"/>
      <c r="MDP1" s="275"/>
      <c r="MDQ1" s="275"/>
      <c r="MDR1" s="275"/>
      <c r="MDS1" s="275"/>
      <c r="MDT1" s="275"/>
      <c r="MDU1" s="275"/>
      <c r="MDV1" s="275"/>
      <c r="MDW1" s="275"/>
      <c r="MDX1" s="275"/>
      <c r="MDY1" s="275"/>
      <c r="MDZ1" s="275"/>
      <c r="MEA1" s="275"/>
      <c r="MEB1" s="275"/>
      <c r="MEC1" s="275"/>
      <c r="MED1" s="275"/>
      <c r="MEE1" s="275"/>
      <c r="MEF1" s="275"/>
      <c r="MEG1" s="275"/>
      <c r="MEH1" s="275"/>
      <c r="MEI1" s="275"/>
      <c r="MEJ1" s="275"/>
      <c r="MEK1" s="275"/>
      <c r="MEL1" s="275"/>
      <c r="MEM1" s="275"/>
      <c r="MEN1" s="275"/>
      <c r="MEO1" s="275"/>
      <c r="MEP1" s="275"/>
      <c r="MEQ1" s="275"/>
      <c r="MER1" s="275"/>
      <c r="MES1" s="275"/>
      <c r="MET1" s="275"/>
      <c r="MEU1" s="275"/>
      <c r="MEV1" s="275"/>
      <c r="MEW1" s="275"/>
      <c r="MEX1" s="275"/>
      <c r="MEY1" s="275"/>
      <c r="MEZ1" s="275"/>
      <c r="MFA1" s="275"/>
      <c r="MFB1" s="275"/>
      <c r="MFC1" s="275"/>
      <c r="MFD1" s="275"/>
      <c r="MFE1" s="275"/>
      <c r="MFF1" s="275"/>
      <c r="MFG1" s="275"/>
      <c r="MFH1" s="275"/>
      <c r="MFI1" s="275"/>
      <c r="MFJ1" s="275"/>
      <c r="MFK1" s="275"/>
      <c r="MFL1" s="275"/>
      <c r="MFM1" s="275"/>
      <c r="MFN1" s="275"/>
      <c r="MFO1" s="275"/>
      <c r="MFP1" s="275"/>
      <c r="MFQ1" s="275"/>
      <c r="MFR1" s="275"/>
      <c r="MFS1" s="275"/>
      <c r="MFT1" s="275"/>
      <c r="MFU1" s="275"/>
      <c r="MFV1" s="275"/>
      <c r="MFW1" s="275"/>
      <c r="MFX1" s="275"/>
      <c r="MFY1" s="275"/>
      <c r="MFZ1" s="275"/>
      <c r="MGA1" s="275"/>
      <c r="MGB1" s="275"/>
      <c r="MGC1" s="275"/>
      <c r="MGD1" s="275"/>
      <c r="MGE1" s="275"/>
      <c r="MGF1" s="331"/>
      <c r="MGG1" s="331"/>
      <c r="MGH1" s="331"/>
      <c r="MGI1" s="331"/>
      <c r="MGJ1" s="331"/>
      <c r="MGK1" s="331"/>
      <c r="MGL1" s="331"/>
      <c r="MGM1" s="331"/>
      <c r="MGN1" s="331"/>
      <c r="MGO1" s="331"/>
      <c r="MGP1" s="331"/>
      <c r="MGQ1" s="331"/>
      <c r="MGR1" s="331"/>
      <c r="MGS1" s="331"/>
      <c r="MGT1" s="331"/>
      <c r="MGU1" s="331"/>
      <c r="MGV1" s="331"/>
      <c r="MGW1" s="331"/>
      <c r="MGX1" s="331"/>
      <c r="MGY1" s="331"/>
      <c r="MGZ1" s="331"/>
      <c r="MHA1" s="331"/>
      <c r="MHB1" s="331"/>
      <c r="MHC1" s="331"/>
      <c r="MHD1" s="331"/>
      <c r="MHE1" s="331"/>
      <c r="MHF1" s="331"/>
      <c r="MHG1" s="331"/>
      <c r="MHH1" s="331"/>
      <c r="MHI1" s="331"/>
      <c r="MHJ1" s="331"/>
      <c r="MHK1" s="331"/>
      <c r="MHL1" s="331"/>
      <c r="MHM1" s="331"/>
      <c r="MHN1" s="331"/>
      <c r="MHO1" s="331"/>
      <c r="MHP1" s="331"/>
      <c r="MHQ1" s="331"/>
      <c r="MHR1" s="331"/>
      <c r="MHS1" s="331"/>
      <c r="MHT1" s="331"/>
      <c r="MHU1" s="331"/>
      <c r="MHV1" s="331"/>
      <c r="MHW1" s="331"/>
      <c r="MHX1" s="331"/>
      <c r="MHY1" s="331"/>
      <c r="MHZ1" s="331"/>
      <c r="MIA1" s="331"/>
      <c r="MIB1" s="331"/>
      <c r="MIC1" s="331"/>
      <c r="MID1" s="331"/>
      <c r="MIE1" s="331"/>
      <c r="MIF1" s="331"/>
      <c r="MIG1" s="331"/>
      <c r="MIH1" s="331"/>
      <c r="MII1" s="331"/>
      <c r="MIJ1" s="331"/>
      <c r="MIK1" s="331"/>
      <c r="MIL1" s="331"/>
      <c r="MIM1" s="331"/>
      <c r="MIN1" s="331"/>
      <c r="MIO1" s="331"/>
      <c r="MIP1" s="331"/>
      <c r="MIQ1" s="331"/>
      <c r="MIR1" s="331"/>
      <c r="MIS1" s="331"/>
      <c r="MIT1" s="331"/>
      <c r="MIU1" s="331"/>
      <c r="MIV1" s="331"/>
      <c r="MIW1" s="331"/>
      <c r="MIX1" s="331"/>
      <c r="MIY1" s="331"/>
      <c r="MIZ1" s="331"/>
      <c r="MJA1" s="331"/>
      <c r="MJB1" s="331"/>
      <c r="MJC1" s="331"/>
      <c r="MJD1" s="331"/>
      <c r="MJE1" s="331"/>
      <c r="MJF1" s="331"/>
      <c r="MJG1" s="331"/>
      <c r="MJH1" s="331"/>
      <c r="MJI1" s="331"/>
      <c r="MJJ1" s="331"/>
      <c r="MJK1" s="331"/>
      <c r="MJL1" s="331"/>
      <c r="MJM1" s="331"/>
      <c r="MJN1" s="331"/>
      <c r="MJO1" s="331"/>
      <c r="MJP1" s="331"/>
      <c r="MJQ1" s="331"/>
      <c r="MJR1" s="331"/>
      <c r="MJS1" s="331"/>
      <c r="MJT1" s="331"/>
      <c r="MJU1" s="331"/>
      <c r="MJV1" s="331"/>
      <c r="MJW1" s="331"/>
      <c r="MJX1" s="331"/>
      <c r="MJY1" s="331"/>
      <c r="MJZ1" s="331"/>
      <c r="MKA1" s="331"/>
      <c r="MKB1" s="331"/>
      <c r="MKC1" s="331"/>
      <c r="MKD1" s="331"/>
      <c r="MKE1" s="331"/>
      <c r="MKF1" s="331"/>
      <c r="MKG1" s="331"/>
      <c r="MKH1" s="331"/>
      <c r="MKI1" s="331"/>
      <c r="MKJ1" s="331"/>
      <c r="MKK1" s="331"/>
      <c r="MKL1" s="331"/>
      <c r="MKM1" s="331"/>
      <c r="MKN1" s="331"/>
      <c r="MKO1" s="331"/>
      <c r="MKP1" s="331"/>
      <c r="MKQ1" s="331"/>
      <c r="MKR1" s="331"/>
      <c r="MKS1" s="331"/>
      <c r="MKT1" s="331"/>
      <c r="MKU1" s="331"/>
      <c r="MKV1" s="331"/>
      <c r="MKW1" s="331"/>
      <c r="MKX1" s="331"/>
      <c r="MKY1" s="331"/>
      <c r="MKZ1" s="331"/>
      <c r="MLA1" s="331"/>
      <c r="MLB1" s="331"/>
      <c r="MLC1" s="331"/>
      <c r="MLD1" s="331"/>
      <c r="MLE1" s="331"/>
      <c r="MLF1" s="331"/>
      <c r="MLG1" s="331"/>
      <c r="MLH1" s="331"/>
      <c r="MLI1" s="331"/>
      <c r="MLJ1" s="331"/>
      <c r="MLK1" s="331"/>
      <c r="MLL1" s="331"/>
      <c r="MLM1" s="331"/>
      <c r="MLN1" s="331"/>
      <c r="MLO1" s="331"/>
      <c r="MLP1" s="331"/>
      <c r="MLQ1" s="331"/>
      <c r="MLR1" s="331"/>
      <c r="MLS1" s="331"/>
      <c r="MLT1" s="331"/>
      <c r="MLU1" s="331"/>
      <c r="MLV1" s="331"/>
      <c r="MLW1" s="331"/>
      <c r="MLX1" s="331"/>
      <c r="MLY1" s="331"/>
      <c r="MLZ1" s="331"/>
      <c r="MMA1" s="331"/>
      <c r="MMB1" s="331"/>
      <c r="MMC1" s="331"/>
      <c r="MMD1" s="331"/>
      <c r="MME1" s="331"/>
      <c r="MMF1" s="331"/>
      <c r="MMG1" s="331"/>
      <c r="MMH1" s="331"/>
      <c r="MMI1" s="331"/>
      <c r="MMJ1" s="331"/>
      <c r="MMK1" s="331"/>
      <c r="MML1" s="331"/>
      <c r="MMM1" s="331"/>
      <c r="MMN1" s="275"/>
      <c r="MMO1" s="275"/>
      <c r="MMP1" s="275"/>
      <c r="MMQ1" s="275"/>
      <c r="MMR1" s="275"/>
      <c r="MMS1" s="275"/>
      <c r="MMT1" s="275"/>
      <c r="MMU1" s="275"/>
      <c r="MMV1" s="275"/>
      <c r="MMW1" s="275"/>
      <c r="MMX1" s="275"/>
      <c r="MMY1" s="275"/>
      <c r="MMZ1" s="275"/>
      <c r="MNA1" s="275"/>
      <c r="MNB1" s="275"/>
      <c r="MNC1" s="275"/>
      <c r="MND1" s="275"/>
      <c r="MNE1" s="275"/>
      <c r="MNF1" s="275"/>
      <c r="MNG1" s="275"/>
      <c r="MNH1" s="275"/>
      <c r="MNI1" s="275"/>
      <c r="MNJ1" s="275"/>
      <c r="MNK1" s="275"/>
      <c r="MNL1" s="275"/>
      <c r="MNM1" s="275"/>
      <c r="MNN1" s="275"/>
      <c r="MNO1" s="275"/>
      <c r="MNP1" s="275"/>
      <c r="MNQ1" s="275"/>
      <c r="MNR1" s="275"/>
      <c r="MNS1" s="275"/>
      <c r="MNT1" s="275"/>
      <c r="MNU1" s="275"/>
      <c r="MNV1" s="275"/>
      <c r="MNW1" s="275"/>
      <c r="MNX1" s="275"/>
      <c r="MNY1" s="275"/>
      <c r="MNZ1" s="275"/>
      <c r="MOA1" s="275"/>
      <c r="MOB1" s="275"/>
      <c r="MOC1" s="275"/>
      <c r="MOD1" s="275"/>
      <c r="MOE1" s="275"/>
      <c r="MOF1" s="275"/>
      <c r="MOG1" s="275"/>
      <c r="MOH1" s="275"/>
      <c r="MOI1" s="275"/>
      <c r="MOJ1" s="275"/>
      <c r="MOK1" s="275"/>
      <c r="MOL1" s="275"/>
      <c r="MOM1" s="275"/>
      <c r="MON1" s="275"/>
      <c r="MOO1" s="275"/>
      <c r="MOP1" s="275"/>
      <c r="MOQ1" s="275"/>
      <c r="MOR1" s="275"/>
      <c r="MOS1" s="275"/>
      <c r="MOT1" s="275"/>
      <c r="MOU1" s="275"/>
      <c r="MOV1" s="275"/>
      <c r="MOW1" s="275"/>
      <c r="MOX1" s="275"/>
      <c r="MOY1" s="275"/>
      <c r="MOZ1" s="275"/>
      <c r="MPA1" s="275"/>
      <c r="MPB1" s="275"/>
      <c r="MPC1" s="275"/>
      <c r="MPD1" s="275"/>
      <c r="MPE1" s="275"/>
      <c r="MPF1" s="275"/>
      <c r="MPG1" s="275"/>
      <c r="MPH1" s="275"/>
      <c r="MPI1" s="275"/>
      <c r="MPJ1" s="275"/>
      <c r="MPK1" s="275"/>
      <c r="MPL1" s="275"/>
      <c r="MPM1" s="275"/>
      <c r="MPN1" s="275"/>
      <c r="MPO1" s="275"/>
      <c r="MPP1" s="275"/>
      <c r="MPQ1" s="275"/>
      <c r="MPR1" s="275"/>
      <c r="MPS1" s="275"/>
      <c r="MPT1" s="275"/>
      <c r="MPU1" s="275"/>
      <c r="MPV1" s="275"/>
      <c r="MPW1" s="275"/>
      <c r="MPX1" s="275"/>
      <c r="MPY1" s="275"/>
      <c r="MPZ1" s="275"/>
      <c r="MQA1" s="275"/>
      <c r="MQB1" s="331"/>
      <c r="MQC1" s="331"/>
      <c r="MQD1" s="331"/>
      <c r="MQE1" s="331"/>
      <c r="MQF1" s="331"/>
      <c r="MQG1" s="331"/>
      <c r="MQH1" s="331"/>
      <c r="MQI1" s="331"/>
      <c r="MQJ1" s="331"/>
      <c r="MQK1" s="331"/>
      <c r="MQL1" s="331"/>
      <c r="MQM1" s="331"/>
      <c r="MQN1" s="331"/>
      <c r="MQO1" s="331"/>
      <c r="MQP1" s="331"/>
      <c r="MQQ1" s="331"/>
      <c r="MQR1" s="331"/>
      <c r="MQS1" s="331"/>
      <c r="MQT1" s="331"/>
      <c r="MQU1" s="331"/>
      <c r="MQV1" s="331"/>
      <c r="MQW1" s="331"/>
      <c r="MQX1" s="331"/>
      <c r="MQY1" s="331"/>
      <c r="MQZ1" s="331"/>
      <c r="MRA1" s="331"/>
      <c r="MRB1" s="331"/>
      <c r="MRC1" s="331"/>
      <c r="MRD1" s="331"/>
      <c r="MRE1" s="331"/>
      <c r="MRF1" s="331"/>
      <c r="MRG1" s="331"/>
      <c r="MRH1" s="331"/>
      <c r="MRI1" s="331"/>
      <c r="MRJ1" s="331"/>
      <c r="MRK1" s="331"/>
      <c r="MRL1" s="331"/>
      <c r="MRM1" s="331"/>
      <c r="MRN1" s="331"/>
      <c r="MRO1" s="331"/>
      <c r="MRP1" s="331"/>
      <c r="MRQ1" s="331"/>
      <c r="MRR1" s="331"/>
      <c r="MRS1" s="331"/>
      <c r="MRT1" s="331"/>
      <c r="MRU1" s="331"/>
      <c r="MRV1" s="331"/>
      <c r="MRW1" s="331"/>
      <c r="MRX1" s="331"/>
      <c r="MRY1" s="331"/>
      <c r="MRZ1" s="331"/>
      <c r="MSA1" s="331"/>
      <c r="MSB1" s="331"/>
      <c r="MSC1" s="331"/>
      <c r="MSD1" s="331"/>
      <c r="MSE1" s="331"/>
      <c r="MSF1" s="331"/>
      <c r="MSG1" s="331"/>
      <c r="MSH1" s="331"/>
      <c r="MSI1" s="331"/>
      <c r="MSJ1" s="331"/>
      <c r="MSK1" s="331"/>
      <c r="MSL1" s="331"/>
      <c r="MSM1" s="331"/>
      <c r="MSN1" s="331"/>
      <c r="MSO1" s="331"/>
      <c r="MSP1" s="331"/>
      <c r="MSQ1" s="331"/>
      <c r="MSR1" s="331"/>
      <c r="MSS1" s="331"/>
      <c r="MST1" s="331"/>
      <c r="MSU1" s="331"/>
      <c r="MSV1" s="331"/>
      <c r="MSW1" s="331"/>
      <c r="MSX1" s="331"/>
      <c r="MSY1" s="331"/>
      <c r="MSZ1" s="331"/>
      <c r="MTA1" s="331"/>
      <c r="MTB1" s="331"/>
      <c r="MTC1" s="331"/>
      <c r="MTD1" s="331"/>
      <c r="MTE1" s="331"/>
      <c r="MTF1" s="331"/>
      <c r="MTG1" s="331"/>
      <c r="MTH1" s="331"/>
      <c r="MTI1" s="331"/>
      <c r="MTJ1" s="331"/>
      <c r="MTK1" s="331"/>
      <c r="MTL1" s="331"/>
      <c r="MTM1" s="331"/>
      <c r="MTN1" s="331"/>
      <c r="MTO1" s="331"/>
      <c r="MTP1" s="331"/>
      <c r="MTQ1" s="331"/>
      <c r="MTR1" s="331"/>
      <c r="MTS1" s="331"/>
      <c r="MTT1" s="331"/>
      <c r="MTU1" s="331"/>
      <c r="MTV1" s="331"/>
      <c r="MTW1" s="331"/>
      <c r="MTX1" s="331"/>
      <c r="MTY1" s="331"/>
      <c r="MTZ1" s="331"/>
      <c r="MUA1" s="331"/>
      <c r="MUB1" s="331"/>
      <c r="MUC1" s="331"/>
      <c r="MUD1" s="331"/>
      <c r="MUE1" s="331"/>
      <c r="MUF1" s="331"/>
      <c r="MUG1" s="331"/>
      <c r="MUH1" s="331"/>
      <c r="MUI1" s="331"/>
      <c r="MUJ1" s="331"/>
      <c r="MUK1" s="331"/>
      <c r="MUL1" s="331"/>
      <c r="MUM1" s="331"/>
      <c r="MUN1" s="331"/>
      <c r="MUO1" s="331"/>
      <c r="MUP1" s="331"/>
      <c r="MUQ1" s="331"/>
      <c r="MUR1" s="331"/>
      <c r="MUS1" s="331"/>
      <c r="MUT1" s="331"/>
      <c r="MUU1" s="331"/>
      <c r="MUV1" s="331"/>
      <c r="MUW1" s="331"/>
      <c r="MUX1" s="331"/>
      <c r="MUY1" s="331"/>
      <c r="MUZ1" s="331"/>
      <c r="MVA1" s="331"/>
      <c r="MVB1" s="331"/>
      <c r="MVC1" s="331"/>
      <c r="MVD1" s="331"/>
      <c r="MVE1" s="331"/>
      <c r="MVF1" s="331"/>
      <c r="MVG1" s="331"/>
      <c r="MVH1" s="331"/>
      <c r="MVI1" s="331"/>
      <c r="MVJ1" s="331"/>
      <c r="MVK1" s="331"/>
      <c r="MVL1" s="331"/>
      <c r="MVM1" s="331"/>
      <c r="MVN1" s="331"/>
      <c r="MVO1" s="331"/>
      <c r="MVP1" s="331"/>
      <c r="MVQ1" s="331"/>
      <c r="MVR1" s="331"/>
      <c r="MVS1" s="331"/>
      <c r="MVT1" s="331"/>
      <c r="MVU1" s="331"/>
      <c r="MVV1" s="331"/>
      <c r="MVW1" s="331"/>
      <c r="MVX1" s="331"/>
      <c r="MVY1" s="331"/>
      <c r="MVZ1" s="331"/>
      <c r="MWA1" s="331"/>
      <c r="MWB1" s="331"/>
      <c r="MWC1" s="331"/>
      <c r="MWD1" s="331"/>
      <c r="MWE1" s="331"/>
      <c r="MWF1" s="331"/>
      <c r="MWG1" s="331"/>
      <c r="MWH1" s="331"/>
      <c r="MWI1" s="331"/>
      <c r="MWJ1" s="275"/>
      <c r="MWK1" s="275"/>
      <c r="MWL1" s="275"/>
      <c r="MWM1" s="275"/>
      <c r="MWN1" s="275"/>
      <c r="MWO1" s="275"/>
      <c r="MWP1" s="275"/>
      <c r="MWQ1" s="275"/>
      <c r="MWR1" s="275"/>
      <c r="MWS1" s="275"/>
      <c r="MWT1" s="275"/>
      <c r="MWU1" s="275"/>
      <c r="MWV1" s="275"/>
      <c r="MWW1" s="275"/>
      <c r="MWX1" s="275"/>
      <c r="MWY1" s="275"/>
      <c r="MWZ1" s="275"/>
      <c r="MXA1" s="275"/>
      <c r="MXB1" s="275"/>
      <c r="MXC1" s="275"/>
      <c r="MXD1" s="275"/>
      <c r="MXE1" s="275"/>
      <c r="MXF1" s="275"/>
      <c r="MXG1" s="275"/>
      <c r="MXH1" s="275"/>
      <c r="MXI1" s="275"/>
      <c r="MXJ1" s="275"/>
      <c r="MXK1" s="275"/>
      <c r="MXL1" s="275"/>
      <c r="MXM1" s="275"/>
      <c r="MXN1" s="275"/>
      <c r="MXO1" s="275"/>
      <c r="MXP1" s="275"/>
      <c r="MXQ1" s="275"/>
      <c r="MXR1" s="275"/>
      <c r="MXS1" s="275"/>
      <c r="MXT1" s="275"/>
      <c r="MXU1" s="275"/>
      <c r="MXV1" s="275"/>
      <c r="MXW1" s="275"/>
      <c r="MXX1" s="275"/>
      <c r="MXY1" s="275"/>
      <c r="MXZ1" s="275"/>
      <c r="MYA1" s="275"/>
      <c r="MYB1" s="275"/>
      <c r="MYC1" s="275"/>
      <c r="MYD1" s="275"/>
      <c r="MYE1" s="275"/>
      <c r="MYF1" s="275"/>
      <c r="MYG1" s="275"/>
      <c r="MYH1" s="275"/>
      <c r="MYI1" s="275"/>
      <c r="MYJ1" s="275"/>
      <c r="MYK1" s="275"/>
      <c r="MYL1" s="275"/>
      <c r="MYM1" s="275"/>
      <c r="MYN1" s="275"/>
      <c r="MYO1" s="275"/>
      <c r="MYP1" s="275"/>
      <c r="MYQ1" s="275"/>
      <c r="MYR1" s="275"/>
      <c r="MYS1" s="275"/>
      <c r="MYT1" s="275"/>
      <c r="MYU1" s="275"/>
      <c r="MYV1" s="275"/>
      <c r="MYW1" s="275"/>
      <c r="MYX1" s="275"/>
      <c r="MYY1" s="275"/>
      <c r="MYZ1" s="275"/>
      <c r="MZA1" s="275"/>
      <c r="MZB1" s="275"/>
      <c r="MZC1" s="275"/>
      <c r="MZD1" s="275"/>
      <c r="MZE1" s="275"/>
      <c r="MZF1" s="275"/>
      <c r="MZG1" s="275"/>
      <c r="MZH1" s="275"/>
      <c r="MZI1" s="275"/>
      <c r="MZJ1" s="275"/>
      <c r="MZK1" s="275"/>
      <c r="MZL1" s="275"/>
      <c r="MZM1" s="275"/>
      <c r="MZN1" s="275"/>
      <c r="MZO1" s="275"/>
      <c r="MZP1" s="275"/>
      <c r="MZQ1" s="275"/>
      <c r="MZR1" s="275"/>
      <c r="MZS1" s="275"/>
      <c r="MZT1" s="275"/>
      <c r="MZU1" s="275"/>
      <c r="MZV1" s="275"/>
      <c r="MZW1" s="275"/>
      <c r="MZX1" s="331"/>
      <c r="MZY1" s="331"/>
      <c r="MZZ1" s="331"/>
      <c r="NAA1" s="331"/>
      <c r="NAB1" s="331"/>
      <c r="NAC1" s="331"/>
      <c r="NAD1" s="331"/>
      <c r="NAE1" s="331"/>
      <c r="NAF1" s="331"/>
      <c r="NAG1" s="331"/>
      <c r="NAH1" s="331"/>
      <c r="NAI1" s="331"/>
      <c r="NAJ1" s="331"/>
      <c r="NAK1" s="331"/>
      <c r="NAL1" s="331"/>
      <c r="NAM1" s="331"/>
      <c r="NAN1" s="331"/>
      <c r="NAO1" s="331"/>
      <c r="NAP1" s="331"/>
      <c r="NAQ1" s="331"/>
      <c r="NAR1" s="331"/>
      <c r="NAS1" s="331"/>
      <c r="NAT1" s="331"/>
      <c r="NAU1" s="331"/>
      <c r="NAV1" s="331"/>
      <c r="NAW1" s="331"/>
      <c r="NAX1" s="331"/>
      <c r="NAY1" s="331"/>
      <c r="NAZ1" s="331"/>
      <c r="NBA1" s="331"/>
      <c r="NBB1" s="331"/>
      <c r="NBC1" s="331"/>
      <c r="NBD1" s="331"/>
      <c r="NBE1" s="331"/>
      <c r="NBF1" s="331"/>
      <c r="NBG1" s="331"/>
      <c r="NBH1" s="331"/>
      <c r="NBI1" s="331"/>
      <c r="NBJ1" s="331"/>
      <c r="NBK1" s="331"/>
      <c r="NBL1" s="331"/>
      <c r="NBM1" s="331"/>
      <c r="NBN1" s="331"/>
      <c r="NBO1" s="331"/>
      <c r="NBP1" s="331"/>
      <c r="NBQ1" s="331"/>
      <c r="NBR1" s="331"/>
      <c r="NBS1" s="331"/>
      <c r="NBT1" s="331"/>
      <c r="NBU1" s="331"/>
      <c r="NBV1" s="331"/>
      <c r="NBW1" s="331"/>
      <c r="NBX1" s="331"/>
      <c r="NBY1" s="331"/>
      <c r="NBZ1" s="331"/>
      <c r="NCA1" s="331"/>
      <c r="NCB1" s="331"/>
      <c r="NCC1" s="331"/>
      <c r="NCD1" s="331"/>
      <c r="NCE1" s="331"/>
      <c r="NCF1" s="331"/>
      <c r="NCG1" s="331"/>
      <c r="NCH1" s="331"/>
      <c r="NCI1" s="331"/>
      <c r="NCJ1" s="331"/>
      <c r="NCK1" s="331"/>
      <c r="NCL1" s="331"/>
      <c r="NCM1" s="331"/>
      <c r="NCN1" s="331"/>
      <c r="NCO1" s="331"/>
      <c r="NCP1" s="331"/>
      <c r="NCQ1" s="331"/>
      <c r="NCR1" s="331"/>
      <c r="NCS1" s="331"/>
      <c r="NCT1" s="331"/>
      <c r="NCU1" s="331"/>
      <c r="NCV1" s="331"/>
      <c r="NCW1" s="331"/>
      <c r="NCX1" s="331"/>
      <c r="NCY1" s="331"/>
      <c r="NCZ1" s="331"/>
      <c r="NDA1" s="331"/>
      <c r="NDB1" s="331"/>
      <c r="NDC1" s="331"/>
      <c r="NDD1" s="331"/>
      <c r="NDE1" s="331"/>
      <c r="NDF1" s="331"/>
      <c r="NDG1" s="331"/>
      <c r="NDH1" s="331"/>
      <c r="NDI1" s="331"/>
      <c r="NDJ1" s="331"/>
      <c r="NDK1" s="331"/>
      <c r="NDL1" s="331"/>
      <c r="NDM1" s="331"/>
      <c r="NDN1" s="331"/>
      <c r="NDO1" s="331"/>
      <c r="NDP1" s="331"/>
      <c r="NDQ1" s="331"/>
      <c r="NDR1" s="331"/>
      <c r="NDS1" s="331"/>
      <c r="NDT1" s="331"/>
      <c r="NDU1" s="331"/>
      <c r="NDV1" s="331"/>
      <c r="NDW1" s="331"/>
      <c r="NDX1" s="331"/>
      <c r="NDY1" s="331"/>
      <c r="NDZ1" s="331"/>
      <c r="NEA1" s="331"/>
      <c r="NEB1" s="331"/>
      <c r="NEC1" s="331"/>
      <c r="NED1" s="331"/>
      <c r="NEE1" s="331"/>
      <c r="NEF1" s="331"/>
      <c r="NEG1" s="331"/>
      <c r="NEH1" s="331"/>
      <c r="NEI1" s="331"/>
      <c r="NEJ1" s="331"/>
      <c r="NEK1" s="331"/>
      <c r="NEL1" s="331"/>
      <c r="NEM1" s="331"/>
      <c r="NEN1" s="331"/>
      <c r="NEO1" s="331"/>
      <c r="NEP1" s="331"/>
      <c r="NEQ1" s="331"/>
      <c r="NER1" s="331"/>
      <c r="NES1" s="331"/>
      <c r="NET1" s="331"/>
      <c r="NEU1" s="331"/>
      <c r="NEV1" s="331"/>
      <c r="NEW1" s="331"/>
      <c r="NEX1" s="331"/>
      <c r="NEY1" s="331"/>
      <c r="NEZ1" s="331"/>
      <c r="NFA1" s="331"/>
      <c r="NFB1" s="331"/>
      <c r="NFC1" s="331"/>
      <c r="NFD1" s="331"/>
      <c r="NFE1" s="331"/>
      <c r="NFF1" s="331"/>
      <c r="NFG1" s="331"/>
      <c r="NFH1" s="331"/>
      <c r="NFI1" s="331"/>
      <c r="NFJ1" s="331"/>
      <c r="NFK1" s="331"/>
      <c r="NFL1" s="331"/>
      <c r="NFM1" s="331"/>
      <c r="NFN1" s="331"/>
      <c r="NFO1" s="331"/>
      <c r="NFP1" s="331"/>
      <c r="NFQ1" s="331"/>
      <c r="NFR1" s="331"/>
      <c r="NFS1" s="331"/>
      <c r="NFT1" s="331"/>
      <c r="NFU1" s="331"/>
      <c r="NFV1" s="331"/>
      <c r="NFW1" s="331"/>
      <c r="NFX1" s="331"/>
      <c r="NFY1" s="331"/>
      <c r="NFZ1" s="331"/>
      <c r="NGA1" s="331"/>
      <c r="NGB1" s="331"/>
      <c r="NGC1" s="331"/>
      <c r="NGD1" s="331"/>
      <c r="NGE1" s="331"/>
      <c r="NGF1" s="275"/>
      <c r="NGG1" s="275"/>
      <c r="NGH1" s="275"/>
      <c r="NGI1" s="275"/>
      <c r="NGJ1" s="275"/>
      <c r="NGK1" s="275"/>
      <c r="NGL1" s="275"/>
      <c r="NGM1" s="275"/>
      <c r="NGN1" s="275"/>
      <c r="NGO1" s="275"/>
      <c r="NGP1" s="275"/>
      <c r="NGQ1" s="275"/>
      <c r="NGR1" s="275"/>
      <c r="NGS1" s="275"/>
      <c r="NGT1" s="275"/>
      <c r="NGU1" s="275"/>
      <c r="NGV1" s="275"/>
      <c r="NGW1" s="275"/>
      <c r="NGX1" s="275"/>
      <c r="NGY1" s="275"/>
      <c r="NGZ1" s="275"/>
      <c r="NHA1" s="275"/>
      <c r="NHB1" s="275"/>
      <c r="NHC1" s="275"/>
      <c r="NHD1" s="275"/>
      <c r="NHE1" s="275"/>
      <c r="NHF1" s="275"/>
      <c r="NHG1" s="275"/>
      <c r="NHH1" s="275"/>
      <c r="NHI1" s="275"/>
      <c r="NHJ1" s="275"/>
      <c r="NHK1" s="275"/>
      <c r="NHL1" s="275"/>
      <c r="NHM1" s="275"/>
      <c r="NHN1" s="275"/>
      <c r="NHO1" s="275"/>
      <c r="NHP1" s="275"/>
      <c r="NHQ1" s="275"/>
      <c r="NHR1" s="275"/>
      <c r="NHS1" s="275"/>
      <c r="NHT1" s="275"/>
      <c r="NHU1" s="275"/>
      <c r="NHV1" s="275"/>
      <c r="NHW1" s="275"/>
      <c r="NHX1" s="275"/>
      <c r="NHY1" s="275"/>
      <c r="NHZ1" s="275"/>
      <c r="NIA1" s="275"/>
      <c r="NIB1" s="275"/>
      <c r="NIC1" s="275"/>
      <c r="NID1" s="275"/>
      <c r="NIE1" s="275"/>
      <c r="NIF1" s="275"/>
      <c r="NIG1" s="275"/>
      <c r="NIH1" s="275"/>
      <c r="NII1" s="275"/>
      <c r="NIJ1" s="275"/>
      <c r="NIK1" s="275"/>
      <c r="NIL1" s="275"/>
      <c r="NIM1" s="275"/>
      <c r="NIN1" s="275"/>
      <c r="NIO1" s="275"/>
      <c r="NIP1" s="275"/>
      <c r="NIQ1" s="275"/>
      <c r="NIR1" s="275"/>
      <c r="NIS1" s="275"/>
      <c r="NIT1" s="275"/>
      <c r="NIU1" s="275"/>
      <c r="NIV1" s="275"/>
      <c r="NIW1" s="275"/>
      <c r="NIX1" s="275"/>
      <c r="NIY1" s="275"/>
      <c r="NIZ1" s="275"/>
      <c r="NJA1" s="275"/>
      <c r="NJB1" s="275"/>
      <c r="NJC1" s="275"/>
      <c r="NJD1" s="275"/>
      <c r="NJE1" s="275"/>
      <c r="NJF1" s="275"/>
      <c r="NJG1" s="275"/>
      <c r="NJH1" s="275"/>
      <c r="NJI1" s="275"/>
      <c r="NJJ1" s="275"/>
      <c r="NJK1" s="275"/>
      <c r="NJL1" s="275"/>
      <c r="NJM1" s="275"/>
      <c r="NJN1" s="275"/>
      <c r="NJO1" s="275"/>
      <c r="NJP1" s="275"/>
      <c r="NJQ1" s="275"/>
      <c r="NJR1" s="275"/>
      <c r="NJS1" s="275"/>
      <c r="NJT1" s="331"/>
      <c r="NJU1" s="331"/>
      <c r="NJV1" s="331"/>
      <c r="NJW1" s="331"/>
      <c r="NJX1" s="331"/>
      <c r="NJY1" s="331"/>
      <c r="NJZ1" s="331"/>
      <c r="NKA1" s="331"/>
      <c r="NKB1" s="331"/>
      <c r="NKC1" s="331"/>
      <c r="NKD1" s="331"/>
      <c r="NKE1" s="331"/>
      <c r="NKF1" s="331"/>
      <c r="NKG1" s="331"/>
      <c r="NKH1" s="331"/>
      <c r="NKI1" s="331"/>
      <c r="NKJ1" s="331"/>
      <c r="NKK1" s="331"/>
      <c r="NKL1" s="331"/>
      <c r="NKM1" s="331"/>
      <c r="NKN1" s="331"/>
      <c r="NKO1" s="331"/>
      <c r="NKP1" s="331"/>
      <c r="NKQ1" s="331"/>
      <c r="NKR1" s="331"/>
      <c r="NKS1" s="331"/>
      <c r="NKT1" s="331"/>
      <c r="NKU1" s="331"/>
      <c r="NKV1" s="331"/>
      <c r="NKW1" s="331"/>
      <c r="NKX1" s="331"/>
      <c r="NKY1" s="331"/>
      <c r="NKZ1" s="331"/>
      <c r="NLA1" s="331"/>
      <c r="NLB1" s="331"/>
      <c r="NLC1" s="331"/>
      <c r="NLD1" s="331"/>
      <c r="NLE1" s="331"/>
      <c r="NLF1" s="331"/>
      <c r="NLG1" s="331"/>
      <c r="NLH1" s="331"/>
      <c r="NLI1" s="331"/>
      <c r="NLJ1" s="331"/>
      <c r="NLK1" s="331"/>
      <c r="NLL1" s="331"/>
      <c r="NLM1" s="331"/>
      <c r="NLN1" s="331"/>
      <c r="NLO1" s="331"/>
      <c r="NLP1" s="331"/>
      <c r="NLQ1" s="331"/>
      <c r="NLR1" s="331"/>
      <c r="NLS1" s="331"/>
      <c r="NLT1" s="331"/>
      <c r="NLU1" s="331"/>
      <c r="NLV1" s="331"/>
      <c r="NLW1" s="331"/>
      <c r="NLX1" s="331"/>
      <c r="NLY1" s="331"/>
      <c r="NLZ1" s="331"/>
      <c r="NMA1" s="331"/>
      <c r="NMB1" s="331"/>
      <c r="NMC1" s="331"/>
      <c r="NMD1" s="331"/>
      <c r="NME1" s="331"/>
      <c r="NMF1" s="331"/>
      <c r="NMG1" s="331"/>
      <c r="NMH1" s="331"/>
      <c r="NMI1" s="331"/>
      <c r="NMJ1" s="331"/>
      <c r="NMK1" s="331"/>
      <c r="NML1" s="331"/>
      <c r="NMM1" s="331"/>
      <c r="NMN1" s="331"/>
      <c r="NMO1" s="331"/>
      <c r="NMP1" s="331"/>
      <c r="NMQ1" s="331"/>
      <c r="NMR1" s="331"/>
      <c r="NMS1" s="331"/>
      <c r="NMT1" s="331"/>
      <c r="NMU1" s="331"/>
      <c r="NMV1" s="331"/>
      <c r="NMW1" s="331"/>
      <c r="NMX1" s="331"/>
      <c r="NMY1" s="331"/>
      <c r="NMZ1" s="331"/>
      <c r="NNA1" s="331"/>
      <c r="NNB1" s="331"/>
      <c r="NNC1" s="331"/>
      <c r="NND1" s="331"/>
      <c r="NNE1" s="331"/>
      <c r="NNF1" s="331"/>
      <c r="NNG1" s="331"/>
      <c r="NNH1" s="331"/>
      <c r="NNI1" s="331"/>
      <c r="NNJ1" s="331"/>
      <c r="NNK1" s="331"/>
      <c r="NNL1" s="331"/>
      <c r="NNM1" s="331"/>
      <c r="NNN1" s="331"/>
      <c r="NNO1" s="331"/>
      <c r="NNP1" s="331"/>
      <c r="NNQ1" s="331"/>
      <c r="NNR1" s="331"/>
      <c r="NNS1" s="331"/>
      <c r="NNT1" s="331"/>
      <c r="NNU1" s="331"/>
      <c r="NNV1" s="331"/>
      <c r="NNW1" s="331"/>
      <c r="NNX1" s="331"/>
      <c r="NNY1" s="331"/>
      <c r="NNZ1" s="331"/>
      <c r="NOA1" s="331"/>
      <c r="NOB1" s="331"/>
      <c r="NOC1" s="331"/>
      <c r="NOD1" s="331"/>
      <c r="NOE1" s="331"/>
      <c r="NOF1" s="331"/>
      <c r="NOG1" s="331"/>
      <c r="NOH1" s="331"/>
      <c r="NOI1" s="331"/>
      <c r="NOJ1" s="331"/>
      <c r="NOK1" s="331"/>
      <c r="NOL1" s="331"/>
      <c r="NOM1" s="331"/>
      <c r="NON1" s="331"/>
      <c r="NOO1" s="331"/>
      <c r="NOP1" s="331"/>
      <c r="NOQ1" s="331"/>
      <c r="NOR1" s="331"/>
      <c r="NOS1" s="331"/>
      <c r="NOT1" s="331"/>
      <c r="NOU1" s="331"/>
      <c r="NOV1" s="331"/>
      <c r="NOW1" s="331"/>
      <c r="NOX1" s="331"/>
      <c r="NOY1" s="331"/>
      <c r="NOZ1" s="331"/>
      <c r="NPA1" s="331"/>
      <c r="NPB1" s="331"/>
      <c r="NPC1" s="331"/>
      <c r="NPD1" s="331"/>
      <c r="NPE1" s="331"/>
      <c r="NPF1" s="331"/>
      <c r="NPG1" s="331"/>
      <c r="NPH1" s="331"/>
      <c r="NPI1" s="331"/>
      <c r="NPJ1" s="331"/>
      <c r="NPK1" s="331"/>
      <c r="NPL1" s="331"/>
      <c r="NPM1" s="331"/>
      <c r="NPN1" s="331"/>
      <c r="NPO1" s="331"/>
      <c r="NPP1" s="331"/>
      <c r="NPQ1" s="331"/>
      <c r="NPR1" s="331"/>
      <c r="NPS1" s="331"/>
      <c r="NPT1" s="331"/>
      <c r="NPU1" s="331"/>
      <c r="NPV1" s="331"/>
      <c r="NPW1" s="331"/>
      <c r="NPX1" s="331"/>
      <c r="NPY1" s="331"/>
      <c r="NPZ1" s="331"/>
      <c r="NQA1" s="331"/>
      <c r="NQB1" s="275"/>
      <c r="NQC1" s="275"/>
      <c r="NQD1" s="275"/>
      <c r="NQE1" s="275"/>
      <c r="NQF1" s="275"/>
      <c r="NQG1" s="275"/>
      <c r="NQH1" s="275"/>
      <c r="NQI1" s="275"/>
      <c r="NQJ1" s="275"/>
      <c r="NQK1" s="275"/>
      <c r="NQL1" s="275"/>
      <c r="NQM1" s="275"/>
      <c r="NQN1" s="275"/>
      <c r="NQO1" s="275"/>
      <c r="NQP1" s="275"/>
      <c r="NQQ1" s="275"/>
      <c r="NQR1" s="275"/>
      <c r="NQS1" s="275"/>
      <c r="NQT1" s="275"/>
      <c r="NQU1" s="275"/>
      <c r="NQV1" s="275"/>
      <c r="NQW1" s="275"/>
      <c r="NQX1" s="275"/>
      <c r="NQY1" s="275"/>
      <c r="NQZ1" s="275"/>
      <c r="NRA1" s="275"/>
      <c r="NRB1" s="275"/>
      <c r="NRC1" s="275"/>
      <c r="NRD1" s="275"/>
      <c r="NRE1" s="275"/>
      <c r="NRF1" s="275"/>
      <c r="NRG1" s="275"/>
      <c r="NRH1" s="275"/>
      <c r="NRI1" s="275"/>
      <c r="NRJ1" s="275"/>
      <c r="NRK1" s="275"/>
      <c r="NRL1" s="275"/>
      <c r="NRM1" s="275"/>
      <c r="NRN1" s="275"/>
      <c r="NRO1" s="275"/>
      <c r="NRP1" s="275"/>
      <c r="NRQ1" s="275"/>
      <c r="NRR1" s="275"/>
      <c r="NRS1" s="275"/>
      <c r="NRT1" s="275"/>
      <c r="NRU1" s="275"/>
      <c r="NRV1" s="275"/>
      <c r="NRW1" s="275"/>
      <c r="NRX1" s="275"/>
      <c r="NRY1" s="275"/>
      <c r="NRZ1" s="275"/>
      <c r="NSA1" s="275"/>
      <c r="NSB1" s="275"/>
      <c r="NSC1" s="275"/>
      <c r="NSD1" s="275"/>
      <c r="NSE1" s="275"/>
      <c r="NSF1" s="275"/>
      <c r="NSG1" s="275"/>
      <c r="NSH1" s="275"/>
      <c r="NSI1" s="275"/>
      <c r="NSJ1" s="275"/>
      <c r="NSK1" s="275"/>
      <c r="NSL1" s="275"/>
      <c r="NSM1" s="275"/>
      <c r="NSN1" s="275"/>
      <c r="NSO1" s="275"/>
      <c r="NSP1" s="275"/>
      <c r="NSQ1" s="275"/>
      <c r="NSR1" s="275"/>
      <c r="NSS1" s="275"/>
      <c r="NST1" s="275"/>
      <c r="NSU1" s="275"/>
      <c r="NSV1" s="275"/>
      <c r="NSW1" s="275"/>
      <c r="NSX1" s="275"/>
      <c r="NSY1" s="275"/>
      <c r="NSZ1" s="275"/>
      <c r="NTA1" s="275"/>
      <c r="NTB1" s="275"/>
      <c r="NTC1" s="275"/>
      <c r="NTD1" s="275"/>
      <c r="NTE1" s="275"/>
      <c r="NTF1" s="275"/>
      <c r="NTG1" s="275"/>
      <c r="NTH1" s="275"/>
      <c r="NTI1" s="275"/>
      <c r="NTJ1" s="275"/>
      <c r="NTK1" s="275"/>
      <c r="NTL1" s="275"/>
      <c r="NTM1" s="275"/>
      <c r="NTN1" s="275"/>
      <c r="NTO1" s="275"/>
      <c r="NTP1" s="331"/>
      <c r="NTQ1" s="331"/>
      <c r="NTR1" s="331"/>
      <c r="NTS1" s="331"/>
      <c r="NTT1" s="331"/>
      <c r="NTU1" s="331"/>
      <c r="NTV1" s="331"/>
      <c r="NTW1" s="331"/>
      <c r="NTX1" s="331"/>
      <c r="NTY1" s="331"/>
      <c r="NTZ1" s="331"/>
      <c r="NUA1" s="331"/>
      <c r="NUB1" s="331"/>
      <c r="NUC1" s="331"/>
      <c r="NUD1" s="331"/>
      <c r="NUE1" s="331"/>
      <c r="NUF1" s="331"/>
      <c r="NUG1" s="331"/>
      <c r="NUH1" s="331"/>
      <c r="NUI1" s="331"/>
      <c r="NUJ1" s="331"/>
      <c r="NUK1" s="331"/>
      <c r="NUL1" s="331"/>
      <c r="NUM1" s="331"/>
      <c r="NUN1" s="331"/>
      <c r="NUO1" s="331"/>
      <c r="NUP1" s="331"/>
      <c r="NUQ1" s="331"/>
      <c r="NUR1" s="331"/>
      <c r="NUS1" s="331"/>
      <c r="NUT1" s="331"/>
      <c r="NUU1" s="331"/>
      <c r="NUV1" s="331"/>
      <c r="NUW1" s="331"/>
      <c r="NUX1" s="331"/>
      <c r="NUY1" s="331"/>
      <c r="NUZ1" s="331"/>
      <c r="NVA1" s="331"/>
      <c r="NVB1" s="331"/>
      <c r="NVC1" s="331"/>
      <c r="NVD1" s="331"/>
      <c r="NVE1" s="331"/>
      <c r="NVF1" s="331"/>
      <c r="NVG1" s="331"/>
      <c r="NVH1" s="331"/>
      <c r="NVI1" s="331"/>
      <c r="NVJ1" s="331"/>
      <c r="NVK1" s="331"/>
      <c r="NVL1" s="331"/>
      <c r="NVM1" s="331"/>
      <c r="NVN1" s="331"/>
      <c r="NVO1" s="331"/>
      <c r="NVP1" s="331"/>
      <c r="NVQ1" s="331"/>
      <c r="NVR1" s="331"/>
      <c r="NVS1" s="331"/>
      <c r="NVT1" s="331"/>
      <c r="NVU1" s="331"/>
      <c r="NVV1" s="331"/>
      <c r="NVW1" s="331"/>
      <c r="NVX1" s="331"/>
      <c r="NVY1" s="331"/>
      <c r="NVZ1" s="331"/>
      <c r="NWA1" s="331"/>
      <c r="NWB1" s="331"/>
      <c r="NWC1" s="331"/>
      <c r="NWD1" s="331"/>
      <c r="NWE1" s="331"/>
      <c r="NWF1" s="331"/>
      <c r="NWG1" s="331"/>
      <c r="NWH1" s="331"/>
      <c r="NWI1" s="331"/>
      <c r="NWJ1" s="331"/>
      <c r="NWK1" s="331"/>
      <c r="NWL1" s="331"/>
      <c r="NWM1" s="331"/>
      <c r="NWN1" s="331"/>
      <c r="NWO1" s="331"/>
      <c r="NWP1" s="331"/>
      <c r="NWQ1" s="331"/>
      <c r="NWR1" s="331"/>
      <c r="NWS1" s="331"/>
      <c r="NWT1" s="331"/>
      <c r="NWU1" s="331"/>
      <c r="NWV1" s="331"/>
      <c r="NWW1" s="331"/>
      <c r="NWX1" s="331"/>
      <c r="NWY1" s="331"/>
      <c r="NWZ1" s="331"/>
      <c r="NXA1" s="331"/>
      <c r="NXB1" s="331"/>
      <c r="NXC1" s="331"/>
      <c r="NXD1" s="331"/>
      <c r="NXE1" s="331"/>
      <c r="NXF1" s="331"/>
      <c r="NXG1" s="331"/>
      <c r="NXH1" s="331"/>
      <c r="NXI1" s="331"/>
      <c r="NXJ1" s="331"/>
      <c r="NXK1" s="331"/>
      <c r="NXL1" s="331"/>
      <c r="NXM1" s="331"/>
      <c r="NXN1" s="331"/>
      <c r="NXO1" s="331"/>
      <c r="NXP1" s="331"/>
      <c r="NXQ1" s="331"/>
      <c r="NXR1" s="331"/>
      <c r="NXS1" s="331"/>
      <c r="NXT1" s="331"/>
      <c r="NXU1" s="331"/>
      <c r="NXV1" s="331"/>
      <c r="NXW1" s="331"/>
      <c r="NXX1" s="331"/>
      <c r="NXY1" s="331"/>
      <c r="NXZ1" s="331"/>
      <c r="NYA1" s="331"/>
      <c r="NYB1" s="331"/>
      <c r="NYC1" s="331"/>
      <c r="NYD1" s="331"/>
      <c r="NYE1" s="331"/>
      <c r="NYF1" s="331"/>
      <c r="NYG1" s="331"/>
      <c r="NYH1" s="331"/>
      <c r="NYI1" s="331"/>
      <c r="NYJ1" s="331"/>
      <c r="NYK1" s="331"/>
      <c r="NYL1" s="331"/>
      <c r="NYM1" s="331"/>
      <c r="NYN1" s="331"/>
      <c r="NYO1" s="331"/>
      <c r="NYP1" s="331"/>
      <c r="NYQ1" s="331"/>
      <c r="NYR1" s="331"/>
      <c r="NYS1" s="331"/>
      <c r="NYT1" s="331"/>
      <c r="NYU1" s="331"/>
      <c r="NYV1" s="331"/>
      <c r="NYW1" s="331"/>
      <c r="NYX1" s="331"/>
      <c r="NYY1" s="331"/>
      <c r="NYZ1" s="331"/>
      <c r="NZA1" s="331"/>
      <c r="NZB1" s="331"/>
      <c r="NZC1" s="331"/>
      <c r="NZD1" s="331"/>
      <c r="NZE1" s="331"/>
      <c r="NZF1" s="331"/>
      <c r="NZG1" s="331"/>
      <c r="NZH1" s="331"/>
      <c r="NZI1" s="331"/>
      <c r="NZJ1" s="331"/>
      <c r="NZK1" s="331"/>
      <c r="NZL1" s="331"/>
      <c r="NZM1" s="331"/>
      <c r="NZN1" s="331"/>
      <c r="NZO1" s="331"/>
      <c r="NZP1" s="331"/>
      <c r="NZQ1" s="331"/>
      <c r="NZR1" s="331"/>
      <c r="NZS1" s="331"/>
      <c r="NZT1" s="331"/>
      <c r="NZU1" s="331"/>
      <c r="NZV1" s="331"/>
      <c r="NZW1" s="331"/>
      <c r="NZX1" s="275"/>
      <c r="NZY1" s="275"/>
      <c r="NZZ1" s="275"/>
      <c r="OAA1" s="275"/>
      <c r="OAB1" s="275"/>
      <c r="OAC1" s="275"/>
      <c r="OAD1" s="275"/>
      <c r="OAE1" s="275"/>
      <c r="OAF1" s="275"/>
      <c r="OAG1" s="275"/>
      <c r="OAH1" s="275"/>
      <c r="OAI1" s="275"/>
      <c r="OAJ1" s="275"/>
      <c r="OAK1" s="275"/>
      <c r="OAL1" s="275"/>
      <c r="OAM1" s="275"/>
      <c r="OAN1" s="275"/>
      <c r="OAO1" s="275"/>
      <c r="OAP1" s="275"/>
      <c r="OAQ1" s="275"/>
      <c r="OAR1" s="275"/>
      <c r="OAS1" s="275"/>
      <c r="OAT1" s="275"/>
      <c r="OAU1" s="275"/>
      <c r="OAV1" s="275"/>
      <c r="OAW1" s="275"/>
      <c r="OAX1" s="275"/>
      <c r="OAY1" s="275"/>
      <c r="OAZ1" s="275"/>
      <c r="OBA1" s="275"/>
      <c r="OBB1" s="275"/>
      <c r="OBC1" s="275"/>
      <c r="OBD1" s="275"/>
      <c r="OBE1" s="275"/>
      <c r="OBF1" s="275"/>
      <c r="OBG1" s="275"/>
      <c r="OBH1" s="275"/>
      <c r="OBI1" s="275"/>
      <c r="OBJ1" s="275"/>
      <c r="OBK1" s="275"/>
      <c r="OBL1" s="275"/>
      <c r="OBM1" s="275"/>
      <c r="OBN1" s="275"/>
      <c r="OBO1" s="275"/>
      <c r="OBP1" s="275"/>
      <c r="OBQ1" s="275"/>
      <c r="OBR1" s="275"/>
      <c r="OBS1" s="275"/>
      <c r="OBT1" s="275"/>
      <c r="OBU1" s="275"/>
      <c r="OBV1" s="275"/>
      <c r="OBW1" s="275"/>
      <c r="OBX1" s="275"/>
      <c r="OBY1" s="275"/>
      <c r="OBZ1" s="275"/>
      <c r="OCA1" s="275"/>
      <c r="OCB1" s="275"/>
      <c r="OCC1" s="275"/>
      <c r="OCD1" s="275"/>
      <c r="OCE1" s="275"/>
      <c r="OCF1" s="275"/>
      <c r="OCG1" s="275"/>
      <c r="OCH1" s="275"/>
      <c r="OCI1" s="275"/>
      <c r="OCJ1" s="275"/>
      <c r="OCK1" s="275"/>
      <c r="OCL1" s="275"/>
      <c r="OCM1" s="275"/>
      <c r="OCN1" s="275"/>
      <c r="OCO1" s="275"/>
      <c r="OCP1" s="275"/>
      <c r="OCQ1" s="275"/>
      <c r="OCR1" s="275"/>
      <c r="OCS1" s="275"/>
      <c r="OCT1" s="275"/>
      <c r="OCU1" s="275"/>
      <c r="OCV1" s="275"/>
      <c r="OCW1" s="275"/>
      <c r="OCX1" s="275"/>
      <c r="OCY1" s="275"/>
      <c r="OCZ1" s="275"/>
      <c r="ODA1" s="275"/>
      <c r="ODB1" s="275"/>
      <c r="ODC1" s="275"/>
      <c r="ODD1" s="275"/>
      <c r="ODE1" s="275"/>
      <c r="ODF1" s="275"/>
      <c r="ODG1" s="275"/>
      <c r="ODH1" s="275"/>
      <c r="ODI1" s="275"/>
      <c r="ODJ1" s="275"/>
      <c r="ODK1" s="275"/>
      <c r="ODL1" s="331"/>
      <c r="ODM1" s="331"/>
      <c r="ODN1" s="331"/>
      <c r="ODO1" s="331"/>
      <c r="ODP1" s="331"/>
      <c r="ODQ1" s="331"/>
      <c r="ODR1" s="331"/>
      <c r="ODS1" s="331"/>
      <c r="ODT1" s="331"/>
      <c r="ODU1" s="331"/>
      <c r="ODV1" s="331"/>
      <c r="ODW1" s="331"/>
      <c r="ODX1" s="331"/>
      <c r="ODY1" s="331"/>
      <c r="ODZ1" s="331"/>
      <c r="OEA1" s="331"/>
      <c r="OEB1" s="331"/>
      <c r="OEC1" s="331"/>
      <c r="OED1" s="331"/>
      <c r="OEE1" s="331"/>
      <c r="OEF1" s="331"/>
      <c r="OEG1" s="331"/>
      <c r="OEH1" s="331"/>
      <c r="OEI1" s="331"/>
      <c r="OEJ1" s="331"/>
      <c r="OEK1" s="331"/>
      <c r="OEL1" s="331"/>
      <c r="OEM1" s="331"/>
      <c r="OEN1" s="331"/>
      <c r="OEO1" s="331"/>
      <c r="OEP1" s="331"/>
      <c r="OEQ1" s="331"/>
      <c r="OER1" s="331"/>
      <c r="OES1" s="331"/>
      <c r="OET1" s="331"/>
      <c r="OEU1" s="331"/>
      <c r="OEV1" s="331"/>
      <c r="OEW1" s="331"/>
      <c r="OEX1" s="331"/>
      <c r="OEY1" s="331"/>
      <c r="OEZ1" s="331"/>
      <c r="OFA1" s="331"/>
      <c r="OFB1" s="331"/>
      <c r="OFC1" s="331"/>
      <c r="OFD1" s="331"/>
      <c r="OFE1" s="331"/>
      <c r="OFF1" s="331"/>
      <c r="OFG1" s="331"/>
      <c r="OFH1" s="331"/>
      <c r="OFI1" s="331"/>
      <c r="OFJ1" s="331"/>
      <c r="OFK1" s="331"/>
      <c r="OFL1" s="331"/>
      <c r="OFM1" s="331"/>
      <c r="OFN1" s="331"/>
      <c r="OFO1" s="331"/>
      <c r="OFP1" s="331"/>
      <c r="OFQ1" s="331"/>
      <c r="OFR1" s="331"/>
      <c r="OFS1" s="331"/>
      <c r="OFT1" s="331"/>
      <c r="OFU1" s="331"/>
      <c r="OFV1" s="331"/>
      <c r="OFW1" s="331"/>
      <c r="OFX1" s="331"/>
      <c r="OFY1" s="331"/>
      <c r="OFZ1" s="331"/>
      <c r="OGA1" s="331"/>
      <c r="OGB1" s="331"/>
      <c r="OGC1" s="331"/>
      <c r="OGD1" s="331"/>
      <c r="OGE1" s="331"/>
      <c r="OGF1" s="331"/>
      <c r="OGG1" s="331"/>
      <c r="OGH1" s="331"/>
      <c r="OGI1" s="331"/>
      <c r="OGJ1" s="331"/>
      <c r="OGK1" s="331"/>
      <c r="OGL1" s="331"/>
      <c r="OGM1" s="331"/>
      <c r="OGN1" s="331"/>
      <c r="OGO1" s="331"/>
      <c r="OGP1" s="331"/>
      <c r="OGQ1" s="331"/>
      <c r="OGR1" s="331"/>
      <c r="OGS1" s="331"/>
      <c r="OGT1" s="331"/>
      <c r="OGU1" s="331"/>
      <c r="OGV1" s="331"/>
      <c r="OGW1" s="331"/>
      <c r="OGX1" s="331"/>
      <c r="OGY1" s="331"/>
      <c r="OGZ1" s="331"/>
      <c r="OHA1" s="331"/>
      <c r="OHB1" s="331"/>
      <c r="OHC1" s="331"/>
      <c r="OHD1" s="331"/>
      <c r="OHE1" s="331"/>
      <c r="OHF1" s="331"/>
      <c r="OHG1" s="331"/>
      <c r="OHH1" s="331"/>
      <c r="OHI1" s="331"/>
      <c r="OHJ1" s="331"/>
      <c r="OHK1" s="331"/>
      <c r="OHL1" s="331"/>
      <c r="OHM1" s="331"/>
      <c r="OHN1" s="331"/>
      <c r="OHO1" s="331"/>
      <c r="OHP1" s="331"/>
      <c r="OHQ1" s="331"/>
      <c r="OHR1" s="331"/>
      <c r="OHS1" s="331"/>
      <c r="OHT1" s="331"/>
      <c r="OHU1" s="331"/>
      <c r="OHV1" s="331"/>
      <c r="OHW1" s="331"/>
      <c r="OHX1" s="331"/>
      <c r="OHY1" s="331"/>
      <c r="OHZ1" s="331"/>
      <c r="OIA1" s="331"/>
      <c r="OIB1" s="331"/>
      <c r="OIC1" s="331"/>
      <c r="OID1" s="331"/>
      <c r="OIE1" s="331"/>
      <c r="OIF1" s="331"/>
      <c r="OIG1" s="331"/>
      <c r="OIH1" s="331"/>
      <c r="OII1" s="331"/>
      <c r="OIJ1" s="331"/>
      <c r="OIK1" s="331"/>
      <c r="OIL1" s="331"/>
      <c r="OIM1" s="331"/>
      <c r="OIN1" s="331"/>
      <c r="OIO1" s="331"/>
      <c r="OIP1" s="331"/>
      <c r="OIQ1" s="331"/>
      <c r="OIR1" s="331"/>
      <c r="OIS1" s="331"/>
      <c r="OIT1" s="331"/>
      <c r="OIU1" s="331"/>
      <c r="OIV1" s="331"/>
      <c r="OIW1" s="331"/>
      <c r="OIX1" s="331"/>
      <c r="OIY1" s="331"/>
      <c r="OIZ1" s="331"/>
      <c r="OJA1" s="331"/>
      <c r="OJB1" s="331"/>
      <c r="OJC1" s="331"/>
      <c r="OJD1" s="331"/>
      <c r="OJE1" s="331"/>
      <c r="OJF1" s="331"/>
      <c r="OJG1" s="331"/>
      <c r="OJH1" s="331"/>
      <c r="OJI1" s="331"/>
      <c r="OJJ1" s="331"/>
      <c r="OJK1" s="331"/>
      <c r="OJL1" s="331"/>
      <c r="OJM1" s="331"/>
      <c r="OJN1" s="331"/>
      <c r="OJO1" s="331"/>
      <c r="OJP1" s="331"/>
      <c r="OJQ1" s="331"/>
      <c r="OJR1" s="331"/>
      <c r="OJS1" s="331"/>
      <c r="OJT1" s="275"/>
      <c r="OJU1" s="275"/>
      <c r="OJV1" s="275"/>
      <c r="OJW1" s="275"/>
      <c r="OJX1" s="275"/>
      <c r="OJY1" s="275"/>
      <c r="OJZ1" s="275"/>
      <c r="OKA1" s="275"/>
      <c r="OKB1" s="275"/>
      <c r="OKC1" s="275"/>
      <c r="OKD1" s="275"/>
      <c r="OKE1" s="275"/>
      <c r="OKF1" s="275"/>
      <c r="OKG1" s="275"/>
      <c r="OKH1" s="275"/>
      <c r="OKI1" s="275"/>
      <c r="OKJ1" s="275"/>
      <c r="OKK1" s="275"/>
      <c r="OKL1" s="275"/>
      <c r="OKM1" s="275"/>
      <c r="OKN1" s="275"/>
      <c r="OKO1" s="275"/>
      <c r="OKP1" s="275"/>
      <c r="OKQ1" s="275"/>
      <c r="OKR1" s="275"/>
      <c r="OKS1" s="275"/>
      <c r="OKT1" s="275"/>
      <c r="OKU1" s="275"/>
      <c r="OKV1" s="275"/>
      <c r="OKW1" s="275"/>
      <c r="OKX1" s="275"/>
      <c r="OKY1" s="275"/>
      <c r="OKZ1" s="275"/>
      <c r="OLA1" s="275"/>
      <c r="OLB1" s="275"/>
      <c r="OLC1" s="275"/>
      <c r="OLD1" s="275"/>
      <c r="OLE1" s="275"/>
      <c r="OLF1" s="275"/>
      <c r="OLG1" s="275"/>
      <c r="OLH1" s="275"/>
      <c r="OLI1" s="275"/>
      <c r="OLJ1" s="275"/>
      <c r="OLK1" s="275"/>
      <c r="OLL1" s="275"/>
      <c r="OLM1" s="275"/>
      <c r="OLN1" s="275"/>
      <c r="OLO1" s="275"/>
      <c r="OLP1" s="275"/>
      <c r="OLQ1" s="275"/>
      <c r="OLR1" s="275"/>
      <c r="OLS1" s="275"/>
      <c r="OLT1" s="275"/>
      <c r="OLU1" s="275"/>
      <c r="OLV1" s="275"/>
      <c r="OLW1" s="275"/>
      <c r="OLX1" s="275"/>
      <c r="OLY1" s="275"/>
      <c r="OLZ1" s="275"/>
      <c r="OMA1" s="275"/>
      <c r="OMB1" s="275"/>
      <c r="OMC1" s="275"/>
      <c r="OMD1" s="275"/>
      <c r="OME1" s="275"/>
      <c r="OMF1" s="275"/>
      <c r="OMG1" s="275"/>
      <c r="OMH1" s="275"/>
      <c r="OMI1" s="275"/>
      <c r="OMJ1" s="275"/>
      <c r="OMK1" s="275"/>
      <c r="OML1" s="275"/>
      <c r="OMM1" s="275"/>
      <c r="OMN1" s="275"/>
      <c r="OMO1" s="275"/>
      <c r="OMP1" s="275"/>
      <c r="OMQ1" s="275"/>
      <c r="OMR1" s="275"/>
      <c r="OMS1" s="275"/>
      <c r="OMT1" s="275"/>
      <c r="OMU1" s="275"/>
      <c r="OMV1" s="275"/>
      <c r="OMW1" s="275"/>
      <c r="OMX1" s="275"/>
      <c r="OMY1" s="275"/>
      <c r="OMZ1" s="275"/>
      <c r="ONA1" s="275"/>
      <c r="ONB1" s="275"/>
      <c r="ONC1" s="275"/>
      <c r="OND1" s="275"/>
      <c r="ONE1" s="275"/>
      <c r="ONF1" s="275"/>
      <c r="ONG1" s="275"/>
      <c r="ONH1" s="331"/>
      <c r="ONI1" s="331"/>
      <c r="ONJ1" s="331"/>
      <c r="ONK1" s="331"/>
      <c r="ONL1" s="331"/>
      <c r="ONM1" s="331"/>
      <c r="ONN1" s="331"/>
      <c r="ONO1" s="331"/>
      <c r="ONP1" s="331"/>
      <c r="ONQ1" s="331"/>
      <c r="ONR1" s="331"/>
      <c r="ONS1" s="331"/>
      <c r="ONT1" s="331"/>
      <c r="ONU1" s="331"/>
      <c r="ONV1" s="331"/>
      <c r="ONW1" s="331"/>
      <c r="ONX1" s="331"/>
      <c r="ONY1" s="331"/>
      <c r="ONZ1" s="331"/>
      <c r="OOA1" s="331"/>
      <c r="OOB1" s="331"/>
      <c r="OOC1" s="331"/>
      <c r="OOD1" s="331"/>
      <c r="OOE1" s="331"/>
      <c r="OOF1" s="331"/>
      <c r="OOG1" s="331"/>
      <c r="OOH1" s="331"/>
      <c r="OOI1" s="331"/>
      <c r="OOJ1" s="331"/>
      <c r="OOK1" s="331"/>
      <c r="OOL1" s="331"/>
      <c r="OOM1" s="331"/>
      <c r="OON1" s="331"/>
      <c r="OOO1" s="331"/>
      <c r="OOP1" s="331"/>
      <c r="OOQ1" s="331"/>
      <c r="OOR1" s="331"/>
      <c r="OOS1" s="331"/>
      <c r="OOT1" s="331"/>
      <c r="OOU1" s="331"/>
      <c r="OOV1" s="331"/>
      <c r="OOW1" s="331"/>
      <c r="OOX1" s="331"/>
      <c r="OOY1" s="331"/>
      <c r="OOZ1" s="331"/>
      <c r="OPA1" s="331"/>
      <c r="OPB1" s="331"/>
      <c r="OPC1" s="331"/>
      <c r="OPD1" s="331"/>
      <c r="OPE1" s="331"/>
      <c r="OPF1" s="331"/>
      <c r="OPG1" s="331"/>
      <c r="OPH1" s="331"/>
      <c r="OPI1" s="331"/>
      <c r="OPJ1" s="331"/>
      <c r="OPK1" s="331"/>
      <c r="OPL1" s="331"/>
      <c r="OPM1" s="331"/>
      <c r="OPN1" s="331"/>
      <c r="OPO1" s="331"/>
      <c r="OPP1" s="331"/>
      <c r="OPQ1" s="331"/>
      <c r="OPR1" s="331"/>
      <c r="OPS1" s="331"/>
      <c r="OPT1" s="331"/>
      <c r="OPU1" s="331"/>
      <c r="OPV1" s="331"/>
      <c r="OPW1" s="331"/>
      <c r="OPX1" s="331"/>
      <c r="OPY1" s="331"/>
      <c r="OPZ1" s="331"/>
      <c r="OQA1" s="331"/>
      <c r="OQB1" s="331"/>
      <c r="OQC1" s="331"/>
      <c r="OQD1" s="331"/>
      <c r="OQE1" s="331"/>
      <c r="OQF1" s="331"/>
      <c r="OQG1" s="331"/>
      <c r="OQH1" s="331"/>
      <c r="OQI1" s="331"/>
      <c r="OQJ1" s="331"/>
      <c r="OQK1" s="331"/>
      <c r="OQL1" s="331"/>
      <c r="OQM1" s="331"/>
      <c r="OQN1" s="331"/>
      <c r="OQO1" s="331"/>
      <c r="OQP1" s="331"/>
      <c r="OQQ1" s="331"/>
      <c r="OQR1" s="331"/>
      <c r="OQS1" s="331"/>
      <c r="OQT1" s="331"/>
      <c r="OQU1" s="331"/>
      <c r="OQV1" s="331"/>
      <c r="OQW1" s="331"/>
      <c r="OQX1" s="331"/>
      <c r="OQY1" s="331"/>
      <c r="OQZ1" s="331"/>
      <c r="ORA1" s="331"/>
      <c r="ORB1" s="331"/>
      <c r="ORC1" s="331"/>
      <c r="ORD1" s="331"/>
      <c r="ORE1" s="331"/>
      <c r="ORF1" s="331"/>
      <c r="ORG1" s="331"/>
      <c r="ORH1" s="331"/>
      <c r="ORI1" s="331"/>
      <c r="ORJ1" s="331"/>
      <c r="ORK1" s="331"/>
      <c r="ORL1" s="331"/>
      <c r="ORM1" s="331"/>
      <c r="ORN1" s="331"/>
      <c r="ORO1" s="331"/>
      <c r="ORP1" s="331"/>
      <c r="ORQ1" s="331"/>
      <c r="ORR1" s="331"/>
      <c r="ORS1" s="331"/>
      <c r="ORT1" s="331"/>
      <c r="ORU1" s="331"/>
      <c r="ORV1" s="331"/>
      <c r="ORW1" s="331"/>
      <c r="ORX1" s="331"/>
      <c r="ORY1" s="331"/>
      <c r="ORZ1" s="331"/>
      <c r="OSA1" s="331"/>
      <c r="OSB1" s="331"/>
      <c r="OSC1" s="331"/>
      <c r="OSD1" s="331"/>
      <c r="OSE1" s="331"/>
      <c r="OSF1" s="331"/>
      <c r="OSG1" s="331"/>
      <c r="OSH1" s="331"/>
      <c r="OSI1" s="331"/>
      <c r="OSJ1" s="331"/>
      <c r="OSK1" s="331"/>
      <c r="OSL1" s="331"/>
      <c r="OSM1" s="331"/>
      <c r="OSN1" s="331"/>
      <c r="OSO1" s="331"/>
      <c r="OSP1" s="331"/>
      <c r="OSQ1" s="331"/>
      <c r="OSR1" s="331"/>
      <c r="OSS1" s="331"/>
      <c r="OST1" s="331"/>
      <c r="OSU1" s="331"/>
      <c r="OSV1" s="331"/>
      <c r="OSW1" s="331"/>
      <c r="OSX1" s="331"/>
      <c r="OSY1" s="331"/>
      <c r="OSZ1" s="331"/>
      <c r="OTA1" s="331"/>
      <c r="OTB1" s="331"/>
      <c r="OTC1" s="331"/>
      <c r="OTD1" s="331"/>
      <c r="OTE1" s="331"/>
      <c r="OTF1" s="331"/>
      <c r="OTG1" s="331"/>
      <c r="OTH1" s="331"/>
      <c r="OTI1" s="331"/>
      <c r="OTJ1" s="331"/>
      <c r="OTK1" s="331"/>
      <c r="OTL1" s="331"/>
      <c r="OTM1" s="331"/>
      <c r="OTN1" s="331"/>
      <c r="OTO1" s="331"/>
      <c r="OTP1" s="275"/>
      <c r="OTQ1" s="275"/>
      <c r="OTR1" s="275"/>
      <c r="OTS1" s="275"/>
      <c r="OTT1" s="275"/>
      <c r="OTU1" s="275"/>
      <c r="OTV1" s="275"/>
      <c r="OTW1" s="275"/>
      <c r="OTX1" s="275"/>
      <c r="OTY1" s="275"/>
      <c r="OTZ1" s="275"/>
      <c r="OUA1" s="275"/>
      <c r="OUB1" s="275"/>
      <c r="OUC1" s="275"/>
      <c r="OUD1" s="275"/>
      <c r="OUE1" s="275"/>
      <c r="OUF1" s="275"/>
      <c r="OUG1" s="275"/>
      <c r="OUH1" s="275"/>
      <c r="OUI1" s="275"/>
      <c r="OUJ1" s="275"/>
      <c r="OUK1" s="275"/>
      <c r="OUL1" s="275"/>
      <c r="OUM1" s="275"/>
      <c r="OUN1" s="275"/>
      <c r="OUO1" s="275"/>
      <c r="OUP1" s="275"/>
      <c r="OUQ1" s="275"/>
      <c r="OUR1" s="275"/>
      <c r="OUS1" s="275"/>
      <c r="OUT1" s="275"/>
      <c r="OUU1" s="275"/>
      <c r="OUV1" s="275"/>
      <c r="OUW1" s="275"/>
      <c r="OUX1" s="275"/>
      <c r="OUY1" s="275"/>
      <c r="OUZ1" s="275"/>
      <c r="OVA1" s="275"/>
      <c r="OVB1" s="275"/>
      <c r="OVC1" s="275"/>
      <c r="OVD1" s="275"/>
      <c r="OVE1" s="275"/>
      <c r="OVF1" s="275"/>
      <c r="OVG1" s="275"/>
      <c r="OVH1" s="275"/>
      <c r="OVI1" s="275"/>
      <c r="OVJ1" s="275"/>
      <c r="OVK1" s="275"/>
      <c r="OVL1" s="275"/>
      <c r="OVM1" s="275"/>
      <c r="OVN1" s="275"/>
      <c r="OVO1" s="275"/>
      <c r="OVP1" s="275"/>
      <c r="OVQ1" s="275"/>
      <c r="OVR1" s="275"/>
      <c r="OVS1" s="275"/>
      <c r="OVT1" s="275"/>
      <c r="OVU1" s="275"/>
      <c r="OVV1" s="275"/>
      <c r="OVW1" s="275"/>
      <c r="OVX1" s="275"/>
      <c r="OVY1" s="275"/>
      <c r="OVZ1" s="275"/>
      <c r="OWA1" s="275"/>
      <c r="OWB1" s="275"/>
      <c r="OWC1" s="275"/>
      <c r="OWD1" s="275"/>
      <c r="OWE1" s="275"/>
      <c r="OWF1" s="275"/>
      <c r="OWG1" s="275"/>
      <c r="OWH1" s="275"/>
      <c r="OWI1" s="275"/>
      <c r="OWJ1" s="275"/>
      <c r="OWK1" s="275"/>
      <c r="OWL1" s="275"/>
      <c r="OWM1" s="275"/>
      <c r="OWN1" s="275"/>
      <c r="OWO1" s="275"/>
      <c r="OWP1" s="275"/>
      <c r="OWQ1" s="275"/>
      <c r="OWR1" s="275"/>
      <c r="OWS1" s="275"/>
      <c r="OWT1" s="275"/>
      <c r="OWU1" s="275"/>
      <c r="OWV1" s="275"/>
      <c r="OWW1" s="275"/>
      <c r="OWX1" s="275"/>
      <c r="OWY1" s="275"/>
      <c r="OWZ1" s="275"/>
      <c r="OXA1" s="275"/>
      <c r="OXB1" s="275"/>
      <c r="OXC1" s="275"/>
      <c r="OXD1" s="331"/>
      <c r="OXE1" s="331"/>
      <c r="OXF1" s="331"/>
      <c r="OXG1" s="331"/>
      <c r="OXH1" s="331"/>
      <c r="OXI1" s="331"/>
      <c r="OXJ1" s="331"/>
      <c r="OXK1" s="331"/>
      <c r="OXL1" s="331"/>
      <c r="OXM1" s="331"/>
      <c r="OXN1" s="331"/>
      <c r="OXO1" s="331"/>
      <c r="OXP1" s="331"/>
      <c r="OXQ1" s="331"/>
      <c r="OXR1" s="331"/>
      <c r="OXS1" s="331"/>
      <c r="OXT1" s="331"/>
      <c r="OXU1" s="331"/>
      <c r="OXV1" s="331"/>
      <c r="OXW1" s="331"/>
      <c r="OXX1" s="331"/>
      <c r="OXY1" s="331"/>
      <c r="OXZ1" s="331"/>
      <c r="OYA1" s="331"/>
      <c r="OYB1" s="331"/>
      <c r="OYC1" s="331"/>
      <c r="OYD1" s="331"/>
      <c r="OYE1" s="331"/>
      <c r="OYF1" s="331"/>
      <c r="OYG1" s="331"/>
      <c r="OYH1" s="331"/>
      <c r="OYI1" s="331"/>
      <c r="OYJ1" s="331"/>
      <c r="OYK1" s="331"/>
      <c r="OYL1" s="331"/>
      <c r="OYM1" s="331"/>
      <c r="OYN1" s="331"/>
      <c r="OYO1" s="331"/>
      <c r="OYP1" s="331"/>
      <c r="OYQ1" s="331"/>
      <c r="OYR1" s="331"/>
      <c r="OYS1" s="331"/>
      <c r="OYT1" s="331"/>
      <c r="OYU1" s="331"/>
      <c r="OYV1" s="331"/>
      <c r="OYW1" s="331"/>
      <c r="OYX1" s="331"/>
      <c r="OYY1" s="331"/>
      <c r="OYZ1" s="331"/>
      <c r="OZA1" s="331"/>
      <c r="OZB1" s="331"/>
      <c r="OZC1" s="331"/>
      <c r="OZD1" s="331"/>
      <c r="OZE1" s="331"/>
      <c r="OZF1" s="331"/>
      <c r="OZG1" s="331"/>
      <c r="OZH1" s="331"/>
      <c r="OZI1" s="331"/>
      <c r="OZJ1" s="331"/>
      <c r="OZK1" s="331"/>
      <c r="OZL1" s="331"/>
      <c r="OZM1" s="331"/>
      <c r="OZN1" s="331"/>
      <c r="OZO1" s="331"/>
      <c r="OZP1" s="331"/>
      <c r="OZQ1" s="331"/>
      <c r="OZR1" s="331"/>
      <c r="OZS1" s="331"/>
      <c r="OZT1" s="331"/>
      <c r="OZU1" s="331"/>
      <c r="OZV1" s="331"/>
      <c r="OZW1" s="331"/>
      <c r="OZX1" s="331"/>
      <c r="OZY1" s="331"/>
      <c r="OZZ1" s="331"/>
      <c r="PAA1" s="331"/>
      <c r="PAB1" s="331"/>
      <c r="PAC1" s="331"/>
      <c r="PAD1" s="331"/>
      <c r="PAE1" s="331"/>
      <c r="PAF1" s="331"/>
      <c r="PAG1" s="331"/>
      <c r="PAH1" s="331"/>
      <c r="PAI1" s="331"/>
      <c r="PAJ1" s="331"/>
      <c r="PAK1" s="331"/>
      <c r="PAL1" s="331"/>
      <c r="PAM1" s="331"/>
      <c r="PAN1" s="331"/>
      <c r="PAO1" s="331"/>
      <c r="PAP1" s="331"/>
      <c r="PAQ1" s="331"/>
      <c r="PAR1" s="331"/>
      <c r="PAS1" s="331"/>
      <c r="PAT1" s="331"/>
      <c r="PAU1" s="331"/>
      <c r="PAV1" s="331"/>
      <c r="PAW1" s="331"/>
      <c r="PAX1" s="331"/>
      <c r="PAY1" s="331"/>
      <c r="PAZ1" s="331"/>
      <c r="PBA1" s="331"/>
      <c r="PBB1" s="331"/>
      <c r="PBC1" s="331"/>
      <c r="PBD1" s="331"/>
      <c r="PBE1" s="331"/>
      <c r="PBF1" s="331"/>
      <c r="PBG1" s="331"/>
      <c r="PBH1" s="331"/>
      <c r="PBI1" s="331"/>
      <c r="PBJ1" s="331"/>
      <c r="PBK1" s="331"/>
      <c r="PBL1" s="331"/>
      <c r="PBM1" s="331"/>
      <c r="PBN1" s="331"/>
      <c r="PBO1" s="331"/>
      <c r="PBP1" s="331"/>
      <c r="PBQ1" s="331"/>
      <c r="PBR1" s="331"/>
      <c r="PBS1" s="331"/>
      <c r="PBT1" s="331"/>
      <c r="PBU1" s="331"/>
      <c r="PBV1" s="331"/>
      <c r="PBW1" s="331"/>
      <c r="PBX1" s="331"/>
      <c r="PBY1" s="331"/>
      <c r="PBZ1" s="331"/>
      <c r="PCA1" s="331"/>
      <c r="PCB1" s="331"/>
      <c r="PCC1" s="331"/>
      <c r="PCD1" s="331"/>
      <c r="PCE1" s="331"/>
      <c r="PCF1" s="331"/>
      <c r="PCG1" s="331"/>
      <c r="PCH1" s="331"/>
      <c r="PCI1" s="331"/>
      <c r="PCJ1" s="331"/>
      <c r="PCK1" s="331"/>
      <c r="PCL1" s="331"/>
      <c r="PCM1" s="331"/>
      <c r="PCN1" s="331"/>
      <c r="PCO1" s="331"/>
      <c r="PCP1" s="331"/>
      <c r="PCQ1" s="331"/>
      <c r="PCR1" s="331"/>
      <c r="PCS1" s="331"/>
      <c r="PCT1" s="331"/>
      <c r="PCU1" s="331"/>
      <c r="PCV1" s="331"/>
      <c r="PCW1" s="331"/>
      <c r="PCX1" s="331"/>
      <c r="PCY1" s="331"/>
      <c r="PCZ1" s="331"/>
      <c r="PDA1" s="331"/>
      <c r="PDB1" s="331"/>
      <c r="PDC1" s="331"/>
      <c r="PDD1" s="331"/>
      <c r="PDE1" s="331"/>
      <c r="PDF1" s="331"/>
      <c r="PDG1" s="331"/>
      <c r="PDH1" s="331"/>
      <c r="PDI1" s="331"/>
      <c r="PDJ1" s="331"/>
      <c r="PDK1" s="331"/>
      <c r="PDL1" s="275"/>
      <c r="PDM1" s="275"/>
      <c r="PDN1" s="275"/>
      <c r="PDO1" s="275"/>
      <c r="PDP1" s="275"/>
      <c r="PDQ1" s="275"/>
      <c r="PDR1" s="275"/>
      <c r="PDS1" s="275"/>
      <c r="PDT1" s="275"/>
      <c r="PDU1" s="275"/>
      <c r="PDV1" s="275"/>
      <c r="PDW1" s="275"/>
      <c r="PDX1" s="275"/>
      <c r="PDY1" s="275"/>
      <c r="PDZ1" s="275"/>
      <c r="PEA1" s="275"/>
      <c r="PEB1" s="275"/>
      <c r="PEC1" s="275"/>
      <c r="PED1" s="275"/>
      <c r="PEE1" s="275"/>
      <c r="PEF1" s="275"/>
      <c r="PEG1" s="275"/>
      <c r="PEH1" s="275"/>
      <c r="PEI1" s="275"/>
      <c r="PEJ1" s="275"/>
      <c r="PEK1" s="275"/>
      <c r="PEL1" s="275"/>
      <c r="PEM1" s="275"/>
      <c r="PEN1" s="275"/>
      <c r="PEO1" s="275"/>
      <c r="PEP1" s="275"/>
      <c r="PEQ1" s="275"/>
      <c r="PER1" s="275"/>
      <c r="PES1" s="275"/>
      <c r="PET1" s="275"/>
      <c r="PEU1" s="275"/>
      <c r="PEV1" s="275"/>
      <c r="PEW1" s="275"/>
      <c r="PEX1" s="275"/>
      <c r="PEY1" s="275"/>
      <c r="PEZ1" s="275"/>
      <c r="PFA1" s="275"/>
      <c r="PFB1" s="275"/>
      <c r="PFC1" s="275"/>
      <c r="PFD1" s="275"/>
      <c r="PFE1" s="275"/>
      <c r="PFF1" s="275"/>
      <c r="PFG1" s="275"/>
      <c r="PFH1" s="275"/>
      <c r="PFI1" s="275"/>
      <c r="PFJ1" s="275"/>
      <c r="PFK1" s="275"/>
      <c r="PFL1" s="275"/>
      <c r="PFM1" s="275"/>
      <c r="PFN1" s="275"/>
      <c r="PFO1" s="275"/>
      <c r="PFP1" s="275"/>
      <c r="PFQ1" s="275"/>
      <c r="PFR1" s="275"/>
      <c r="PFS1" s="275"/>
      <c r="PFT1" s="275"/>
      <c r="PFU1" s="275"/>
      <c r="PFV1" s="275"/>
      <c r="PFW1" s="275"/>
      <c r="PFX1" s="275"/>
      <c r="PFY1" s="275"/>
      <c r="PFZ1" s="275"/>
      <c r="PGA1" s="275"/>
      <c r="PGB1" s="275"/>
      <c r="PGC1" s="275"/>
      <c r="PGD1" s="275"/>
      <c r="PGE1" s="275"/>
      <c r="PGF1" s="275"/>
      <c r="PGG1" s="275"/>
      <c r="PGH1" s="275"/>
      <c r="PGI1" s="275"/>
      <c r="PGJ1" s="275"/>
      <c r="PGK1" s="275"/>
      <c r="PGL1" s="275"/>
      <c r="PGM1" s="275"/>
      <c r="PGN1" s="275"/>
      <c r="PGO1" s="275"/>
      <c r="PGP1" s="275"/>
      <c r="PGQ1" s="275"/>
      <c r="PGR1" s="275"/>
      <c r="PGS1" s="275"/>
      <c r="PGT1" s="275"/>
      <c r="PGU1" s="275"/>
      <c r="PGV1" s="275"/>
      <c r="PGW1" s="275"/>
      <c r="PGX1" s="275"/>
      <c r="PGY1" s="275"/>
      <c r="PGZ1" s="331"/>
      <c r="PHA1" s="331"/>
      <c r="PHB1" s="331"/>
      <c r="PHC1" s="331"/>
      <c r="PHD1" s="331"/>
      <c r="PHE1" s="331"/>
      <c r="PHF1" s="331"/>
      <c r="PHG1" s="331"/>
      <c r="PHH1" s="331"/>
      <c r="PHI1" s="331"/>
      <c r="PHJ1" s="331"/>
      <c r="PHK1" s="331"/>
      <c r="PHL1" s="331"/>
      <c r="PHM1" s="331"/>
      <c r="PHN1" s="331"/>
      <c r="PHO1" s="331"/>
      <c r="PHP1" s="331"/>
      <c r="PHQ1" s="331"/>
      <c r="PHR1" s="331"/>
      <c r="PHS1" s="331"/>
      <c r="PHT1" s="331"/>
      <c r="PHU1" s="331"/>
      <c r="PHV1" s="331"/>
      <c r="PHW1" s="331"/>
      <c r="PHX1" s="331"/>
      <c r="PHY1" s="331"/>
      <c r="PHZ1" s="331"/>
      <c r="PIA1" s="331"/>
      <c r="PIB1" s="331"/>
      <c r="PIC1" s="331"/>
      <c r="PID1" s="331"/>
      <c r="PIE1" s="331"/>
      <c r="PIF1" s="331"/>
      <c r="PIG1" s="331"/>
      <c r="PIH1" s="331"/>
      <c r="PII1" s="331"/>
      <c r="PIJ1" s="331"/>
      <c r="PIK1" s="331"/>
      <c r="PIL1" s="331"/>
      <c r="PIM1" s="331"/>
      <c r="PIN1" s="331"/>
      <c r="PIO1" s="331"/>
      <c r="PIP1" s="331"/>
      <c r="PIQ1" s="331"/>
      <c r="PIR1" s="331"/>
      <c r="PIS1" s="331"/>
      <c r="PIT1" s="331"/>
      <c r="PIU1" s="331"/>
      <c r="PIV1" s="331"/>
      <c r="PIW1" s="331"/>
      <c r="PIX1" s="331"/>
      <c r="PIY1" s="331"/>
      <c r="PIZ1" s="331"/>
      <c r="PJA1" s="331"/>
      <c r="PJB1" s="331"/>
      <c r="PJC1" s="331"/>
      <c r="PJD1" s="331"/>
      <c r="PJE1" s="331"/>
      <c r="PJF1" s="331"/>
      <c r="PJG1" s="331"/>
      <c r="PJH1" s="331"/>
      <c r="PJI1" s="331"/>
      <c r="PJJ1" s="331"/>
      <c r="PJK1" s="331"/>
      <c r="PJL1" s="331"/>
      <c r="PJM1" s="331"/>
      <c r="PJN1" s="331"/>
      <c r="PJO1" s="331"/>
      <c r="PJP1" s="331"/>
      <c r="PJQ1" s="331"/>
      <c r="PJR1" s="331"/>
      <c r="PJS1" s="331"/>
      <c r="PJT1" s="331"/>
      <c r="PJU1" s="331"/>
      <c r="PJV1" s="331"/>
      <c r="PJW1" s="331"/>
      <c r="PJX1" s="331"/>
      <c r="PJY1" s="331"/>
      <c r="PJZ1" s="331"/>
      <c r="PKA1" s="331"/>
      <c r="PKB1" s="331"/>
      <c r="PKC1" s="331"/>
      <c r="PKD1" s="331"/>
      <c r="PKE1" s="331"/>
      <c r="PKF1" s="331"/>
      <c r="PKG1" s="331"/>
      <c r="PKH1" s="331"/>
      <c r="PKI1" s="331"/>
      <c r="PKJ1" s="331"/>
      <c r="PKK1" s="331"/>
      <c r="PKL1" s="331"/>
      <c r="PKM1" s="331"/>
      <c r="PKN1" s="331"/>
      <c r="PKO1" s="331"/>
      <c r="PKP1" s="331"/>
      <c r="PKQ1" s="331"/>
      <c r="PKR1" s="331"/>
      <c r="PKS1" s="331"/>
      <c r="PKT1" s="331"/>
      <c r="PKU1" s="331"/>
      <c r="PKV1" s="331"/>
      <c r="PKW1" s="331"/>
      <c r="PKX1" s="331"/>
      <c r="PKY1" s="331"/>
      <c r="PKZ1" s="331"/>
      <c r="PLA1" s="331"/>
      <c r="PLB1" s="331"/>
      <c r="PLC1" s="331"/>
      <c r="PLD1" s="331"/>
      <c r="PLE1" s="331"/>
      <c r="PLF1" s="331"/>
      <c r="PLG1" s="331"/>
      <c r="PLH1" s="331"/>
      <c r="PLI1" s="331"/>
      <c r="PLJ1" s="331"/>
      <c r="PLK1" s="331"/>
      <c r="PLL1" s="331"/>
      <c r="PLM1" s="331"/>
      <c r="PLN1" s="331"/>
      <c r="PLO1" s="331"/>
      <c r="PLP1" s="331"/>
      <c r="PLQ1" s="331"/>
      <c r="PLR1" s="331"/>
      <c r="PLS1" s="331"/>
      <c r="PLT1" s="331"/>
      <c r="PLU1" s="331"/>
      <c r="PLV1" s="331"/>
      <c r="PLW1" s="331"/>
      <c r="PLX1" s="331"/>
      <c r="PLY1" s="331"/>
      <c r="PLZ1" s="331"/>
      <c r="PMA1" s="331"/>
      <c r="PMB1" s="331"/>
      <c r="PMC1" s="331"/>
      <c r="PMD1" s="331"/>
      <c r="PME1" s="331"/>
      <c r="PMF1" s="331"/>
      <c r="PMG1" s="331"/>
      <c r="PMH1" s="331"/>
      <c r="PMI1" s="331"/>
      <c r="PMJ1" s="331"/>
      <c r="PMK1" s="331"/>
      <c r="PML1" s="331"/>
      <c r="PMM1" s="331"/>
      <c r="PMN1" s="331"/>
      <c r="PMO1" s="331"/>
      <c r="PMP1" s="331"/>
      <c r="PMQ1" s="331"/>
      <c r="PMR1" s="331"/>
      <c r="PMS1" s="331"/>
      <c r="PMT1" s="331"/>
      <c r="PMU1" s="331"/>
      <c r="PMV1" s="331"/>
      <c r="PMW1" s="331"/>
      <c r="PMX1" s="331"/>
      <c r="PMY1" s="331"/>
      <c r="PMZ1" s="331"/>
      <c r="PNA1" s="331"/>
      <c r="PNB1" s="331"/>
      <c r="PNC1" s="331"/>
      <c r="PND1" s="331"/>
      <c r="PNE1" s="331"/>
      <c r="PNF1" s="331"/>
      <c r="PNG1" s="331"/>
      <c r="PNH1" s="275"/>
      <c r="PNI1" s="275"/>
      <c r="PNJ1" s="275"/>
      <c r="PNK1" s="275"/>
      <c r="PNL1" s="275"/>
      <c r="PNM1" s="275"/>
      <c r="PNN1" s="275"/>
      <c r="PNO1" s="275"/>
      <c r="PNP1" s="275"/>
      <c r="PNQ1" s="275"/>
      <c r="PNR1" s="275"/>
      <c r="PNS1" s="275"/>
      <c r="PNT1" s="275"/>
      <c r="PNU1" s="275"/>
      <c r="PNV1" s="275"/>
      <c r="PNW1" s="275"/>
      <c r="PNX1" s="275"/>
      <c r="PNY1" s="275"/>
      <c r="PNZ1" s="275"/>
      <c r="POA1" s="275"/>
      <c r="POB1" s="275"/>
      <c r="POC1" s="275"/>
      <c r="POD1" s="275"/>
      <c r="POE1" s="275"/>
      <c r="POF1" s="275"/>
      <c r="POG1" s="275"/>
      <c r="POH1" s="275"/>
      <c r="POI1" s="275"/>
      <c r="POJ1" s="275"/>
      <c r="POK1" s="275"/>
      <c r="POL1" s="275"/>
      <c r="POM1" s="275"/>
      <c r="PON1" s="275"/>
      <c r="POO1" s="275"/>
      <c r="POP1" s="275"/>
      <c r="POQ1" s="275"/>
      <c r="POR1" s="275"/>
      <c r="POS1" s="275"/>
      <c r="POT1" s="275"/>
      <c r="POU1" s="275"/>
      <c r="POV1" s="275"/>
      <c r="POW1" s="275"/>
      <c r="POX1" s="275"/>
      <c r="POY1" s="275"/>
      <c r="POZ1" s="275"/>
      <c r="PPA1" s="275"/>
      <c r="PPB1" s="275"/>
      <c r="PPC1" s="275"/>
      <c r="PPD1" s="275"/>
      <c r="PPE1" s="275"/>
      <c r="PPF1" s="275"/>
      <c r="PPG1" s="275"/>
      <c r="PPH1" s="275"/>
      <c r="PPI1" s="275"/>
      <c r="PPJ1" s="275"/>
      <c r="PPK1" s="275"/>
      <c r="PPL1" s="275"/>
      <c r="PPM1" s="275"/>
      <c r="PPN1" s="275"/>
      <c r="PPO1" s="275"/>
      <c r="PPP1" s="275"/>
      <c r="PPQ1" s="275"/>
      <c r="PPR1" s="275"/>
      <c r="PPS1" s="275"/>
      <c r="PPT1" s="275"/>
      <c r="PPU1" s="275"/>
      <c r="PPV1" s="275"/>
      <c r="PPW1" s="275"/>
      <c r="PPX1" s="275"/>
      <c r="PPY1" s="275"/>
      <c r="PPZ1" s="275"/>
      <c r="PQA1" s="275"/>
      <c r="PQB1" s="275"/>
      <c r="PQC1" s="275"/>
      <c r="PQD1" s="275"/>
      <c r="PQE1" s="275"/>
      <c r="PQF1" s="275"/>
      <c r="PQG1" s="275"/>
      <c r="PQH1" s="275"/>
      <c r="PQI1" s="275"/>
      <c r="PQJ1" s="275"/>
      <c r="PQK1" s="275"/>
      <c r="PQL1" s="275"/>
      <c r="PQM1" s="275"/>
      <c r="PQN1" s="275"/>
      <c r="PQO1" s="275"/>
      <c r="PQP1" s="275"/>
      <c r="PQQ1" s="275"/>
      <c r="PQR1" s="275"/>
      <c r="PQS1" s="275"/>
      <c r="PQT1" s="275"/>
      <c r="PQU1" s="275"/>
      <c r="PQV1" s="331"/>
      <c r="PQW1" s="331"/>
      <c r="PQX1" s="331"/>
      <c r="PQY1" s="331"/>
      <c r="PQZ1" s="331"/>
      <c r="PRA1" s="331"/>
      <c r="PRB1" s="331"/>
      <c r="PRC1" s="331"/>
      <c r="PRD1" s="331"/>
      <c r="PRE1" s="331"/>
      <c r="PRF1" s="331"/>
      <c r="PRG1" s="331"/>
      <c r="PRH1" s="331"/>
      <c r="PRI1" s="331"/>
      <c r="PRJ1" s="331"/>
      <c r="PRK1" s="331"/>
      <c r="PRL1" s="331"/>
      <c r="PRM1" s="331"/>
      <c r="PRN1" s="331"/>
      <c r="PRO1" s="331"/>
      <c r="PRP1" s="331"/>
      <c r="PRQ1" s="331"/>
      <c r="PRR1" s="331"/>
      <c r="PRS1" s="331"/>
      <c r="PRT1" s="331"/>
      <c r="PRU1" s="331"/>
      <c r="PRV1" s="331"/>
      <c r="PRW1" s="331"/>
      <c r="PRX1" s="331"/>
      <c r="PRY1" s="331"/>
      <c r="PRZ1" s="331"/>
      <c r="PSA1" s="331"/>
      <c r="PSB1" s="331"/>
      <c r="PSC1" s="331"/>
      <c r="PSD1" s="331"/>
      <c r="PSE1" s="331"/>
      <c r="PSF1" s="331"/>
      <c r="PSG1" s="331"/>
      <c r="PSH1" s="331"/>
      <c r="PSI1" s="331"/>
      <c r="PSJ1" s="331"/>
      <c r="PSK1" s="331"/>
      <c r="PSL1" s="331"/>
      <c r="PSM1" s="331"/>
      <c r="PSN1" s="331"/>
      <c r="PSO1" s="331"/>
      <c r="PSP1" s="331"/>
      <c r="PSQ1" s="331"/>
      <c r="PSR1" s="331"/>
      <c r="PSS1" s="331"/>
      <c r="PST1" s="331"/>
      <c r="PSU1" s="331"/>
      <c r="PSV1" s="331"/>
      <c r="PSW1" s="331"/>
      <c r="PSX1" s="331"/>
      <c r="PSY1" s="331"/>
      <c r="PSZ1" s="331"/>
      <c r="PTA1" s="331"/>
      <c r="PTB1" s="331"/>
      <c r="PTC1" s="331"/>
      <c r="PTD1" s="331"/>
      <c r="PTE1" s="331"/>
      <c r="PTF1" s="331"/>
      <c r="PTG1" s="331"/>
      <c r="PTH1" s="331"/>
      <c r="PTI1" s="331"/>
      <c r="PTJ1" s="331"/>
      <c r="PTK1" s="331"/>
      <c r="PTL1" s="331"/>
      <c r="PTM1" s="331"/>
      <c r="PTN1" s="331"/>
      <c r="PTO1" s="331"/>
      <c r="PTP1" s="331"/>
      <c r="PTQ1" s="331"/>
      <c r="PTR1" s="331"/>
      <c r="PTS1" s="331"/>
      <c r="PTT1" s="331"/>
      <c r="PTU1" s="331"/>
      <c r="PTV1" s="331"/>
      <c r="PTW1" s="331"/>
      <c r="PTX1" s="331"/>
      <c r="PTY1" s="331"/>
      <c r="PTZ1" s="331"/>
      <c r="PUA1" s="331"/>
      <c r="PUB1" s="331"/>
      <c r="PUC1" s="331"/>
      <c r="PUD1" s="331"/>
      <c r="PUE1" s="331"/>
      <c r="PUF1" s="331"/>
      <c r="PUG1" s="331"/>
      <c r="PUH1" s="331"/>
      <c r="PUI1" s="331"/>
      <c r="PUJ1" s="331"/>
      <c r="PUK1" s="331"/>
      <c r="PUL1" s="331"/>
      <c r="PUM1" s="331"/>
      <c r="PUN1" s="331"/>
      <c r="PUO1" s="331"/>
      <c r="PUP1" s="331"/>
      <c r="PUQ1" s="331"/>
      <c r="PUR1" s="331"/>
      <c r="PUS1" s="331"/>
      <c r="PUT1" s="331"/>
      <c r="PUU1" s="331"/>
      <c r="PUV1" s="331"/>
      <c r="PUW1" s="331"/>
      <c r="PUX1" s="331"/>
      <c r="PUY1" s="331"/>
      <c r="PUZ1" s="331"/>
      <c r="PVA1" s="331"/>
      <c r="PVB1" s="331"/>
      <c r="PVC1" s="331"/>
      <c r="PVD1" s="331"/>
      <c r="PVE1" s="331"/>
      <c r="PVF1" s="331"/>
      <c r="PVG1" s="331"/>
      <c r="PVH1" s="331"/>
      <c r="PVI1" s="331"/>
      <c r="PVJ1" s="331"/>
      <c r="PVK1" s="331"/>
      <c r="PVL1" s="331"/>
      <c r="PVM1" s="331"/>
      <c r="PVN1" s="331"/>
      <c r="PVO1" s="331"/>
      <c r="PVP1" s="331"/>
      <c r="PVQ1" s="331"/>
      <c r="PVR1" s="331"/>
      <c r="PVS1" s="331"/>
      <c r="PVT1" s="331"/>
      <c r="PVU1" s="331"/>
      <c r="PVV1" s="331"/>
      <c r="PVW1" s="331"/>
      <c r="PVX1" s="331"/>
      <c r="PVY1" s="331"/>
      <c r="PVZ1" s="331"/>
      <c r="PWA1" s="331"/>
      <c r="PWB1" s="331"/>
      <c r="PWC1" s="331"/>
      <c r="PWD1" s="331"/>
      <c r="PWE1" s="331"/>
      <c r="PWF1" s="331"/>
      <c r="PWG1" s="331"/>
      <c r="PWH1" s="331"/>
      <c r="PWI1" s="331"/>
      <c r="PWJ1" s="331"/>
      <c r="PWK1" s="331"/>
      <c r="PWL1" s="331"/>
      <c r="PWM1" s="331"/>
      <c r="PWN1" s="331"/>
      <c r="PWO1" s="331"/>
      <c r="PWP1" s="331"/>
      <c r="PWQ1" s="331"/>
      <c r="PWR1" s="331"/>
      <c r="PWS1" s="331"/>
      <c r="PWT1" s="331"/>
      <c r="PWU1" s="331"/>
      <c r="PWV1" s="331"/>
      <c r="PWW1" s="331"/>
      <c r="PWX1" s="331"/>
      <c r="PWY1" s="331"/>
      <c r="PWZ1" s="331"/>
      <c r="PXA1" s="331"/>
      <c r="PXB1" s="331"/>
      <c r="PXC1" s="331"/>
      <c r="PXD1" s="275"/>
      <c r="PXE1" s="275"/>
      <c r="PXF1" s="275"/>
      <c r="PXG1" s="275"/>
      <c r="PXH1" s="275"/>
      <c r="PXI1" s="275"/>
      <c r="PXJ1" s="275"/>
      <c r="PXK1" s="275"/>
      <c r="PXL1" s="275"/>
      <c r="PXM1" s="275"/>
      <c r="PXN1" s="275"/>
      <c r="PXO1" s="275"/>
      <c r="PXP1" s="275"/>
      <c r="PXQ1" s="275"/>
      <c r="PXR1" s="275"/>
      <c r="PXS1" s="275"/>
      <c r="PXT1" s="275"/>
      <c r="PXU1" s="275"/>
      <c r="PXV1" s="275"/>
      <c r="PXW1" s="275"/>
      <c r="PXX1" s="275"/>
      <c r="PXY1" s="275"/>
      <c r="PXZ1" s="275"/>
      <c r="PYA1" s="275"/>
      <c r="PYB1" s="275"/>
      <c r="PYC1" s="275"/>
      <c r="PYD1" s="275"/>
      <c r="PYE1" s="275"/>
      <c r="PYF1" s="275"/>
      <c r="PYG1" s="275"/>
      <c r="PYH1" s="275"/>
      <c r="PYI1" s="275"/>
      <c r="PYJ1" s="275"/>
      <c r="PYK1" s="275"/>
      <c r="PYL1" s="275"/>
      <c r="PYM1" s="275"/>
      <c r="PYN1" s="275"/>
      <c r="PYO1" s="275"/>
      <c r="PYP1" s="275"/>
      <c r="PYQ1" s="275"/>
      <c r="PYR1" s="275"/>
      <c r="PYS1" s="275"/>
      <c r="PYT1" s="275"/>
      <c r="PYU1" s="275"/>
      <c r="PYV1" s="275"/>
      <c r="PYW1" s="275"/>
      <c r="PYX1" s="275"/>
      <c r="PYY1" s="275"/>
      <c r="PYZ1" s="275"/>
      <c r="PZA1" s="275"/>
      <c r="PZB1" s="275"/>
      <c r="PZC1" s="275"/>
      <c r="PZD1" s="275"/>
      <c r="PZE1" s="275"/>
      <c r="PZF1" s="275"/>
      <c r="PZG1" s="275"/>
      <c r="PZH1" s="275"/>
      <c r="PZI1" s="275"/>
      <c r="PZJ1" s="275"/>
      <c r="PZK1" s="275"/>
      <c r="PZL1" s="275"/>
      <c r="PZM1" s="275"/>
      <c r="PZN1" s="275"/>
      <c r="PZO1" s="275"/>
      <c r="PZP1" s="275"/>
      <c r="PZQ1" s="275"/>
      <c r="PZR1" s="275"/>
      <c r="PZS1" s="275"/>
      <c r="PZT1" s="275"/>
      <c r="PZU1" s="275"/>
      <c r="PZV1" s="275"/>
      <c r="PZW1" s="275"/>
      <c r="PZX1" s="275"/>
      <c r="PZY1" s="275"/>
      <c r="PZZ1" s="275"/>
      <c r="QAA1" s="275"/>
      <c r="QAB1" s="275"/>
      <c r="QAC1" s="275"/>
      <c r="QAD1" s="275"/>
      <c r="QAE1" s="275"/>
      <c r="QAF1" s="275"/>
      <c r="QAG1" s="275"/>
      <c r="QAH1" s="275"/>
      <c r="QAI1" s="275"/>
      <c r="QAJ1" s="275"/>
      <c r="QAK1" s="275"/>
      <c r="QAL1" s="275"/>
      <c r="QAM1" s="275"/>
      <c r="QAN1" s="275"/>
      <c r="QAO1" s="275"/>
      <c r="QAP1" s="275"/>
      <c r="QAQ1" s="275"/>
      <c r="QAR1" s="331"/>
      <c r="QAS1" s="331"/>
      <c r="QAT1" s="331"/>
      <c r="QAU1" s="331"/>
      <c r="QAV1" s="331"/>
      <c r="QAW1" s="331"/>
      <c r="QAX1" s="331"/>
      <c r="QAY1" s="331"/>
      <c r="QAZ1" s="331"/>
      <c r="QBA1" s="331"/>
      <c r="QBB1" s="331"/>
      <c r="QBC1" s="331"/>
      <c r="QBD1" s="331"/>
      <c r="QBE1" s="331"/>
      <c r="QBF1" s="331"/>
      <c r="QBG1" s="331"/>
      <c r="QBH1" s="331"/>
      <c r="QBI1" s="331"/>
      <c r="QBJ1" s="331"/>
      <c r="QBK1" s="331"/>
      <c r="QBL1" s="331"/>
      <c r="QBM1" s="331"/>
      <c r="QBN1" s="331"/>
      <c r="QBO1" s="331"/>
      <c r="QBP1" s="331"/>
      <c r="QBQ1" s="331"/>
      <c r="QBR1" s="331"/>
      <c r="QBS1" s="331"/>
      <c r="QBT1" s="331"/>
      <c r="QBU1" s="331"/>
      <c r="QBV1" s="331"/>
      <c r="QBW1" s="331"/>
      <c r="QBX1" s="331"/>
      <c r="QBY1" s="331"/>
      <c r="QBZ1" s="331"/>
      <c r="QCA1" s="331"/>
      <c r="QCB1" s="331"/>
      <c r="QCC1" s="331"/>
      <c r="QCD1" s="331"/>
      <c r="QCE1" s="331"/>
      <c r="QCF1" s="331"/>
      <c r="QCG1" s="331"/>
      <c r="QCH1" s="331"/>
      <c r="QCI1" s="331"/>
      <c r="QCJ1" s="331"/>
      <c r="QCK1" s="331"/>
      <c r="QCL1" s="331"/>
      <c r="QCM1" s="331"/>
      <c r="QCN1" s="331"/>
      <c r="QCO1" s="331"/>
      <c r="QCP1" s="331"/>
      <c r="QCQ1" s="331"/>
      <c r="QCR1" s="331"/>
      <c r="QCS1" s="331"/>
      <c r="QCT1" s="331"/>
      <c r="QCU1" s="331"/>
      <c r="QCV1" s="331"/>
      <c r="QCW1" s="331"/>
      <c r="QCX1" s="331"/>
      <c r="QCY1" s="331"/>
      <c r="QCZ1" s="331"/>
      <c r="QDA1" s="331"/>
      <c r="QDB1" s="331"/>
      <c r="QDC1" s="331"/>
      <c r="QDD1" s="331"/>
      <c r="QDE1" s="331"/>
      <c r="QDF1" s="331"/>
      <c r="QDG1" s="331"/>
      <c r="QDH1" s="331"/>
      <c r="QDI1" s="331"/>
      <c r="QDJ1" s="331"/>
      <c r="QDK1" s="331"/>
      <c r="QDL1" s="331"/>
      <c r="QDM1" s="331"/>
      <c r="QDN1" s="331"/>
      <c r="QDO1" s="331"/>
      <c r="QDP1" s="331"/>
      <c r="QDQ1" s="331"/>
      <c r="QDR1" s="331"/>
      <c r="QDS1" s="331"/>
      <c r="QDT1" s="331"/>
      <c r="QDU1" s="331"/>
      <c r="QDV1" s="331"/>
      <c r="QDW1" s="331"/>
      <c r="QDX1" s="331"/>
      <c r="QDY1" s="331"/>
      <c r="QDZ1" s="331"/>
      <c r="QEA1" s="331"/>
      <c r="QEB1" s="331"/>
      <c r="QEC1" s="331"/>
      <c r="QED1" s="331"/>
      <c r="QEE1" s="331"/>
      <c r="QEF1" s="331"/>
      <c r="QEG1" s="331"/>
      <c r="QEH1" s="331"/>
      <c r="QEI1" s="331"/>
      <c r="QEJ1" s="331"/>
      <c r="QEK1" s="331"/>
      <c r="QEL1" s="331"/>
      <c r="QEM1" s="331"/>
      <c r="QEN1" s="331"/>
      <c r="QEO1" s="331"/>
      <c r="QEP1" s="331"/>
      <c r="QEQ1" s="331"/>
      <c r="QER1" s="331"/>
      <c r="QES1" s="331"/>
      <c r="QET1" s="331"/>
      <c r="QEU1" s="331"/>
      <c r="QEV1" s="331"/>
      <c r="QEW1" s="331"/>
      <c r="QEX1" s="331"/>
      <c r="QEY1" s="331"/>
      <c r="QEZ1" s="331"/>
      <c r="QFA1" s="331"/>
      <c r="QFB1" s="331"/>
      <c r="QFC1" s="331"/>
      <c r="QFD1" s="331"/>
      <c r="QFE1" s="331"/>
      <c r="QFF1" s="331"/>
      <c r="QFG1" s="331"/>
      <c r="QFH1" s="331"/>
      <c r="QFI1" s="331"/>
      <c r="QFJ1" s="331"/>
      <c r="QFK1" s="331"/>
      <c r="QFL1" s="331"/>
      <c r="QFM1" s="331"/>
      <c r="QFN1" s="331"/>
      <c r="QFO1" s="331"/>
      <c r="QFP1" s="331"/>
      <c r="QFQ1" s="331"/>
      <c r="QFR1" s="331"/>
      <c r="QFS1" s="331"/>
      <c r="QFT1" s="331"/>
      <c r="QFU1" s="331"/>
      <c r="QFV1" s="331"/>
      <c r="QFW1" s="331"/>
      <c r="QFX1" s="331"/>
      <c r="QFY1" s="331"/>
      <c r="QFZ1" s="331"/>
      <c r="QGA1" s="331"/>
      <c r="QGB1" s="331"/>
      <c r="QGC1" s="331"/>
      <c r="QGD1" s="331"/>
      <c r="QGE1" s="331"/>
      <c r="QGF1" s="331"/>
      <c r="QGG1" s="331"/>
      <c r="QGH1" s="331"/>
      <c r="QGI1" s="331"/>
      <c r="QGJ1" s="331"/>
      <c r="QGK1" s="331"/>
      <c r="QGL1" s="331"/>
      <c r="QGM1" s="331"/>
      <c r="QGN1" s="331"/>
      <c r="QGO1" s="331"/>
      <c r="QGP1" s="331"/>
      <c r="QGQ1" s="331"/>
      <c r="QGR1" s="331"/>
      <c r="QGS1" s="331"/>
      <c r="QGT1" s="331"/>
      <c r="QGU1" s="331"/>
      <c r="QGV1" s="331"/>
      <c r="QGW1" s="331"/>
      <c r="QGX1" s="331"/>
      <c r="QGY1" s="331"/>
      <c r="QGZ1" s="275"/>
      <c r="QHA1" s="275"/>
      <c r="QHB1" s="275"/>
      <c r="QHC1" s="275"/>
      <c r="QHD1" s="275"/>
      <c r="QHE1" s="275"/>
      <c r="QHF1" s="275"/>
      <c r="QHG1" s="275"/>
      <c r="QHH1" s="275"/>
      <c r="QHI1" s="275"/>
      <c r="QHJ1" s="275"/>
      <c r="QHK1" s="275"/>
      <c r="QHL1" s="275"/>
      <c r="QHM1" s="275"/>
      <c r="QHN1" s="275"/>
      <c r="QHO1" s="275"/>
      <c r="QHP1" s="275"/>
      <c r="QHQ1" s="275"/>
      <c r="QHR1" s="275"/>
      <c r="QHS1" s="275"/>
      <c r="QHT1" s="275"/>
      <c r="QHU1" s="275"/>
      <c r="QHV1" s="275"/>
      <c r="QHW1" s="275"/>
      <c r="QHX1" s="275"/>
      <c r="QHY1" s="275"/>
      <c r="QHZ1" s="275"/>
      <c r="QIA1" s="275"/>
      <c r="QIB1" s="275"/>
      <c r="QIC1" s="275"/>
      <c r="QID1" s="275"/>
      <c r="QIE1" s="275"/>
      <c r="QIF1" s="275"/>
      <c r="QIG1" s="275"/>
      <c r="QIH1" s="275"/>
      <c r="QII1" s="275"/>
      <c r="QIJ1" s="275"/>
      <c r="QIK1" s="275"/>
      <c r="QIL1" s="275"/>
      <c r="QIM1" s="275"/>
      <c r="QIN1" s="275"/>
      <c r="QIO1" s="275"/>
      <c r="QIP1" s="275"/>
      <c r="QIQ1" s="275"/>
      <c r="QIR1" s="275"/>
      <c r="QIS1" s="275"/>
      <c r="QIT1" s="275"/>
      <c r="QIU1" s="275"/>
      <c r="QIV1" s="275"/>
      <c r="QIW1" s="275"/>
      <c r="QIX1" s="275"/>
      <c r="QIY1" s="275"/>
      <c r="QIZ1" s="275"/>
      <c r="QJA1" s="275"/>
      <c r="QJB1" s="275"/>
      <c r="QJC1" s="275"/>
      <c r="QJD1" s="275"/>
      <c r="QJE1" s="275"/>
      <c r="QJF1" s="275"/>
      <c r="QJG1" s="275"/>
      <c r="QJH1" s="275"/>
      <c r="QJI1" s="275"/>
      <c r="QJJ1" s="275"/>
      <c r="QJK1" s="275"/>
      <c r="QJL1" s="275"/>
      <c r="QJM1" s="275"/>
      <c r="QJN1" s="275"/>
      <c r="QJO1" s="275"/>
      <c r="QJP1" s="275"/>
      <c r="QJQ1" s="275"/>
      <c r="QJR1" s="275"/>
      <c r="QJS1" s="275"/>
      <c r="QJT1" s="275"/>
      <c r="QJU1" s="275"/>
      <c r="QJV1" s="275"/>
      <c r="QJW1" s="275"/>
      <c r="QJX1" s="275"/>
      <c r="QJY1" s="275"/>
      <c r="QJZ1" s="275"/>
      <c r="QKA1" s="275"/>
      <c r="QKB1" s="275"/>
      <c r="QKC1" s="275"/>
      <c r="QKD1" s="275"/>
      <c r="QKE1" s="275"/>
      <c r="QKF1" s="275"/>
      <c r="QKG1" s="275"/>
      <c r="QKH1" s="275"/>
      <c r="QKI1" s="275"/>
      <c r="QKJ1" s="275"/>
      <c r="QKK1" s="275"/>
      <c r="QKL1" s="275"/>
      <c r="QKM1" s="275"/>
      <c r="QKN1" s="331"/>
      <c r="QKO1" s="331"/>
      <c r="QKP1" s="331"/>
      <c r="QKQ1" s="331"/>
      <c r="QKR1" s="331"/>
      <c r="QKS1" s="331"/>
      <c r="QKT1" s="331"/>
      <c r="QKU1" s="331"/>
      <c r="QKV1" s="331"/>
      <c r="QKW1" s="331"/>
      <c r="QKX1" s="331"/>
      <c r="QKY1" s="331"/>
      <c r="QKZ1" s="331"/>
      <c r="QLA1" s="331"/>
      <c r="QLB1" s="331"/>
      <c r="QLC1" s="331"/>
      <c r="QLD1" s="331"/>
      <c r="QLE1" s="331"/>
      <c r="QLF1" s="331"/>
      <c r="QLG1" s="331"/>
      <c r="QLH1" s="331"/>
      <c r="QLI1" s="331"/>
      <c r="QLJ1" s="331"/>
      <c r="QLK1" s="331"/>
      <c r="QLL1" s="331"/>
      <c r="QLM1" s="331"/>
      <c r="QLN1" s="331"/>
      <c r="QLO1" s="331"/>
      <c r="QLP1" s="331"/>
      <c r="QLQ1" s="331"/>
      <c r="QLR1" s="331"/>
      <c r="QLS1" s="331"/>
      <c r="QLT1" s="331"/>
      <c r="QLU1" s="331"/>
      <c r="QLV1" s="331"/>
      <c r="QLW1" s="331"/>
      <c r="QLX1" s="331"/>
      <c r="QLY1" s="331"/>
      <c r="QLZ1" s="331"/>
      <c r="QMA1" s="331"/>
      <c r="QMB1" s="331"/>
      <c r="QMC1" s="331"/>
      <c r="QMD1" s="331"/>
      <c r="QME1" s="331"/>
      <c r="QMF1" s="331"/>
      <c r="QMG1" s="331"/>
      <c r="QMH1" s="331"/>
      <c r="QMI1" s="331"/>
      <c r="QMJ1" s="331"/>
      <c r="QMK1" s="331"/>
      <c r="QML1" s="331"/>
      <c r="QMM1" s="331"/>
      <c r="QMN1" s="331"/>
      <c r="QMO1" s="331"/>
      <c r="QMP1" s="331"/>
      <c r="QMQ1" s="331"/>
      <c r="QMR1" s="331"/>
      <c r="QMS1" s="331"/>
      <c r="QMT1" s="331"/>
      <c r="QMU1" s="331"/>
      <c r="QMV1" s="331"/>
      <c r="QMW1" s="331"/>
      <c r="QMX1" s="331"/>
      <c r="QMY1" s="331"/>
      <c r="QMZ1" s="331"/>
      <c r="QNA1" s="331"/>
      <c r="QNB1" s="331"/>
      <c r="QNC1" s="331"/>
      <c r="QND1" s="331"/>
      <c r="QNE1" s="331"/>
      <c r="QNF1" s="331"/>
      <c r="QNG1" s="331"/>
      <c r="QNH1" s="331"/>
      <c r="QNI1" s="331"/>
      <c r="QNJ1" s="331"/>
      <c r="QNK1" s="331"/>
      <c r="QNL1" s="331"/>
      <c r="QNM1" s="331"/>
      <c r="QNN1" s="331"/>
      <c r="QNO1" s="331"/>
      <c r="QNP1" s="331"/>
      <c r="QNQ1" s="331"/>
      <c r="QNR1" s="331"/>
      <c r="QNS1" s="331"/>
      <c r="QNT1" s="331"/>
      <c r="QNU1" s="331"/>
      <c r="QNV1" s="331"/>
      <c r="QNW1" s="331"/>
      <c r="QNX1" s="331"/>
      <c r="QNY1" s="331"/>
      <c r="QNZ1" s="331"/>
      <c r="QOA1" s="331"/>
      <c r="QOB1" s="331"/>
      <c r="QOC1" s="331"/>
      <c r="QOD1" s="331"/>
      <c r="QOE1" s="331"/>
      <c r="QOF1" s="331"/>
      <c r="QOG1" s="331"/>
      <c r="QOH1" s="331"/>
      <c r="QOI1" s="331"/>
      <c r="QOJ1" s="331"/>
      <c r="QOK1" s="331"/>
      <c r="QOL1" s="331"/>
      <c r="QOM1" s="331"/>
      <c r="QON1" s="331"/>
      <c r="QOO1" s="331"/>
      <c r="QOP1" s="331"/>
      <c r="QOQ1" s="331"/>
      <c r="QOR1" s="331"/>
      <c r="QOS1" s="331"/>
      <c r="QOT1" s="331"/>
      <c r="QOU1" s="331"/>
      <c r="QOV1" s="331"/>
      <c r="QOW1" s="331"/>
      <c r="QOX1" s="331"/>
      <c r="QOY1" s="331"/>
      <c r="QOZ1" s="331"/>
      <c r="QPA1" s="331"/>
      <c r="QPB1" s="331"/>
      <c r="QPC1" s="331"/>
      <c r="QPD1" s="331"/>
      <c r="QPE1" s="331"/>
      <c r="QPF1" s="331"/>
      <c r="QPG1" s="331"/>
      <c r="QPH1" s="331"/>
      <c r="QPI1" s="331"/>
      <c r="QPJ1" s="331"/>
      <c r="QPK1" s="331"/>
      <c r="QPL1" s="331"/>
      <c r="QPM1" s="331"/>
      <c r="QPN1" s="331"/>
      <c r="QPO1" s="331"/>
      <c r="QPP1" s="331"/>
      <c r="QPQ1" s="331"/>
      <c r="QPR1" s="331"/>
      <c r="QPS1" s="331"/>
      <c r="QPT1" s="331"/>
      <c r="QPU1" s="331"/>
      <c r="QPV1" s="331"/>
      <c r="QPW1" s="331"/>
      <c r="QPX1" s="331"/>
      <c r="QPY1" s="331"/>
      <c r="QPZ1" s="331"/>
      <c r="QQA1" s="331"/>
      <c r="QQB1" s="331"/>
      <c r="QQC1" s="331"/>
      <c r="QQD1" s="331"/>
      <c r="QQE1" s="331"/>
      <c r="QQF1" s="331"/>
      <c r="QQG1" s="331"/>
      <c r="QQH1" s="331"/>
      <c r="QQI1" s="331"/>
      <c r="QQJ1" s="331"/>
      <c r="QQK1" s="331"/>
      <c r="QQL1" s="331"/>
      <c r="QQM1" s="331"/>
      <c r="QQN1" s="331"/>
      <c r="QQO1" s="331"/>
      <c r="QQP1" s="331"/>
      <c r="QQQ1" s="331"/>
      <c r="QQR1" s="331"/>
      <c r="QQS1" s="331"/>
      <c r="QQT1" s="331"/>
      <c r="QQU1" s="331"/>
      <c r="QQV1" s="275"/>
      <c r="QQW1" s="275"/>
      <c r="QQX1" s="275"/>
      <c r="QQY1" s="275"/>
      <c r="QQZ1" s="275"/>
      <c r="QRA1" s="275"/>
      <c r="QRB1" s="275"/>
      <c r="QRC1" s="275"/>
      <c r="QRD1" s="275"/>
      <c r="QRE1" s="275"/>
      <c r="QRF1" s="275"/>
      <c r="QRG1" s="275"/>
      <c r="QRH1" s="275"/>
      <c r="QRI1" s="275"/>
      <c r="QRJ1" s="275"/>
      <c r="QRK1" s="275"/>
      <c r="QRL1" s="275"/>
      <c r="QRM1" s="275"/>
      <c r="QRN1" s="275"/>
      <c r="QRO1" s="275"/>
      <c r="QRP1" s="275"/>
      <c r="QRQ1" s="275"/>
      <c r="QRR1" s="275"/>
      <c r="QRS1" s="275"/>
      <c r="QRT1" s="275"/>
      <c r="QRU1" s="275"/>
      <c r="QRV1" s="275"/>
      <c r="QRW1" s="275"/>
      <c r="QRX1" s="275"/>
      <c r="QRY1" s="275"/>
      <c r="QRZ1" s="275"/>
      <c r="QSA1" s="275"/>
      <c r="QSB1" s="275"/>
      <c r="QSC1" s="275"/>
      <c r="QSD1" s="275"/>
      <c r="QSE1" s="275"/>
      <c r="QSF1" s="275"/>
      <c r="QSG1" s="275"/>
      <c r="QSH1" s="275"/>
      <c r="QSI1" s="275"/>
      <c r="QSJ1" s="275"/>
      <c r="QSK1" s="275"/>
      <c r="QSL1" s="275"/>
      <c r="QSM1" s="275"/>
      <c r="QSN1" s="275"/>
      <c r="QSO1" s="275"/>
      <c r="QSP1" s="275"/>
      <c r="QSQ1" s="275"/>
      <c r="QSR1" s="275"/>
      <c r="QSS1" s="275"/>
      <c r="QST1" s="275"/>
      <c r="QSU1" s="275"/>
      <c r="QSV1" s="275"/>
      <c r="QSW1" s="275"/>
      <c r="QSX1" s="275"/>
      <c r="QSY1" s="275"/>
      <c r="QSZ1" s="275"/>
      <c r="QTA1" s="275"/>
      <c r="QTB1" s="275"/>
      <c r="QTC1" s="275"/>
      <c r="QTD1" s="275"/>
      <c r="QTE1" s="275"/>
      <c r="QTF1" s="275"/>
      <c r="QTG1" s="275"/>
      <c r="QTH1" s="275"/>
      <c r="QTI1" s="275"/>
      <c r="QTJ1" s="275"/>
      <c r="QTK1" s="275"/>
      <c r="QTL1" s="275"/>
      <c r="QTM1" s="275"/>
      <c r="QTN1" s="275"/>
      <c r="QTO1" s="275"/>
      <c r="QTP1" s="275"/>
      <c r="QTQ1" s="275"/>
      <c r="QTR1" s="275"/>
      <c r="QTS1" s="275"/>
      <c r="QTT1" s="275"/>
      <c r="QTU1" s="275"/>
      <c r="QTV1" s="275"/>
      <c r="QTW1" s="275"/>
      <c r="QTX1" s="275"/>
      <c r="QTY1" s="275"/>
      <c r="QTZ1" s="275"/>
      <c r="QUA1" s="275"/>
      <c r="QUB1" s="275"/>
      <c r="QUC1" s="275"/>
      <c r="QUD1" s="275"/>
      <c r="QUE1" s="275"/>
      <c r="QUF1" s="275"/>
      <c r="QUG1" s="275"/>
      <c r="QUH1" s="275"/>
      <c r="QUI1" s="275"/>
      <c r="QUJ1" s="331"/>
      <c r="QUK1" s="331"/>
      <c r="QUL1" s="331"/>
      <c r="QUM1" s="331"/>
      <c r="QUN1" s="331"/>
      <c r="QUO1" s="331"/>
      <c r="QUP1" s="331"/>
      <c r="QUQ1" s="331"/>
      <c r="QUR1" s="331"/>
      <c r="QUS1" s="331"/>
      <c r="QUT1" s="331"/>
      <c r="QUU1" s="331"/>
      <c r="QUV1" s="331"/>
      <c r="QUW1" s="331"/>
      <c r="QUX1" s="331"/>
      <c r="QUY1" s="331"/>
      <c r="QUZ1" s="331"/>
      <c r="QVA1" s="331"/>
      <c r="QVB1" s="331"/>
      <c r="QVC1" s="331"/>
      <c r="QVD1" s="331"/>
      <c r="QVE1" s="331"/>
      <c r="QVF1" s="331"/>
      <c r="QVG1" s="331"/>
      <c r="QVH1" s="331"/>
      <c r="QVI1" s="331"/>
      <c r="QVJ1" s="331"/>
      <c r="QVK1" s="331"/>
      <c r="QVL1" s="331"/>
      <c r="QVM1" s="331"/>
      <c r="QVN1" s="331"/>
      <c r="QVO1" s="331"/>
      <c r="QVP1" s="331"/>
      <c r="QVQ1" s="331"/>
      <c r="QVR1" s="331"/>
      <c r="QVS1" s="331"/>
      <c r="QVT1" s="331"/>
      <c r="QVU1" s="331"/>
      <c r="QVV1" s="331"/>
      <c r="QVW1" s="331"/>
      <c r="QVX1" s="331"/>
      <c r="QVY1" s="331"/>
      <c r="QVZ1" s="331"/>
      <c r="QWA1" s="331"/>
      <c r="QWB1" s="331"/>
      <c r="QWC1" s="331"/>
      <c r="QWD1" s="331"/>
      <c r="QWE1" s="331"/>
      <c r="QWF1" s="331"/>
      <c r="QWG1" s="331"/>
      <c r="QWH1" s="331"/>
      <c r="QWI1" s="331"/>
      <c r="QWJ1" s="331"/>
      <c r="QWK1" s="331"/>
      <c r="QWL1" s="331"/>
      <c r="QWM1" s="331"/>
      <c r="QWN1" s="331"/>
      <c r="QWO1" s="331"/>
      <c r="QWP1" s="331"/>
      <c r="QWQ1" s="331"/>
      <c r="QWR1" s="331"/>
      <c r="QWS1" s="331"/>
      <c r="QWT1" s="331"/>
      <c r="QWU1" s="331"/>
      <c r="QWV1" s="331"/>
      <c r="QWW1" s="331"/>
      <c r="QWX1" s="331"/>
      <c r="QWY1" s="331"/>
      <c r="QWZ1" s="331"/>
      <c r="QXA1" s="331"/>
      <c r="QXB1" s="331"/>
      <c r="QXC1" s="331"/>
      <c r="QXD1" s="331"/>
      <c r="QXE1" s="331"/>
      <c r="QXF1" s="331"/>
      <c r="QXG1" s="331"/>
      <c r="QXH1" s="331"/>
      <c r="QXI1" s="331"/>
      <c r="QXJ1" s="331"/>
      <c r="QXK1" s="331"/>
      <c r="QXL1" s="331"/>
      <c r="QXM1" s="331"/>
      <c r="QXN1" s="331"/>
      <c r="QXO1" s="331"/>
      <c r="QXP1" s="331"/>
      <c r="QXQ1" s="331"/>
      <c r="QXR1" s="331"/>
      <c r="QXS1" s="331"/>
      <c r="QXT1" s="331"/>
      <c r="QXU1" s="331"/>
      <c r="QXV1" s="331"/>
      <c r="QXW1" s="331"/>
      <c r="QXX1" s="331"/>
      <c r="QXY1" s="331"/>
      <c r="QXZ1" s="331"/>
      <c r="QYA1" s="331"/>
      <c r="QYB1" s="331"/>
      <c r="QYC1" s="331"/>
      <c r="QYD1" s="331"/>
      <c r="QYE1" s="331"/>
      <c r="QYF1" s="331"/>
      <c r="QYG1" s="331"/>
      <c r="QYH1" s="331"/>
      <c r="QYI1" s="331"/>
      <c r="QYJ1" s="331"/>
      <c r="QYK1" s="331"/>
      <c r="QYL1" s="331"/>
      <c r="QYM1" s="331"/>
      <c r="QYN1" s="331"/>
      <c r="QYO1" s="331"/>
      <c r="QYP1" s="331"/>
      <c r="QYQ1" s="331"/>
      <c r="QYR1" s="331"/>
      <c r="QYS1" s="331"/>
      <c r="QYT1" s="331"/>
      <c r="QYU1" s="331"/>
      <c r="QYV1" s="331"/>
      <c r="QYW1" s="331"/>
      <c r="QYX1" s="331"/>
      <c r="QYY1" s="331"/>
      <c r="QYZ1" s="331"/>
      <c r="QZA1" s="331"/>
      <c r="QZB1" s="331"/>
      <c r="QZC1" s="331"/>
      <c r="QZD1" s="331"/>
      <c r="QZE1" s="331"/>
      <c r="QZF1" s="331"/>
      <c r="QZG1" s="331"/>
      <c r="QZH1" s="331"/>
      <c r="QZI1" s="331"/>
      <c r="QZJ1" s="331"/>
      <c r="QZK1" s="331"/>
      <c r="QZL1" s="331"/>
      <c r="QZM1" s="331"/>
      <c r="QZN1" s="331"/>
      <c r="QZO1" s="331"/>
      <c r="QZP1" s="331"/>
      <c r="QZQ1" s="331"/>
      <c r="QZR1" s="331"/>
      <c r="QZS1" s="331"/>
      <c r="QZT1" s="331"/>
      <c r="QZU1" s="331"/>
      <c r="QZV1" s="331"/>
      <c r="QZW1" s="331"/>
      <c r="QZX1" s="331"/>
      <c r="QZY1" s="331"/>
      <c r="QZZ1" s="331"/>
      <c r="RAA1" s="331"/>
      <c r="RAB1" s="331"/>
      <c r="RAC1" s="331"/>
      <c r="RAD1" s="331"/>
      <c r="RAE1" s="331"/>
      <c r="RAF1" s="331"/>
      <c r="RAG1" s="331"/>
      <c r="RAH1" s="331"/>
      <c r="RAI1" s="331"/>
      <c r="RAJ1" s="331"/>
      <c r="RAK1" s="331"/>
      <c r="RAL1" s="331"/>
      <c r="RAM1" s="331"/>
      <c r="RAN1" s="331"/>
      <c r="RAO1" s="331"/>
      <c r="RAP1" s="331"/>
      <c r="RAQ1" s="331"/>
      <c r="RAR1" s="275"/>
      <c r="RAS1" s="275"/>
      <c r="RAT1" s="275"/>
      <c r="RAU1" s="275"/>
      <c r="RAV1" s="275"/>
      <c r="RAW1" s="275"/>
      <c r="RAX1" s="275"/>
      <c r="RAY1" s="275"/>
      <c r="RAZ1" s="275"/>
      <c r="RBA1" s="275"/>
      <c r="RBB1" s="275"/>
      <c r="RBC1" s="275"/>
      <c r="RBD1" s="275"/>
      <c r="RBE1" s="275"/>
      <c r="RBF1" s="275"/>
      <c r="RBG1" s="275"/>
      <c r="RBH1" s="275"/>
      <c r="RBI1" s="275"/>
      <c r="RBJ1" s="275"/>
      <c r="RBK1" s="275"/>
      <c r="RBL1" s="275"/>
      <c r="RBM1" s="275"/>
      <c r="RBN1" s="275"/>
      <c r="RBO1" s="275"/>
      <c r="RBP1" s="275"/>
      <c r="RBQ1" s="275"/>
      <c r="RBR1" s="275"/>
      <c r="RBS1" s="275"/>
      <c r="RBT1" s="275"/>
      <c r="RBU1" s="275"/>
      <c r="RBV1" s="275"/>
      <c r="RBW1" s="275"/>
      <c r="RBX1" s="275"/>
      <c r="RBY1" s="275"/>
      <c r="RBZ1" s="275"/>
      <c r="RCA1" s="275"/>
      <c r="RCB1" s="275"/>
      <c r="RCC1" s="275"/>
      <c r="RCD1" s="275"/>
      <c r="RCE1" s="275"/>
      <c r="RCF1" s="275"/>
      <c r="RCG1" s="275"/>
      <c r="RCH1" s="275"/>
      <c r="RCI1" s="275"/>
      <c r="RCJ1" s="275"/>
      <c r="RCK1" s="275"/>
      <c r="RCL1" s="275"/>
      <c r="RCM1" s="275"/>
      <c r="RCN1" s="275"/>
      <c r="RCO1" s="275"/>
      <c r="RCP1" s="275"/>
      <c r="RCQ1" s="275"/>
      <c r="RCR1" s="275"/>
      <c r="RCS1" s="275"/>
      <c r="RCT1" s="275"/>
      <c r="RCU1" s="275"/>
      <c r="RCV1" s="275"/>
      <c r="RCW1" s="275"/>
      <c r="RCX1" s="275"/>
      <c r="RCY1" s="275"/>
      <c r="RCZ1" s="275"/>
      <c r="RDA1" s="275"/>
      <c r="RDB1" s="275"/>
      <c r="RDC1" s="275"/>
      <c r="RDD1" s="275"/>
      <c r="RDE1" s="275"/>
      <c r="RDF1" s="275"/>
      <c r="RDG1" s="275"/>
      <c r="RDH1" s="275"/>
      <c r="RDI1" s="275"/>
      <c r="RDJ1" s="275"/>
      <c r="RDK1" s="275"/>
      <c r="RDL1" s="275"/>
      <c r="RDM1" s="275"/>
      <c r="RDN1" s="275"/>
      <c r="RDO1" s="275"/>
      <c r="RDP1" s="275"/>
      <c r="RDQ1" s="275"/>
      <c r="RDR1" s="275"/>
      <c r="RDS1" s="275"/>
      <c r="RDT1" s="275"/>
      <c r="RDU1" s="275"/>
      <c r="RDV1" s="275"/>
      <c r="RDW1" s="275"/>
      <c r="RDX1" s="275"/>
      <c r="RDY1" s="275"/>
      <c r="RDZ1" s="275"/>
      <c r="REA1" s="275"/>
      <c r="REB1" s="275"/>
      <c r="REC1" s="275"/>
      <c r="RED1" s="275"/>
      <c r="REE1" s="275"/>
      <c r="REF1" s="331"/>
      <c r="REG1" s="331"/>
      <c r="REH1" s="331"/>
      <c r="REI1" s="331"/>
      <c r="REJ1" s="331"/>
      <c r="REK1" s="331"/>
      <c r="REL1" s="331"/>
      <c r="REM1" s="331"/>
      <c r="REN1" s="331"/>
      <c r="REO1" s="331"/>
      <c r="REP1" s="331"/>
      <c r="REQ1" s="331"/>
      <c r="RER1" s="331"/>
      <c r="RES1" s="331"/>
      <c r="RET1" s="331"/>
      <c r="REU1" s="331"/>
      <c r="REV1" s="331"/>
      <c r="REW1" s="331"/>
      <c r="REX1" s="331"/>
      <c r="REY1" s="331"/>
      <c r="REZ1" s="331"/>
      <c r="RFA1" s="331"/>
      <c r="RFB1" s="331"/>
      <c r="RFC1" s="331"/>
      <c r="RFD1" s="331"/>
      <c r="RFE1" s="331"/>
      <c r="RFF1" s="331"/>
      <c r="RFG1" s="331"/>
      <c r="RFH1" s="331"/>
      <c r="RFI1" s="331"/>
      <c r="RFJ1" s="331"/>
      <c r="RFK1" s="331"/>
      <c r="RFL1" s="331"/>
      <c r="RFM1" s="331"/>
      <c r="RFN1" s="331"/>
      <c r="RFO1" s="331"/>
      <c r="RFP1" s="331"/>
      <c r="RFQ1" s="331"/>
      <c r="RFR1" s="331"/>
      <c r="RFS1" s="331"/>
      <c r="RFT1" s="331"/>
      <c r="RFU1" s="331"/>
      <c r="RFV1" s="331"/>
      <c r="RFW1" s="331"/>
      <c r="RFX1" s="331"/>
      <c r="RFY1" s="331"/>
      <c r="RFZ1" s="331"/>
      <c r="RGA1" s="331"/>
      <c r="RGB1" s="331"/>
      <c r="RGC1" s="331"/>
      <c r="RGD1" s="331"/>
      <c r="RGE1" s="331"/>
      <c r="RGF1" s="331"/>
      <c r="RGG1" s="331"/>
      <c r="RGH1" s="331"/>
      <c r="RGI1" s="331"/>
      <c r="RGJ1" s="331"/>
      <c r="RGK1" s="331"/>
      <c r="RGL1" s="331"/>
      <c r="RGM1" s="331"/>
      <c r="RGN1" s="331"/>
      <c r="RGO1" s="331"/>
      <c r="RGP1" s="331"/>
      <c r="RGQ1" s="331"/>
      <c r="RGR1" s="331"/>
      <c r="RGS1" s="331"/>
      <c r="RGT1" s="331"/>
      <c r="RGU1" s="331"/>
      <c r="RGV1" s="331"/>
      <c r="RGW1" s="331"/>
      <c r="RGX1" s="331"/>
      <c r="RGY1" s="331"/>
      <c r="RGZ1" s="331"/>
      <c r="RHA1" s="331"/>
      <c r="RHB1" s="331"/>
      <c r="RHC1" s="331"/>
      <c r="RHD1" s="331"/>
      <c r="RHE1" s="331"/>
      <c r="RHF1" s="331"/>
      <c r="RHG1" s="331"/>
      <c r="RHH1" s="331"/>
      <c r="RHI1" s="331"/>
      <c r="RHJ1" s="331"/>
      <c r="RHK1" s="331"/>
      <c r="RHL1" s="331"/>
      <c r="RHM1" s="331"/>
      <c r="RHN1" s="331"/>
      <c r="RHO1" s="331"/>
      <c r="RHP1" s="331"/>
      <c r="RHQ1" s="331"/>
      <c r="RHR1" s="331"/>
      <c r="RHS1" s="331"/>
      <c r="RHT1" s="331"/>
      <c r="RHU1" s="331"/>
      <c r="RHV1" s="331"/>
      <c r="RHW1" s="331"/>
      <c r="RHX1" s="331"/>
      <c r="RHY1" s="331"/>
      <c r="RHZ1" s="331"/>
      <c r="RIA1" s="331"/>
      <c r="RIB1" s="331"/>
      <c r="RIC1" s="331"/>
      <c r="RID1" s="331"/>
      <c r="RIE1" s="331"/>
      <c r="RIF1" s="331"/>
      <c r="RIG1" s="331"/>
      <c r="RIH1" s="331"/>
      <c r="RII1" s="331"/>
      <c r="RIJ1" s="331"/>
      <c r="RIK1" s="331"/>
      <c r="RIL1" s="331"/>
      <c r="RIM1" s="331"/>
      <c r="RIN1" s="331"/>
      <c r="RIO1" s="331"/>
      <c r="RIP1" s="331"/>
      <c r="RIQ1" s="331"/>
      <c r="RIR1" s="331"/>
      <c r="RIS1" s="331"/>
      <c r="RIT1" s="331"/>
      <c r="RIU1" s="331"/>
      <c r="RIV1" s="331"/>
      <c r="RIW1" s="331"/>
      <c r="RIX1" s="331"/>
      <c r="RIY1" s="331"/>
      <c r="RIZ1" s="331"/>
      <c r="RJA1" s="331"/>
      <c r="RJB1" s="331"/>
      <c r="RJC1" s="331"/>
      <c r="RJD1" s="331"/>
      <c r="RJE1" s="331"/>
      <c r="RJF1" s="331"/>
      <c r="RJG1" s="331"/>
      <c r="RJH1" s="331"/>
      <c r="RJI1" s="331"/>
      <c r="RJJ1" s="331"/>
      <c r="RJK1" s="331"/>
      <c r="RJL1" s="331"/>
      <c r="RJM1" s="331"/>
      <c r="RJN1" s="331"/>
      <c r="RJO1" s="331"/>
      <c r="RJP1" s="331"/>
      <c r="RJQ1" s="331"/>
      <c r="RJR1" s="331"/>
      <c r="RJS1" s="331"/>
      <c r="RJT1" s="331"/>
      <c r="RJU1" s="331"/>
      <c r="RJV1" s="331"/>
      <c r="RJW1" s="331"/>
      <c r="RJX1" s="331"/>
      <c r="RJY1" s="331"/>
      <c r="RJZ1" s="331"/>
      <c r="RKA1" s="331"/>
      <c r="RKB1" s="331"/>
      <c r="RKC1" s="331"/>
      <c r="RKD1" s="331"/>
      <c r="RKE1" s="331"/>
      <c r="RKF1" s="331"/>
      <c r="RKG1" s="331"/>
      <c r="RKH1" s="331"/>
      <c r="RKI1" s="331"/>
      <c r="RKJ1" s="331"/>
      <c r="RKK1" s="331"/>
      <c r="RKL1" s="331"/>
      <c r="RKM1" s="331"/>
      <c r="RKN1" s="275"/>
      <c r="RKO1" s="275"/>
      <c r="RKP1" s="275"/>
      <c r="RKQ1" s="275"/>
      <c r="RKR1" s="275"/>
      <c r="RKS1" s="275"/>
      <c r="RKT1" s="275"/>
      <c r="RKU1" s="275"/>
      <c r="RKV1" s="275"/>
      <c r="RKW1" s="275"/>
      <c r="RKX1" s="275"/>
      <c r="RKY1" s="275"/>
      <c r="RKZ1" s="275"/>
      <c r="RLA1" s="275"/>
      <c r="RLB1" s="275"/>
      <c r="RLC1" s="275"/>
      <c r="RLD1" s="275"/>
      <c r="RLE1" s="275"/>
      <c r="RLF1" s="275"/>
      <c r="RLG1" s="275"/>
      <c r="RLH1" s="275"/>
      <c r="RLI1" s="275"/>
      <c r="RLJ1" s="275"/>
      <c r="RLK1" s="275"/>
      <c r="RLL1" s="275"/>
      <c r="RLM1" s="275"/>
      <c r="RLN1" s="275"/>
      <c r="RLO1" s="275"/>
      <c r="RLP1" s="275"/>
      <c r="RLQ1" s="275"/>
      <c r="RLR1" s="275"/>
      <c r="RLS1" s="275"/>
      <c r="RLT1" s="275"/>
      <c r="RLU1" s="275"/>
      <c r="RLV1" s="275"/>
      <c r="RLW1" s="275"/>
      <c r="RLX1" s="275"/>
      <c r="RLY1" s="275"/>
      <c r="RLZ1" s="275"/>
      <c r="RMA1" s="275"/>
      <c r="RMB1" s="275"/>
      <c r="RMC1" s="275"/>
      <c r="RMD1" s="275"/>
      <c r="RME1" s="275"/>
      <c r="RMF1" s="275"/>
      <c r="RMG1" s="275"/>
      <c r="RMH1" s="275"/>
      <c r="RMI1" s="275"/>
      <c r="RMJ1" s="275"/>
      <c r="RMK1" s="275"/>
      <c r="RML1" s="275"/>
      <c r="RMM1" s="275"/>
      <c r="RMN1" s="275"/>
      <c r="RMO1" s="275"/>
      <c r="RMP1" s="275"/>
      <c r="RMQ1" s="275"/>
      <c r="RMR1" s="275"/>
      <c r="RMS1" s="275"/>
      <c r="RMT1" s="275"/>
      <c r="RMU1" s="275"/>
      <c r="RMV1" s="275"/>
      <c r="RMW1" s="275"/>
      <c r="RMX1" s="275"/>
      <c r="RMY1" s="275"/>
      <c r="RMZ1" s="275"/>
      <c r="RNA1" s="275"/>
      <c r="RNB1" s="275"/>
      <c r="RNC1" s="275"/>
      <c r="RND1" s="275"/>
      <c r="RNE1" s="275"/>
      <c r="RNF1" s="275"/>
      <c r="RNG1" s="275"/>
      <c r="RNH1" s="275"/>
      <c r="RNI1" s="275"/>
      <c r="RNJ1" s="275"/>
      <c r="RNK1" s="275"/>
      <c r="RNL1" s="275"/>
      <c r="RNM1" s="275"/>
      <c r="RNN1" s="275"/>
      <c r="RNO1" s="275"/>
      <c r="RNP1" s="275"/>
      <c r="RNQ1" s="275"/>
      <c r="RNR1" s="275"/>
      <c r="RNS1" s="275"/>
      <c r="RNT1" s="275"/>
      <c r="RNU1" s="275"/>
      <c r="RNV1" s="275"/>
      <c r="RNW1" s="275"/>
      <c r="RNX1" s="275"/>
      <c r="RNY1" s="275"/>
      <c r="RNZ1" s="275"/>
      <c r="ROA1" s="275"/>
      <c r="ROB1" s="331"/>
      <c r="ROC1" s="331"/>
      <c r="ROD1" s="331"/>
      <c r="ROE1" s="331"/>
      <c r="ROF1" s="331"/>
      <c r="ROG1" s="331"/>
      <c r="ROH1" s="331"/>
      <c r="ROI1" s="331"/>
      <c r="ROJ1" s="331"/>
      <c r="ROK1" s="331"/>
      <c r="ROL1" s="331"/>
      <c r="ROM1" s="331"/>
      <c r="RON1" s="331"/>
      <c r="ROO1" s="331"/>
      <c r="ROP1" s="331"/>
      <c r="ROQ1" s="331"/>
      <c r="ROR1" s="331"/>
      <c r="ROS1" s="331"/>
      <c r="ROT1" s="331"/>
      <c r="ROU1" s="331"/>
      <c r="ROV1" s="331"/>
      <c r="ROW1" s="331"/>
      <c r="ROX1" s="331"/>
      <c r="ROY1" s="331"/>
      <c r="ROZ1" s="331"/>
      <c r="RPA1" s="331"/>
      <c r="RPB1" s="331"/>
      <c r="RPC1" s="331"/>
      <c r="RPD1" s="331"/>
      <c r="RPE1" s="331"/>
      <c r="RPF1" s="331"/>
      <c r="RPG1" s="331"/>
      <c r="RPH1" s="331"/>
      <c r="RPI1" s="331"/>
      <c r="RPJ1" s="331"/>
      <c r="RPK1" s="331"/>
      <c r="RPL1" s="331"/>
      <c r="RPM1" s="331"/>
      <c r="RPN1" s="331"/>
      <c r="RPO1" s="331"/>
      <c r="RPP1" s="331"/>
      <c r="RPQ1" s="331"/>
      <c r="RPR1" s="331"/>
      <c r="RPS1" s="331"/>
      <c r="RPT1" s="331"/>
      <c r="RPU1" s="331"/>
      <c r="RPV1" s="331"/>
      <c r="RPW1" s="331"/>
      <c r="RPX1" s="331"/>
      <c r="RPY1" s="331"/>
      <c r="RPZ1" s="331"/>
      <c r="RQA1" s="331"/>
      <c r="RQB1" s="331"/>
      <c r="RQC1" s="331"/>
      <c r="RQD1" s="331"/>
      <c r="RQE1" s="331"/>
      <c r="RQF1" s="331"/>
      <c r="RQG1" s="331"/>
      <c r="RQH1" s="331"/>
      <c r="RQI1" s="331"/>
      <c r="RQJ1" s="331"/>
      <c r="RQK1" s="331"/>
      <c r="RQL1" s="331"/>
      <c r="RQM1" s="331"/>
      <c r="RQN1" s="331"/>
      <c r="RQO1" s="331"/>
      <c r="RQP1" s="331"/>
      <c r="RQQ1" s="331"/>
      <c r="RQR1" s="331"/>
      <c r="RQS1" s="331"/>
      <c r="RQT1" s="331"/>
      <c r="RQU1" s="331"/>
      <c r="RQV1" s="331"/>
      <c r="RQW1" s="331"/>
      <c r="RQX1" s="331"/>
      <c r="RQY1" s="331"/>
      <c r="RQZ1" s="331"/>
      <c r="RRA1" s="331"/>
      <c r="RRB1" s="331"/>
      <c r="RRC1" s="331"/>
      <c r="RRD1" s="331"/>
      <c r="RRE1" s="331"/>
      <c r="RRF1" s="331"/>
      <c r="RRG1" s="331"/>
      <c r="RRH1" s="331"/>
      <c r="RRI1" s="331"/>
      <c r="RRJ1" s="331"/>
      <c r="RRK1" s="331"/>
      <c r="RRL1" s="331"/>
      <c r="RRM1" s="331"/>
      <c r="RRN1" s="331"/>
      <c r="RRO1" s="331"/>
      <c r="RRP1" s="331"/>
      <c r="RRQ1" s="331"/>
      <c r="RRR1" s="331"/>
      <c r="RRS1" s="331"/>
      <c r="RRT1" s="331"/>
      <c r="RRU1" s="331"/>
      <c r="RRV1" s="331"/>
      <c r="RRW1" s="331"/>
      <c r="RRX1" s="331"/>
      <c r="RRY1" s="331"/>
      <c r="RRZ1" s="331"/>
      <c r="RSA1" s="331"/>
      <c r="RSB1" s="331"/>
      <c r="RSC1" s="331"/>
      <c r="RSD1" s="331"/>
      <c r="RSE1" s="331"/>
      <c r="RSF1" s="331"/>
      <c r="RSG1" s="331"/>
      <c r="RSH1" s="331"/>
      <c r="RSI1" s="331"/>
      <c r="RSJ1" s="331"/>
      <c r="RSK1" s="331"/>
      <c r="RSL1" s="331"/>
      <c r="RSM1" s="331"/>
      <c r="RSN1" s="331"/>
      <c r="RSO1" s="331"/>
      <c r="RSP1" s="331"/>
      <c r="RSQ1" s="331"/>
      <c r="RSR1" s="331"/>
      <c r="RSS1" s="331"/>
      <c r="RST1" s="331"/>
      <c r="RSU1" s="331"/>
      <c r="RSV1" s="331"/>
      <c r="RSW1" s="331"/>
      <c r="RSX1" s="331"/>
      <c r="RSY1" s="331"/>
      <c r="RSZ1" s="331"/>
      <c r="RTA1" s="331"/>
      <c r="RTB1" s="331"/>
      <c r="RTC1" s="331"/>
      <c r="RTD1" s="331"/>
      <c r="RTE1" s="331"/>
      <c r="RTF1" s="331"/>
      <c r="RTG1" s="331"/>
      <c r="RTH1" s="331"/>
      <c r="RTI1" s="331"/>
      <c r="RTJ1" s="331"/>
      <c r="RTK1" s="331"/>
      <c r="RTL1" s="331"/>
      <c r="RTM1" s="331"/>
      <c r="RTN1" s="331"/>
      <c r="RTO1" s="331"/>
      <c r="RTP1" s="331"/>
      <c r="RTQ1" s="331"/>
      <c r="RTR1" s="331"/>
      <c r="RTS1" s="331"/>
      <c r="RTT1" s="331"/>
      <c r="RTU1" s="331"/>
      <c r="RTV1" s="331"/>
      <c r="RTW1" s="331"/>
      <c r="RTX1" s="331"/>
      <c r="RTY1" s="331"/>
      <c r="RTZ1" s="331"/>
      <c r="RUA1" s="331"/>
      <c r="RUB1" s="331"/>
      <c r="RUC1" s="331"/>
      <c r="RUD1" s="331"/>
      <c r="RUE1" s="331"/>
      <c r="RUF1" s="331"/>
      <c r="RUG1" s="331"/>
      <c r="RUH1" s="331"/>
      <c r="RUI1" s="331"/>
      <c r="RUJ1" s="275"/>
      <c r="RUK1" s="275"/>
      <c r="RUL1" s="275"/>
      <c r="RUM1" s="275"/>
      <c r="RUN1" s="275"/>
      <c r="RUO1" s="275"/>
      <c r="RUP1" s="275"/>
      <c r="RUQ1" s="275"/>
      <c r="RUR1" s="275"/>
      <c r="RUS1" s="275"/>
      <c r="RUT1" s="275"/>
      <c r="RUU1" s="275"/>
      <c r="RUV1" s="275"/>
      <c r="RUW1" s="275"/>
      <c r="RUX1" s="275"/>
      <c r="RUY1" s="275"/>
      <c r="RUZ1" s="275"/>
      <c r="RVA1" s="275"/>
      <c r="RVB1" s="275"/>
      <c r="RVC1" s="275"/>
      <c r="RVD1" s="275"/>
      <c r="RVE1" s="275"/>
      <c r="RVF1" s="275"/>
      <c r="RVG1" s="275"/>
      <c r="RVH1" s="275"/>
      <c r="RVI1" s="275"/>
      <c r="RVJ1" s="275"/>
      <c r="RVK1" s="275"/>
      <c r="RVL1" s="275"/>
      <c r="RVM1" s="275"/>
      <c r="RVN1" s="275"/>
      <c r="RVO1" s="275"/>
      <c r="RVP1" s="275"/>
      <c r="RVQ1" s="275"/>
      <c r="RVR1" s="275"/>
      <c r="RVS1" s="275"/>
      <c r="RVT1" s="275"/>
      <c r="RVU1" s="275"/>
      <c r="RVV1" s="275"/>
      <c r="RVW1" s="275"/>
      <c r="RVX1" s="275"/>
      <c r="RVY1" s="275"/>
      <c r="RVZ1" s="275"/>
      <c r="RWA1" s="275"/>
      <c r="RWB1" s="275"/>
      <c r="RWC1" s="275"/>
      <c r="RWD1" s="275"/>
      <c r="RWE1" s="275"/>
      <c r="RWF1" s="275"/>
      <c r="RWG1" s="275"/>
      <c r="RWH1" s="275"/>
      <c r="RWI1" s="275"/>
      <c r="RWJ1" s="275"/>
      <c r="RWK1" s="275"/>
      <c r="RWL1" s="275"/>
      <c r="RWM1" s="275"/>
      <c r="RWN1" s="275"/>
      <c r="RWO1" s="275"/>
      <c r="RWP1" s="275"/>
      <c r="RWQ1" s="275"/>
      <c r="RWR1" s="275"/>
      <c r="RWS1" s="275"/>
      <c r="RWT1" s="275"/>
      <c r="RWU1" s="275"/>
      <c r="RWV1" s="275"/>
      <c r="RWW1" s="275"/>
      <c r="RWX1" s="275"/>
      <c r="RWY1" s="275"/>
      <c r="RWZ1" s="275"/>
      <c r="RXA1" s="275"/>
      <c r="RXB1" s="275"/>
      <c r="RXC1" s="275"/>
      <c r="RXD1" s="275"/>
      <c r="RXE1" s="275"/>
      <c r="RXF1" s="275"/>
      <c r="RXG1" s="275"/>
      <c r="RXH1" s="275"/>
      <c r="RXI1" s="275"/>
      <c r="RXJ1" s="275"/>
      <c r="RXK1" s="275"/>
      <c r="RXL1" s="275"/>
      <c r="RXM1" s="275"/>
      <c r="RXN1" s="275"/>
      <c r="RXO1" s="275"/>
      <c r="RXP1" s="275"/>
      <c r="RXQ1" s="275"/>
      <c r="RXR1" s="275"/>
      <c r="RXS1" s="275"/>
      <c r="RXT1" s="275"/>
      <c r="RXU1" s="275"/>
      <c r="RXV1" s="275"/>
      <c r="RXW1" s="275"/>
      <c r="RXX1" s="331"/>
      <c r="RXY1" s="331"/>
      <c r="RXZ1" s="331"/>
      <c r="RYA1" s="331"/>
      <c r="RYB1" s="331"/>
      <c r="RYC1" s="331"/>
      <c r="RYD1" s="331"/>
      <c r="RYE1" s="331"/>
      <c r="RYF1" s="331"/>
      <c r="RYG1" s="331"/>
      <c r="RYH1" s="331"/>
      <c r="RYI1" s="331"/>
      <c r="RYJ1" s="331"/>
      <c r="RYK1" s="331"/>
      <c r="RYL1" s="331"/>
      <c r="RYM1" s="331"/>
      <c r="RYN1" s="331"/>
      <c r="RYO1" s="331"/>
      <c r="RYP1" s="331"/>
      <c r="RYQ1" s="331"/>
      <c r="RYR1" s="331"/>
      <c r="RYS1" s="331"/>
      <c r="RYT1" s="331"/>
      <c r="RYU1" s="331"/>
      <c r="RYV1" s="331"/>
      <c r="RYW1" s="331"/>
      <c r="RYX1" s="331"/>
      <c r="RYY1" s="331"/>
      <c r="RYZ1" s="331"/>
      <c r="RZA1" s="331"/>
      <c r="RZB1" s="331"/>
      <c r="RZC1" s="331"/>
      <c r="RZD1" s="331"/>
      <c r="RZE1" s="331"/>
      <c r="RZF1" s="331"/>
      <c r="RZG1" s="331"/>
      <c r="RZH1" s="331"/>
      <c r="RZI1" s="331"/>
      <c r="RZJ1" s="331"/>
      <c r="RZK1" s="331"/>
      <c r="RZL1" s="331"/>
      <c r="RZM1" s="331"/>
      <c r="RZN1" s="331"/>
      <c r="RZO1" s="331"/>
      <c r="RZP1" s="331"/>
      <c r="RZQ1" s="331"/>
      <c r="RZR1" s="331"/>
      <c r="RZS1" s="331"/>
      <c r="RZT1" s="331"/>
      <c r="RZU1" s="331"/>
      <c r="RZV1" s="331"/>
      <c r="RZW1" s="331"/>
      <c r="RZX1" s="331"/>
      <c r="RZY1" s="331"/>
      <c r="RZZ1" s="331"/>
      <c r="SAA1" s="331"/>
      <c r="SAB1" s="331"/>
      <c r="SAC1" s="331"/>
      <c r="SAD1" s="331"/>
      <c r="SAE1" s="331"/>
      <c r="SAF1" s="331"/>
      <c r="SAG1" s="331"/>
      <c r="SAH1" s="331"/>
      <c r="SAI1" s="331"/>
      <c r="SAJ1" s="331"/>
      <c r="SAK1" s="331"/>
      <c r="SAL1" s="331"/>
      <c r="SAM1" s="331"/>
      <c r="SAN1" s="331"/>
      <c r="SAO1" s="331"/>
      <c r="SAP1" s="331"/>
      <c r="SAQ1" s="331"/>
      <c r="SAR1" s="331"/>
      <c r="SAS1" s="331"/>
      <c r="SAT1" s="331"/>
      <c r="SAU1" s="331"/>
      <c r="SAV1" s="331"/>
      <c r="SAW1" s="331"/>
      <c r="SAX1" s="331"/>
      <c r="SAY1" s="331"/>
      <c r="SAZ1" s="331"/>
      <c r="SBA1" s="331"/>
      <c r="SBB1" s="331"/>
      <c r="SBC1" s="331"/>
      <c r="SBD1" s="331"/>
      <c r="SBE1" s="331"/>
      <c r="SBF1" s="331"/>
      <c r="SBG1" s="331"/>
      <c r="SBH1" s="331"/>
      <c r="SBI1" s="331"/>
      <c r="SBJ1" s="331"/>
      <c r="SBK1" s="331"/>
      <c r="SBL1" s="331"/>
      <c r="SBM1" s="331"/>
      <c r="SBN1" s="331"/>
      <c r="SBO1" s="331"/>
      <c r="SBP1" s="331"/>
      <c r="SBQ1" s="331"/>
      <c r="SBR1" s="331"/>
      <c r="SBS1" s="331"/>
      <c r="SBT1" s="331"/>
      <c r="SBU1" s="331"/>
      <c r="SBV1" s="331"/>
      <c r="SBW1" s="331"/>
      <c r="SBX1" s="331"/>
      <c r="SBY1" s="331"/>
      <c r="SBZ1" s="331"/>
      <c r="SCA1" s="331"/>
      <c r="SCB1" s="331"/>
      <c r="SCC1" s="331"/>
      <c r="SCD1" s="331"/>
      <c r="SCE1" s="331"/>
      <c r="SCF1" s="331"/>
      <c r="SCG1" s="331"/>
      <c r="SCH1" s="331"/>
      <c r="SCI1" s="331"/>
      <c r="SCJ1" s="331"/>
      <c r="SCK1" s="331"/>
      <c r="SCL1" s="331"/>
      <c r="SCM1" s="331"/>
      <c r="SCN1" s="331"/>
      <c r="SCO1" s="331"/>
      <c r="SCP1" s="331"/>
      <c r="SCQ1" s="331"/>
      <c r="SCR1" s="331"/>
      <c r="SCS1" s="331"/>
      <c r="SCT1" s="331"/>
      <c r="SCU1" s="331"/>
      <c r="SCV1" s="331"/>
      <c r="SCW1" s="331"/>
      <c r="SCX1" s="331"/>
      <c r="SCY1" s="331"/>
      <c r="SCZ1" s="331"/>
      <c r="SDA1" s="331"/>
      <c r="SDB1" s="331"/>
      <c r="SDC1" s="331"/>
      <c r="SDD1" s="331"/>
      <c r="SDE1" s="331"/>
      <c r="SDF1" s="331"/>
      <c r="SDG1" s="331"/>
      <c r="SDH1" s="331"/>
      <c r="SDI1" s="331"/>
      <c r="SDJ1" s="331"/>
      <c r="SDK1" s="331"/>
      <c r="SDL1" s="331"/>
      <c r="SDM1" s="331"/>
      <c r="SDN1" s="331"/>
      <c r="SDO1" s="331"/>
      <c r="SDP1" s="331"/>
      <c r="SDQ1" s="331"/>
      <c r="SDR1" s="331"/>
      <c r="SDS1" s="331"/>
      <c r="SDT1" s="331"/>
      <c r="SDU1" s="331"/>
      <c r="SDV1" s="331"/>
      <c r="SDW1" s="331"/>
      <c r="SDX1" s="331"/>
      <c r="SDY1" s="331"/>
      <c r="SDZ1" s="331"/>
      <c r="SEA1" s="331"/>
      <c r="SEB1" s="331"/>
      <c r="SEC1" s="331"/>
      <c r="SED1" s="331"/>
      <c r="SEE1" s="331"/>
      <c r="SEF1" s="275"/>
      <c r="SEG1" s="275"/>
      <c r="SEH1" s="275"/>
      <c r="SEI1" s="275"/>
      <c r="SEJ1" s="275"/>
      <c r="SEK1" s="275"/>
      <c r="SEL1" s="275"/>
      <c r="SEM1" s="275"/>
      <c r="SEN1" s="275"/>
      <c r="SEO1" s="275"/>
      <c r="SEP1" s="275"/>
      <c r="SEQ1" s="275"/>
      <c r="SER1" s="275"/>
      <c r="SES1" s="275"/>
      <c r="SET1" s="275"/>
      <c r="SEU1" s="275"/>
      <c r="SEV1" s="275"/>
      <c r="SEW1" s="275"/>
      <c r="SEX1" s="275"/>
      <c r="SEY1" s="275"/>
      <c r="SEZ1" s="275"/>
      <c r="SFA1" s="275"/>
      <c r="SFB1" s="275"/>
      <c r="SFC1" s="275"/>
      <c r="SFD1" s="275"/>
      <c r="SFE1" s="275"/>
      <c r="SFF1" s="275"/>
      <c r="SFG1" s="275"/>
      <c r="SFH1" s="275"/>
      <c r="SFI1" s="275"/>
      <c r="SFJ1" s="275"/>
      <c r="SFK1" s="275"/>
      <c r="SFL1" s="275"/>
      <c r="SFM1" s="275"/>
      <c r="SFN1" s="275"/>
      <c r="SFO1" s="275"/>
      <c r="SFP1" s="275"/>
      <c r="SFQ1" s="275"/>
      <c r="SFR1" s="275"/>
      <c r="SFS1" s="275"/>
      <c r="SFT1" s="275"/>
      <c r="SFU1" s="275"/>
      <c r="SFV1" s="275"/>
      <c r="SFW1" s="275"/>
      <c r="SFX1" s="275"/>
      <c r="SFY1" s="275"/>
      <c r="SFZ1" s="275"/>
      <c r="SGA1" s="275"/>
      <c r="SGB1" s="275"/>
      <c r="SGC1" s="275"/>
      <c r="SGD1" s="275"/>
      <c r="SGE1" s="275"/>
      <c r="SGF1" s="275"/>
      <c r="SGG1" s="275"/>
      <c r="SGH1" s="275"/>
      <c r="SGI1" s="275"/>
      <c r="SGJ1" s="275"/>
      <c r="SGK1" s="275"/>
      <c r="SGL1" s="275"/>
      <c r="SGM1" s="275"/>
      <c r="SGN1" s="275"/>
      <c r="SGO1" s="275"/>
      <c r="SGP1" s="275"/>
      <c r="SGQ1" s="275"/>
      <c r="SGR1" s="275"/>
      <c r="SGS1" s="275"/>
      <c r="SGT1" s="275"/>
      <c r="SGU1" s="275"/>
      <c r="SGV1" s="275"/>
      <c r="SGW1" s="275"/>
      <c r="SGX1" s="275"/>
      <c r="SGY1" s="275"/>
      <c r="SGZ1" s="275"/>
      <c r="SHA1" s="275"/>
      <c r="SHB1" s="275"/>
      <c r="SHC1" s="275"/>
      <c r="SHD1" s="275"/>
      <c r="SHE1" s="275"/>
      <c r="SHF1" s="275"/>
      <c r="SHG1" s="275"/>
      <c r="SHH1" s="275"/>
      <c r="SHI1" s="275"/>
      <c r="SHJ1" s="275"/>
      <c r="SHK1" s="275"/>
      <c r="SHL1" s="275"/>
      <c r="SHM1" s="275"/>
      <c r="SHN1" s="275"/>
      <c r="SHO1" s="275"/>
      <c r="SHP1" s="275"/>
      <c r="SHQ1" s="275"/>
      <c r="SHR1" s="275"/>
      <c r="SHS1" s="275"/>
      <c r="SHT1" s="331"/>
      <c r="SHU1" s="331"/>
      <c r="SHV1" s="331"/>
      <c r="SHW1" s="331"/>
      <c r="SHX1" s="331"/>
      <c r="SHY1" s="331"/>
      <c r="SHZ1" s="331"/>
      <c r="SIA1" s="331"/>
      <c r="SIB1" s="331"/>
      <c r="SIC1" s="331"/>
      <c r="SID1" s="331"/>
      <c r="SIE1" s="331"/>
      <c r="SIF1" s="331"/>
      <c r="SIG1" s="331"/>
      <c r="SIH1" s="331"/>
      <c r="SII1" s="331"/>
      <c r="SIJ1" s="331"/>
      <c r="SIK1" s="331"/>
      <c r="SIL1" s="331"/>
      <c r="SIM1" s="331"/>
      <c r="SIN1" s="331"/>
      <c r="SIO1" s="331"/>
      <c r="SIP1" s="331"/>
      <c r="SIQ1" s="331"/>
      <c r="SIR1" s="331"/>
      <c r="SIS1" s="331"/>
      <c r="SIT1" s="331"/>
      <c r="SIU1" s="331"/>
      <c r="SIV1" s="331"/>
      <c r="SIW1" s="331"/>
      <c r="SIX1" s="331"/>
      <c r="SIY1" s="331"/>
      <c r="SIZ1" s="331"/>
      <c r="SJA1" s="331"/>
      <c r="SJB1" s="331"/>
      <c r="SJC1" s="331"/>
      <c r="SJD1" s="331"/>
      <c r="SJE1" s="331"/>
      <c r="SJF1" s="331"/>
      <c r="SJG1" s="331"/>
      <c r="SJH1" s="331"/>
      <c r="SJI1" s="331"/>
      <c r="SJJ1" s="331"/>
      <c r="SJK1" s="331"/>
      <c r="SJL1" s="331"/>
      <c r="SJM1" s="331"/>
      <c r="SJN1" s="331"/>
      <c r="SJO1" s="331"/>
      <c r="SJP1" s="331"/>
      <c r="SJQ1" s="331"/>
      <c r="SJR1" s="331"/>
      <c r="SJS1" s="331"/>
      <c r="SJT1" s="331"/>
      <c r="SJU1" s="331"/>
      <c r="SJV1" s="331"/>
      <c r="SJW1" s="331"/>
      <c r="SJX1" s="331"/>
      <c r="SJY1" s="331"/>
      <c r="SJZ1" s="331"/>
      <c r="SKA1" s="331"/>
      <c r="SKB1" s="331"/>
      <c r="SKC1" s="331"/>
      <c r="SKD1" s="331"/>
      <c r="SKE1" s="331"/>
      <c r="SKF1" s="331"/>
      <c r="SKG1" s="331"/>
      <c r="SKH1" s="331"/>
      <c r="SKI1" s="331"/>
      <c r="SKJ1" s="331"/>
      <c r="SKK1" s="331"/>
      <c r="SKL1" s="331"/>
      <c r="SKM1" s="331"/>
      <c r="SKN1" s="331"/>
      <c r="SKO1" s="331"/>
      <c r="SKP1" s="331"/>
      <c r="SKQ1" s="331"/>
      <c r="SKR1" s="331"/>
      <c r="SKS1" s="331"/>
      <c r="SKT1" s="331"/>
      <c r="SKU1" s="331"/>
      <c r="SKV1" s="331"/>
      <c r="SKW1" s="331"/>
      <c r="SKX1" s="331"/>
      <c r="SKY1" s="331"/>
      <c r="SKZ1" s="331"/>
      <c r="SLA1" s="331"/>
      <c r="SLB1" s="331"/>
      <c r="SLC1" s="331"/>
      <c r="SLD1" s="331"/>
      <c r="SLE1" s="331"/>
      <c r="SLF1" s="331"/>
      <c r="SLG1" s="331"/>
      <c r="SLH1" s="331"/>
      <c r="SLI1" s="331"/>
      <c r="SLJ1" s="331"/>
      <c r="SLK1" s="331"/>
      <c r="SLL1" s="331"/>
      <c r="SLM1" s="331"/>
      <c r="SLN1" s="331"/>
      <c r="SLO1" s="331"/>
      <c r="SLP1" s="331"/>
      <c r="SLQ1" s="331"/>
      <c r="SLR1" s="331"/>
      <c r="SLS1" s="331"/>
      <c r="SLT1" s="331"/>
      <c r="SLU1" s="331"/>
      <c r="SLV1" s="331"/>
      <c r="SLW1" s="331"/>
      <c r="SLX1" s="331"/>
      <c r="SLY1" s="331"/>
      <c r="SLZ1" s="331"/>
      <c r="SMA1" s="331"/>
      <c r="SMB1" s="331"/>
      <c r="SMC1" s="331"/>
      <c r="SMD1" s="331"/>
      <c r="SME1" s="331"/>
      <c r="SMF1" s="331"/>
      <c r="SMG1" s="331"/>
      <c r="SMH1" s="331"/>
      <c r="SMI1" s="331"/>
      <c r="SMJ1" s="331"/>
      <c r="SMK1" s="331"/>
      <c r="SML1" s="331"/>
      <c r="SMM1" s="331"/>
      <c r="SMN1" s="331"/>
      <c r="SMO1" s="331"/>
      <c r="SMP1" s="331"/>
      <c r="SMQ1" s="331"/>
      <c r="SMR1" s="331"/>
      <c r="SMS1" s="331"/>
      <c r="SMT1" s="331"/>
      <c r="SMU1" s="331"/>
      <c r="SMV1" s="331"/>
      <c r="SMW1" s="331"/>
      <c r="SMX1" s="331"/>
      <c r="SMY1" s="331"/>
      <c r="SMZ1" s="331"/>
      <c r="SNA1" s="331"/>
      <c r="SNB1" s="331"/>
      <c r="SNC1" s="331"/>
      <c r="SND1" s="331"/>
      <c r="SNE1" s="331"/>
      <c r="SNF1" s="331"/>
      <c r="SNG1" s="331"/>
      <c r="SNH1" s="331"/>
      <c r="SNI1" s="331"/>
      <c r="SNJ1" s="331"/>
      <c r="SNK1" s="331"/>
      <c r="SNL1" s="331"/>
      <c r="SNM1" s="331"/>
      <c r="SNN1" s="331"/>
      <c r="SNO1" s="331"/>
      <c r="SNP1" s="331"/>
      <c r="SNQ1" s="331"/>
      <c r="SNR1" s="331"/>
      <c r="SNS1" s="331"/>
      <c r="SNT1" s="331"/>
      <c r="SNU1" s="331"/>
      <c r="SNV1" s="331"/>
      <c r="SNW1" s="331"/>
      <c r="SNX1" s="331"/>
      <c r="SNY1" s="331"/>
      <c r="SNZ1" s="331"/>
      <c r="SOA1" s="331"/>
      <c r="SOB1" s="275"/>
      <c r="SOC1" s="275"/>
      <c r="SOD1" s="275"/>
      <c r="SOE1" s="275"/>
      <c r="SOF1" s="275"/>
      <c r="SOG1" s="275"/>
      <c r="SOH1" s="275"/>
      <c r="SOI1" s="275"/>
      <c r="SOJ1" s="275"/>
      <c r="SOK1" s="275"/>
      <c r="SOL1" s="275"/>
      <c r="SOM1" s="275"/>
      <c r="SON1" s="275"/>
      <c r="SOO1" s="275"/>
      <c r="SOP1" s="275"/>
      <c r="SOQ1" s="275"/>
      <c r="SOR1" s="275"/>
      <c r="SOS1" s="275"/>
      <c r="SOT1" s="275"/>
      <c r="SOU1" s="275"/>
      <c r="SOV1" s="275"/>
      <c r="SOW1" s="275"/>
      <c r="SOX1" s="275"/>
      <c r="SOY1" s="275"/>
      <c r="SOZ1" s="275"/>
      <c r="SPA1" s="275"/>
      <c r="SPB1" s="275"/>
      <c r="SPC1" s="275"/>
      <c r="SPD1" s="275"/>
      <c r="SPE1" s="275"/>
      <c r="SPF1" s="275"/>
      <c r="SPG1" s="275"/>
      <c r="SPH1" s="275"/>
      <c r="SPI1" s="275"/>
      <c r="SPJ1" s="275"/>
      <c r="SPK1" s="275"/>
      <c r="SPL1" s="275"/>
      <c r="SPM1" s="275"/>
      <c r="SPN1" s="275"/>
      <c r="SPO1" s="275"/>
      <c r="SPP1" s="275"/>
      <c r="SPQ1" s="275"/>
      <c r="SPR1" s="275"/>
      <c r="SPS1" s="275"/>
      <c r="SPT1" s="275"/>
      <c r="SPU1" s="275"/>
      <c r="SPV1" s="275"/>
      <c r="SPW1" s="275"/>
      <c r="SPX1" s="275"/>
      <c r="SPY1" s="275"/>
      <c r="SPZ1" s="275"/>
      <c r="SQA1" s="275"/>
      <c r="SQB1" s="275"/>
      <c r="SQC1" s="275"/>
      <c r="SQD1" s="275"/>
      <c r="SQE1" s="275"/>
      <c r="SQF1" s="275"/>
      <c r="SQG1" s="275"/>
      <c r="SQH1" s="275"/>
      <c r="SQI1" s="275"/>
      <c r="SQJ1" s="275"/>
      <c r="SQK1" s="275"/>
      <c r="SQL1" s="275"/>
      <c r="SQM1" s="275"/>
      <c r="SQN1" s="275"/>
      <c r="SQO1" s="275"/>
      <c r="SQP1" s="275"/>
      <c r="SQQ1" s="275"/>
      <c r="SQR1" s="275"/>
      <c r="SQS1" s="275"/>
      <c r="SQT1" s="275"/>
      <c r="SQU1" s="275"/>
      <c r="SQV1" s="275"/>
      <c r="SQW1" s="275"/>
      <c r="SQX1" s="275"/>
      <c r="SQY1" s="275"/>
      <c r="SQZ1" s="275"/>
      <c r="SRA1" s="275"/>
      <c r="SRB1" s="275"/>
      <c r="SRC1" s="275"/>
      <c r="SRD1" s="275"/>
      <c r="SRE1" s="275"/>
      <c r="SRF1" s="275"/>
      <c r="SRG1" s="275"/>
      <c r="SRH1" s="275"/>
      <c r="SRI1" s="275"/>
      <c r="SRJ1" s="275"/>
      <c r="SRK1" s="275"/>
      <c r="SRL1" s="275"/>
      <c r="SRM1" s="275"/>
      <c r="SRN1" s="275"/>
      <c r="SRO1" s="275"/>
      <c r="SRP1" s="331"/>
      <c r="SRQ1" s="331"/>
      <c r="SRR1" s="331"/>
      <c r="SRS1" s="331"/>
      <c r="SRT1" s="331"/>
      <c r="SRU1" s="331"/>
      <c r="SRV1" s="331"/>
      <c r="SRW1" s="331"/>
      <c r="SRX1" s="331"/>
      <c r="SRY1" s="331"/>
      <c r="SRZ1" s="331"/>
      <c r="SSA1" s="331"/>
      <c r="SSB1" s="331"/>
      <c r="SSC1" s="331"/>
      <c r="SSD1" s="331"/>
      <c r="SSE1" s="331"/>
      <c r="SSF1" s="331"/>
      <c r="SSG1" s="331"/>
      <c r="SSH1" s="331"/>
      <c r="SSI1" s="331"/>
      <c r="SSJ1" s="331"/>
      <c r="SSK1" s="331"/>
      <c r="SSL1" s="331"/>
      <c r="SSM1" s="331"/>
      <c r="SSN1" s="331"/>
      <c r="SSO1" s="331"/>
      <c r="SSP1" s="331"/>
      <c r="SSQ1" s="331"/>
      <c r="SSR1" s="331"/>
      <c r="SSS1" s="331"/>
      <c r="SST1" s="331"/>
      <c r="SSU1" s="331"/>
      <c r="SSV1" s="331"/>
      <c r="SSW1" s="331"/>
      <c r="SSX1" s="331"/>
      <c r="SSY1" s="331"/>
      <c r="SSZ1" s="331"/>
      <c r="STA1" s="331"/>
      <c r="STB1" s="331"/>
      <c r="STC1" s="331"/>
      <c r="STD1" s="331"/>
      <c r="STE1" s="331"/>
      <c r="STF1" s="331"/>
      <c r="STG1" s="331"/>
      <c r="STH1" s="331"/>
      <c r="STI1" s="331"/>
      <c r="STJ1" s="331"/>
      <c r="STK1" s="331"/>
      <c r="STL1" s="331"/>
      <c r="STM1" s="331"/>
      <c r="STN1" s="331"/>
      <c r="STO1" s="331"/>
      <c r="STP1" s="331"/>
      <c r="STQ1" s="331"/>
      <c r="STR1" s="331"/>
      <c r="STS1" s="331"/>
      <c r="STT1" s="331"/>
      <c r="STU1" s="331"/>
      <c r="STV1" s="331"/>
      <c r="STW1" s="331"/>
      <c r="STX1" s="331"/>
      <c r="STY1" s="331"/>
      <c r="STZ1" s="331"/>
      <c r="SUA1" s="331"/>
      <c r="SUB1" s="331"/>
      <c r="SUC1" s="331"/>
      <c r="SUD1" s="331"/>
      <c r="SUE1" s="331"/>
      <c r="SUF1" s="331"/>
      <c r="SUG1" s="331"/>
      <c r="SUH1" s="331"/>
      <c r="SUI1" s="331"/>
      <c r="SUJ1" s="331"/>
      <c r="SUK1" s="331"/>
      <c r="SUL1" s="331"/>
      <c r="SUM1" s="331"/>
      <c r="SUN1" s="331"/>
      <c r="SUO1" s="331"/>
      <c r="SUP1" s="331"/>
      <c r="SUQ1" s="331"/>
      <c r="SUR1" s="331"/>
      <c r="SUS1" s="331"/>
      <c r="SUT1" s="331"/>
      <c r="SUU1" s="331"/>
      <c r="SUV1" s="331"/>
      <c r="SUW1" s="331"/>
      <c r="SUX1" s="331"/>
      <c r="SUY1" s="331"/>
      <c r="SUZ1" s="331"/>
      <c r="SVA1" s="331"/>
      <c r="SVB1" s="331"/>
      <c r="SVC1" s="331"/>
      <c r="SVD1" s="331"/>
      <c r="SVE1" s="331"/>
      <c r="SVF1" s="331"/>
      <c r="SVG1" s="331"/>
      <c r="SVH1" s="331"/>
      <c r="SVI1" s="331"/>
      <c r="SVJ1" s="331"/>
      <c r="SVK1" s="331"/>
      <c r="SVL1" s="331"/>
      <c r="SVM1" s="331"/>
      <c r="SVN1" s="331"/>
      <c r="SVO1" s="331"/>
      <c r="SVP1" s="331"/>
      <c r="SVQ1" s="331"/>
      <c r="SVR1" s="331"/>
      <c r="SVS1" s="331"/>
      <c r="SVT1" s="331"/>
      <c r="SVU1" s="331"/>
      <c r="SVV1" s="331"/>
      <c r="SVW1" s="331"/>
      <c r="SVX1" s="331"/>
      <c r="SVY1" s="331"/>
      <c r="SVZ1" s="331"/>
      <c r="SWA1" s="331"/>
      <c r="SWB1" s="331"/>
      <c r="SWC1" s="331"/>
      <c r="SWD1" s="331"/>
      <c r="SWE1" s="331"/>
      <c r="SWF1" s="331"/>
      <c r="SWG1" s="331"/>
      <c r="SWH1" s="331"/>
      <c r="SWI1" s="331"/>
      <c r="SWJ1" s="331"/>
      <c r="SWK1" s="331"/>
      <c r="SWL1" s="331"/>
      <c r="SWM1" s="331"/>
      <c r="SWN1" s="331"/>
      <c r="SWO1" s="331"/>
      <c r="SWP1" s="331"/>
      <c r="SWQ1" s="331"/>
      <c r="SWR1" s="331"/>
      <c r="SWS1" s="331"/>
      <c r="SWT1" s="331"/>
      <c r="SWU1" s="331"/>
      <c r="SWV1" s="331"/>
      <c r="SWW1" s="331"/>
      <c r="SWX1" s="331"/>
      <c r="SWY1" s="331"/>
      <c r="SWZ1" s="331"/>
      <c r="SXA1" s="331"/>
      <c r="SXB1" s="331"/>
      <c r="SXC1" s="331"/>
      <c r="SXD1" s="331"/>
      <c r="SXE1" s="331"/>
      <c r="SXF1" s="331"/>
      <c r="SXG1" s="331"/>
      <c r="SXH1" s="331"/>
      <c r="SXI1" s="331"/>
      <c r="SXJ1" s="331"/>
      <c r="SXK1" s="331"/>
      <c r="SXL1" s="331"/>
      <c r="SXM1" s="331"/>
      <c r="SXN1" s="331"/>
      <c r="SXO1" s="331"/>
      <c r="SXP1" s="331"/>
      <c r="SXQ1" s="331"/>
      <c r="SXR1" s="331"/>
      <c r="SXS1" s="331"/>
      <c r="SXT1" s="331"/>
      <c r="SXU1" s="331"/>
      <c r="SXV1" s="331"/>
      <c r="SXW1" s="331"/>
      <c r="SXX1" s="275"/>
      <c r="SXY1" s="275"/>
      <c r="SXZ1" s="275"/>
      <c r="SYA1" s="275"/>
      <c r="SYB1" s="275"/>
      <c r="SYC1" s="275"/>
      <c r="SYD1" s="275"/>
      <c r="SYE1" s="275"/>
      <c r="SYF1" s="275"/>
      <c r="SYG1" s="275"/>
      <c r="SYH1" s="275"/>
      <c r="SYI1" s="275"/>
      <c r="SYJ1" s="275"/>
      <c r="SYK1" s="275"/>
      <c r="SYL1" s="275"/>
      <c r="SYM1" s="275"/>
      <c r="SYN1" s="275"/>
      <c r="SYO1" s="275"/>
      <c r="SYP1" s="275"/>
      <c r="SYQ1" s="275"/>
      <c r="SYR1" s="275"/>
      <c r="SYS1" s="275"/>
      <c r="SYT1" s="275"/>
      <c r="SYU1" s="275"/>
      <c r="SYV1" s="275"/>
      <c r="SYW1" s="275"/>
      <c r="SYX1" s="275"/>
      <c r="SYY1" s="275"/>
      <c r="SYZ1" s="275"/>
      <c r="SZA1" s="275"/>
      <c r="SZB1" s="275"/>
      <c r="SZC1" s="275"/>
      <c r="SZD1" s="275"/>
      <c r="SZE1" s="275"/>
      <c r="SZF1" s="275"/>
      <c r="SZG1" s="275"/>
      <c r="SZH1" s="275"/>
      <c r="SZI1" s="275"/>
      <c r="SZJ1" s="275"/>
      <c r="SZK1" s="275"/>
      <c r="SZL1" s="275"/>
      <c r="SZM1" s="275"/>
      <c r="SZN1" s="275"/>
      <c r="SZO1" s="275"/>
      <c r="SZP1" s="275"/>
      <c r="SZQ1" s="275"/>
      <c r="SZR1" s="275"/>
      <c r="SZS1" s="275"/>
      <c r="SZT1" s="275"/>
      <c r="SZU1" s="275"/>
      <c r="SZV1" s="275"/>
      <c r="SZW1" s="275"/>
      <c r="SZX1" s="275"/>
      <c r="SZY1" s="275"/>
      <c r="SZZ1" s="275"/>
      <c r="TAA1" s="275"/>
      <c r="TAB1" s="275"/>
      <c r="TAC1" s="275"/>
      <c r="TAD1" s="275"/>
      <c r="TAE1" s="275"/>
      <c r="TAF1" s="275"/>
      <c r="TAG1" s="275"/>
      <c r="TAH1" s="275"/>
      <c r="TAI1" s="275"/>
      <c r="TAJ1" s="275"/>
      <c r="TAK1" s="275"/>
      <c r="TAL1" s="275"/>
      <c r="TAM1" s="275"/>
      <c r="TAN1" s="275"/>
      <c r="TAO1" s="275"/>
      <c r="TAP1" s="275"/>
      <c r="TAQ1" s="275"/>
      <c r="TAR1" s="275"/>
      <c r="TAS1" s="275"/>
      <c r="TAT1" s="275"/>
      <c r="TAU1" s="275"/>
      <c r="TAV1" s="275"/>
      <c r="TAW1" s="275"/>
      <c r="TAX1" s="275"/>
      <c r="TAY1" s="275"/>
      <c r="TAZ1" s="275"/>
      <c r="TBA1" s="275"/>
      <c r="TBB1" s="275"/>
      <c r="TBC1" s="275"/>
      <c r="TBD1" s="275"/>
      <c r="TBE1" s="275"/>
      <c r="TBF1" s="275"/>
      <c r="TBG1" s="275"/>
      <c r="TBH1" s="275"/>
      <c r="TBI1" s="275"/>
      <c r="TBJ1" s="275"/>
      <c r="TBK1" s="275"/>
      <c r="TBL1" s="331"/>
      <c r="TBM1" s="331"/>
      <c r="TBN1" s="331"/>
      <c r="TBO1" s="331"/>
      <c r="TBP1" s="331"/>
      <c r="TBQ1" s="331"/>
      <c r="TBR1" s="331"/>
      <c r="TBS1" s="331"/>
      <c r="TBT1" s="331"/>
      <c r="TBU1" s="331"/>
      <c r="TBV1" s="331"/>
      <c r="TBW1" s="331"/>
      <c r="TBX1" s="331"/>
      <c r="TBY1" s="331"/>
      <c r="TBZ1" s="331"/>
      <c r="TCA1" s="331"/>
      <c r="TCB1" s="331"/>
      <c r="TCC1" s="331"/>
      <c r="TCD1" s="331"/>
      <c r="TCE1" s="331"/>
      <c r="TCF1" s="331"/>
      <c r="TCG1" s="331"/>
      <c r="TCH1" s="331"/>
      <c r="TCI1" s="331"/>
      <c r="TCJ1" s="331"/>
      <c r="TCK1" s="331"/>
      <c r="TCL1" s="331"/>
      <c r="TCM1" s="331"/>
      <c r="TCN1" s="331"/>
      <c r="TCO1" s="331"/>
      <c r="TCP1" s="331"/>
      <c r="TCQ1" s="331"/>
      <c r="TCR1" s="331"/>
      <c r="TCS1" s="331"/>
      <c r="TCT1" s="331"/>
      <c r="TCU1" s="331"/>
      <c r="TCV1" s="331"/>
      <c r="TCW1" s="331"/>
      <c r="TCX1" s="331"/>
      <c r="TCY1" s="331"/>
      <c r="TCZ1" s="331"/>
      <c r="TDA1" s="331"/>
      <c r="TDB1" s="331"/>
      <c r="TDC1" s="331"/>
      <c r="TDD1" s="331"/>
      <c r="TDE1" s="331"/>
      <c r="TDF1" s="331"/>
      <c r="TDG1" s="331"/>
      <c r="TDH1" s="331"/>
      <c r="TDI1" s="331"/>
      <c r="TDJ1" s="331"/>
      <c r="TDK1" s="331"/>
      <c r="TDL1" s="331"/>
      <c r="TDM1" s="331"/>
      <c r="TDN1" s="331"/>
      <c r="TDO1" s="331"/>
      <c r="TDP1" s="331"/>
      <c r="TDQ1" s="331"/>
      <c r="TDR1" s="331"/>
      <c r="TDS1" s="331"/>
      <c r="TDT1" s="331"/>
      <c r="TDU1" s="331"/>
      <c r="TDV1" s="331"/>
      <c r="TDW1" s="331"/>
      <c r="TDX1" s="331"/>
      <c r="TDY1" s="331"/>
      <c r="TDZ1" s="331"/>
      <c r="TEA1" s="331"/>
      <c r="TEB1" s="331"/>
      <c r="TEC1" s="331"/>
      <c r="TED1" s="331"/>
      <c r="TEE1" s="331"/>
      <c r="TEF1" s="331"/>
      <c r="TEG1" s="331"/>
      <c r="TEH1" s="331"/>
      <c r="TEI1" s="331"/>
      <c r="TEJ1" s="331"/>
      <c r="TEK1" s="331"/>
      <c r="TEL1" s="331"/>
      <c r="TEM1" s="331"/>
      <c r="TEN1" s="331"/>
      <c r="TEO1" s="331"/>
      <c r="TEP1" s="331"/>
      <c r="TEQ1" s="331"/>
      <c r="TER1" s="331"/>
      <c r="TES1" s="331"/>
      <c r="TET1" s="331"/>
      <c r="TEU1" s="331"/>
      <c r="TEV1" s="331"/>
      <c r="TEW1" s="331"/>
      <c r="TEX1" s="331"/>
      <c r="TEY1" s="331"/>
      <c r="TEZ1" s="331"/>
      <c r="TFA1" s="331"/>
      <c r="TFB1" s="331"/>
      <c r="TFC1" s="331"/>
      <c r="TFD1" s="331"/>
      <c r="TFE1" s="331"/>
      <c r="TFF1" s="331"/>
      <c r="TFG1" s="331"/>
      <c r="TFH1" s="331"/>
      <c r="TFI1" s="331"/>
      <c r="TFJ1" s="331"/>
      <c r="TFK1" s="331"/>
      <c r="TFL1" s="331"/>
      <c r="TFM1" s="331"/>
      <c r="TFN1" s="331"/>
      <c r="TFO1" s="331"/>
      <c r="TFP1" s="331"/>
      <c r="TFQ1" s="331"/>
      <c r="TFR1" s="331"/>
      <c r="TFS1" s="331"/>
      <c r="TFT1" s="331"/>
      <c r="TFU1" s="331"/>
      <c r="TFV1" s="331"/>
      <c r="TFW1" s="331"/>
      <c r="TFX1" s="331"/>
      <c r="TFY1" s="331"/>
      <c r="TFZ1" s="331"/>
      <c r="TGA1" s="331"/>
      <c r="TGB1" s="331"/>
      <c r="TGC1" s="331"/>
      <c r="TGD1" s="331"/>
      <c r="TGE1" s="331"/>
      <c r="TGF1" s="331"/>
      <c r="TGG1" s="331"/>
      <c r="TGH1" s="331"/>
      <c r="TGI1" s="331"/>
      <c r="TGJ1" s="331"/>
      <c r="TGK1" s="331"/>
      <c r="TGL1" s="331"/>
      <c r="TGM1" s="331"/>
      <c r="TGN1" s="331"/>
      <c r="TGO1" s="331"/>
      <c r="TGP1" s="331"/>
      <c r="TGQ1" s="331"/>
      <c r="TGR1" s="331"/>
      <c r="TGS1" s="331"/>
      <c r="TGT1" s="331"/>
      <c r="TGU1" s="331"/>
      <c r="TGV1" s="331"/>
      <c r="TGW1" s="331"/>
      <c r="TGX1" s="331"/>
      <c r="TGY1" s="331"/>
      <c r="TGZ1" s="331"/>
      <c r="THA1" s="331"/>
      <c r="THB1" s="331"/>
      <c r="THC1" s="331"/>
      <c r="THD1" s="331"/>
      <c r="THE1" s="331"/>
      <c r="THF1" s="331"/>
      <c r="THG1" s="331"/>
      <c r="THH1" s="331"/>
      <c r="THI1" s="331"/>
      <c r="THJ1" s="331"/>
      <c r="THK1" s="331"/>
      <c r="THL1" s="331"/>
      <c r="THM1" s="331"/>
      <c r="THN1" s="331"/>
      <c r="THO1" s="331"/>
      <c r="THP1" s="331"/>
      <c r="THQ1" s="331"/>
      <c r="THR1" s="331"/>
      <c r="THS1" s="331"/>
      <c r="THT1" s="275"/>
      <c r="THU1" s="275"/>
      <c r="THV1" s="275"/>
      <c r="THW1" s="275"/>
      <c r="THX1" s="275"/>
      <c r="THY1" s="275"/>
      <c r="THZ1" s="275"/>
      <c r="TIA1" s="275"/>
      <c r="TIB1" s="275"/>
      <c r="TIC1" s="275"/>
      <c r="TID1" s="275"/>
      <c r="TIE1" s="275"/>
      <c r="TIF1" s="275"/>
      <c r="TIG1" s="275"/>
      <c r="TIH1" s="275"/>
      <c r="TII1" s="275"/>
      <c r="TIJ1" s="275"/>
      <c r="TIK1" s="275"/>
      <c r="TIL1" s="275"/>
      <c r="TIM1" s="275"/>
      <c r="TIN1" s="275"/>
      <c r="TIO1" s="275"/>
      <c r="TIP1" s="275"/>
      <c r="TIQ1" s="275"/>
      <c r="TIR1" s="275"/>
      <c r="TIS1" s="275"/>
      <c r="TIT1" s="275"/>
      <c r="TIU1" s="275"/>
      <c r="TIV1" s="275"/>
      <c r="TIW1" s="275"/>
      <c r="TIX1" s="275"/>
      <c r="TIY1" s="275"/>
      <c r="TIZ1" s="275"/>
      <c r="TJA1" s="275"/>
      <c r="TJB1" s="275"/>
      <c r="TJC1" s="275"/>
      <c r="TJD1" s="275"/>
      <c r="TJE1" s="275"/>
      <c r="TJF1" s="275"/>
      <c r="TJG1" s="275"/>
      <c r="TJH1" s="275"/>
      <c r="TJI1" s="275"/>
      <c r="TJJ1" s="275"/>
      <c r="TJK1" s="275"/>
      <c r="TJL1" s="275"/>
      <c r="TJM1" s="275"/>
      <c r="TJN1" s="275"/>
      <c r="TJO1" s="275"/>
      <c r="TJP1" s="275"/>
      <c r="TJQ1" s="275"/>
      <c r="TJR1" s="275"/>
      <c r="TJS1" s="275"/>
      <c r="TJT1" s="275"/>
      <c r="TJU1" s="275"/>
      <c r="TJV1" s="275"/>
      <c r="TJW1" s="275"/>
      <c r="TJX1" s="275"/>
      <c r="TJY1" s="275"/>
      <c r="TJZ1" s="275"/>
      <c r="TKA1" s="275"/>
      <c r="TKB1" s="275"/>
      <c r="TKC1" s="275"/>
      <c r="TKD1" s="275"/>
      <c r="TKE1" s="275"/>
      <c r="TKF1" s="275"/>
      <c r="TKG1" s="275"/>
      <c r="TKH1" s="275"/>
      <c r="TKI1" s="275"/>
      <c r="TKJ1" s="275"/>
      <c r="TKK1" s="275"/>
      <c r="TKL1" s="275"/>
      <c r="TKM1" s="275"/>
      <c r="TKN1" s="275"/>
      <c r="TKO1" s="275"/>
      <c r="TKP1" s="275"/>
      <c r="TKQ1" s="275"/>
      <c r="TKR1" s="275"/>
      <c r="TKS1" s="275"/>
      <c r="TKT1" s="275"/>
      <c r="TKU1" s="275"/>
      <c r="TKV1" s="275"/>
      <c r="TKW1" s="275"/>
      <c r="TKX1" s="275"/>
      <c r="TKY1" s="275"/>
      <c r="TKZ1" s="275"/>
      <c r="TLA1" s="275"/>
      <c r="TLB1" s="275"/>
      <c r="TLC1" s="275"/>
      <c r="TLD1" s="275"/>
      <c r="TLE1" s="275"/>
      <c r="TLF1" s="275"/>
      <c r="TLG1" s="275"/>
      <c r="TLH1" s="331"/>
      <c r="TLI1" s="331"/>
      <c r="TLJ1" s="331"/>
      <c r="TLK1" s="331"/>
      <c r="TLL1" s="331"/>
      <c r="TLM1" s="331"/>
      <c r="TLN1" s="331"/>
      <c r="TLO1" s="331"/>
      <c r="TLP1" s="331"/>
      <c r="TLQ1" s="331"/>
      <c r="TLR1" s="331"/>
      <c r="TLS1" s="331"/>
      <c r="TLT1" s="331"/>
      <c r="TLU1" s="331"/>
      <c r="TLV1" s="331"/>
      <c r="TLW1" s="331"/>
      <c r="TLX1" s="331"/>
      <c r="TLY1" s="331"/>
      <c r="TLZ1" s="331"/>
      <c r="TMA1" s="331"/>
      <c r="TMB1" s="331"/>
      <c r="TMC1" s="331"/>
      <c r="TMD1" s="331"/>
      <c r="TME1" s="331"/>
      <c r="TMF1" s="331"/>
      <c r="TMG1" s="331"/>
      <c r="TMH1" s="331"/>
      <c r="TMI1" s="331"/>
      <c r="TMJ1" s="331"/>
      <c r="TMK1" s="331"/>
      <c r="TML1" s="331"/>
      <c r="TMM1" s="331"/>
      <c r="TMN1" s="331"/>
      <c r="TMO1" s="331"/>
      <c r="TMP1" s="331"/>
      <c r="TMQ1" s="331"/>
      <c r="TMR1" s="331"/>
      <c r="TMS1" s="331"/>
      <c r="TMT1" s="331"/>
      <c r="TMU1" s="331"/>
      <c r="TMV1" s="331"/>
      <c r="TMW1" s="331"/>
      <c r="TMX1" s="331"/>
      <c r="TMY1" s="331"/>
      <c r="TMZ1" s="331"/>
      <c r="TNA1" s="331"/>
      <c r="TNB1" s="331"/>
      <c r="TNC1" s="331"/>
      <c r="TND1" s="331"/>
      <c r="TNE1" s="331"/>
      <c r="TNF1" s="331"/>
      <c r="TNG1" s="331"/>
      <c r="TNH1" s="331"/>
      <c r="TNI1" s="331"/>
      <c r="TNJ1" s="331"/>
      <c r="TNK1" s="331"/>
      <c r="TNL1" s="331"/>
      <c r="TNM1" s="331"/>
      <c r="TNN1" s="331"/>
      <c r="TNO1" s="331"/>
      <c r="TNP1" s="331"/>
      <c r="TNQ1" s="331"/>
      <c r="TNR1" s="331"/>
      <c r="TNS1" s="331"/>
      <c r="TNT1" s="331"/>
      <c r="TNU1" s="331"/>
      <c r="TNV1" s="331"/>
      <c r="TNW1" s="331"/>
      <c r="TNX1" s="331"/>
      <c r="TNY1" s="331"/>
      <c r="TNZ1" s="331"/>
      <c r="TOA1" s="331"/>
      <c r="TOB1" s="331"/>
      <c r="TOC1" s="331"/>
      <c r="TOD1" s="331"/>
      <c r="TOE1" s="331"/>
      <c r="TOF1" s="331"/>
      <c r="TOG1" s="331"/>
      <c r="TOH1" s="331"/>
      <c r="TOI1" s="331"/>
      <c r="TOJ1" s="331"/>
      <c r="TOK1" s="331"/>
      <c r="TOL1" s="331"/>
      <c r="TOM1" s="331"/>
      <c r="TON1" s="331"/>
      <c r="TOO1" s="331"/>
      <c r="TOP1" s="331"/>
      <c r="TOQ1" s="331"/>
      <c r="TOR1" s="331"/>
      <c r="TOS1" s="331"/>
      <c r="TOT1" s="331"/>
      <c r="TOU1" s="331"/>
      <c r="TOV1" s="331"/>
      <c r="TOW1" s="331"/>
      <c r="TOX1" s="331"/>
      <c r="TOY1" s="331"/>
      <c r="TOZ1" s="331"/>
      <c r="TPA1" s="331"/>
      <c r="TPB1" s="331"/>
      <c r="TPC1" s="331"/>
      <c r="TPD1" s="331"/>
      <c r="TPE1" s="331"/>
      <c r="TPF1" s="331"/>
      <c r="TPG1" s="331"/>
      <c r="TPH1" s="331"/>
      <c r="TPI1" s="331"/>
      <c r="TPJ1" s="331"/>
      <c r="TPK1" s="331"/>
      <c r="TPL1" s="331"/>
      <c r="TPM1" s="331"/>
      <c r="TPN1" s="331"/>
      <c r="TPO1" s="331"/>
      <c r="TPP1" s="331"/>
      <c r="TPQ1" s="331"/>
      <c r="TPR1" s="331"/>
      <c r="TPS1" s="331"/>
      <c r="TPT1" s="331"/>
      <c r="TPU1" s="331"/>
      <c r="TPV1" s="331"/>
      <c r="TPW1" s="331"/>
      <c r="TPX1" s="331"/>
      <c r="TPY1" s="331"/>
      <c r="TPZ1" s="331"/>
      <c r="TQA1" s="331"/>
      <c r="TQB1" s="331"/>
      <c r="TQC1" s="331"/>
      <c r="TQD1" s="331"/>
      <c r="TQE1" s="331"/>
      <c r="TQF1" s="331"/>
      <c r="TQG1" s="331"/>
      <c r="TQH1" s="331"/>
      <c r="TQI1" s="331"/>
      <c r="TQJ1" s="331"/>
      <c r="TQK1" s="331"/>
      <c r="TQL1" s="331"/>
      <c r="TQM1" s="331"/>
      <c r="TQN1" s="331"/>
      <c r="TQO1" s="331"/>
      <c r="TQP1" s="331"/>
      <c r="TQQ1" s="331"/>
      <c r="TQR1" s="331"/>
      <c r="TQS1" s="331"/>
      <c r="TQT1" s="331"/>
      <c r="TQU1" s="331"/>
      <c r="TQV1" s="331"/>
      <c r="TQW1" s="331"/>
      <c r="TQX1" s="331"/>
      <c r="TQY1" s="331"/>
      <c r="TQZ1" s="331"/>
      <c r="TRA1" s="331"/>
      <c r="TRB1" s="331"/>
      <c r="TRC1" s="331"/>
      <c r="TRD1" s="331"/>
      <c r="TRE1" s="331"/>
      <c r="TRF1" s="331"/>
      <c r="TRG1" s="331"/>
      <c r="TRH1" s="331"/>
      <c r="TRI1" s="331"/>
      <c r="TRJ1" s="331"/>
      <c r="TRK1" s="331"/>
      <c r="TRL1" s="331"/>
      <c r="TRM1" s="331"/>
      <c r="TRN1" s="331"/>
      <c r="TRO1" s="331"/>
      <c r="TRP1" s="275"/>
      <c r="TRQ1" s="275"/>
      <c r="TRR1" s="275"/>
      <c r="TRS1" s="275"/>
      <c r="TRT1" s="275"/>
      <c r="TRU1" s="275"/>
      <c r="TRV1" s="275"/>
      <c r="TRW1" s="275"/>
      <c r="TRX1" s="275"/>
      <c r="TRY1" s="275"/>
      <c r="TRZ1" s="275"/>
      <c r="TSA1" s="275"/>
      <c r="TSB1" s="275"/>
      <c r="TSC1" s="275"/>
      <c r="TSD1" s="275"/>
      <c r="TSE1" s="275"/>
      <c r="TSF1" s="275"/>
      <c r="TSG1" s="275"/>
      <c r="TSH1" s="275"/>
      <c r="TSI1" s="275"/>
      <c r="TSJ1" s="275"/>
      <c r="TSK1" s="275"/>
      <c r="TSL1" s="275"/>
      <c r="TSM1" s="275"/>
      <c r="TSN1" s="275"/>
      <c r="TSO1" s="275"/>
      <c r="TSP1" s="275"/>
      <c r="TSQ1" s="275"/>
      <c r="TSR1" s="275"/>
      <c r="TSS1" s="275"/>
      <c r="TST1" s="275"/>
      <c r="TSU1" s="275"/>
      <c r="TSV1" s="275"/>
      <c r="TSW1" s="275"/>
      <c r="TSX1" s="275"/>
      <c r="TSY1" s="275"/>
      <c r="TSZ1" s="275"/>
      <c r="TTA1" s="275"/>
      <c r="TTB1" s="275"/>
      <c r="TTC1" s="275"/>
      <c r="TTD1" s="275"/>
      <c r="TTE1" s="275"/>
      <c r="TTF1" s="275"/>
      <c r="TTG1" s="275"/>
      <c r="TTH1" s="275"/>
      <c r="TTI1" s="275"/>
      <c r="TTJ1" s="275"/>
      <c r="TTK1" s="275"/>
      <c r="TTL1" s="275"/>
      <c r="TTM1" s="275"/>
      <c r="TTN1" s="275"/>
      <c r="TTO1" s="275"/>
      <c r="TTP1" s="275"/>
      <c r="TTQ1" s="275"/>
      <c r="TTR1" s="275"/>
      <c r="TTS1" s="275"/>
      <c r="TTT1" s="275"/>
      <c r="TTU1" s="275"/>
      <c r="TTV1" s="275"/>
      <c r="TTW1" s="275"/>
      <c r="TTX1" s="275"/>
      <c r="TTY1" s="275"/>
      <c r="TTZ1" s="275"/>
      <c r="TUA1" s="275"/>
      <c r="TUB1" s="275"/>
      <c r="TUC1" s="275"/>
      <c r="TUD1" s="275"/>
      <c r="TUE1" s="275"/>
      <c r="TUF1" s="275"/>
      <c r="TUG1" s="275"/>
      <c r="TUH1" s="275"/>
      <c r="TUI1" s="275"/>
      <c r="TUJ1" s="275"/>
      <c r="TUK1" s="275"/>
      <c r="TUL1" s="275"/>
      <c r="TUM1" s="275"/>
      <c r="TUN1" s="275"/>
      <c r="TUO1" s="275"/>
      <c r="TUP1" s="275"/>
      <c r="TUQ1" s="275"/>
      <c r="TUR1" s="275"/>
      <c r="TUS1" s="275"/>
      <c r="TUT1" s="275"/>
      <c r="TUU1" s="275"/>
      <c r="TUV1" s="275"/>
      <c r="TUW1" s="275"/>
      <c r="TUX1" s="275"/>
      <c r="TUY1" s="275"/>
      <c r="TUZ1" s="275"/>
      <c r="TVA1" s="275"/>
      <c r="TVB1" s="275"/>
      <c r="TVC1" s="275"/>
      <c r="TVD1" s="331"/>
      <c r="TVE1" s="331"/>
      <c r="TVF1" s="331"/>
      <c r="TVG1" s="331"/>
      <c r="TVH1" s="331"/>
      <c r="TVI1" s="331"/>
      <c r="TVJ1" s="331"/>
      <c r="TVK1" s="331"/>
      <c r="TVL1" s="331"/>
      <c r="TVM1" s="331"/>
      <c r="TVN1" s="331"/>
      <c r="TVO1" s="331"/>
      <c r="TVP1" s="331"/>
      <c r="TVQ1" s="331"/>
      <c r="TVR1" s="331"/>
      <c r="TVS1" s="331"/>
      <c r="TVT1" s="331"/>
      <c r="TVU1" s="331"/>
      <c r="TVV1" s="331"/>
      <c r="TVW1" s="331"/>
      <c r="TVX1" s="331"/>
      <c r="TVY1" s="331"/>
      <c r="TVZ1" s="331"/>
      <c r="TWA1" s="331"/>
      <c r="TWB1" s="331"/>
      <c r="TWC1" s="331"/>
      <c r="TWD1" s="331"/>
      <c r="TWE1" s="331"/>
      <c r="TWF1" s="331"/>
      <c r="TWG1" s="331"/>
      <c r="TWH1" s="331"/>
      <c r="TWI1" s="331"/>
      <c r="TWJ1" s="331"/>
      <c r="TWK1" s="331"/>
      <c r="TWL1" s="331"/>
      <c r="TWM1" s="331"/>
      <c r="TWN1" s="331"/>
      <c r="TWO1" s="331"/>
      <c r="TWP1" s="331"/>
      <c r="TWQ1" s="331"/>
      <c r="TWR1" s="331"/>
      <c r="TWS1" s="331"/>
      <c r="TWT1" s="331"/>
      <c r="TWU1" s="331"/>
      <c r="TWV1" s="331"/>
      <c r="TWW1" s="331"/>
      <c r="TWX1" s="331"/>
      <c r="TWY1" s="331"/>
      <c r="TWZ1" s="331"/>
      <c r="TXA1" s="331"/>
      <c r="TXB1" s="331"/>
      <c r="TXC1" s="331"/>
      <c r="TXD1" s="331"/>
      <c r="TXE1" s="331"/>
      <c r="TXF1" s="331"/>
      <c r="TXG1" s="331"/>
      <c r="TXH1" s="331"/>
      <c r="TXI1" s="331"/>
      <c r="TXJ1" s="331"/>
      <c r="TXK1" s="331"/>
      <c r="TXL1" s="331"/>
      <c r="TXM1" s="331"/>
      <c r="TXN1" s="331"/>
      <c r="TXO1" s="331"/>
      <c r="TXP1" s="331"/>
      <c r="TXQ1" s="331"/>
      <c r="TXR1" s="331"/>
      <c r="TXS1" s="331"/>
      <c r="TXT1" s="331"/>
      <c r="TXU1" s="331"/>
      <c r="TXV1" s="331"/>
      <c r="TXW1" s="331"/>
      <c r="TXX1" s="331"/>
      <c r="TXY1" s="331"/>
      <c r="TXZ1" s="331"/>
      <c r="TYA1" s="331"/>
      <c r="TYB1" s="331"/>
      <c r="TYC1" s="331"/>
      <c r="TYD1" s="331"/>
      <c r="TYE1" s="331"/>
      <c r="TYF1" s="331"/>
      <c r="TYG1" s="331"/>
      <c r="TYH1" s="331"/>
      <c r="TYI1" s="331"/>
      <c r="TYJ1" s="331"/>
      <c r="TYK1" s="331"/>
      <c r="TYL1" s="331"/>
      <c r="TYM1" s="331"/>
      <c r="TYN1" s="331"/>
      <c r="TYO1" s="331"/>
      <c r="TYP1" s="331"/>
      <c r="TYQ1" s="331"/>
      <c r="TYR1" s="331"/>
      <c r="TYS1" s="331"/>
      <c r="TYT1" s="331"/>
      <c r="TYU1" s="331"/>
      <c r="TYV1" s="331"/>
      <c r="TYW1" s="331"/>
      <c r="TYX1" s="331"/>
      <c r="TYY1" s="331"/>
      <c r="TYZ1" s="331"/>
      <c r="TZA1" s="331"/>
      <c r="TZB1" s="331"/>
      <c r="TZC1" s="331"/>
      <c r="TZD1" s="331"/>
      <c r="TZE1" s="331"/>
      <c r="TZF1" s="331"/>
      <c r="TZG1" s="331"/>
      <c r="TZH1" s="331"/>
      <c r="TZI1" s="331"/>
      <c r="TZJ1" s="331"/>
      <c r="TZK1" s="331"/>
      <c r="TZL1" s="331"/>
      <c r="TZM1" s="331"/>
      <c r="TZN1" s="331"/>
      <c r="TZO1" s="331"/>
      <c r="TZP1" s="331"/>
      <c r="TZQ1" s="331"/>
      <c r="TZR1" s="331"/>
      <c r="TZS1" s="331"/>
      <c r="TZT1" s="331"/>
      <c r="TZU1" s="331"/>
      <c r="TZV1" s="331"/>
      <c r="TZW1" s="331"/>
      <c r="TZX1" s="331"/>
      <c r="TZY1" s="331"/>
      <c r="TZZ1" s="331"/>
      <c r="UAA1" s="331"/>
      <c r="UAB1" s="331"/>
      <c r="UAC1" s="331"/>
      <c r="UAD1" s="331"/>
      <c r="UAE1" s="331"/>
      <c r="UAF1" s="331"/>
      <c r="UAG1" s="331"/>
      <c r="UAH1" s="331"/>
      <c r="UAI1" s="331"/>
      <c r="UAJ1" s="331"/>
      <c r="UAK1" s="331"/>
      <c r="UAL1" s="331"/>
      <c r="UAM1" s="331"/>
      <c r="UAN1" s="331"/>
      <c r="UAO1" s="331"/>
      <c r="UAP1" s="331"/>
      <c r="UAQ1" s="331"/>
      <c r="UAR1" s="331"/>
      <c r="UAS1" s="331"/>
      <c r="UAT1" s="331"/>
      <c r="UAU1" s="331"/>
      <c r="UAV1" s="331"/>
      <c r="UAW1" s="331"/>
      <c r="UAX1" s="331"/>
      <c r="UAY1" s="331"/>
      <c r="UAZ1" s="331"/>
      <c r="UBA1" s="331"/>
      <c r="UBB1" s="331"/>
      <c r="UBC1" s="331"/>
      <c r="UBD1" s="331"/>
      <c r="UBE1" s="331"/>
      <c r="UBF1" s="331"/>
      <c r="UBG1" s="331"/>
      <c r="UBH1" s="331"/>
      <c r="UBI1" s="331"/>
      <c r="UBJ1" s="331"/>
      <c r="UBK1" s="331"/>
      <c r="UBL1" s="275"/>
      <c r="UBM1" s="275"/>
      <c r="UBN1" s="275"/>
      <c r="UBO1" s="275"/>
      <c r="UBP1" s="275"/>
      <c r="UBQ1" s="275"/>
      <c r="UBR1" s="275"/>
      <c r="UBS1" s="275"/>
      <c r="UBT1" s="275"/>
      <c r="UBU1" s="275"/>
      <c r="UBV1" s="275"/>
      <c r="UBW1" s="275"/>
      <c r="UBX1" s="275"/>
      <c r="UBY1" s="275"/>
      <c r="UBZ1" s="275"/>
      <c r="UCA1" s="275"/>
      <c r="UCB1" s="275"/>
      <c r="UCC1" s="275"/>
      <c r="UCD1" s="275"/>
      <c r="UCE1" s="275"/>
      <c r="UCF1" s="275"/>
      <c r="UCG1" s="275"/>
      <c r="UCH1" s="275"/>
      <c r="UCI1" s="275"/>
      <c r="UCJ1" s="275"/>
      <c r="UCK1" s="275"/>
      <c r="UCL1" s="275"/>
      <c r="UCM1" s="275"/>
      <c r="UCN1" s="275"/>
      <c r="UCO1" s="275"/>
      <c r="UCP1" s="275"/>
      <c r="UCQ1" s="275"/>
      <c r="UCR1" s="275"/>
      <c r="UCS1" s="275"/>
      <c r="UCT1" s="275"/>
      <c r="UCU1" s="275"/>
      <c r="UCV1" s="275"/>
      <c r="UCW1" s="275"/>
      <c r="UCX1" s="275"/>
      <c r="UCY1" s="275"/>
      <c r="UCZ1" s="275"/>
      <c r="UDA1" s="275"/>
      <c r="UDB1" s="275"/>
      <c r="UDC1" s="275"/>
      <c r="UDD1" s="275"/>
      <c r="UDE1" s="275"/>
      <c r="UDF1" s="275"/>
      <c r="UDG1" s="275"/>
      <c r="UDH1" s="275"/>
      <c r="UDI1" s="275"/>
      <c r="UDJ1" s="275"/>
      <c r="UDK1" s="275"/>
      <c r="UDL1" s="275"/>
      <c r="UDM1" s="275"/>
      <c r="UDN1" s="275"/>
      <c r="UDO1" s="275"/>
      <c r="UDP1" s="275"/>
      <c r="UDQ1" s="275"/>
      <c r="UDR1" s="275"/>
      <c r="UDS1" s="275"/>
      <c r="UDT1" s="275"/>
      <c r="UDU1" s="275"/>
      <c r="UDV1" s="275"/>
      <c r="UDW1" s="275"/>
      <c r="UDX1" s="275"/>
      <c r="UDY1" s="275"/>
      <c r="UDZ1" s="275"/>
      <c r="UEA1" s="275"/>
      <c r="UEB1" s="275"/>
      <c r="UEC1" s="275"/>
      <c r="UED1" s="275"/>
      <c r="UEE1" s="275"/>
      <c r="UEF1" s="275"/>
      <c r="UEG1" s="275"/>
      <c r="UEH1" s="275"/>
      <c r="UEI1" s="275"/>
      <c r="UEJ1" s="275"/>
      <c r="UEK1" s="275"/>
      <c r="UEL1" s="275"/>
      <c r="UEM1" s="275"/>
      <c r="UEN1" s="275"/>
      <c r="UEO1" s="275"/>
      <c r="UEP1" s="275"/>
      <c r="UEQ1" s="275"/>
      <c r="UER1" s="275"/>
      <c r="UES1" s="275"/>
      <c r="UET1" s="275"/>
      <c r="UEU1" s="275"/>
      <c r="UEV1" s="275"/>
      <c r="UEW1" s="275"/>
      <c r="UEX1" s="275"/>
      <c r="UEY1" s="275"/>
      <c r="UEZ1" s="331"/>
      <c r="UFA1" s="331"/>
      <c r="UFB1" s="331"/>
      <c r="UFC1" s="331"/>
      <c r="UFD1" s="331"/>
      <c r="UFE1" s="331"/>
      <c r="UFF1" s="331"/>
      <c r="UFG1" s="331"/>
      <c r="UFH1" s="331"/>
      <c r="UFI1" s="331"/>
      <c r="UFJ1" s="331"/>
      <c r="UFK1" s="331"/>
      <c r="UFL1" s="331"/>
      <c r="UFM1" s="331"/>
      <c r="UFN1" s="331"/>
      <c r="UFO1" s="331"/>
      <c r="UFP1" s="331"/>
      <c r="UFQ1" s="331"/>
      <c r="UFR1" s="331"/>
      <c r="UFS1" s="331"/>
      <c r="UFT1" s="331"/>
      <c r="UFU1" s="331"/>
      <c r="UFV1" s="331"/>
      <c r="UFW1" s="331"/>
      <c r="UFX1" s="331"/>
      <c r="UFY1" s="331"/>
      <c r="UFZ1" s="331"/>
      <c r="UGA1" s="331"/>
      <c r="UGB1" s="331"/>
      <c r="UGC1" s="331"/>
      <c r="UGD1" s="331"/>
      <c r="UGE1" s="331"/>
      <c r="UGF1" s="331"/>
      <c r="UGG1" s="331"/>
      <c r="UGH1" s="331"/>
      <c r="UGI1" s="331"/>
      <c r="UGJ1" s="331"/>
      <c r="UGK1" s="331"/>
      <c r="UGL1" s="331"/>
      <c r="UGM1" s="331"/>
      <c r="UGN1" s="331"/>
      <c r="UGO1" s="331"/>
      <c r="UGP1" s="331"/>
      <c r="UGQ1" s="331"/>
      <c r="UGR1" s="331"/>
      <c r="UGS1" s="331"/>
      <c r="UGT1" s="331"/>
      <c r="UGU1" s="331"/>
      <c r="UGV1" s="331"/>
      <c r="UGW1" s="331"/>
      <c r="UGX1" s="331"/>
      <c r="UGY1" s="331"/>
      <c r="UGZ1" s="331"/>
      <c r="UHA1" s="331"/>
      <c r="UHB1" s="331"/>
      <c r="UHC1" s="331"/>
      <c r="UHD1" s="331"/>
      <c r="UHE1" s="331"/>
      <c r="UHF1" s="331"/>
      <c r="UHG1" s="331"/>
      <c r="UHH1" s="331"/>
      <c r="UHI1" s="331"/>
      <c r="UHJ1" s="331"/>
      <c r="UHK1" s="331"/>
      <c r="UHL1" s="331"/>
      <c r="UHM1" s="331"/>
      <c r="UHN1" s="331"/>
      <c r="UHO1" s="331"/>
      <c r="UHP1" s="331"/>
      <c r="UHQ1" s="331"/>
      <c r="UHR1" s="331"/>
      <c r="UHS1" s="331"/>
      <c r="UHT1" s="331"/>
      <c r="UHU1" s="331"/>
      <c r="UHV1" s="331"/>
      <c r="UHW1" s="331"/>
      <c r="UHX1" s="331"/>
      <c r="UHY1" s="331"/>
      <c r="UHZ1" s="331"/>
      <c r="UIA1" s="331"/>
      <c r="UIB1" s="331"/>
      <c r="UIC1" s="331"/>
      <c r="UID1" s="331"/>
      <c r="UIE1" s="331"/>
      <c r="UIF1" s="331"/>
      <c r="UIG1" s="331"/>
      <c r="UIH1" s="331"/>
      <c r="UII1" s="331"/>
      <c r="UIJ1" s="331"/>
      <c r="UIK1" s="331"/>
      <c r="UIL1" s="331"/>
      <c r="UIM1" s="331"/>
      <c r="UIN1" s="331"/>
      <c r="UIO1" s="331"/>
      <c r="UIP1" s="331"/>
      <c r="UIQ1" s="331"/>
      <c r="UIR1" s="331"/>
      <c r="UIS1" s="331"/>
      <c r="UIT1" s="331"/>
      <c r="UIU1" s="331"/>
      <c r="UIV1" s="331"/>
      <c r="UIW1" s="331"/>
      <c r="UIX1" s="331"/>
      <c r="UIY1" s="331"/>
      <c r="UIZ1" s="331"/>
      <c r="UJA1" s="331"/>
      <c r="UJB1" s="331"/>
      <c r="UJC1" s="331"/>
      <c r="UJD1" s="331"/>
      <c r="UJE1" s="331"/>
      <c r="UJF1" s="331"/>
      <c r="UJG1" s="331"/>
      <c r="UJH1" s="331"/>
      <c r="UJI1" s="331"/>
      <c r="UJJ1" s="331"/>
      <c r="UJK1" s="331"/>
      <c r="UJL1" s="331"/>
      <c r="UJM1" s="331"/>
      <c r="UJN1" s="331"/>
      <c r="UJO1" s="331"/>
      <c r="UJP1" s="331"/>
      <c r="UJQ1" s="331"/>
      <c r="UJR1" s="331"/>
      <c r="UJS1" s="331"/>
      <c r="UJT1" s="331"/>
      <c r="UJU1" s="331"/>
      <c r="UJV1" s="331"/>
      <c r="UJW1" s="331"/>
      <c r="UJX1" s="331"/>
      <c r="UJY1" s="331"/>
      <c r="UJZ1" s="331"/>
      <c r="UKA1" s="331"/>
      <c r="UKB1" s="331"/>
      <c r="UKC1" s="331"/>
      <c r="UKD1" s="331"/>
      <c r="UKE1" s="331"/>
      <c r="UKF1" s="331"/>
      <c r="UKG1" s="331"/>
      <c r="UKH1" s="331"/>
      <c r="UKI1" s="331"/>
      <c r="UKJ1" s="331"/>
      <c r="UKK1" s="331"/>
      <c r="UKL1" s="331"/>
      <c r="UKM1" s="331"/>
      <c r="UKN1" s="331"/>
      <c r="UKO1" s="331"/>
      <c r="UKP1" s="331"/>
      <c r="UKQ1" s="331"/>
      <c r="UKR1" s="331"/>
      <c r="UKS1" s="331"/>
      <c r="UKT1" s="331"/>
      <c r="UKU1" s="331"/>
      <c r="UKV1" s="331"/>
      <c r="UKW1" s="331"/>
      <c r="UKX1" s="331"/>
      <c r="UKY1" s="331"/>
      <c r="UKZ1" s="331"/>
      <c r="ULA1" s="331"/>
      <c r="ULB1" s="331"/>
      <c r="ULC1" s="331"/>
      <c r="ULD1" s="331"/>
      <c r="ULE1" s="331"/>
      <c r="ULF1" s="331"/>
      <c r="ULG1" s="331"/>
      <c r="ULH1" s="275"/>
      <c r="ULI1" s="275"/>
      <c r="ULJ1" s="275"/>
      <c r="ULK1" s="275"/>
      <c r="ULL1" s="275"/>
      <c r="ULM1" s="275"/>
      <c r="ULN1" s="275"/>
      <c r="ULO1" s="275"/>
      <c r="ULP1" s="275"/>
      <c r="ULQ1" s="275"/>
      <c r="ULR1" s="275"/>
      <c r="ULS1" s="275"/>
      <c r="ULT1" s="275"/>
      <c r="ULU1" s="275"/>
      <c r="ULV1" s="275"/>
      <c r="ULW1" s="275"/>
      <c r="ULX1" s="275"/>
      <c r="ULY1" s="275"/>
      <c r="ULZ1" s="275"/>
      <c r="UMA1" s="275"/>
      <c r="UMB1" s="275"/>
      <c r="UMC1" s="275"/>
      <c r="UMD1" s="275"/>
      <c r="UME1" s="275"/>
      <c r="UMF1" s="275"/>
      <c r="UMG1" s="275"/>
      <c r="UMH1" s="275"/>
      <c r="UMI1" s="275"/>
      <c r="UMJ1" s="275"/>
      <c r="UMK1" s="275"/>
      <c r="UML1" s="275"/>
      <c r="UMM1" s="275"/>
      <c r="UMN1" s="275"/>
      <c r="UMO1" s="275"/>
      <c r="UMP1" s="275"/>
      <c r="UMQ1" s="275"/>
      <c r="UMR1" s="275"/>
      <c r="UMS1" s="275"/>
      <c r="UMT1" s="275"/>
      <c r="UMU1" s="275"/>
      <c r="UMV1" s="275"/>
      <c r="UMW1" s="275"/>
      <c r="UMX1" s="275"/>
      <c r="UMY1" s="275"/>
      <c r="UMZ1" s="275"/>
      <c r="UNA1" s="275"/>
      <c r="UNB1" s="275"/>
      <c r="UNC1" s="275"/>
      <c r="UND1" s="275"/>
      <c r="UNE1" s="275"/>
      <c r="UNF1" s="275"/>
      <c r="UNG1" s="275"/>
      <c r="UNH1" s="275"/>
      <c r="UNI1" s="275"/>
      <c r="UNJ1" s="275"/>
      <c r="UNK1" s="275"/>
      <c r="UNL1" s="275"/>
      <c r="UNM1" s="275"/>
      <c r="UNN1" s="275"/>
      <c r="UNO1" s="275"/>
      <c r="UNP1" s="275"/>
      <c r="UNQ1" s="275"/>
      <c r="UNR1" s="275"/>
      <c r="UNS1" s="275"/>
      <c r="UNT1" s="275"/>
      <c r="UNU1" s="275"/>
      <c r="UNV1" s="275"/>
      <c r="UNW1" s="275"/>
      <c r="UNX1" s="275"/>
      <c r="UNY1" s="275"/>
      <c r="UNZ1" s="275"/>
      <c r="UOA1" s="275"/>
      <c r="UOB1" s="275"/>
      <c r="UOC1" s="275"/>
      <c r="UOD1" s="275"/>
      <c r="UOE1" s="275"/>
      <c r="UOF1" s="275"/>
      <c r="UOG1" s="275"/>
      <c r="UOH1" s="275"/>
      <c r="UOI1" s="275"/>
      <c r="UOJ1" s="275"/>
      <c r="UOK1" s="275"/>
      <c r="UOL1" s="275"/>
      <c r="UOM1" s="275"/>
      <c r="UON1" s="275"/>
      <c r="UOO1" s="275"/>
      <c r="UOP1" s="275"/>
      <c r="UOQ1" s="275"/>
      <c r="UOR1" s="275"/>
      <c r="UOS1" s="275"/>
      <c r="UOT1" s="275"/>
      <c r="UOU1" s="275"/>
      <c r="UOV1" s="331"/>
      <c r="UOW1" s="331"/>
      <c r="UOX1" s="331"/>
      <c r="UOY1" s="331"/>
      <c r="UOZ1" s="331"/>
      <c r="UPA1" s="331"/>
      <c r="UPB1" s="331"/>
      <c r="UPC1" s="331"/>
      <c r="UPD1" s="331"/>
      <c r="UPE1" s="331"/>
      <c r="UPF1" s="331"/>
      <c r="UPG1" s="331"/>
      <c r="UPH1" s="331"/>
      <c r="UPI1" s="331"/>
      <c r="UPJ1" s="331"/>
      <c r="UPK1" s="331"/>
      <c r="UPL1" s="331"/>
      <c r="UPM1" s="331"/>
      <c r="UPN1" s="331"/>
      <c r="UPO1" s="331"/>
      <c r="UPP1" s="331"/>
      <c r="UPQ1" s="331"/>
      <c r="UPR1" s="331"/>
      <c r="UPS1" s="331"/>
      <c r="UPT1" s="331"/>
      <c r="UPU1" s="331"/>
      <c r="UPV1" s="331"/>
      <c r="UPW1" s="331"/>
      <c r="UPX1" s="331"/>
      <c r="UPY1" s="331"/>
      <c r="UPZ1" s="331"/>
      <c r="UQA1" s="331"/>
      <c r="UQB1" s="331"/>
      <c r="UQC1" s="331"/>
      <c r="UQD1" s="331"/>
      <c r="UQE1" s="331"/>
      <c r="UQF1" s="331"/>
      <c r="UQG1" s="331"/>
      <c r="UQH1" s="331"/>
      <c r="UQI1" s="331"/>
      <c r="UQJ1" s="331"/>
      <c r="UQK1" s="331"/>
      <c r="UQL1" s="331"/>
      <c r="UQM1" s="331"/>
      <c r="UQN1" s="331"/>
      <c r="UQO1" s="331"/>
      <c r="UQP1" s="331"/>
      <c r="UQQ1" s="331"/>
      <c r="UQR1" s="331"/>
      <c r="UQS1" s="331"/>
      <c r="UQT1" s="331"/>
      <c r="UQU1" s="331"/>
      <c r="UQV1" s="331"/>
      <c r="UQW1" s="331"/>
      <c r="UQX1" s="331"/>
      <c r="UQY1" s="331"/>
      <c r="UQZ1" s="331"/>
      <c r="URA1" s="331"/>
      <c r="URB1" s="331"/>
      <c r="URC1" s="331"/>
      <c r="URD1" s="331"/>
      <c r="URE1" s="331"/>
      <c r="URF1" s="331"/>
      <c r="URG1" s="331"/>
      <c r="URH1" s="331"/>
      <c r="URI1" s="331"/>
      <c r="URJ1" s="331"/>
      <c r="URK1" s="331"/>
      <c r="URL1" s="331"/>
      <c r="URM1" s="331"/>
      <c r="URN1" s="331"/>
      <c r="URO1" s="331"/>
      <c r="URP1" s="331"/>
      <c r="URQ1" s="331"/>
      <c r="URR1" s="331"/>
      <c r="URS1" s="331"/>
      <c r="URT1" s="331"/>
      <c r="URU1" s="331"/>
      <c r="URV1" s="331"/>
      <c r="URW1" s="331"/>
      <c r="URX1" s="331"/>
      <c r="URY1" s="331"/>
      <c r="URZ1" s="331"/>
      <c r="USA1" s="331"/>
      <c r="USB1" s="331"/>
      <c r="USC1" s="331"/>
      <c r="USD1" s="331"/>
      <c r="USE1" s="331"/>
      <c r="USF1" s="331"/>
      <c r="USG1" s="331"/>
      <c r="USH1" s="331"/>
      <c r="USI1" s="331"/>
      <c r="USJ1" s="331"/>
      <c r="USK1" s="331"/>
      <c r="USL1" s="331"/>
      <c r="USM1" s="331"/>
      <c r="USN1" s="331"/>
      <c r="USO1" s="331"/>
      <c r="USP1" s="331"/>
      <c r="USQ1" s="331"/>
      <c r="USR1" s="331"/>
      <c r="USS1" s="331"/>
      <c r="UST1" s="331"/>
      <c r="USU1" s="331"/>
      <c r="USV1" s="331"/>
      <c r="USW1" s="331"/>
      <c r="USX1" s="331"/>
      <c r="USY1" s="331"/>
      <c r="USZ1" s="331"/>
      <c r="UTA1" s="331"/>
      <c r="UTB1" s="331"/>
      <c r="UTC1" s="331"/>
      <c r="UTD1" s="331"/>
      <c r="UTE1" s="331"/>
      <c r="UTF1" s="331"/>
      <c r="UTG1" s="331"/>
      <c r="UTH1" s="331"/>
      <c r="UTI1" s="331"/>
      <c r="UTJ1" s="331"/>
      <c r="UTK1" s="331"/>
      <c r="UTL1" s="331"/>
      <c r="UTM1" s="331"/>
      <c r="UTN1" s="331"/>
      <c r="UTO1" s="331"/>
      <c r="UTP1" s="331"/>
      <c r="UTQ1" s="331"/>
      <c r="UTR1" s="331"/>
      <c r="UTS1" s="331"/>
      <c r="UTT1" s="331"/>
      <c r="UTU1" s="331"/>
      <c r="UTV1" s="331"/>
      <c r="UTW1" s="331"/>
      <c r="UTX1" s="331"/>
      <c r="UTY1" s="331"/>
      <c r="UTZ1" s="331"/>
      <c r="UUA1" s="331"/>
      <c r="UUB1" s="331"/>
      <c r="UUC1" s="331"/>
      <c r="UUD1" s="331"/>
      <c r="UUE1" s="331"/>
      <c r="UUF1" s="331"/>
      <c r="UUG1" s="331"/>
      <c r="UUH1" s="331"/>
      <c r="UUI1" s="331"/>
      <c r="UUJ1" s="331"/>
      <c r="UUK1" s="331"/>
      <c r="UUL1" s="331"/>
      <c r="UUM1" s="331"/>
      <c r="UUN1" s="331"/>
      <c r="UUO1" s="331"/>
      <c r="UUP1" s="331"/>
      <c r="UUQ1" s="331"/>
      <c r="UUR1" s="331"/>
      <c r="UUS1" s="331"/>
      <c r="UUT1" s="331"/>
      <c r="UUU1" s="331"/>
      <c r="UUV1" s="331"/>
      <c r="UUW1" s="331"/>
      <c r="UUX1" s="331"/>
      <c r="UUY1" s="331"/>
      <c r="UUZ1" s="331"/>
      <c r="UVA1" s="331"/>
      <c r="UVB1" s="331"/>
      <c r="UVC1" s="331"/>
      <c r="UVD1" s="275"/>
      <c r="UVE1" s="275"/>
      <c r="UVF1" s="275"/>
      <c r="UVG1" s="275"/>
      <c r="UVH1" s="275"/>
      <c r="UVI1" s="275"/>
      <c r="UVJ1" s="275"/>
      <c r="UVK1" s="275"/>
      <c r="UVL1" s="275"/>
      <c r="UVM1" s="275"/>
      <c r="UVN1" s="275"/>
      <c r="UVO1" s="275"/>
      <c r="UVP1" s="275"/>
      <c r="UVQ1" s="275"/>
      <c r="UVR1" s="275"/>
      <c r="UVS1" s="275"/>
      <c r="UVT1" s="275"/>
      <c r="UVU1" s="275"/>
      <c r="UVV1" s="275"/>
      <c r="UVW1" s="275"/>
      <c r="UVX1" s="275"/>
      <c r="UVY1" s="275"/>
      <c r="UVZ1" s="275"/>
      <c r="UWA1" s="275"/>
      <c r="UWB1" s="275"/>
      <c r="UWC1" s="275"/>
      <c r="UWD1" s="275"/>
      <c r="UWE1" s="275"/>
      <c r="UWF1" s="275"/>
      <c r="UWG1" s="275"/>
      <c r="UWH1" s="275"/>
      <c r="UWI1" s="275"/>
      <c r="UWJ1" s="275"/>
      <c r="UWK1" s="275"/>
      <c r="UWL1" s="275"/>
      <c r="UWM1" s="275"/>
      <c r="UWN1" s="275"/>
      <c r="UWO1" s="275"/>
      <c r="UWP1" s="275"/>
      <c r="UWQ1" s="275"/>
      <c r="UWR1" s="275"/>
      <c r="UWS1" s="275"/>
      <c r="UWT1" s="275"/>
      <c r="UWU1" s="275"/>
      <c r="UWV1" s="275"/>
      <c r="UWW1" s="275"/>
      <c r="UWX1" s="275"/>
      <c r="UWY1" s="275"/>
      <c r="UWZ1" s="275"/>
      <c r="UXA1" s="275"/>
      <c r="UXB1" s="275"/>
      <c r="UXC1" s="275"/>
      <c r="UXD1" s="275"/>
      <c r="UXE1" s="275"/>
      <c r="UXF1" s="275"/>
      <c r="UXG1" s="275"/>
      <c r="UXH1" s="275"/>
      <c r="UXI1" s="275"/>
      <c r="UXJ1" s="275"/>
      <c r="UXK1" s="275"/>
      <c r="UXL1" s="275"/>
      <c r="UXM1" s="275"/>
      <c r="UXN1" s="275"/>
      <c r="UXO1" s="275"/>
      <c r="UXP1" s="275"/>
      <c r="UXQ1" s="275"/>
      <c r="UXR1" s="275"/>
      <c r="UXS1" s="275"/>
      <c r="UXT1" s="275"/>
      <c r="UXU1" s="275"/>
      <c r="UXV1" s="275"/>
      <c r="UXW1" s="275"/>
      <c r="UXX1" s="275"/>
      <c r="UXY1" s="275"/>
      <c r="UXZ1" s="275"/>
      <c r="UYA1" s="275"/>
      <c r="UYB1" s="275"/>
      <c r="UYC1" s="275"/>
      <c r="UYD1" s="275"/>
      <c r="UYE1" s="275"/>
      <c r="UYF1" s="275"/>
      <c r="UYG1" s="275"/>
      <c r="UYH1" s="275"/>
      <c r="UYI1" s="275"/>
      <c r="UYJ1" s="275"/>
      <c r="UYK1" s="275"/>
      <c r="UYL1" s="275"/>
      <c r="UYM1" s="275"/>
      <c r="UYN1" s="275"/>
      <c r="UYO1" s="275"/>
      <c r="UYP1" s="275"/>
      <c r="UYQ1" s="275"/>
      <c r="UYR1" s="331"/>
      <c r="UYS1" s="331"/>
      <c r="UYT1" s="331"/>
      <c r="UYU1" s="331"/>
      <c r="UYV1" s="331"/>
      <c r="UYW1" s="331"/>
      <c r="UYX1" s="331"/>
      <c r="UYY1" s="331"/>
      <c r="UYZ1" s="331"/>
      <c r="UZA1" s="331"/>
      <c r="UZB1" s="331"/>
      <c r="UZC1" s="331"/>
      <c r="UZD1" s="331"/>
      <c r="UZE1" s="331"/>
      <c r="UZF1" s="331"/>
      <c r="UZG1" s="331"/>
      <c r="UZH1" s="331"/>
      <c r="UZI1" s="331"/>
      <c r="UZJ1" s="331"/>
      <c r="UZK1" s="331"/>
      <c r="UZL1" s="331"/>
      <c r="UZM1" s="331"/>
      <c r="UZN1" s="331"/>
      <c r="UZO1" s="331"/>
      <c r="UZP1" s="331"/>
      <c r="UZQ1" s="331"/>
      <c r="UZR1" s="331"/>
      <c r="UZS1" s="331"/>
      <c r="UZT1" s="331"/>
      <c r="UZU1" s="331"/>
      <c r="UZV1" s="331"/>
      <c r="UZW1" s="331"/>
      <c r="UZX1" s="331"/>
      <c r="UZY1" s="331"/>
      <c r="UZZ1" s="331"/>
      <c r="VAA1" s="331"/>
      <c r="VAB1" s="331"/>
      <c r="VAC1" s="331"/>
      <c r="VAD1" s="331"/>
      <c r="VAE1" s="331"/>
      <c r="VAF1" s="331"/>
      <c r="VAG1" s="331"/>
      <c r="VAH1" s="331"/>
      <c r="VAI1" s="331"/>
      <c r="VAJ1" s="331"/>
      <c r="VAK1" s="331"/>
      <c r="VAL1" s="331"/>
      <c r="VAM1" s="331"/>
      <c r="VAN1" s="331"/>
      <c r="VAO1" s="331"/>
      <c r="VAP1" s="331"/>
      <c r="VAQ1" s="331"/>
      <c r="VAR1" s="331"/>
      <c r="VAS1" s="331"/>
      <c r="VAT1" s="331"/>
      <c r="VAU1" s="331"/>
      <c r="VAV1" s="331"/>
      <c r="VAW1" s="331"/>
      <c r="VAX1" s="331"/>
      <c r="VAY1" s="331"/>
      <c r="VAZ1" s="331"/>
      <c r="VBA1" s="331"/>
      <c r="VBB1" s="331"/>
      <c r="VBC1" s="331"/>
      <c r="VBD1" s="331"/>
      <c r="VBE1" s="331"/>
      <c r="VBF1" s="331"/>
      <c r="VBG1" s="331"/>
      <c r="VBH1" s="331"/>
      <c r="VBI1" s="331"/>
      <c r="VBJ1" s="331"/>
      <c r="VBK1" s="331"/>
      <c r="VBL1" s="331"/>
      <c r="VBM1" s="331"/>
      <c r="VBN1" s="331"/>
      <c r="VBO1" s="331"/>
      <c r="VBP1" s="331"/>
      <c r="VBQ1" s="331"/>
      <c r="VBR1" s="331"/>
      <c r="VBS1" s="331"/>
      <c r="VBT1" s="331"/>
      <c r="VBU1" s="331"/>
      <c r="VBV1" s="331"/>
      <c r="VBW1" s="331"/>
      <c r="VBX1" s="331"/>
      <c r="VBY1" s="331"/>
      <c r="VBZ1" s="331"/>
      <c r="VCA1" s="331"/>
      <c r="VCB1" s="331"/>
      <c r="VCC1" s="331"/>
      <c r="VCD1" s="331"/>
      <c r="VCE1" s="331"/>
      <c r="VCF1" s="331"/>
      <c r="VCG1" s="331"/>
      <c r="VCH1" s="331"/>
      <c r="VCI1" s="331"/>
      <c r="VCJ1" s="331"/>
      <c r="VCK1" s="331"/>
      <c r="VCL1" s="331"/>
      <c r="VCM1" s="331"/>
      <c r="VCN1" s="331"/>
      <c r="VCO1" s="331"/>
      <c r="VCP1" s="331"/>
      <c r="VCQ1" s="331"/>
      <c r="VCR1" s="331"/>
      <c r="VCS1" s="331"/>
      <c r="VCT1" s="331"/>
      <c r="VCU1" s="331"/>
      <c r="VCV1" s="331"/>
      <c r="VCW1" s="331"/>
      <c r="VCX1" s="331"/>
      <c r="VCY1" s="331"/>
      <c r="VCZ1" s="331"/>
      <c r="VDA1" s="331"/>
      <c r="VDB1" s="331"/>
      <c r="VDC1" s="331"/>
      <c r="VDD1" s="331"/>
      <c r="VDE1" s="331"/>
      <c r="VDF1" s="331"/>
      <c r="VDG1" s="331"/>
      <c r="VDH1" s="331"/>
      <c r="VDI1" s="331"/>
      <c r="VDJ1" s="331"/>
      <c r="VDK1" s="331"/>
      <c r="VDL1" s="331"/>
      <c r="VDM1" s="331"/>
      <c r="VDN1" s="331"/>
      <c r="VDO1" s="331"/>
      <c r="VDP1" s="331"/>
      <c r="VDQ1" s="331"/>
      <c r="VDR1" s="331"/>
      <c r="VDS1" s="331"/>
      <c r="VDT1" s="331"/>
      <c r="VDU1" s="331"/>
      <c r="VDV1" s="331"/>
      <c r="VDW1" s="331"/>
      <c r="VDX1" s="331"/>
      <c r="VDY1" s="331"/>
      <c r="VDZ1" s="331"/>
      <c r="VEA1" s="331"/>
      <c r="VEB1" s="331"/>
      <c r="VEC1" s="331"/>
      <c r="VED1" s="331"/>
      <c r="VEE1" s="331"/>
      <c r="VEF1" s="331"/>
      <c r="VEG1" s="331"/>
      <c r="VEH1" s="331"/>
      <c r="VEI1" s="331"/>
      <c r="VEJ1" s="331"/>
      <c r="VEK1" s="331"/>
      <c r="VEL1" s="331"/>
      <c r="VEM1" s="331"/>
      <c r="VEN1" s="331"/>
      <c r="VEO1" s="331"/>
      <c r="VEP1" s="331"/>
      <c r="VEQ1" s="331"/>
      <c r="VER1" s="331"/>
      <c r="VES1" s="331"/>
      <c r="VET1" s="331"/>
      <c r="VEU1" s="331"/>
      <c r="VEV1" s="331"/>
      <c r="VEW1" s="331"/>
      <c r="VEX1" s="331"/>
      <c r="VEY1" s="331"/>
      <c r="VEZ1" s="275"/>
      <c r="VFA1" s="275"/>
      <c r="VFB1" s="275"/>
      <c r="VFC1" s="275"/>
      <c r="VFD1" s="275"/>
      <c r="VFE1" s="275"/>
      <c r="VFF1" s="275"/>
      <c r="VFG1" s="275"/>
      <c r="VFH1" s="275"/>
      <c r="VFI1" s="275"/>
      <c r="VFJ1" s="275"/>
      <c r="VFK1" s="275"/>
      <c r="VFL1" s="275"/>
      <c r="VFM1" s="275"/>
      <c r="VFN1" s="275"/>
      <c r="VFO1" s="275"/>
      <c r="VFP1" s="275"/>
      <c r="VFQ1" s="275"/>
      <c r="VFR1" s="275"/>
      <c r="VFS1" s="275"/>
      <c r="VFT1" s="275"/>
      <c r="VFU1" s="275"/>
      <c r="VFV1" s="275"/>
      <c r="VFW1" s="275"/>
      <c r="VFX1" s="275"/>
      <c r="VFY1" s="275"/>
      <c r="VFZ1" s="275"/>
      <c r="VGA1" s="275"/>
      <c r="VGB1" s="275"/>
      <c r="VGC1" s="275"/>
      <c r="VGD1" s="275"/>
      <c r="VGE1" s="275"/>
      <c r="VGF1" s="275"/>
      <c r="VGG1" s="275"/>
      <c r="VGH1" s="275"/>
      <c r="VGI1" s="275"/>
      <c r="VGJ1" s="275"/>
      <c r="VGK1" s="275"/>
      <c r="VGL1" s="275"/>
      <c r="VGM1" s="275"/>
      <c r="VGN1" s="275"/>
      <c r="VGO1" s="275"/>
      <c r="VGP1" s="275"/>
      <c r="VGQ1" s="275"/>
      <c r="VGR1" s="275"/>
      <c r="VGS1" s="275"/>
      <c r="VGT1" s="275"/>
      <c r="VGU1" s="275"/>
      <c r="VGV1" s="275"/>
      <c r="VGW1" s="275"/>
      <c r="VGX1" s="275"/>
      <c r="VGY1" s="275"/>
      <c r="VGZ1" s="275"/>
      <c r="VHA1" s="275"/>
      <c r="VHB1" s="275"/>
      <c r="VHC1" s="275"/>
      <c r="VHD1" s="275"/>
      <c r="VHE1" s="275"/>
      <c r="VHF1" s="275"/>
      <c r="VHG1" s="275"/>
      <c r="VHH1" s="275"/>
      <c r="VHI1" s="275"/>
      <c r="VHJ1" s="275"/>
      <c r="VHK1" s="275"/>
      <c r="VHL1" s="275"/>
      <c r="VHM1" s="275"/>
      <c r="VHN1" s="275"/>
      <c r="VHO1" s="275"/>
      <c r="VHP1" s="275"/>
      <c r="VHQ1" s="275"/>
      <c r="VHR1" s="275"/>
      <c r="VHS1" s="275"/>
      <c r="VHT1" s="275"/>
      <c r="VHU1" s="275"/>
      <c r="VHV1" s="275"/>
      <c r="VHW1" s="275"/>
      <c r="VHX1" s="275"/>
      <c r="VHY1" s="275"/>
      <c r="VHZ1" s="275"/>
      <c r="VIA1" s="275"/>
      <c r="VIB1" s="275"/>
      <c r="VIC1" s="275"/>
      <c r="VID1" s="275"/>
      <c r="VIE1" s="275"/>
      <c r="VIF1" s="275"/>
      <c r="VIG1" s="275"/>
      <c r="VIH1" s="275"/>
      <c r="VII1" s="275"/>
      <c r="VIJ1" s="275"/>
      <c r="VIK1" s="275"/>
      <c r="VIL1" s="275"/>
      <c r="VIM1" s="275"/>
      <c r="VIN1" s="331"/>
      <c r="VIO1" s="331"/>
      <c r="VIP1" s="331"/>
      <c r="VIQ1" s="331"/>
      <c r="VIR1" s="331"/>
      <c r="VIS1" s="331"/>
      <c r="VIT1" s="331"/>
      <c r="VIU1" s="331"/>
      <c r="VIV1" s="331"/>
      <c r="VIW1" s="331"/>
      <c r="VIX1" s="331"/>
      <c r="VIY1" s="331"/>
      <c r="VIZ1" s="331"/>
      <c r="VJA1" s="331"/>
      <c r="VJB1" s="331"/>
      <c r="VJC1" s="331"/>
      <c r="VJD1" s="331"/>
      <c r="VJE1" s="331"/>
      <c r="VJF1" s="331"/>
      <c r="VJG1" s="331"/>
      <c r="VJH1" s="331"/>
      <c r="VJI1" s="331"/>
      <c r="VJJ1" s="331"/>
      <c r="VJK1" s="331"/>
      <c r="VJL1" s="331"/>
      <c r="VJM1" s="331"/>
      <c r="VJN1" s="331"/>
      <c r="VJO1" s="331"/>
      <c r="VJP1" s="331"/>
      <c r="VJQ1" s="331"/>
      <c r="VJR1" s="331"/>
      <c r="VJS1" s="331"/>
      <c r="VJT1" s="331"/>
      <c r="VJU1" s="331"/>
      <c r="VJV1" s="331"/>
      <c r="VJW1" s="331"/>
      <c r="VJX1" s="331"/>
      <c r="VJY1" s="331"/>
      <c r="VJZ1" s="331"/>
      <c r="VKA1" s="331"/>
      <c r="VKB1" s="331"/>
      <c r="VKC1" s="331"/>
      <c r="VKD1" s="331"/>
      <c r="VKE1" s="331"/>
      <c r="VKF1" s="331"/>
      <c r="VKG1" s="331"/>
      <c r="VKH1" s="331"/>
      <c r="VKI1" s="331"/>
      <c r="VKJ1" s="331"/>
      <c r="VKK1" s="331"/>
      <c r="VKL1" s="331"/>
      <c r="VKM1" s="331"/>
      <c r="VKN1" s="331"/>
      <c r="VKO1" s="331"/>
      <c r="VKP1" s="331"/>
      <c r="VKQ1" s="331"/>
      <c r="VKR1" s="331"/>
      <c r="VKS1" s="331"/>
      <c r="VKT1" s="331"/>
      <c r="VKU1" s="331"/>
      <c r="VKV1" s="331"/>
      <c r="VKW1" s="331"/>
      <c r="VKX1" s="331"/>
      <c r="VKY1" s="331"/>
      <c r="VKZ1" s="331"/>
      <c r="VLA1" s="331"/>
      <c r="VLB1" s="331"/>
      <c r="VLC1" s="331"/>
      <c r="VLD1" s="331"/>
      <c r="VLE1" s="331"/>
      <c r="VLF1" s="331"/>
      <c r="VLG1" s="331"/>
      <c r="VLH1" s="331"/>
      <c r="VLI1" s="331"/>
      <c r="VLJ1" s="331"/>
      <c r="VLK1" s="331"/>
      <c r="VLL1" s="331"/>
      <c r="VLM1" s="331"/>
      <c r="VLN1" s="331"/>
      <c r="VLO1" s="331"/>
      <c r="VLP1" s="331"/>
      <c r="VLQ1" s="331"/>
      <c r="VLR1" s="331"/>
      <c r="VLS1" s="331"/>
      <c r="VLT1" s="331"/>
      <c r="VLU1" s="331"/>
      <c r="VLV1" s="331"/>
      <c r="VLW1" s="331"/>
      <c r="VLX1" s="331"/>
      <c r="VLY1" s="331"/>
      <c r="VLZ1" s="331"/>
      <c r="VMA1" s="331"/>
      <c r="VMB1" s="331"/>
      <c r="VMC1" s="331"/>
      <c r="VMD1" s="331"/>
      <c r="VME1" s="331"/>
      <c r="VMF1" s="331"/>
      <c r="VMG1" s="331"/>
      <c r="VMH1" s="331"/>
      <c r="VMI1" s="331"/>
      <c r="VMJ1" s="331"/>
      <c r="VMK1" s="331"/>
      <c r="VML1" s="331"/>
      <c r="VMM1" s="331"/>
      <c r="VMN1" s="331"/>
      <c r="VMO1" s="331"/>
      <c r="VMP1" s="331"/>
      <c r="VMQ1" s="331"/>
      <c r="VMR1" s="331"/>
      <c r="VMS1" s="331"/>
      <c r="VMT1" s="331"/>
      <c r="VMU1" s="331"/>
      <c r="VMV1" s="331"/>
      <c r="VMW1" s="331"/>
      <c r="VMX1" s="331"/>
      <c r="VMY1" s="331"/>
      <c r="VMZ1" s="331"/>
      <c r="VNA1" s="331"/>
      <c r="VNB1" s="331"/>
      <c r="VNC1" s="331"/>
      <c r="VND1" s="331"/>
      <c r="VNE1" s="331"/>
      <c r="VNF1" s="331"/>
      <c r="VNG1" s="331"/>
      <c r="VNH1" s="331"/>
      <c r="VNI1" s="331"/>
      <c r="VNJ1" s="331"/>
      <c r="VNK1" s="331"/>
      <c r="VNL1" s="331"/>
      <c r="VNM1" s="331"/>
      <c r="VNN1" s="331"/>
      <c r="VNO1" s="331"/>
      <c r="VNP1" s="331"/>
      <c r="VNQ1" s="331"/>
      <c r="VNR1" s="331"/>
      <c r="VNS1" s="331"/>
      <c r="VNT1" s="331"/>
      <c r="VNU1" s="331"/>
      <c r="VNV1" s="331"/>
      <c r="VNW1" s="331"/>
      <c r="VNX1" s="331"/>
      <c r="VNY1" s="331"/>
      <c r="VNZ1" s="331"/>
      <c r="VOA1" s="331"/>
      <c r="VOB1" s="331"/>
      <c r="VOC1" s="331"/>
      <c r="VOD1" s="331"/>
      <c r="VOE1" s="331"/>
      <c r="VOF1" s="331"/>
      <c r="VOG1" s="331"/>
      <c r="VOH1" s="331"/>
      <c r="VOI1" s="331"/>
      <c r="VOJ1" s="331"/>
      <c r="VOK1" s="331"/>
      <c r="VOL1" s="331"/>
      <c r="VOM1" s="331"/>
      <c r="VON1" s="331"/>
      <c r="VOO1" s="331"/>
      <c r="VOP1" s="331"/>
      <c r="VOQ1" s="331"/>
      <c r="VOR1" s="331"/>
      <c r="VOS1" s="331"/>
      <c r="VOT1" s="331"/>
      <c r="VOU1" s="331"/>
      <c r="VOV1" s="275"/>
      <c r="VOW1" s="275"/>
      <c r="VOX1" s="275"/>
      <c r="VOY1" s="275"/>
      <c r="VOZ1" s="275"/>
      <c r="VPA1" s="275"/>
      <c r="VPB1" s="275"/>
      <c r="VPC1" s="275"/>
      <c r="VPD1" s="275"/>
      <c r="VPE1" s="275"/>
      <c r="VPF1" s="275"/>
      <c r="VPG1" s="275"/>
      <c r="VPH1" s="275"/>
      <c r="VPI1" s="275"/>
      <c r="VPJ1" s="275"/>
      <c r="VPK1" s="275"/>
      <c r="VPL1" s="275"/>
      <c r="VPM1" s="275"/>
      <c r="VPN1" s="275"/>
      <c r="VPO1" s="275"/>
      <c r="VPP1" s="275"/>
      <c r="VPQ1" s="275"/>
      <c r="VPR1" s="275"/>
      <c r="VPS1" s="275"/>
      <c r="VPT1" s="275"/>
      <c r="VPU1" s="275"/>
      <c r="VPV1" s="275"/>
      <c r="VPW1" s="275"/>
      <c r="VPX1" s="275"/>
      <c r="VPY1" s="275"/>
      <c r="VPZ1" s="275"/>
      <c r="VQA1" s="275"/>
      <c r="VQB1" s="275"/>
      <c r="VQC1" s="275"/>
      <c r="VQD1" s="275"/>
      <c r="VQE1" s="275"/>
      <c r="VQF1" s="275"/>
      <c r="VQG1" s="275"/>
      <c r="VQH1" s="275"/>
      <c r="VQI1" s="275"/>
      <c r="VQJ1" s="275"/>
      <c r="VQK1" s="275"/>
      <c r="VQL1" s="275"/>
      <c r="VQM1" s="275"/>
      <c r="VQN1" s="275"/>
      <c r="VQO1" s="275"/>
      <c r="VQP1" s="275"/>
      <c r="VQQ1" s="275"/>
      <c r="VQR1" s="275"/>
      <c r="VQS1" s="275"/>
      <c r="VQT1" s="275"/>
      <c r="VQU1" s="275"/>
      <c r="VQV1" s="275"/>
      <c r="VQW1" s="275"/>
      <c r="VQX1" s="275"/>
      <c r="VQY1" s="275"/>
      <c r="VQZ1" s="275"/>
      <c r="VRA1" s="275"/>
      <c r="VRB1" s="275"/>
      <c r="VRC1" s="275"/>
      <c r="VRD1" s="275"/>
      <c r="VRE1" s="275"/>
      <c r="VRF1" s="275"/>
      <c r="VRG1" s="275"/>
      <c r="VRH1" s="275"/>
      <c r="VRI1" s="275"/>
      <c r="VRJ1" s="275"/>
      <c r="VRK1" s="275"/>
      <c r="VRL1" s="275"/>
      <c r="VRM1" s="275"/>
      <c r="VRN1" s="275"/>
      <c r="VRO1" s="275"/>
      <c r="VRP1" s="275"/>
      <c r="VRQ1" s="275"/>
      <c r="VRR1" s="275"/>
      <c r="VRS1" s="275"/>
      <c r="VRT1" s="275"/>
      <c r="VRU1" s="275"/>
      <c r="VRV1" s="275"/>
      <c r="VRW1" s="275"/>
      <c r="VRX1" s="275"/>
      <c r="VRY1" s="275"/>
      <c r="VRZ1" s="275"/>
      <c r="VSA1" s="275"/>
      <c r="VSB1" s="275"/>
      <c r="VSC1" s="275"/>
      <c r="VSD1" s="275"/>
      <c r="VSE1" s="275"/>
      <c r="VSF1" s="275"/>
      <c r="VSG1" s="275"/>
      <c r="VSH1" s="275"/>
      <c r="VSI1" s="275"/>
      <c r="VSJ1" s="331"/>
      <c r="VSK1" s="331"/>
      <c r="VSL1" s="331"/>
      <c r="VSM1" s="331"/>
      <c r="VSN1" s="331"/>
      <c r="VSO1" s="331"/>
      <c r="VSP1" s="331"/>
      <c r="VSQ1" s="331"/>
      <c r="VSR1" s="331"/>
      <c r="VSS1" s="331"/>
      <c r="VST1" s="331"/>
      <c r="VSU1" s="331"/>
      <c r="VSV1" s="331"/>
      <c r="VSW1" s="331"/>
      <c r="VSX1" s="331"/>
      <c r="VSY1" s="331"/>
      <c r="VSZ1" s="331"/>
      <c r="VTA1" s="331"/>
      <c r="VTB1" s="331"/>
      <c r="VTC1" s="331"/>
      <c r="VTD1" s="331"/>
      <c r="VTE1" s="331"/>
      <c r="VTF1" s="331"/>
      <c r="VTG1" s="331"/>
      <c r="VTH1" s="331"/>
      <c r="VTI1" s="331"/>
      <c r="VTJ1" s="331"/>
      <c r="VTK1" s="331"/>
      <c r="VTL1" s="331"/>
      <c r="VTM1" s="331"/>
      <c r="VTN1" s="331"/>
      <c r="VTO1" s="331"/>
      <c r="VTP1" s="331"/>
      <c r="VTQ1" s="331"/>
      <c r="VTR1" s="331"/>
      <c r="VTS1" s="331"/>
      <c r="VTT1" s="331"/>
      <c r="VTU1" s="331"/>
      <c r="VTV1" s="331"/>
      <c r="VTW1" s="331"/>
      <c r="VTX1" s="331"/>
      <c r="VTY1" s="331"/>
      <c r="VTZ1" s="331"/>
      <c r="VUA1" s="331"/>
      <c r="VUB1" s="331"/>
      <c r="VUC1" s="331"/>
      <c r="VUD1" s="331"/>
      <c r="VUE1" s="331"/>
      <c r="VUF1" s="331"/>
      <c r="VUG1" s="331"/>
      <c r="VUH1" s="331"/>
      <c r="VUI1" s="331"/>
      <c r="VUJ1" s="331"/>
      <c r="VUK1" s="331"/>
      <c r="VUL1" s="331"/>
      <c r="VUM1" s="331"/>
      <c r="VUN1" s="331"/>
      <c r="VUO1" s="331"/>
      <c r="VUP1" s="331"/>
      <c r="VUQ1" s="331"/>
      <c r="VUR1" s="331"/>
      <c r="VUS1" s="331"/>
      <c r="VUT1" s="331"/>
      <c r="VUU1" s="331"/>
      <c r="VUV1" s="331"/>
      <c r="VUW1" s="331"/>
      <c r="VUX1" s="331"/>
      <c r="VUY1" s="331"/>
      <c r="VUZ1" s="331"/>
      <c r="VVA1" s="331"/>
      <c r="VVB1" s="331"/>
      <c r="VVC1" s="331"/>
      <c r="VVD1" s="331"/>
      <c r="VVE1" s="331"/>
      <c r="VVF1" s="331"/>
      <c r="VVG1" s="331"/>
      <c r="VVH1" s="331"/>
      <c r="VVI1" s="331"/>
      <c r="VVJ1" s="331"/>
      <c r="VVK1" s="331"/>
      <c r="VVL1" s="331"/>
      <c r="VVM1" s="331"/>
      <c r="VVN1" s="331"/>
      <c r="VVO1" s="331"/>
      <c r="VVP1" s="331"/>
      <c r="VVQ1" s="331"/>
      <c r="VVR1" s="331"/>
      <c r="VVS1" s="331"/>
      <c r="VVT1" s="331"/>
      <c r="VVU1" s="331"/>
      <c r="VVV1" s="331"/>
      <c r="VVW1" s="331"/>
      <c r="VVX1" s="331"/>
      <c r="VVY1" s="331"/>
      <c r="VVZ1" s="331"/>
      <c r="VWA1" s="331"/>
      <c r="VWB1" s="331"/>
      <c r="VWC1" s="331"/>
      <c r="VWD1" s="331"/>
      <c r="VWE1" s="331"/>
      <c r="VWF1" s="331"/>
      <c r="VWG1" s="331"/>
      <c r="VWH1" s="331"/>
      <c r="VWI1" s="331"/>
      <c r="VWJ1" s="331"/>
      <c r="VWK1" s="331"/>
      <c r="VWL1" s="331"/>
      <c r="VWM1" s="331"/>
      <c r="VWN1" s="331"/>
      <c r="VWO1" s="331"/>
      <c r="VWP1" s="331"/>
      <c r="VWQ1" s="331"/>
      <c r="VWR1" s="331"/>
      <c r="VWS1" s="331"/>
      <c r="VWT1" s="331"/>
      <c r="VWU1" s="331"/>
      <c r="VWV1" s="331"/>
      <c r="VWW1" s="331"/>
      <c r="VWX1" s="331"/>
      <c r="VWY1" s="331"/>
      <c r="VWZ1" s="331"/>
      <c r="VXA1" s="331"/>
      <c r="VXB1" s="331"/>
      <c r="VXC1" s="331"/>
      <c r="VXD1" s="331"/>
      <c r="VXE1" s="331"/>
      <c r="VXF1" s="331"/>
      <c r="VXG1" s="331"/>
      <c r="VXH1" s="331"/>
      <c r="VXI1" s="331"/>
      <c r="VXJ1" s="331"/>
      <c r="VXK1" s="331"/>
      <c r="VXL1" s="331"/>
      <c r="VXM1" s="331"/>
      <c r="VXN1" s="331"/>
      <c r="VXO1" s="331"/>
      <c r="VXP1" s="331"/>
      <c r="VXQ1" s="331"/>
      <c r="VXR1" s="331"/>
      <c r="VXS1" s="331"/>
      <c r="VXT1" s="331"/>
      <c r="VXU1" s="331"/>
      <c r="VXV1" s="331"/>
      <c r="VXW1" s="331"/>
      <c r="VXX1" s="331"/>
      <c r="VXY1" s="331"/>
      <c r="VXZ1" s="331"/>
      <c r="VYA1" s="331"/>
      <c r="VYB1" s="331"/>
      <c r="VYC1" s="331"/>
      <c r="VYD1" s="331"/>
      <c r="VYE1" s="331"/>
      <c r="VYF1" s="331"/>
      <c r="VYG1" s="331"/>
      <c r="VYH1" s="331"/>
      <c r="VYI1" s="331"/>
      <c r="VYJ1" s="331"/>
      <c r="VYK1" s="331"/>
      <c r="VYL1" s="331"/>
      <c r="VYM1" s="331"/>
      <c r="VYN1" s="331"/>
      <c r="VYO1" s="331"/>
      <c r="VYP1" s="331"/>
      <c r="VYQ1" s="331"/>
      <c r="VYR1" s="275"/>
      <c r="VYS1" s="275"/>
      <c r="VYT1" s="275"/>
      <c r="VYU1" s="275"/>
      <c r="VYV1" s="275"/>
      <c r="VYW1" s="275"/>
      <c r="VYX1" s="275"/>
      <c r="VYY1" s="275"/>
      <c r="VYZ1" s="275"/>
      <c r="VZA1" s="275"/>
      <c r="VZB1" s="275"/>
      <c r="VZC1" s="275"/>
      <c r="VZD1" s="275"/>
      <c r="VZE1" s="275"/>
      <c r="VZF1" s="275"/>
      <c r="VZG1" s="275"/>
      <c r="VZH1" s="275"/>
      <c r="VZI1" s="275"/>
      <c r="VZJ1" s="275"/>
      <c r="VZK1" s="275"/>
      <c r="VZL1" s="275"/>
      <c r="VZM1" s="275"/>
      <c r="VZN1" s="275"/>
      <c r="VZO1" s="275"/>
      <c r="VZP1" s="275"/>
      <c r="VZQ1" s="275"/>
      <c r="VZR1" s="275"/>
      <c r="VZS1" s="275"/>
      <c r="VZT1" s="275"/>
      <c r="VZU1" s="275"/>
      <c r="VZV1" s="275"/>
      <c r="VZW1" s="275"/>
      <c r="VZX1" s="275"/>
      <c r="VZY1" s="275"/>
      <c r="VZZ1" s="275"/>
      <c r="WAA1" s="275"/>
      <c r="WAB1" s="275"/>
      <c r="WAC1" s="275"/>
      <c r="WAD1" s="275"/>
      <c r="WAE1" s="275"/>
      <c r="WAF1" s="275"/>
      <c r="WAG1" s="275"/>
      <c r="WAH1" s="275"/>
      <c r="WAI1" s="275"/>
      <c r="WAJ1" s="275"/>
      <c r="WAK1" s="275"/>
      <c r="WAL1" s="275"/>
      <c r="WAM1" s="275"/>
      <c r="WAN1" s="275"/>
      <c r="WAO1" s="275"/>
      <c r="WAP1" s="275"/>
      <c r="WAQ1" s="275"/>
      <c r="WAR1" s="275"/>
      <c r="WAS1" s="275"/>
      <c r="WAT1" s="275"/>
      <c r="WAU1" s="275"/>
      <c r="WAV1" s="275"/>
      <c r="WAW1" s="275"/>
      <c r="WAX1" s="275"/>
      <c r="WAY1" s="275"/>
      <c r="WAZ1" s="275"/>
      <c r="WBA1" s="275"/>
      <c r="WBB1" s="275"/>
      <c r="WBC1" s="275"/>
      <c r="WBD1" s="275"/>
      <c r="WBE1" s="275"/>
      <c r="WBF1" s="275"/>
      <c r="WBG1" s="275"/>
      <c r="WBH1" s="275"/>
      <c r="WBI1" s="275"/>
      <c r="WBJ1" s="275"/>
      <c r="WBK1" s="275"/>
      <c r="WBL1" s="275"/>
      <c r="WBM1" s="275"/>
      <c r="WBN1" s="275"/>
      <c r="WBO1" s="275"/>
      <c r="WBP1" s="275"/>
      <c r="WBQ1" s="275"/>
      <c r="WBR1" s="275"/>
      <c r="WBS1" s="275"/>
      <c r="WBT1" s="275"/>
      <c r="WBU1" s="275"/>
      <c r="WBV1" s="275"/>
      <c r="WBW1" s="275"/>
      <c r="WBX1" s="275"/>
      <c r="WBY1" s="275"/>
      <c r="WBZ1" s="275"/>
      <c r="WCA1" s="275"/>
      <c r="WCB1" s="275"/>
      <c r="WCC1" s="275"/>
      <c r="WCD1" s="275"/>
      <c r="WCE1" s="275"/>
      <c r="WCF1" s="331"/>
      <c r="WCG1" s="331"/>
      <c r="WCH1" s="331"/>
      <c r="WCI1" s="331"/>
      <c r="WCJ1" s="331"/>
      <c r="WCK1" s="331"/>
      <c r="WCL1" s="331"/>
      <c r="WCM1" s="331"/>
      <c r="WCN1" s="331"/>
      <c r="WCO1" s="331"/>
      <c r="WCP1" s="331"/>
      <c r="WCQ1" s="331"/>
      <c r="WCR1" s="331"/>
      <c r="WCS1" s="331"/>
      <c r="WCT1" s="331"/>
      <c r="WCU1" s="331"/>
      <c r="WCV1" s="331"/>
      <c r="WCW1" s="331"/>
      <c r="WCX1" s="331"/>
      <c r="WCY1" s="331"/>
      <c r="WCZ1" s="331"/>
      <c r="WDA1" s="331"/>
      <c r="WDB1" s="331"/>
      <c r="WDC1" s="331"/>
      <c r="WDD1" s="331"/>
      <c r="WDE1" s="331"/>
      <c r="WDF1" s="331"/>
      <c r="WDG1" s="331"/>
      <c r="WDH1" s="331"/>
      <c r="WDI1" s="331"/>
      <c r="WDJ1" s="331"/>
      <c r="WDK1" s="331"/>
      <c r="WDL1" s="331"/>
      <c r="WDM1" s="331"/>
      <c r="WDN1" s="331"/>
      <c r="WDO1" s="331"/>
      <c r="WDP1" s="331"/>
      <c r="WDQ1" s="331"/>
      <c r="WDR1" s="331"/>
      <c r="WDS1" s="331"/>
      <c r="WDT1" s="331"/>
      <c r="WDU1" s="331"/>
      <c r="WDV1" s="331"/>
      <c r="WDW1" s="331"/>
      <c r="WDX1" s="331"/>
      <c r="WDY1" s="331"/>
      <c r="WDZ1" s="331"/>
      <c r="WEA1" s="331"/>
      <c r="WEB1" s="331"/>
      <c r="WEC1" s="331"/>
      <c r="WED1" s="331"/>
      <c r="WEE1" s="331"/>
      <c r="WEF1" s="331"/>
      <c r="WEG1" s="331"/>
      <c r="WEH1" s="331"/>
      <c r="WEI1" s="331"/>
      <c r="WEJ1" s="331"/>
      <c r="WEK1" s="331"/>
      <c r="WEL1" s="331"/>
      <c r="WEM1" s="331"/>
      <c r="WEN1" s="331"/>
      <c r="WEO1" s="331"/>
      <c r="WEP1" s="331"/>
      <c r="WEQ1" s="331"/>
      <c r="WER1" s="331"/>
      <c r="WES1" s="331"/>
      <c r="WET1" s="331"/>
      <c r="WEU1" s="331"/>
      <c r="WEV1" s="331"/>
      <c r="WEW1" s="331"/>
      <c r="WEX1" s="331"/>
      <c r="WEY1" s="331"/>
      <c r="WEZ1" s="331"/>
      <c r="WFA1" s="331"/>
      <c r="WFB1" s="331"/>
      <c r="WFC1" s="331"/>
      <c r="WFD1" s="331"/>
      <c r="WFE1" s="331"/>
      <c r="WFF1" s="331"/>
      <c r="WFG1" s="331"/>
      <c r="WFH1" s="331"/>
      <c r="WFI1" s="331"/>
      <c r="WFJ1" s="331"/>
      <c r="WFK1" s="331"/>
      <c r="WFL1" s="331"/>
      <c r="WFM1" s="331"/>
      <c r="WFN1" s="331"/>
      <c r="WFO1" s="331"/>
      <c r="WFP1" s="331"/>
      <c r="WFQ1" s="331"/>
      <c r="WFR1" s="331"/>
      <c r="WFS1" s="331"/>
      <c r="WFT1" s="331"/>
      <c r="WFU1" s="331"/>
      <c r="WFV1" s="331"/>
      <c r="WFW1" s="331"/>
      <c r="WFX1" s="331"/>
      <c r="WFY1" s="331"/>
      <c r="WFZ1" s="331"/>
      <c r="WGA1" s="331"/>
      <c r="WGB1" s="331"/>
      <c r="WGC1" s="331"/>
      <c r="WGD1" s="331"/>
      <c r="WGE1" s="331"/>
      <c r="WGF1" s="331"/>
      <c r="WGG1" s="331"/>
      <c r="WGH1" s="331"/>
      <c r="WGI1" s="331"/>
      <c r="WGJ1" s="331"/>
      <c r="WGK1" s="331"/>
      <c r="WGL1" s="331"/>
      <c r="WGM1" s="331"/>
      <c r="WGN1" s="331"/>
      <c r="WGO1" s="331"/>
      <c r="WGP1" s="331"/>
      <c r="WGQ1" s="331"/>
      <c r="WGR1" s="331"/>
      <c r="WGS1" s="331"/>
      <c r="WGT1" s="331"/>
      <c r="WGU1" s="331"/>
      <c r="WGV1" s="331"/>
      <c r="WGW1" s="331"/>
      <c r="WGX1" s="331"/>
      <c r="WGY1" s="331"/>
      <c r="WGZ1" s="331"/>
      <c r="WHA1" s="331"/>
      <c r="WHB1" s="331"/>
      <c r="WHC1" s="331"/>
      <c r="WHD1" s="331"/>
      <c r="WHE1" s="331"/>
      <c r="WHF1" s="331"/>
      <c r="WHG1" s="331"/>
      <c r="WHH1" s="331"/>
      <c r="WHI1" s="331"/>
      <c r="WHJ1" s="331"/>
      <c r="WHK1" s="331"/>
      <c r="WHL1" s="331"/>
      <c r="WHM1" s="331"/>
      <c r="WHN1" s="331"/>
      <c r="WHO1" s="331"/>
      <c r="WHP1" s="331"/>
      <c r="WHQ1" s="331"/>
      <c r="WHR1" s="331"/>
      <c r="WHS1" s="331"/>
      <c r="WHT1" s="331"/>
      <c r="WHU1" s="331"/>
      <c r="WHV1" s="331"/>
      <c r="WHW1" s="331"/>
      <c r="WHX1" s="331"/>
      <c r="WHY1" s="331"/>
      <c r="WHZ1" s="331"/>
      <c r="WIA1" s="331"/>
      <c r="WIB1" s="331"/>
      <c r="WIC1" s="331"/>
      <c r="WID1" s="331"/>
      <c r="WIE1" s="331"/>
      <c r="WIF1" s="331"/>
      <c r="WIG1" s="331"/>
      <c r="WIH1" s="331"/>
      <c r="WII1" s="331"/>
      <c r="WIJ1" s="331"/>
      <c r="WIK1" s="331"/>
      <c r="WIL1" s="331"/>
      <c r="WIM1" s="331"/>
      <c r="WIN1" s="275"/>
      <c r="WIO1" s="275"/>
      <c r="WIP1" s="275"/>
      <c r="WIQ1" s="275"/>
      <c r="WIR1" s="275"/>
      <c r="WIS1" s="275"/>
      <c r="WIT1" s="275"/>
      <c r="WIU1" s="275"/>
      <c r="WIV1" s="275"/>
      <c r="WIW1" s="275"/>
      <c r="WIX1" s="275"/>
      <c r="WIY1" s="275"/>
      <c r="WIZ1" s="275"/>
      <c r="WJA1" s="275"/>
      <c r="WJB1" s="275"/>
      <c r="WJC1" s="275"/>
      <c r="WJD1" s="275"/>
      <c r="WJE1" s="275"/>
      <c r="WJF1" s="275"/>
      <c r="WJG1" s="275"/>
      <c r="WJH1" s="275"/>
      <c r="WJI1" s="275"/>
      <c r="WJJ1" s="275"/>
      <c r="WJK1" s="275"/>
      <c r="WJL1" s="275"/>
      <c r="WJM1" s="275"/>
      <c r="WJN1" s="275"/>
      <c r="WJO1" s="275"/>
      <c r="WJP1" s="275"/>
      <c r="WJQ1" s="275"/>
      <c r="WJR1" s="275"/>
      <c r="WJS1" s="275"/>
      <c r="WJT1" s="275"/>
      <c r="WJU1" s="275"/>
      <c r="WJV1" s="275"/>
      <c r="WJW1" s="275"/>
      <c r="WJX1" s="275"/>
      <c r="WJY1" s="275"/>
      <c r="WJZ1" s="275"/>
      <c r="WKA1" s="275"/>
      <c r="WKB1" s="275"/>
      <c r="WKC1" s="275"/>
      <c r="WKD1" s="275"/>
      <c r="WKE1" s="275"/>
      <c r="WKF1" s="275"/>
      <c r="WKG1" s="275"/>
      <c r="WKH1" s="275"/>
      <c r="WKI1" s="275"/>
      <c r="WKJ1" s="275"/>
      <c r="WKK1" s="275"/>
      <c r="WKL1" s="275"/>
      <c r="WKM1" s="275"/>
      <c r="WKN1" s="275"/>
      <c r="WKO1" s="275"/>
      <c r="WKP1" s="275"/>
      <c r="WKQ1" s="275"/>
      <c r="WKR1" s="275"/>
      <c r="WKS1" s="275"/>
      <c r="WKT1" s="275"/>
      <c r="WKU1" s="275"/>
      <c r="WKV1" s="275"/>
      <c r="WKW1" s="275"/>
      <c r="WKX1" s="275"/>
      <c r="WKY1" s="275"/>
      <c r="WKZ1" s="275"/>
      <c r="WLA1" s="275"/>
      <c r="WLB1" s="275"/>
      <c r="WLC1" s="275"/>
      <c r="WLD1" s="275"/>
      <c r="WLE1" s="275"/>
      <c r="WLF1" s="275"/>
      <c r="WLG1" s="275"/>
      <c r="WLH1" s="275"/>
      <c r="WLI1" s="275"/>
      <c r="WLJ1" s="275"/>
      <c r="WLK1" s="275"/>
      <c r="WLL1" s="275"/>
      <c r="WLM1" s="275"/>
      <c r="WLN1" s="275"/>
      <c r="WLO1" s="275"/>
      <c r="WLP1" s="275"/>
      <c r="WLQ1" s="275"/>
      <c r="WLR1" s="275"/>
      <c r="WLS1" s="275"/>
      <c r="WLT1" s="275"/>
      <c r="WLU1" s="275"/>
      <c r="WLV1" s="275"/>
      <c r="WLW1" s="275"/>
      <c r="WLX1" s="275"/>
      <c r="WLY1" s="275"/>
      <c r="WLZ1" s="275"/>
      <c r="WMA1" s="275"/>
      <c r="WMB1" s="331"/>
      <c r="WMC1" s="331"/>
      <c r="WMD1" s="331"/>
      <c r="WME1" s="331"/>
      <c r="WMF1" s="331"/>
      <c r="WMG1" s="331"/>
      <c r="WMH1" s="331"/>
      <c r="WMI1" s="331"/>
      <c r="WMJ1" s="331"/>
      <c r="WMK1" s="331"/>
      <c r="WML1" s="331"/>
      <c r="WMM1" s="331"/>
      <c r="WMN1" s="331"/>
      <c r="WMO1" s="331"/>
      <c r="WMP1" s="331"/>
      <c r="WMQ1" s="331"/>
      <c r="WMR1" s="331"/>
      <c r="WMS1" s="331"/>
      <c r="WMT1" s="331"/>
      <c r="WMU1" s="331"/>
      <c r="WMV1" s="331"/>
      <c r="WMW1" s="331"/>
      <c r="WMX1" s="331"/>
      <c r="WMY1" s="331"/>
      <c r="WMZ1" s="331"/>
      <c r="WNA1" s="331"/>
      <c r="WNB1" s="331"/>
      <c r="WNC1" s="331"/>
      <c r="WND1" s="331"/>
      <c r="WNE1" s="331"/>
      <c r="WNF1" s="331"/>
      <c r="WNG1" s="331"/>
      <c r="WNH1" s="331"/>
      <c r="WNI1" s="331"/>
      <c r="WNJ1" s="331"/>
      <c r="WNK1" s="331"/>
      <c r="WNL1" s="331"/>
      <c r="WNM1" s="331"/>
      <c r="WNN1" s="331"/>
      <c r="WNO1" s="331"/>
      <c r="WNP1" s="331"/>
      <c r="WNQ1" s="331"/>
      <c r="WNR1" s="331"/>
      <c r="WNS1" s="331"/>
      <c r="WNT1" s="331"/>
      <c r="WNU1" s="331"/>
      <c r="WNV1" s="331"/>
      <c r="WNW1" s="331"/>
      <c r="WNX1" s="331"/>
      <c r="WNY1" s="331"/>
      <c r="WNZ1" s="331"/>
      <c r="WOA1" s="331"/>
      <c r="WOB1" s="331"/>
      <c r="WOC1" s="331"/>
      <c r="WOD1" s="331"/>
      <c r="WOE1" s="331"/>
      <c r="WOF1" s="331"/>
      <c r="WOG1" s="331"/>
      <c r="WOH1" s="331"/>
      <c r="WOI1" s="331"/>
      <c r="WOJ1" s="331"/>
      <c r="WOK1" s="331"/>
      <c r="WOL1" s="331"/>
      <c r="WOM1" s="331"/>
      <c r="WON1" s="331"/>
      <c r="WOO1" s="331"/>
      <c r="WOP1" s="331"/>
      <c r="WOQ1" s="331"/>
      <c r="WOR1" s="331"/>
      <c r="WOS1" s="331"/>
      <c r="WOT1" s="331"/>
      <c r="WOU1" s="331"/>
      <c r="WOV1" s="331"/>
      <c r="WOW1" s="331"/>
      <c r="WOX1" s="331"/>
      <c r="WOY1" s="331"/>
      <c r="WOZ1" s="331"/>
      <c r="WPA1" s="331"/>
      <c r="WPB1" s="331"/>
      <c r="WPC1" s="331"/>
      <c r="WPD1" s="331"/>
      <c r="WPE1" s="331"/>
      <c r="WPF1" s="331"/>
      <c r="WPG1" s="331"/>
      <c r="WPH1" s="331"/>
      <c r="WPI1" s="331"/>
      <c r="WPJ1" s="331"/>
      <c r="WPK1" s="331"/>
      <c r="WPL1" s="331"/>
      <c r="WPM1" s="331"/>
      <c r="WPN1" s="331"/>
      <c r="WPO1" s="331"/>
      <c r="WPP1" s="331"/>
      <c r="WPQ1" s="331"/>
      <c r="WPR1" s="331"/>
      <c r="WPS1" s="331"/>
      <c r="WPT1" s="331"/>
      <c r="WPU1" s="331"/>
      <c r="WPV1" s="331"/>
      <c r="WPW1" s="331"/>
      <c r="WPX1" s="331"/>
      <c r="WPY1" s="331"/>
      <c r="WPZ1" s="331"/>
      <c r="WQA1" s="331"/>
      <c r="WQB1" s="331"/>
      <c r="WQC1" s="331"/>
      <c r="WQD1" s="331"/>
      <c r="WQE1" s="331"/>
      <c r="WQF1" s="331"/>
      <c r="WQG1" s="331"/>
      <c r="WQH1" s="331"/>
      <c r="WQI1" s="331"/>
      <c r="WQJ1" s="331"/>
      <c r="WQK1" s="331"/>
      <c r="WQL1" s="331"/>
      <c r="WQM1" s="331"/>
      <c r="WQN1" s="331"/>
      <c r="WQO1" s="331"/>
      <c r="WQP1" s="331"/>
      <c r="WQQ1" s="331"/>
      <c r="WQR1" s="331"/>
      <c r="WQS1" s="331"/>
      <c r="WQT1" s="331"/>
      <c r="WQU1" s="331"/>
      <c r="WQV1" s="331"/>
      <c r="WQW1" s="331"/>
      <c r="WQX1" s="331"/>
      <c r="WQY1" s="331"/>
      <c r="WQZ1" s="331"/>
      <c r="WRA1" s="331"/>
      <c r="WRB1" s="331"/>
      <c r="WRC1" s="331"/>
      <c r="WRD1" s="331"/>
      <c r="WRE1" s="331"/>
      <c r="WRF1" s="331"/>
      <c r="WRG1" s="331"/>
      <c r="WRH1" s="331"/>
      <c r="WRI1" s="331"/>
      <c r="WRJ1" s="331"/>
      <c r="WRK1" s="331"/>
      <c r="WRL1" s="331"/>
      <c r="WRM1" s="331"/>
      <c r="WRN1" s="331"/>
      <c r="WRO1" s="331"/>
      <c r="WRP1" s="331"/>
      <c r="WRQ1" s="331"/>
      <c r="WRR1" s="331"/>
      <c r="WRS1" s="331"/>
      <c r="WRT1" s="331"/>
      <c r="WRU1" s="331"/>
      <c r="WRV1" s="331"/>
      <c r="WRW1" s="331"/>
      <c r="WRX1" s="331"/>
      <c r="WRY1" s="331"/>
      <c r="WRZ1" s="331"/>
      <c r="WSA1" s="331"/>
      <c r="WSB1" s="331"/>
      <c r="WSC1" s="331"/>
      <c r="WSD1" s="331"/>
      <c r="WSE1" s="331"/>
      <c r="WSF1" s="331"/>
      <c r="WSG1" s="331"/>
      <c r="WSH1" s="331"/>
      <c r="WSI1" s="331"/>
      <c r="WSJ1" s="275"/>
      <c r="WSK1" s="275"/>
      <c r="WSL1" s="275"/>
      <c r="WSM1" s="275"/>
      <c r="WSN1" s="275"/>
      <c r="WSO1" s="275"/>
      <c r="WSP1" s="275"/>
      <c r="WSQ1" s="275"/>
      <c r="WSR1" s="275"/>
      <c r="WSS1" s="275"/>
      <c r="WST1" s="275"/>
      <c r="WSU1" s="275"/>
      <c r="WSV1" s="275"/>
      <c r="WSW1" s="275"/>
      <c r="WSX1" s="275"/>
      <c r="WSY1" s="275"/>
      <c r="WSZ1" s="275"/>
      <c r="WTA1" s="275"/>
      <c r="WTB1" s="275"/>
      <c r="WTC1" s="275"/>
      <c r="WTD1" s="275"/>
      <c r="WTE1" s="275"/>
      <c r="WTF1" s="275"/>
      <c r="WTG1" s="275"/>
      <c r="WTH1" s="275"/>
      <c r="WTI1" s="275"/>
      <c r="WTJ1" s="275"/>
      <c r="WTK1" s="275"/>
      <c r="WTL1" s="275"/>
      <c r="WTM1" s="275"/>
      <c r="WTN1" s="275"/>
      <c r="WTO1" s="275"/>
      <c r="WTP1" s="275"/>
      <c r="WTQ1" s="275"/>
      <c r="WTR1" s="275"/>
      <c r="WTS1" s="275"/>
      <c r="WTT1" s="275"/>
      <c r="WTU1" s="275"/>
      <c r="WTV1" s="275"/>
      <c r="WTW1" s="275"/>
      <c r="WTX1" s="275"/>
      <c r="WTY1" s="275"/>
      <c r="WTZ1" s="275"/>
      <c r="WUA1" s="275"/>
      <c r="WUB1" s="275"/>
      <c r="WUC1" s="275"/>
      <c r="WUD1" s="275"/>
      <c r="WUE1" s="275"/>
      <c r="WUF1" s="275"/>
      <c r="WUG1" s="275"/>
      <c r="WUH1" s="275"/>
      <c r="WUI1" s="275"/>
      <c r="WUJ1" s="275"/>
      <c r="WUK1" s="275"/>
      <c r="WUL1" s="275"/>
      <c r="WUM1" s="275"/>
      <c r="WUN1" s="275"/>
      <c r="WUO1" s="275"/>
      <c r="WUP1" s="275"/>
      <c r="WUQ1" s="275"/>
      <c r="WUR1" s="275"/>
      <c r="WUS1" s="275"/>
      <c r="WUT1" s="275"/>
      <c r="WUU1" s="275"/>
      <c r="WUV1" s="275"/>
      <c r="WUW1" s="275"/>
      <c r="WUX1" s="275"/>
      <c r="WUY1" s="275"/>
      <c r="WUZ1" s="275"/>
      <c r="WVA1" s="275"/>
      <c r="WVB1" s="275"/>
      <c r="WVC1" s="275"/>
      <c r="WVD1" s="275"/>
      <c r="WVE1" s="275"/>
      <c r="WVF1" s="275"/>
      <c r="WVG1" s="275"/>
      <c r="WVH1" s="275"/>
      <c r="WVI1" s="275"/>
      <c r="WVJ1" s="275"/>
      <c r="WVK1" s="275"/>
      <c r="WVL1" s="275"/>
      <c r="WVM1" s="275"/>
      <c r="WVN1" s="275"/>
      <c r="WVO1" s="275"/>
      <c r="WVP1" s="275"/>
      <c r="WVQ1" s="275"/>
      <c r="WVR1" s="275"/>
      <c r="WVS1" s="275"/>
      <c r="WVT1" s="275"/>
      <c r="WVU1" s="275"/>
      <c r="WVV1" s="275"/>
      <c r="WVW1" s="275"/>
      <c r="WVX1" s="275"/>
    </row>
    <row r="2" spans="1:16144" ht="16.149999999999999" thickBot="1">
      <c r="A2" s="11"/>
      <c r="B2" s="11" t="str">
        <f>+"AÑO: "&amp;F2</f>
        <v>AÑO: 2025</v>
      </c>
      <c r="C2" s="11"/>
      <c r="D2" s="14"/>
      <c r="E2" s="49">
        <v>2023</v>
      </c>
      <c r="F2" s="49">
        <v>2025</v>
      </c>
      <c r="G2" s="50"/>
      <c r="H2" s="50"/>
      <c r="I2" s="50"/>
      <c r="J2" s="50"/>
      <c r="K2" s="50"/>
      <c r="L2" s="50"/>
      <c r="M2" s="50"/>
      <c r="N2" s="50"/>
      <c r="O2" s="50"/>
      <c r="P2" s="51"/>
      <c r="Q2" s="52"/>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c r="IZ2" s="15"/>
      <c r="JA2" s="15"/>
      <c r="JB2" s="15"/>
      <c r="JC2" s="15"/>
      <c r="JD2" s="15"/>
      <c r="JE2" s="15"/>
      <c r="JF2" s="15"/>
      <c r="JG2" s="15"/>
      <c r="JH2" s="15"/>
      <c r="JI2" s="15"/>
      <c r="JJ2" s="15"/>
      <c r="JK2" s="15"/>
      <c r="JL2" s="15"/>
      <c r="JM2" s="15"/>
      <c r="JN2" s="15"/>
      <c r="JO2" s="15"/>
      <c r="JP2" s="15"/>
      <c r="JQ2" s="15"/>
      <c r="JR2" s="15"/>
      <c r="JS2" s="15"/>
      <c r="JT2" s="15"/>
      <c r="JU2" s="15"/>
      <c r="JV2" s="15"/>
      <c r="JW2" s="15"/>
      <c r="JX2" s="15"/>
      <c r="JY2" s="15"/>
      <c r="JZ2" s="15"/>
      <c r="KA2" s="15"/>
      <c r="KB2" s="15"/>
      <c r="KC2" s="15"/>
      <c r="KD2" s="15"/>
      <c r="KE2" s="15"/>
      <c r="KF2" s="15"/>
      <c r="KG2" s="15"/>
      <c r="KH2" s="15"/>
      <c r="KI2" s="15"/>
      <c r="KJ2" s="15"/>
      <c r="KK2" s="15"/>
      <c r="KL2" s="15"/>
      <c r="KM2" s="15"/>
      <c r="KN2" s="15"/>
      <c r="KO2" s="15"/>
      <c r="KP2" s="15"/>
      <c r="KQ2" s="15"/>
      <c r="KR2" s="15"/>
      <c r="KS2" s="15"/>
      <c r="KT2" s="15"/>
      <c r="KU2" s="15"/>
      <c r="KV2" s="15"/>
      <c r="KW2" s="15"/>
      <c r="KX2" s="15"/>
      <c r="KY2" s="15"/>
      <c r="KZ2" s="15"/>
      <c r="LA2" s="15"/>
      <c r="LB2" s="15"/>
      <c r="LC2" s="15"/>
      <c r="LD2" s="15"/>
      <c r="LE2" s="15"/>
      <c r="LF2" s="15"/>
      <c r="LG2" s="15"/>
      <c r="LH2" s="15"/>
      <c r="LI2" s="15"/>
      <c r="LJ2" s="15"/>
      <c r="LK2" s="15"/>
      <c r="LL2" s="15"/>
      <c r="LM2" s="15"/>
      <c r="LN2" s="15"/>
      <c r="LO2" s="15"/>
      <c r="LP2" s="15"/>
      <c r="LQ2" s="15"/>
      <c r="LR2" s="15"/>
      <c r="LS2" s="15"/>
      <c r="LT2" s="15"/>
      <c r="LU2" s="15"/>
      <c r="LV2" s="15"/>
      <c r="LW2" s="15"/>
      <c r="LX2" s="15"/>
      <c r="LY2" s="15"/>
      <c r="LZ2" s="15"/>
      <c r="MA2" s="15"/>
      <c r="MB2" s="15"/>
      <c r="MC2" s="15"/>
      <c r="MD2" s="15"/>
      <c r="ME2" s="15"/>
      <c r="MF2" s="15"/>
      <c r="MG2" s="15"/>
      <c r="MH2" s="15"/>
      <c r="MI2" s="15"/>
      <c r="MJ2" s="15"/>
      <c r="MK2" s="15"/>
      <c r="ML2" s="15"/>
      <c r="MM2" s="15"/>
      <c r="MN2" s="15"/>
      <c r="MO2" s="15"/>
      <c r="MP2" s="15"/>
      <c r="MQ2" s="15"/>
      <c r="MR2" s="15"/>
      <c r="MS2" s="15"/>
      <c r="MT2" s="15"/>
      <c r="MU2" s="15"/>
      <c r="MV2" s="15"/>
      <c r="MW2" s="15"/>
      <c r="MX2" s="15"/>
      <c r="MY2" s="15"/>
      <c r="MZ2" s="15"/>
      <c r="NA2" s="15"/>
      <c r="NB2" s="15"/>
      <c r="NC2" s="15"/>
      <c r="ND2" s="15"/>
      <c r="NE2" s="15"/>
      <c r="NF2" s="15"/>
      <c r="NG2" s="15"/>
      <c r="NH2" s="15"/>
      <c r="NI2" s="15"/>
      <c r="NJ2" s="15"/>
      <c r="NK2" s="15"/>
      <c r="NL2" s="15"/>
      <c r="NM2" s="15"/>
      <c r="NN2" s="15"/>
      <c r="NO2" s="15"/>
      <c r="NP2" s="15"/>
      <c r="NQ2" s="15"/>
      <c r="NR2" s="15"/>
      <c r="NS2" s="15"/>
      <c r="NT2" s="15"/>
      <c r="NU2" s="15"/>
      <c r="NV2" s="15"/>
      <c r="NW2" s="15"/>
      <c r="NX2" s="15"/>
      <c r="NY2" s="15"/>
      <c r="NZ2" s="15"/>
      <c r="OA2" s="15"/>
      <c r="OB2" s="15"/>
      <c r="OC2" s="15"/>
      <c r="OD2" s="15"/>
      <c r="OE2" s="15"/>
      <c r="OF2" s="15"/>
      <c r="OG2" s="15"/>
      <c r="OH2" s="15"/>
      <c r="OI2" s="15"/>
      <c r="OJ2" s="15"/>
      <c r="OK2" s="15"/>
      <c r="OL2" s="15"/>
      <c r="OM2" s="15"/>
      <c r="ON2" s="15"/>
      <c r="OO2" s="15"/>
      <c r="OP2" s="15"/>
      <c r="OQ2" s="15"/>
      <c r="OR2" s="15"/>
      <c r="OS2" s="15"/>
      <c r="OT2" s="15"/>
      <c r="OU2" s="15"/>
      <c r="OV2" s="15"/>
      <c r="OW2" s="15"/>
      <c r="OX2" s="15"/>
      <c r="OY2" s="15"/>
      <c r="OZ2" s="15"/>
      <c r="PA2" s="15"/>
      <c r="PB2" s="15"/>
      <c r="PC2" s="15"/>
      <c r="PD2" s="15"/>
      <c r="PE2" s="15"/>
      <c r="PF2" s="15"/>
      <c r="PG2" s="15"/>
      <c r="PH2" s="15"/>
      <c r="PI2" s="15"/>
      <c r="PJ2" s="15"/>
      <c r="PK2" s="15"/>
      <c r="PL2" s="15"/>
      <c r="PM2" s="15"/>
      <c r="PN2" s="15"/>
      <c r="PO2" s="15"/>
      <c r="PP2" s="15"/>
      <c r="PQ2" s="15"/>
      <c r="PR2" s="15"/>
      <c r="PS2" s="15"/>
      <c r="PT2" s="15"/>
      <c r="PU2" s="15"/>
      <c r="PV2" s="15"/>
      <c r="PW2" s="15"/>
      <c r="PX2" s="15"/>
      <c r="PY2" s="15"/>
      <c r="PZ2" s="15"/>
      <c r="QA2" s="15"/>
      <c r="QB2" s="15"/>
      <c r="QC2" s="15"/>
      <c r="QD2" s="15"/>
      <c r="QE2" s="15"/>
      <c r="QF2" s="15"/>
      <c r="QG2" s="15"/>
      <c r="QH2" s="15"/>
      <c r="QI2" s="15"/>
      <c r="QJ2" s="15"/>
      <c r="QK2" s="15"/>
      <c r="QL2" s="15"/>
      <c r="QM2" s="15"/>
      <c r="QN2" s="15"/>
      <c r="QO2" s="15"/>
      <c r="QP2" s="15"/>
      <c r="QQ2" s="15"/>
      <c r="QR2" s="15"/>
      <c r="QS2" s="15"/>
      <c r="QT2" s="15"/>
      <c r="QU2" s="15"/>
      <c r="QV2" s="15"/>
      <c r="QW2" s="15"/>
      <c r="QX2" s="15"/>
      <c r="QY2" s="15"/>
      <c r="QZ2" s="15"/>
      <c r="RA2" s="15"/>
      <c r="RB2" s="15"/>
      <c r="RC2" s="15"/>
      <c r="RD2" s="15"/>
      <c r="RE2" s="15"/>
      <c r="RF2" s="15"/>
      <c r="RG2" s="15"/>
      <c r="RH2" s="15"/>
      <c r="RI2" s="15"/>
      <c r="RJ2" s="15"/>
      <c r="RK2" s="15"/>
      <c r="RL2" s="15"/>
      <c r="RM2" s="15"/>
      <c r="RN2" s="15"/>
      <c r="RO2" s="15"/>
      <c r="RP2" s="15"/>
      <c r="RQ2" s="15"/>
      <c r="RR2" s="15"/>
      <c r="RS2" s="15"/>
      <c r="RT2" s="15"/>
      <c r="RU2" s="15"/>
      <c r="RV2" s="15"/>
      <c r="RW2" s="15"/>
      <c r="RX2" s="15"/>
      <c r="RY2" s="15"/>
      <c r="RZ2" s="15"/>
      <c r="SA2" s="15"/>
      <c r="SB2" s="15"/>
      <c r="SC2" s="15"/>
      <c r="SD2" s="15"/>
      <c r="SE2" s="15"/>
      <c r="SF2" s="15"/>
      <c r="SG2" s="15"/>
      <c r="SH2" s="15"/>
      <c r="SI2" s="15"/>
      <c r="SJ2" s="15"/>
      <c r="SK2" s="15"/>
      <c r="SL2" s="15"/>
      <c r="SM2" s="15"/>
      <c r="SN2" s="15"/>
      <c r="SO2" s="15"/>
      <c r="SP2" s="15"/>
      <c r="SQ2" s="15"/>
      <c r="SR2" s="15"/>
      <c r="SS2" s="15"/>
      <c r="ST2" s="15"/>
      <c r="SU2" s="15"/>
      <c r="SV2" s="15"/>
      <c r="SW2" s="15"/>
      <c r="SX2" s="15"/>
      <c r="SY2" s="15"/>
      <c r="SZ2" s="15"/>
      <c r="TA2" s="15"/>
      <c r="TB2" s="15"/>
      <c r="TC2" s="15"/>
      <c r="TD2" s="15"/>
      <c r="TE2" s="15"/>
      <c r="TF2" s="15"/>
      <c r="TG2" s="15"/>
      <c r="TH2" s="15"/>
      <c r="TI2" s="15"/>
      <c r="TJ2" s="15"/>
      <c r="TK2" s="15"/>
      <c r="TL2" s="15"/>
      <c r="TM2" s="15"/>
      <c r="TN2" s="15"/>
      <c r="TO2" s="15"/>
      <c r="TP2" s="15"/>
      <c r="TQ2" s="15"/>
      <c r="TR2" s="15"/>
      <c r="TS2" s="15"/>
      <c r="TT2" s="15"/>
      <c r="TU2" s="15"/>
      <c r="TV2" s="15"/>
      <c r="TW2" s="15"/>
      <c r="TX2" s="15"/>
      <c r="TY2" s="15"/>
      <c r="TZ2" s="15"/>
      <c r="UA2" s="15"/>
      <c r="UB2" s="15"/>
      <c r="UC2" s="15"/>
      <c r="UD2" s="15"/>
      <c r="UE2" s="15"/>
      <c r="UF2" s="15"/>
      <c r="UG2" s="15"/>
      <c r="UH2" s="15"/>
      <c r="UI2" s="15"/>
      <c r="UJ2" s="15"/>
      <c r="UK2" s="15"/>
      <c r="UL2" s="15"/>
      <c r="UM2" s="15"/>
      <c r="UN2" s="15"/>
      <c r="UO2" s="15"/>
      <c r="UP2" s="15"/>
      <c r="UQ2" s="15"/>
      <c r="UR2" s="15"/>
      <c r="US2" s="15"/>
      <c r="UT2" s="15"/>
      <c r="UU2" s="15"/>
      <c r="UV2" s="15"/>
      <c r="UW2" s="15"/>
      <c r="UX2" s="15"/>
      <c r="UY2" s="15"/>
      <c r="UZ2" s="15"/>
      <c r="VA2" s="15"/>
      <c r="VB2" s="15"/>
      <c r="VC2" s="15"/>
      <c r="VD2" s="15"/>
      <c r="VE2" s="15"/>
      <c r="VF2" s="15"/>
      <c r="VG2" s="15"/>
      <c r="VH2" s="15"/>
      <c r="VI2" s="15"/>
      <c r="VJ2" s="15"/>
      <c r="VK2" s="15"/>
      <c r="VL2" s="15"/>
      <c r="VM2" s="15"/>
      <c r="VN2" s="15"/>
      <c r="VO2" s="15"/>
      <c r="VP2" s="15"/>
      <c r="VQ2" s="15"/>
      <c r="VR2" s="15"/>
      <c r="VS2" s="15"/>
      <c r="VT2" s="15"/>
      <c r="VU2" s="15"/>
      <c r="VV2" s="15"/>
      <c r="VW2" s="15"/>
      <c r="VX2" s="15"/>
      <c r="VY2" s="15"/>
      <c r="VZ2" s="15"/>
      <c r="WA2" s="15"/>
      <c r="WB2" s="15"/>
      <c r="WC2" s="15"/>
      <c r="WD2" s="15"/>
      <c r="WE2" s="15"/>
      <c r="WF2" s="15"/>
      <c r="WG2" s="15"/>
      <c r="WH2" s="15"/>
      <c r="WI2" s="15"/>
      <c r="WJ2" s="15"/>
      <c r="WK2" s="15"/>
      <c r="WL2" s="15"/>
      <c r="WM2" s="15"/>
      <c r="WN2" s="15"/>
      <c r="WO2" s="15"/>
      <c r="WP2" s="15"/>
      <c r="WQ2" s="15"/>
      <c r="WR2" s="15"/>
      <c r="WS2" s="15"/>
      <c r="WT2" s="15"/>
      <c r="WU2" s="15"/>
      <c r="WV2" s="15"/>
      <c r="WW2" s="15"/>
      <c r="WX2" s="15"/>
      <c r="WY2" s="15"/>
      <c r="WZ2" s="15"/>
      <c r="XA2" s="15"/>
      <c r="XB2" s="15"/>
      <c r="XC2" s="15"/>
      <c r="XD2" s="15"/>
      <c r="XE2" s="15"/>
      <c r="XF2" s="15"/>
      <c r="XG2" s="15"/>
      <c r="XH2" s="15"/>
      <c r="XI2" s="15"/>
      <c r="XJ2" s="15"/>
      <c r="XK2" s="15"/>
      <c r="XL2" s="15"/>
      <c r="XM2" s="15"/>
      <c r="XN2" s="15"/>
      <c r="XO2" s="15"/>
      <c r="XP2" s="15"/>
      <c r="XQ2" s="15"/>
      <c r="XR2" s="15"/>
      <c r="XS2" s="15"/>
      <c r="XT2" s="15"/>
      <c r="XU2" s="15"/>
      <c r="XV2" s="15"/>
      <c r="XW2" s="15"/>
      <c r="XX2" s="15"/>
      <c r="XY2" s="15"/>
      <c r="XZ2" s="15"/>
      <c r="YA2" s="15"/>
      <c r="YB2" s="15"/>
      <c r="YC2" s="15"/>
      <c r="YD2" s="15"/>
      <c r="YE2" s="15"/>
      <c r="YF2" s="15"/>
      <c r="YG2" s="15"/>
      <c r="YH2" s="15"/>
      <c r="YI2" s="15"/>
      <c r="YJ2" s="15"/>
      <c r="YK2" s="15"/>
      <c r="YL2" s="15"/>
      <c r="YM2" s="15"/>
      <c r="YN2" s="15"/>
      <c r="YO2" s="15"/>
      <c r="YP2" s="15"/>
      <c r="YQ2" s="15"/>
      <c r="YR2" s="15"/>
      <c r="YS2" s="15"/>
      <c r="YT2" s="15"/>
      <c r="YU2" s="15"/>
      <c r="YV2" s="15"/>
      <c r="YW2" s="15"/>
      <c r="YX2" s="15"/>
      <c r="YY2" s="15"/>
      <c r="YZ2" s="15"/>
      <c r="ZA2" s="15"/>
      <c r="ZB2" s="15"/>
      <c r="ZC2" s="15"/>
      <c r="ZD2" s="15"/>
      <c r="ZE2" s="15"/>
      <c r="ZF2" s="15"/>
      <c r="ZG2" s="15"/>
      <c r="ZH2" s="15"/>
      <c r="ZI2" s="15"/>
      <c r="ZJ2" s="15"/>
      <c r="ZK2" s="15"/>
      <c r="ZL2" s="15"/>
      <c r="ZM2" s="15"/>
      <c r="ZN2" s="15"/>
      <c r="ZO2" s="15"/>
      <c r="ZP2" s="15"/>
      <c r="ZQ2" s="15"/>
      <c r="ZR2" s="15"/>
      <c r="ZS2" s="15"/>
      <c r="ZT2" s="15"/>
      <c r="ZU2" s="15"/>
      <c r="ZV2" s="15"/>
      <c r="ZW2" s="15"/>
      <c r="ZX2" s="15"/>
      <c r="ZY2" s="15"/>
      <c r="ZZ2" s="15"/>
      <c r="AAA2" s="15"/>
      <c r="AAB2" s="15"/>
      <c r="AAC2" s="15"/>
      <c r="AAD2" s="15"/>
      <c r="AAE2" s="15"/>
      <c r="AAF2" s="15"/>
      <c r="AAG2" s="15"/>
      <c r="AAH2" s="15"/>
      <c r="AAI2" s="15"/>
      <c r="AAJ2" s="15"/>
      <c r="AAK2" s="15"/>
      <c r="AAL2" s="15"/>
      <c r="AAM2" s="15"/>
      <c r="AAN2" s="15"/>
      <c r="AAO2" s="15"/>
      <c r="AAP2" s="15"/>
      <c r="AAQ2" s="15"/>
      <c r="AAR2" s="15"/>
      <c r="AAS2" s="15"/>
      <c r="AAT2" s="15"/>
      <c r="AAU2" s="15"/>
      <c r="AAV2" s="15"/>
      <c r="AAW2" s="15"/>
      <c r="AAX2" s="15"/>
      <c r="AAY2" s="15"/>
      <c r="AAZ2" s="15"/>
      <c r="ABA2" s="15"/>
      <c r="ABB2" s="15"/>
      <c r="ABC2" s="15"/>
      <c r="ABD2" s="15"/>
      <c r="ABE2" s="15"/>
      <c r="ABF2" s="15"/>
      <c r="ABG2" s="15"/>
      <c r="ABH2" s="15"/>
      <c r="ABI2" s="15"/>
      <c r="ABJ2" s="15"/>
      <c r="ABK2" s="15"/>
      <c r="ABL2" s="15"/>
      <c r="ABM2" s="15"/>
      <c r="ABN2" s="15"/>
      <c r="ABO2" s="15"/>
      <c r="ABP2" s="15"/>
      <c r="ABQ2" s="15"/>
      <c r="ABR2" s="15"/>
      <c r="ABS2" s="15"/>
      <c r="ABT2" s="15"/>
      <c r="ABU2" s="15"/>
      <c r="ABV2" s="15"/>
      <c r="ABW2" s="15"/>
      <c r="ABX2" s="15"/>
      <c r="ABY2" s="15"/>
      <c r="ABZ2" s="15"/>
      <c r="ACA2" s="15"/>
      <c r="ACB2" s="15"/>
      <c r="ACC2" s="15"/>
      <c r="ACD2" s="15"/>
      <c r="ACE2" s="15"/>
      <c r="ACF2" s="15"/>
      <c r="ACG2" s="15"/>
      <c r="ACH2" s="15"/>
      <c r="ACI2" s="15"/>
      <c r="ACJ2" s="15"/>
      <c r="ACK2" s="15"/>
      <c r="ACL2" s="15"/>
      <c r="ACM2" s="15"/>
      <c r="ACN2" s="15"/>
      <c r="ACO2" s="15"/>
      <c r="ACP2" s="15"/>
      <c r="ACQ2" s="15"/>
      <c r="ACR2" s="15"/>
      <c r="ACS2" s="15"/>
      <c r="ACT2" s="15"/>
      <c r="ACU2" s="15"/>
      <c r="ACV2" s="15"/>
      <c r="ACW2" s="15"/>
      <c r="ACX2" s="15"/>
      <c r="ACY2" s="15"/>
      <c r="ACZ2" s="15"/>
      <c r="ADA2" s="15"/>
      <c r="ADB2" s="15"/>
      <c r="ADC2" s="15"/>
      <c r="ADD2" s="15"/>
      <c r="ADE2" s="15"/>
      <c r="ADF2" s="15"/>
      <c r="ADG2" s="15"/>
      <c r="ADH2" s="15"/>
      <c r="ADI2" s="15"/>
      <c r="ADJ2" s="15"/>
      <c r="ADK2" s="15"/>
      <c r="ADL2" s="15"/>
      <c r="ADM2" s="15"/>
      <c r="ADN2" s="15"/>
      <c r="ADO2" s="15"/>
      <c r="ADP2" s="15"/>
      <c r="ADQ2" s="15"/>
      <c r="ADR2" s="15"/>
      <c r="ADS2" s="15"/>
      <c r="ADT2" s="15"/>
      <c r="ADU2" s="15"/>
      <c r="ADV2" s="15"/>
      <c r="ADW2" s="15"/>
      <c r="ADX2" s="15"/>
      <c r="ADY2" s="15"/>
      <c r="ADZ2" s="15"/>
      <c r="AEA2" s="15"/>
      <c r="AEB2" s="15"/>
      <c r="AEC2" s="15"/>
      <c r="AED2" s="15"/>
      <c r="AEE2" s="15"/>
      <c r="AEF2" s="15"/>
      <c r="AEG2" s="15"/>
      <c r="AEH2" s="15"/>
      <c r="AEI2" s="15"/>
      <c r="AEJ2" s="15"/>
      <c r="AEK2" s="15"/>
      <c r="AEL2" s="15"/>
      <c r="AEM2" s="15"/>
      <c r="AEN2" s="15"/>
      <c r="AEO2" s="15"/>
      <c r="AEP2" s="15"/>
      <c r="AEQ2" s="15"/>
      <c r="AER2" s="15"/>
      <c r="AES2" s="15"/>
      <c r="AET2" s="15"/>
      <c r="AEU2" s="15"/>
      <c r="AEV2" s="15"/>
      <c r="AEW2" s="15"/>
      <c r="AEX2" s="15"/>
      <c r="AEY2" s="15"/>
      <c r="AEZ2" s="15"/>
      <c r="AFA2" s="15"/>
      <c r="AFB2" s="15"/>
      <c r="AFC2" s="15"/>
      <c r="AFD2" s="15"/>
      <c r="AFE2" s="15"/>
      <c r="AFF2" s="15"/>
      <c r="AFG2" s="15"/>
      <c r="AFH2" s="15"/>
      <c r="AFI2" s="15"/>
      <c r="AFJ2" s="15"/>
      <c r="AFK2" s="15"/>
      <c r="AFL2" s="15"/>
      <c r="AFM2" s="15"/>
      <c r="AFN2" s="15"/>
      <c r="AFO2" s="15"/>
      <c r="AFP2" s="15"/>
      <c r="AFQ2" s="15"/>
      <c r="AFR2" s="15"/>
      <c r="AFS2" s="15"/>
      <c r="AFT2" s="15"/>
      <c r="AFU2" s="15"/>
      <c r="AFV2" s="15"/>
      <c r="AFW2" s="15"/>
      <c r="AFX2" s="15"/>
      <c r="AFY2" s="15"/>
      <c r="AFZ2" s="15"/>
      <c r="AGA2" s="15"/>
      <c r="AGB2" s="15"/>
      <c r="AGC2" s="15"/>
      <c r="AGD2" s="15"/>
      <c r="AGE2" s="15"/>
      <c r="AGF2" s="15"/>
      <c r="AGG2" s="15"/>
      <c r="AGH2" s="15"/>
      <c r="AGI2" s="15"/>
      <c r="AGJ2" s="15"/>
      <c r="AGK2" s="15"/>
      <c r="AGL2" s="15"/>
      <c r="AGM2" s="15"/>
      <c r="AGN2" s="15"/>
      <c r="AGO2" s="15"/>
      <c r="AGP2" s="15"/>
      <c r="AGQ2" s="15"/>
      <c r="AGR2" s="15"/>
      <c r="AGS2" s="15"/>
      <c r="AGT2" s="15"/>
      <c r="AGU2" s="15"/>
      <c r="AGV2" s="15"/>
      <c r="AGW2" s="15"/>
      <c r="AGX2" s="15"/>
      <c r="AGY2" s="15"/>
      <c r="AGZ2" s="15"/>
      <c r="AHA2" s="15"/>
      <c r="AHB2" s="15"/>
      <c r="AHC2" s="15"/>
      <c r="AHD2" s="15"/>
      <c r="AHE2" s="15"/>
      <c r="AHF2" s="15"/>
      <c r="AHG2" s="15"/>
      <c r="AHH2" s="15"/>
      <c r="AHI2" s="15"/>
      <c r="AHJ2" s="15"/>
      <c r="AHK2" s="15"/>
      <c r="AHL2" s="15"/>
      <c r="AHM2" s="15"/>
      <c r="AHN2" s="15"/>
      <c r="AHO2" s="15"/>
      <c r="AHP2" s="15"/>
      <c r="AHQ2" s="15"/>
      <c r="AHR2" s="15"/>
      <c r="AHS2" s="15"/>
      <c r="AHT2" s="15"/>
      <c r="AHU2" s="15"/>
      <c r="AHV2" s="15"/>
      <c r="AHW2" s="15"/>
      <c r="AHX2" s="15"/>
      <c r="AHY2" s="15"/>
      <c r="AHZ2" s="15"/>
      <c r="AIA2" s="15"/>
      <c r="AIB2" s="15"/>
      <c r="AIC2" s="15"/>
      <c r="AID2" s="15"/>
      <c r="AIE2" s="15"/>
      <c r="AIF2" s="15"/>
      <c r="AIG2" s="15"/>
      <c r="AIH2" s="15"/>
      <c r="AII2" s="15"/>
      <c r="AIJ2" s="15"/>
      <c r="AIK2" s="15"/>
      <c r="AIL2" s="15"/>
      <c r="AIM2" s="15"/>
      <c r="AIN2" s="15"/>
      <c r="AIO2" s="15"/>
      <c r="AIP2" s="15"/>
      <c r="AIQ2" s="15"/>
      <c r="AIR2" s="15"/>
      <c r="AIS2" s="15"/>
      <c r="AIT2" s="15"/>
      <c r="AIU2" s="15"/>
      <c r="AIV2" s="15"/>
      <c r="AIW2" s="15"/>
      <c r="AIX2" s="15"/>
      <c r="AIY2" s="15"/>
      <c r="AIZ2" s="15"/>
      <c r="AJA2" s="15"/>
      <c r="AJB2" s="15"/>
      <c r="AJC2" s="15"/>
      <c r="AJD2" s="15"/>
      <c r="AJE2" s="15"/>
      <c r="AJF2" s="15"/>
      <c r="AJG2" s="15"/>
      <c r="AJH2" s="15"/>
      <c r="AJI2" s="15"/>
      <c r="AJJ2" s="15"/>
      <c r="AJK2" s="15"/>
      <c r="AJL2" s="15"/>
      <c r="AJM2" s="15"/>
      <c r="AJN2" s="15"/>
      <c r="AJO2" s="15"/>
      <c r="AJP2" s="15"/>
      <c r="AJQ2" s="15"/>
      <c r="AJR2" s="15"/>
      <c r="AJS2" s="15"/>
      <c r="AJT2" s="15"/>
      <c r="AJU2" s="15"/>
      <c r="AJV2" s="15"/>
      <c r="AJW2" s="15"/>
      <c r="AJX2" s="15"/>
      <c r="AJY2" s="15"/>
      <c r="AJZ2" s="15"/>
      <c r="AKA2" s="15"/>
      <c r="AKB2" s="15"/>
      <c r="AKC2" s="15"/>
      <c r="AKD2" s="15"/>
      <c r="AKE2" s="15"/>
      <c r="AKF2" s="15"/>
      <c r="AKG2" s="15"/>
      <c r="AKH2" s="15"/>
      <c r="AKI2" s="15"/>
      <c r="AKJ2" s="15"/>
      <c r="AKK2" s="15"/>
      <c r="AKL2" s="15"/>
      <c r="AKM2" s="15"/>
      <c r="AKN2" s="15"/>
      <c r="AKO2" s="15"/>
      <c r="AKP2" s="15"/>
      <c r="AKQ2" s="15"/>
      <c r="AKR2" s="15"/>
      <c r="AKS2" s="15"/>
      <c r="AKT2" s="15"/>
      <c r="AKU2" s="15"/>
      <c r="AKV2" s="15"/>
      <c r="AKW2" s="15"/>
      <c r="AKX2" s="15"/>
      <c r="AKY2" s="15"/>
      <c r="AKZ2" s="15"/>
      <c r="ALA2" s="15"/>
      <c r="ALB2" s="15"/>
      <c r="ALC2" s="15"/>
      <c r="ALD2" s="15"/>
      <c r="ALE2" s="15"/>
      <c r="ALF2" s="15"/>
      <c r="ALG2" s="15"/>
      <c r="ALH2" s="15"/>
      <c r="ALI2" s="15"/>
      <c r="ALJ2" s="15"/>
      <c r="ALK2" s="15"/>
      <c r="ALL2" s="15"/>
      <c r="ALM2" s="15"/>
      <c r="ALN2" s="15"/>
      <c r="ALO2" s="15"/>
      <c r="ALP2" s="15"/>
      <c r="ALQ2" s="15"/>
      <c r="ALR2" s="15"/>
      <c r="ALS2" s="15"/>
      <c r="ALT2" s="15"/>
      <c r="ALU2" s="15"/>
      <c r="ALV2" s="15"/>
      <c r="ALW2" s="15"/>
      <c r="ALX2" s="15"/>
      <c r="ALY2" s="15"/>
      <c r="ALZ2" s="15"/>
      <c r="AMA2" s="15"/>
      <c r="AMB2" s="15"/>
      <c r="AMC2" s="15"/>
      <c r="AMD2" s="15"/>
      <c r="AME2" s="15"/>
      <c r="AMF2" s="15"/>
      <c r="AMG2" s="15"/>
      <c r="AMH2" s="15"/>
      <c r="AMI2" s="15"/>
      <c r="AMJ2" s="15"/>
      <c r="AMK2" s="15"/>
      <c r="AML2" s="15"/>
      <c r="AMM2" s="15"/>
      <c r="AMN2" s="15"/>
      <c r="AMO2" s="15"/>
      <c r="AMP2" s="15"/>
      <c r="AMQ2" s="15"/>
      <c r="AMR2" s="15"/>
      <c r="AMS2" s="15"/>
      <c r="AMT2" s="15"/>
      <c r="AMU2" s="15"/>
      <c r="AMV2" s="15"/>
      <c r="AMW2" s="15"/>
      <c r="AMX2" s="15"/>
      <c r="AMY2" s="15"/>
      <c r="AMZ2" s="15"/>
      <c r="ANA2" s="15"/>
      <c r="ANB2" s="15"/>
      <c r="ANC2" s="15"/>
      <c r="AND2" s="15"/>
      <c r="ANE2" s="15"/>
      <c r="ANF2" s="15"/>
      <c r="ANG2" s="15"/>
      <c r="ANH2" s="15"/>
      <c r="ANI2" s="15"/>
      <c r="ANJ2" s="15"/>
      <c r="ANK2" s="15"/>
      <c r="ANL2" s="15"/>
      <c r="ANM2" s="15"/>
      <c r="ANN2" s="15"/>
      <c r="ANO2" s="15"/>
      <c r="ANP2" s="15"/>
      <c r="ANQ2" s="15"/>
      <c r="ANR2" s="15"/>
      <c r="ANS2" s="15"/>
      <c r="ANT2" s="15"/>
      <c r="ANU2" s="15"/>
      <c r="ANV2" s="15"/>
      <c r="ANW2" s="15"/>
      <c r="ANX2" s="15"/>
      <c r="ANY2" s="15"/>
      <c r="ANZ2" s="15"/>
      <c r="AOA2" s="15"/>
      <c r="AOB2" s="15"/>
      <c r="AOC2" s="15"/>
      <c r="AOD2" s="15"/>
      <c r="AOE2" s="15"/>
      <c r="AOF2" s="15"/>
      <c r="AOG2" s="15"/>
      <c r="AOH2" s="15"/>
      <c r="AOI2" s="15"/>
      <c r="AOJ2" s="15"/>
      <c r="AOK2" s="15"/>
      <c r="AOL2" s="15"/>
      <c r="AOM2" s="15"/>
      <c r="AON2" s="15"/>
      <c r="AOO2" s="15"/>
      <c r="AOP2" s="15"/>
      <c r="AOQ2" s="15"/>
      <c r="AOR2" s="15"/>
      <c r="AOS2" s="15"/>
      <c r="AOT2" s="15"/>
      <c r="AOU2" s="15"/>
      <c r="AOV2" s="15"/>
      <c r="AOW2" s="15"/>
      <c r="AOX2" s="15"/>
      <c r="AOY2" s="15"/>
      <c r="AOZ2" s="15"/>
      <c r="APA2" s="15"/>
      <c r="APB2" s="15"/>
      <c r="APC2" s="15"/>
      <c r="APD2" s="15"/>
      <c r="APE2" s="15"/>
      <c r="APF2" s="15"/>
      <c r="APG2" s="15"/>
      <c r="APH2" s="15"/>
      <c r="API2" s="15"/>
      <c r="APJ2" s="15"/>
      <c r="APK2" s="15"/>
      <c r="APL2" s="15"/>
      <c r="APM2" s="15"/>
      <c r="APN2" s="15"/>
      <c r="APO2" s="15"/>
      <c r="APP2" s="15"/>
      <c r="APQ2" s="15"/>
      <c r="APR2" s="15"/>
      <c r="APS2" s="15"/>
      <c r="APT2" s="15"/>
      <c r="APU2" s="15"/>
      <c r="APV2" s="15"/>
      <c r="APW2" s="15"/>
      <c r="APX2" s="15"/>
      <c r="APY2" s="15"/>
      <c r="APZ2" s="15"/>
      <c r="AQA2" s="15"/>
      <c r="AQB2" s="15"/>
      <c r="AQC2" s="15"/>
      <c r="AQD2" s="15"/>
      <c r="AQE2" s="15"/>
      <c r="AQF2" s="15"/>
      <c r="AQG2" s="15"/>
      <c r="AQH2" s="15"/>
      <c r="AQI2" s="15"/>
      <c r="AQJ2" s="15"/>
      <c r="AQK2" s="15"/>
      <c r="AQL2" s="15"/>
      <c r="AQM2" s="15"/>
      <c r="AQN2" s="15"/>
      <c r="AQO2" s="15"/>
      <c r="AQP2" s="15"/>
      <c r="AQQ2" s="15"/>
      <c r="AQR2" s="15"/>
      <c r="AQS2" s="15"/>
      <c r="AQT2" s="15"/>
      <c r="AQU2" s="15"/>
      <c r="AQV2" s="15"/>
      <c r="AQW2" s="15"/>
      <c r="AQX2" s="15"/>
      <c r="AQY2" s="15"/>
      <c r="AQZ2" s="15"/>
      <c r="ARA2" s="15"/>
      <c r="ARB2" s="15"/>
      <c r="ARC2" s="15"/>
      <c r="ARD2" s="15"/>
      <c r="ARE2" s="15"/>
      <c r="ARF2" s="15"/>
      <c r="ARG2" s="15"/>
      <c r="ARH2" s="15"/>
      <c r="ARI2" s="15"/>
      <c r="ARJ2" s="15"/>
      <c r="ARK2" s="15"/>
      <c r="ARL2" s="15"/>
      <c r="ARM2" s="15"/>
      <c r="ARN2" s="15"/>
      <c r="ARO2" s="15"/>
      <c r="ARP2" s="15"/>
      <c r="ARQ2" s="15"/>
      <c r="ARR2" s="15"/>
      <c r="ARS2" s="15"/>
      <c r="ART2" s="15"/>
      <c r="ARU2" s="15"/>
      <c r="ARV2" s="15"/>
      <c r="ARW2" s="15"/>
      <c r="ARX2" s="15"/>
      <c r="ARY2" s="15"/>
      <c r="ARZ2" s="15"/>
      <c r="ASA2" s="15"/>
      <c r="ASB2" s="15"/>
      <c r="ASC2" s="15"/>
      <c r="ASD2" s="15"/>
      <c r="ASE2" s="15"/>
      <c r="ASF2" s="15"/>
      <c r="ASG2" s="15"/>
      <c r="ASH2" s="15"/>
      <c r="ASI2" s="15"/>
      <c r="ASJ2" s="15"/>
      <c r="ASK2" s="15"/>
      <c r="ASL2" s="15"/>
      <c r="ASM2" s="15"/>
      <c r="ASN2" s="15"/>
      <c r="ASO2" s="15"/>
      <c r="ASP2" s="15"/>
      <c r="ASQ2" s="15"/>
      <c r="ASR2" s="15"/>
      <c r="ASS2" s="15"/>
      <c r="AST2" s="15"/>
      <c r="ASU2" s="15"/>
      <c r="ASV2" s="15"/>
      <c r="ASW2" s="15"/>
      <c r="ASX2" s="15"/>
      <c r="ASY2" s="15"/>
      <c r="ASZ2" s="15"/>
      <c r="ATA2" s="15"/>
      <c r="ATB2" s="15"/>
      <c r="ATC2" s="15"/>
      <c r="ATD2" s="15"/>
      <c r="ATE2" s="15"/>
      <c r="ATF2" s="15"/>
      <c r="ATG2" s="15"/>
      <c r="ATH2" s="15"/>
      <c r="ATI2" s="15"/>
      <c r="ATJ2" s="15"/>
      <c r="ATK2" s="15"/>
      <c r="ATL2" s="15"/>
      <c r="ATM2" s="15"/>
      <c r="ATN2" s="15"/>
      <c r="ATO2" s="15"/>
      <c r="ATP2" s="15"/>
      <c r="ATQ2" s="15"/>
      <c r="ATR2" s="15"/>
      <c r="ATS2" s="15"/>
      <c r="ATT2" s="15"/>
      <c r="ATU2" s="15"/>
      <c r="ATV2" s="15"/>
      <c r="ATW2" s="15"/>
      <c r="ATX2" s="15"/>
      <c r="ATY2" s="15"/>
      <c r="ATZ2" s="15"/>
      <c r="AUA2" s="15"/>
      <c r="AUB2" s="15"/>
      <c r="AUC2" s="15"/>
      <c r="AUD2" s="15"/>
      <c r="AUE2" s="15"/>
      <c r="AUF2" s="15"/>
      <c r="AUG2" s="15"/>
      <c r="AUH2" s="15"/>
      <c r="AUI2" s="15"/>
      <c r="AUJ2" s="15"/>
      <c r="AUK2" s="15"/>
      <c r="AUL2" s="15"/>
      <c r="AUM2" s="15"/>
      <c r="AUN2" s="15"/>
      <c r="AUO2" s="15"/>
      <c r="AUP2" s="15"/>
      <c r="AUQ2" s="15"/>
      <c r="AUR2" s="15"/>
      <c r="AUS2" s="15"/>
      <c r="AUT2" s="15"/>
      <c r="AUU2" s="15"/>
      <c r="AUV2" s="15"/>
      <c r="AUW2" s="15"/>
      <c r="AUX2" s="15"/>
      <c r="AUY2" s="15"/>
      <c r="AUZ2" s="15"/>
      <c r="AVA2" s="15"/>
      <c r="AVB2" s="15"/>
      <c r="AVC2" s="15"/>
      <c r="AVD2" s="15"/>
      <c r="AVE2" s="15"/>
      <c r="AVF2" s="15"/>
      <c r="AVG2" s="15"/>
      <c r="AVH2" s="15"/>
      <c r="AVI2" s="15"/>
      <c r="AVJ2" s="15"/>
      <c r="AVK2" s="15"/>
      <c r="AVL2" s="15"/>
      <c r="AVM2" s="15"/>
      <c r="AVN2" s="15"/>
      <c r="AVO2" s="15"/>
      <c r="AVP2" s="15"/>
      <c r="AVQ2" s="15"/>
      <c r="AVR2" s="15"/>
      <c r="AVS2" s="15"/>
      <c r="AVT2" s="15"/>
      <c r="AVU2" s="15"/>
      <c r="AVV2" s="15"/>
      <c r="AVW2" s="15"/>
      <c r="AVX2" s="15"/>
      <c r="AVY2" s="15"/>
      <c r="AVZ2" s="15"/>
      <c r="AWA2" s="15"/>
      <c r="AWB2" s="15"/>
      <c r="AWC2" s="15"/>
      <c r="AWD2" s="15"/>
      <c r="AWE2" s="15"/>
      <c r="AWF2" s="15"/>
      <c r="AWG2" s="15"/>
      <c r="AWH2" s="15"/>
      <c r="AWI2" s="15"/>
      <c r="AWJ2" s="15"/>
      <c r="AWK2" s="15"/>
      <c r="AWL2" s="15"/>
      <c r="AWM2" s="15"/>
      <c r="AWN2" s="15"/>
      <c r="AWO2" s="15"/>
      <c r="AWP2" s="15"/>
      <c r="AWQ2" s="15"/>
      <c r="AWR2" s="15"/>
      <c r="AWS2" s="15"/>
      <c r="AWT2" s="15"/>
      <c r="AWU2" s="15"/>
      <c r="AWV2" s="15"/>
      <c r="AWW2" s="15"/>
      <c r="AWX2" s="15"/>
      <c r="AWY2" s="15"/>
      <c r="AWZ2" s="15"/>
      <c r="AXA2" s="15"/>
      <c r="AXB2" s="15"/>
      <c r="AXC2" s="15"/>
      <c r="AXD2" s="15"/>
      <c r="AXE2" s="15"/>
      <c r="AXF2" s="15"/>
      <c r="AXG2" s="15"/>
      <c r="AXH2" s="15"/>
      <c r="AXI2" s="15"/>
      <c r="AXJ2" s="15"/>
      <c r="AXK2" s="15"/>
      <c r="AXL2" s="15"/>
      <c r="AXM2" s="15"/>
      <c r="AXN2" s="15"/>
      <c r="AXO2" s="15"/>
      <c r="AXP2" s="15"/>
      <c r="AXQ2" s="15"/>
      <c r="AXR2" s="15"/>
      <c r="AXS2" s="15"/>
      <c r="AXT2" s="15"/>
      <c r="AXU2" s="15"/>
      <c r="AXV2" s="15"/>
      <c r="AXW2" s="15"/>
      <c r="AXX2" s="15"/>
      <c r="AXY2" s="15"/>
      <c r="AXZ2" s="15"/>
      <c r="AYA2" s="15"/>
      <c r="AYB2" s="15"/>
      <c r="AYC2" s="15"/>
      <c r="AYD2" s="15"/>
      <c r="AYE2" s="15"/>
      <c r="AYF2" s="15"/>
      <c r="AYG2" s="15"/>
      <c r="AYH2" s="15"/>
      <c r="AYI2" s="15"/>
      <c r="AYJ2" s="15"/>
      <c r="AYK2" s="15"/>
      <c r="AYL2" s="15"/>
      <c r="AYM2" s="15"/>
      <c r="AYN2" s="15"/>
      <c r="AYO2" s="15"/>
      <c r="AYP2" s="15"/>
      <c r="AYQ2" s="15"/>
      <c r="AYR2" s="15"/>
      <c r="AYS2" s="15"/>
      <c r="AYT2" s="15"/>
      <c r="AYU2" s="15"/>
      <c r="AYV2" s="15"/>
      <c r="AYW2" s="15"/>
      <c r="AYX2" s="15"/>
      <c r="AYY2" s="15"/>
      <c r="AYZ2" s="15"/>
      <c r="AZA2" s="15"/>
      <c r="AZB2" s="15"/>
      <c r="AZC2" s="15"/>
      <c r="AZD2" s="15"/>
      <c r="AZE2" s="15"/>
      <c r="AZF2" s="15"/>
      <c r="AZG2" s="15"/>
      <c r="AZH2" s="15"/>
      <c r="AZI2" s="15"/>
      <c r="AZJ2" s="15"/>
      <c r="AZK2" s="15"/>
      <c r="AZL2" s="15"/>
      <c r="AZM2" s="15"/>
      <c r="AZN2" s="15"/>
      <c r="AZO2" s="15"/>
      <c r="AZP2" s="15"/>
      <c r="AZQ2" s="15"/>
      <c r="AZR2" s="15"/>
      <c r="AZS2" s="15"/>
      <c r="AZT2" s="15"/>
      <c r="AZU2" s="15"/>
      <c r="AZV2" s="15"/>
      <c r="AZW2" s="15"/>
      <c r="AZX2" s="15"/>
      <c r="AZY2" s="15"/>
      <c r="AZZ2" s="15"/>
      <c r="BAA2" s="15"/>
      <c r="BAB2" s="15"/>
      <c r="BAC2" s="15"/>
      <c r="BAD2" s="15"/>
      <c r="BAE2" s="15"/>
      <c r="BAF2" s="15"/>
      <c r="BAG2" s="15"/>
      <c r="BAH2" s="15"/>
      <c r="BAI2" s="15"/>
      <c r="BAJ2" s="15"/>
      <c r="BAK2" s="15"/>
      <c r="BAL2" s="15"/>
      <c r="BAM2" s="15"/>
      <c r="BAN2" s="15"/>
      <c r="BAO2" s="15"/>
      <c r="BAP2" s="15"/>
      <c r="BAQ2" s="15"/>
      <c r="BAR2" s="15"/>
      <c r="BAS2" s="15"/>
      <c r="BAT2" s="15"/>
      <c r="BAU2" s="15"/>
      <c r="BAV2" s="15"/>
      <c r="BAW2" s="15"/>
      <c r="BAX2" s="15"/>
      <c r="BAY2" s="15"/>
      <c r="BAZ2" s="15"/>
      <c r="BBA2" s="15"/>
      <c r="BBB2" s="15"/>
      <c r="BBC2" s="15"/>
      <c r="BBD2" s="15"/>
      <c r="BBE2" s="15"/>
      <c r="BBF2" s="15"/>
      <c r="BBG2" s="15"/>
      <c r="BBH2" s="15"/>
      <c r="BBI2" s="15"/>
      <c r="BBJ2" s="15"/>
      <c r="BBK2" s="15"/>
      <c r="BBL2" s="15"/>
      <c r="BBM2" s="15"/>
      <c r="BBN2" s="15"/>
      <c r="BBO2" s="15"/>
      <c r="BBP2" s="15"/>
      <c r="BBQ2" s="15"/>
      <c r="BBR2" s="15"/>
      <c r="BBS2" s="15"/>
      <c r="BBT2" s="15"/>
      <c r="BBU2" s="15"/>
      <c r="BBV2" s="15"/>
      <c r="BBW2" s="15"/>
      <c r="BBX2" s="15"/>
      <c r="BBY2" s="15"/>
      <c r="BBZ2" s="15"/>
      <c r="BCA2" s="15"/>
      <c r="BCB2" s="15"/>
      <c r="BCC2" s="15"/>
      <c r="BCD2" s="15"/>
      <c r="BCE2" s="15"/>
      <c r="BCF2" s="15"/>
      <c r="BCG2" s="15"/>
      <c r="BCH2" s="15"/>
      <c r="BCI2" s="15"/>
      <c r="BCJ2" s="15"/>
      <c r="BCK2" s="15"/>
      <c r="BCL2" s="15"/>
      <c r="BCM2" s="15"/>
      <c r="BCN2" s="15"/>
      <c r="BCO2" s="15"/>
      <c r="BCP2" s="15"/>
      <c r="BCQ2" s="15"/>
      <c r="BCR2" s="15"/>
      <c r="BCS2" s="15"/>
      <c r="BCT2" s="15"/>
      <c r="BCU2" s="15"/>
      <c r="BCV2" s="15"/>
      <c r="BCW2" s="15"/>
      <c r="BCX2" s="15"/>
      <c r="BCY2" s="15"/>
      <c r="BCZ2" s="15"/>
      <c r="BDA2" s="15"/>
      <c r="BDB2" s="15"/>
      <c r="BDC2" s="15"/>
      <c r="BDD2" s="15"/>
      <c r="BDE2" s="15"/>
      <c r="BDF2" s="15"/>
      <c r="BDG2" s="15"/>
      <c r="BDH2" s="15"/>
      <c r="BDI2" s="15"/>
      <c r="BDJ2" s="15"/>
      <c r="BDK2" s="15"/>
      <c r="BDL2" s="15"/>
      <c r="BDM2" s="15"/>
      <c r="BDN2" s="15"/>
      <c r="BDO2" s="15"/>
      <c r="BDP2" s="15"/>
      <c r="BDQ2" s="15"/>
      <c r="BDR2" s="15"/>
      <c r="BDS2" s="15"/>
      <c r="BDT2" s="15"/>
      <c r="BDU2" s="15"/>
      <c r="BDV2" s="15"/>
      <c r="BDW2" s="15"/>
      <c r="BDX2" s="15"/>
      <c r="BDY2" s="15"/>
      <c r="BDZ2" s="15"/>
      <c r="BEA2" s="15"/>
      <c r="BEB2" s="15"/>
      <c r="BEC2" s="15"/>
      <c r="BED2" s="15"/>
      <c r="BEE2" s="15"/>
      <c r="BEF2" s="15"/>
      <c r="BEG2" s="15"/>
      <c r="BEH2" s="15"/>
      <c r="BEI2" s="15"/>
      <c r="BEJ2" s="15"/>
      <c r="BEK2" s="15"/>
      <c r="BEL2" s="15"/>
      <c r="BEM2" s="15"/>
      <c r="BEN2" s="15"/>
      <c r="BEO2" s="15"/>
      <c r="BEP2" s="15"/>
      <c r="BEQ2" s="15"/>
      <c r="BER2" s="15"/>
      <c r="BES2" s="15"/>
      <c r="BET2" s="15"/>
      <c r="BEU2" s="15"/>
      <c r="BEV2" s="15"/>
      <c r="BEW2" s="15"/>
      <c r="BEX2" s="15"/>
      <c r="BEY2" s="15"/>
      <c r="BEZ2" s="15"/>
      <c r="BFA2" s="15"/>
      <c r="BFB2" s="15"/>
      <c r="BFC2" s="15"/>
      <c r="BFD2" s="15"/>
      <c r="BFE2" s="15"/>
      <c r="BFF2" s="15"/>
      <c r="BFG2" s="15"/>
      <c r="BFH2" s="15"/>
      <c r="BFI2" s="15"/>
      <c r="BFJ2" s="15"/>
      <c r="BFK2" s="15"/>
      <c r="BFL2" s="15"/>
      <c r="BFM2" s="15"/>
      <c r="BFN2" s="15"/>
      <c r="BFO2" s="15"/>
      <c r="BFP2" s="15"/>
      <c r="BFQ2" s="15"/>
      <c r="BFR2" s="15"/>
      <c r="BFS2" s="15"/>
      <c r="BFT2" s="15"/>
      <c r="BFU2" s="15"/>
      <c r="BFV2" s="15"/>
      <c r="BFW2" s="15"/>
      <c r="BFX2" s="15"/>
      <c r="BFY2" s="15"/>
      <c r="BFZ2" s="15"/>
      <c r="BGA2" s="15"/>
      <c r="BGB2" s="15"/>
      <c r="BGC2" s="15"/>
      <c r="BGD2" s="15"/>
      <c r="BGE2" s="15"/>
      <c r="BGF2" s="15"/>
      <c r="BGG2" s="15"/>
      <c r="BGH2" s="15"/>
      <c r="BGI2" s="15"/>
      <c r="BGJ2" s="15"/>
      <c r="BGK2" s="15"/>
      <c r="BGL2" s="15"/>
      <c r="BGM2" s="15"/>
      <c r="BGN2" s="15"/>
      <c r="BGO2" s="15"/>
      <c r="BGP2" s="15"/>
      <c r="BGQ2" s="15"/>
      <c r="BGR2" s="15"/>
      <c r="BGS2" s="15"/>
      <c r="BGT2" s="15"/>
      <c r="BGU2" s="15"/>
      <c r="BGV2" s="15"/>
      <c r="BGW2" s="15"/>
      <c r="BGX2" s="15"/>
      <c r="BGY2" s="15"/>
      <c r="BGZ2" s="15"/>
      <c r="BHA2" s="15"/>
      <c r="BHB2" s="15"/>
      <c r="BHC2" s="15"/>
      <c r="BHD2" s="15"/>
      <c r="BHE2" s="15"/>
      <c r="BHF2" s="15"/>
      <c r="BHG2" s="15"/>
      <c r="BHH2" s="15"/>
      <c r="BHI2" s="15"/>
      <c r="BHJ2" s="15"/>
      <c r="BHK2" s="15"/>
      <c r="BHL2" s="15"/>
      <c r="BHM2" s="15"/>
      <c r="BHN2" s="15"/>
      <c r="BHO2" s="15"/>
      <c r="BHP2" s="15"/>
      <c r="BHQ2" s="15"/>
      <c r="BHR2" s="15"/>
      <c r="BHS2" s="15"/>
      <c r="BHT2" s="15"/>
      <c r="BHU2" s="15"/>
      <c r="BHV2" s="15"/>
      <c r="BHW2" s="15"/>
      <c r="BHX2" s="15"/>
      <c r="BHY2" s="15"/>
      <c r="BHZ2" s="15"/>
      <c r="BIA2" s="15"/>
      <c r="BIB2" s="15"/>
      <c r="BIC2" s="15"/>
      <c r="BID2" s="15"/>
      <c r="BIE2" s="15"/>
      <c r="BIF2" s="15"/>
      <c r="BIG2" s="15"/>
      <c r="BIH2" s="15"/>
      <c r="BII2" s="15"/>
      <c r="BIJ2" s="15"/>
      <c r="BIK2" s="15"/>
      <c r="BIL2" s="15"/>
      <c r="BIM2" s="15"/>
      <c r="BIN2" s="15"/>
      <c r="BIO2" s="15"/>
      <c r="BIP2" s="15"/>
      <c r="BIQ2" s="15"/>
      <c r="BIR2" s="15"/>
      <c r="BIS2" s="15"/>
      <c r="BIT2" s="15"/>
      <c r="BIU2" s="15"/>
      <c r="BIV2" s="15"/>
      <c r="BIW2" s="15"/>
      <c r="BIX2" s="15"/>
      <c r="BIY2" s="15"/>
      <c r="BIZ2" s="15"/>
      <c r="BJA2" s="15"/>
      <c r="BJB2" s="15"/>
      <c r="BJC2" s="15"/>
      <c r="BJD2" s="15"/>
      <c r="BJE2" s="15"/>
      <c r="BJF2" s="15"/>
      <c r="BJG2" s="15"/>
      <c r="BJH2" s="15"/>
      <c r="BJI2" s="15"/>
      <c r="BJJ2" s="15"/>
      <c r="BJK2" s="15"/>
      <c r="BJL2" s="15"/>
      <c r="BJM2" s="15"/>
      <c r="BJN2" s="15"/>
      <c r="BJO2" s="15"/>
      <c r="BJP2" s="15"/>
      <c r="BJQ2" s="15"/>
      <c r="BJR2" s="15"/>
      <c r="BJS2" s="15"/>
      <c r="BJT2" s="15"/>
      <c r="BJU2" s="15"/>
      <c r="BJV2" s="15"/>
      <c r="BJW2" s="15"/>
      <c r="BJX2" s="15"/>
      <c r="BJY2" s="15"/>
      <c r="BJZ2" s="15"/>
      <c r="BKA2" s="15"/>
      <c r="BKB2" s="15"/>
      <c r="BKC2" s="15"/>
      <c r="BKD2" s="15"/>
      <c r="BKE2" s="15"/>
      <c r="BKF2" s="15"/>
      <c r="BKG2" s="15"/>
      <c r="BKH2" s="15"/>
      <c r="BKI2" s="15"/>
      <c r="BKJ2" s="15"/>
      <c r="BKK2" s="15"/>
      <c r="BKL2" s="15"/>
      <c r="BKM2" s="15"/>
      <c r="BKN2" s="15"/>
      <c r="BKO2" s="15"/>
      <c r="BKP2" s="15"/>
      <c r="BKQ2" s="15"/>
      <c r="BKR2" s="15"/>
      <c r="BKS2" s="15"/>
      <c r="BKT2" s="15"/>
      <c r="BKU2" s="15"/>
      <c r="BKV2" s="15"/>
      <c r="BKW2" s="15"/>
      <c r="BKX2" s="15"/>
      <c r="BKY2" s="15"/>
      <c r="BKZ2" s="15"/>
      <c r="BLA2" s="15"/>
      <c r="BLB2" s="15"/>
      <c r="BLC2" s="15"/>
      <c r="BLD2" s="15"/>
      <c r="BLE2" s="15"/>
      <c r="BLF2" s="15"/>
      <c r="BLG2" s="15"/>
      <c r="BLH2" s="15"/>
      <c r="BLI2" s="15"/>
      <c r="BLJ2" s="15"/>
      <c r="BLK2" s="15"/>
      <c r="BLL2" s="15"/>
      <c r="BLM2" s="15"/>
      <c r="BLN2" s="15"/>
      <c r="BLO2" s="15"/>
      <c r="BLP2" s="15"/>
      <c r="BLQ2" s="15"/>
      <c r="BLR2" s="15"/>
      <c r="BLS2" s="15"/>
      <c r="BLT2" s="15"/>
      <c r="BLU2" s="15"/>
      <c r="BLV2" s="15"/>
      <c r="BLW2" s="15"/>
      <c r="BLX2" s="15"/>
      <c r="BLY2" s="15"/>
      <c r="BLZ2" s="15"/>
      <c r="BMA2" s="15"/>
      <c r="BMB2" s="15"/>
      <c r="BMC2" s="15"/>
      <c r="BMD2" s="15"/>
      <c r="BME2" s="15"/>
      <c r="BMF2" s="15"/>
      <c r="BMG2" s="15"/>
      <c r="BMH2" s="15"/>
      <c r="BMI2" s="15"/>
      <c r="BMJ2" s="15"/>
      <c r="BMK2" s="15"/>
      <c r="BML2" s="15"/>
      <c r="BMM2" s="15"/>
      <c r="BMN2" s="15"/>
      <c r="BMO2" s="15"/>
      <c r="BMP2" s="15"/>
      <c r="BMQ2" s="15"/>
      <c r="BMR2" s="15"/>
      <c r="BMS2" s="15"/>
      <c r="BMT2" s="15"/>
      <c r="BMU2" s="15"/>
      <c r="BMV2" s="15"/>
      <c r="BMW2" s="15"/>
      <c r="BMX2" s="15"/>
      <c r="BMY2" s="15"/>
      <c r="BMZ2" s="15"/>
      <c r="BNA2" s="15"/>
      <c r="BNB2" s="15"/>
      <c r="BNC2" s="15"/>
      <c r="BND2" s="15"/>
      <c r="BNE2" s="15"/>
      <c r="BNF2" s="15"/>
      <c r="BNG2" s="15"/>
      <c r="BNH2" s="15"/>
      <c r="BNI2" s="15"/>
      <c r="BNJ2" s="15"/>
      <c r="BNK2" s="15"/>
      <c r="BNL2" s="15"/>
      <c r="BNM2" s="15"/>
      <c r="BNN2" s="15"/>
      <c r="BNO2" s="15"/>
      <c r="BNP2" s="15"/>
      <c r="BNQ2" s="15"/>
      <c r="BNR2" s="15"/>
      <c r="BNS2" s="15"/>
      <c r="BNT2" s="15"/>
      <c r="BNU2" s="15"/>
      <c r="BNV2" s="15"/>
      <c r="BNW2" s="15"/>
      <c r="BNX2" s="15"/>
      <c r="BNY2" s="15"/>
      <c r="BNZ2" s="15"/>
      <c r="BOA2" s="15"/>
      <c r="BOB2" s="15"/>
      <c r="BOC2" s="15"/>
      <c r="BOD2" s="15"/>
      <c r="BOE2" s="15"/>
      <c r="BOF2" s="15"/>
      <c r="BOG2" s="15"/>
      <c r="BOH2" s="15"/>
      <c r="BOI2" s="15"/>
      <c r="BOJ2" s="15"/>
      <c r="BOK2" s="15"/>
      <c r="BOL2" s="15"/>
      <c r="BOM2" s="15"/>
      <c r="BON2" s="15"/>
      <c r="BOO2" s="15"/>
      <c r="BOP2" s="15"/>
      <c r="BOQ2" s="15"/>
      <c r="BOR2" s="15"/>
      <c r="BOS2" s="15"/>
      <c r="BOT2" s="15"/>
      <c r="BOU2" s="15"/>
      <c r="BOV2" s="15"/>
      <c r="BOW2" s="15"/>
      <c r="BOX2" s="15"/>
      <c r="BOY2" s="15"/>
      <c r="BOZ2" s="15"/>
      <c r="BPA2" s="15"/>
      <c r="BPB2" s="15"/>
      <c r="BPC2" s="15"/>
      <c r="BPD2" s="15"/>
      <c r="BPE2" s="15"/>
      <c r="BPF2" s="15"/>
      <c r="BPG2" s="15"/>
      <c r="BPH2" s="15"/>
      <c r="BPI2" s="15"/>
      <c r="BPJ2" s="15"/>
      <c r="BPK2" s="15"/>
      <c r="BPL2" s="15"/>
      <c r="BPM2" s="15"/>
      <c r="BPN2" s="15"/>
      <c r="BPO2" s="15"/>
      <c r="BPP2" s="15"/>
      <c r="BPQ2" s="15"/>
      <c r="BPR2" s="15"/>
      <c r="BPS2" s="15"/>
      <c r="BPT2" s="15"/>
      <c r="BPU2" s="15"/>
      <c r="BPV2" s="15"/>
      <c r="BPW2" s="15"/>
      <c r="BPX2" s="15"/>
      <c r="BPY2" s="15"/>
      <c r="BPZ2" s="15"/>
      <c r="BQA2" s="15"/>
      <c r="BQB2" s="15"/>
      <c r="BQC2" s="15"/>
      <c r="BQD2" s="15"/>
      <c r="BQE2" s="15"/>
      <c r="BQF2" s="15"/>
      <c r="BQG2" s="15"/>
      <c r="BQH2" s="15"/>
      <c r="BQI2" s="15"/>
      <c r="BQJ2" s="15"/>
      <c r="BQK2" s="15"/>
      <c r="BQL2" s="15"/>
      <c r="BQM2" s="15"/>
      <c r="BQN2" s="15"/>
      <c r="BQO2" s="15"/>
      <c r="BQP2" s="15"/>
      <c r="BQQ2" s="15"/>
      <c r="BQR2" s="15"/>
      <c r="BQS2" s="15"/>
      <c r="BQT2" s="15"/>
      <c r="BQU2" s="15"/>
      <c r="BQV2" s="15"/>
      <c r="BQW2" s="15"/>
      <c r="BQX2" s="15"/>
      <c r="BQY2" s="15"/>
      <c r="BQZ2" s="15"/>
      <c r="BRA2" s="15"/>
      <c r="BRB2" s="15"/>
      <c r="BRC2" s="15"/>
      <c r="BRD2" s="15"/>
      <c r="BRE2" s="15"/>
      <c r="BRF2" s="15"/>
      <c r="BRG2" s="15"/>
      <c r="BRH2" s="15"/>
      <c r="BRI2" s="15"/>
      <c r="BRJ2" s="15"/>
      <c r="BRK2" s="15"/>
      <c r="BRL2" s="15"/>
      <c r="BRM2" s="15"/>
      <c r="BRN2" s="15"/>
      <c r="BRO2" s="15"/>
      <c r="BRP2" s="15"/>
      <c r="BRQ2" s="15"/>
      <c r="BRR2" s="15"/>
      <c r="BRS2" s="15"/>
      <c r="BRT2" s="15"/>
      <c r="BRU2" s="15"/>
      <c r="BRV2" s="15"/>
      <c r="BRW2" s="15"/>
      <c r="BRX2" s="15"/>
      <c r="BRY2" s="15"/>
      <c r="BRZ2" s="15"/>
      <c r="BSA2" s="15"/>
      <c r="BSB2" s="15"/>
      <c r="BSC2" s="15"/>
      <c r="BSD2" s="15"/>
      <c r="BSE2" s="15"/>
      <c r="BSF2" s="15"/>
      <c r="BSG2" s="15"/>
      <c r="BSH2" s="15"/>
      <c r="BSI2" s="15"/>
      <c r="BSJ2" s="15"/>
      <c r="BSK2" s="15"/>
      <c r="BSL2" s="15"/>
      <c r="BSM2" s="15"/>
      <c r="BSN2" s="15"/>
      <c r="BSO2" s="15"/>
      <c r="BSP2" s="15"/>
      <c r="BSQ2" s="15"/>
      <c r="BSR2" s="15"/>
      <c r="BSS2" s="15"/>
      <c r="BST2" s="15"/>
      <c r="BSU2" s="15"/>
      <c r="BSV2" s="15"/>
      <c r="BSW2" s="15"/>
      <c r="BSX2" s="15"/>
      <c r="BSY2" s="15"/>
      <c r="BSZ2" s="15"/>
      <c r="BTA2" s="15"/>
      <c r="BTB2" s="15"/>
      <c r="BTC2" s="15"/>
      <c r="BTD2" s="15"/>
      <c r="BTE2" s="15"/>
      <c r="BTF2" s="15"/>
      <c r="BTG2" s="15"/>
      <c r="BTH2" s="15"/>
      <c r="BTI2" s="15"/>
      <c r="BTJ2" s="15"/>
      <c r="BTK2" s="15"/>
      <c r="BTL2" s="15"/>
      <c r="BTM2" s="15"/>
      <c r="BTN2" s="15"/>
      <c r="BTO2" s="15"/>
      <c r="BTP2" s="15"/>
      <c r="BTQ2" s="15"/>
      <c r="BTR2" s="15"/>
      <c r="BTS2" s="15"/>
      <c r="BTT2" s="15"/>
      <c r="BTU2" s="15"/>
      <c r="BTV2" s="15"/>
      <c r="BTW2" s="15"/>
      <c r="BTX2" s="15"/>
      <c r="BTY2" s="15"/>
      <c r="BTZ2" s="15"/>
      <c r="BUA2" s="15"/>
      <c r="BUB2" s="15"/>
      <c r="BUC2" s="15"/>
      <c r="BUD2" s="15"/>
      <c r="BUE2" s="15"/>
      <c r="BUF2" s="15"/>
      <c r="BUG2" s="15"/>
      <c r="BUH2" s="15"/>
      <c r="BUI2" s="15"/>
      <c r="BUJ2" s="15"/>
      <c r="BUK2" s="15"/>
      <c r="BUL2" s="15"/>
      <c r="BUM2" s="15"/>
      <c r="BUN2" s="15"/>
      <c r="BUO2" s="15"/>
      <c r="BUP2" s="15"/>
      <c r="BUQ2" s="15"/>
      <c r="BUR2" s="15"/>
      <c r="BUS2" s="15"/>
      <c r="BUT2" s="15"/>
      <c r="BUU2" s="15"/>
      <c r="BUV2" s="15"/>
      <c r="BUW2" s="15"/>
      <c r="BUX2" s="15"/>
      <c r="BUY2" s="15"/>
      <c r="BUZ2" s="15"/>
      <c r="BVA2" s="15"/>
      <c r="BVB2" s="15"/>
      <c r="BVC2" s="15"/>
      <c r="BVD2" s="15"/>
      <c r="BVE2" s="15"/>
      <c r="BVF2" s="15"/>
      <c r="BVG2" s="15"/>
      <c r="BVH2" s="15"/>
      <c r="BVI2" s="15"/>
      <c r="BVJ2" s="15"/>
      <c r="BVK2" s="15"/>
      <c r="BVL2" s="15"/>
      <c r="BVM2" s="15"/>
      <c r="BVN2" s="15"/>
      <c r="BVO2" s="15"/>
      <c r="BVP2" s="15"/>
      <c r="BVQ2" s="15"/>
      <c r="BVR2" s="15"/>
      <c r="BVS2" s="15"/>
      <c r="BVT2" s="15"/>
      <c r="BVU2" s="15"/>
      <c r="BVV2" s="15"/>
      <c r="BVW2" s="15"/>
      <c r="BVX2" s="15"/>
      <c r="BVY2" s="15"/>
      <c r="BVZ2" s="15"/>
      <c r="BWA2" s="15"/>
      <c r="BWB2" s="15"/>
      <c r="BWC2" s="15"/>
      <c r="BWD2" s="15"/>
      <c r="BWE2" s="15"/>
      <c r="BWF2" s="15"/>
      <c r="BWG2" s="15"/>
      <c r="BWH2" s="15"/>
      <c r="BWI2" s="15"/>
      <c r="BWJ2" s="15"/>
      <c r="BWK2" s="15"/>
      <c r="BWL2" s="15"/>
      <c r="BWM2" s="15"/>
      <c r="BWN2" s="15"/>
      <c r="BWO2" s="15"/>
      <c r="BWP2" s="15"/>
      <c r="BWQ2" s="15"/>
      <c r="BWR2" s="15"/>
      <c r="BWS2" s="15"/>
      <c r="BWT2" s="15"/>
      <c r="BWU2" s="15"/>
      <c r="BWV2" s="15"/>
      <c r="BWW2" s="15"/>
      <c r="BWX2" s="15"/>
      <c r="BWY2" s="15"/>
      <c r="BWZ2" s="15"/>
      <c r="BXA2" s="15"/>
      <c r="BXB2" s="15"/>
      <c r="BXC2" s="15"/>
      <c r="BXD2" s="15"/>
      <c r="BXE2" s="15"/>
      <c r="BXF2" s="15"/>
      <c r="BXG2" s="15"/>
      <c r="BXH2" s="15"/>
      <c r="BXI2" s="15"/>
      <c r="BXJ2" s="15"/>
      <c r="BXK2" s="15"/>
      <c r="BXL2" s="15"/>
      <c r="BXM2" s="15"/>
      <c r="BXN2" s="15"/>
      <c r="BXO2" s="15"/>
      <c r="BXP2" s="15"/>
      <c r="BXQ2" s="15"/>
      <c r="BXR2" s="15"/>
      <c r="BXS2" s="15"/>
      <c r="BXT2" s="15"/>
      <c r="BXU2" s="15"/>
      <c r="BXV2" s="15"/>
      <c r="BXW2" s="15"/>
      <c r="BXX2" s="15"/>
      <c r="BXY2" s="15"/>
      <c r="BXZ2" s="15"/>
      <c r="BYA2" s="15"/>
      <c r="BYB2" s="15"/>
      <c r="BYC2" s="15"/>
      <c r="BYD2" s="15"/>
      <c r="BYE2" s="15"/>
      <c r="BYF2" s="15"/>
      <c r="BYG2" s="15"/>
      <c r="BYH2" s="15"/>
      <c r="BYI2" s="15"/>
      <c r="BYJ2" s="15"/>
      <c r="BYK2" s="15"/>
      <c r="BYL2" s="15"/>
      <c r="BYM2" s="15"/>
      <c r="BYN2" s="15"/>
      <c r="BYO2" s="15"/>
      <c r="BYP2" s="15"/>
      <c r="BYQ2" s="15"/>
      <c r="BYR2" s="15"/>
      <c r="BYS2" s="15"/>
      <c r="BYT2" s="15"/>
      <c r="BYU2" s="15"/>
      <c r="BYV2" s="15"/>
      <c r="BYW2" s="15"/>
      <c r="BYX2" s="15"/>
      <c r="BYY2" s="15"/>
      <c r="BYZ2" s="15"/>
      <c r="BZA2" s="15"/>
      <c r="BZB2" s="15"/>
      <c r="BZC2" s="15"/>
      <c r="BZD2" s="15"/>
      <c r="BZE2" s="15"/>
      <c r="BZF2" s="15"/>
      <c r="BZG2" s="15"/>
      <c r="BZH2" s="15"/>
      <c r="BZI2" s="15"/>
      <c r="BZJ2" s="15"/>
      <c r="BZK2" s="15"/>
      <c r="BZL2" s="15"/>
      <c r="BZM2" s="15"/>
      <c r="BZN2" s="15"/>
      <c r="BZO2" s="15"/>
      <c r="BZP2" s="15"/>
      <c r="BZQ2" s="15"/>
      <c r="BZR2" s="15"/>
      <c r="BZS2" s="15"/>
      <c r="BZT2" s="15"/>
      <c r="BZU2" s="15"/>
      <c r="BZV2" s="15"/>
      <c r="BZW2" s="15"/>
      <c r="BZX2" s="15"/>
      <c r="BZY2" s="15"/>
      <c r="BZZ2" s="15"/>
      <c r="CAA2" s="15"/>
      <c r="CAB2" s="15"/>
      <c r="CAC2" s="15"/>
      <c r="CAD2" s="15"/>
      <c r="CAE2" s="15"/>
      <c r="CAF2" s="15"/>
      <c r="CAG2" s="15"/>
      <c r="CAH2" s="15"/>
      <c r="CAI2" s="15"/>
      <c r="CAJ2" s="15"/>
      <c r="CAK2" s="15"/>
      <c r="CAL2" s="15"/>
      <c r="CAM2" s="15"/>
      <c r="CAN2" s="15"/>
      <c r="CAO2" s="15"/>
      <c r="CAP2" s="15"/>
      <c r="CAQ2" s="15"/>
      <c r="CAR2" s="15"/>
      <c r="CAS2" s="15"/>
      <c r="CAT2" s="15"/>
      <c r="CAU2" s="15"/>
      <c r="CAV2" s="15"/>
      <c r="CAW2" s="15"/>
      <c r="CAX2" s="15"/>
      <c r="CAY2" s="15"/>
      <c r="CAZ2" s="15"/>
      <c r="CBA2" s="15"/>
      <c r="CBB2" s="15"/>
      <c r="CBC2" s="15"/>
      <c r="CBD2" s="15"/>
      <c r="CBE2" s="15"/>
      <c r="CBF2" s="15"/>
      <c r="CBG2" s="15"/>
      <c r="CBH2" s="15"/>
      <c r="CBI2" s="15"/>
      <c r="CBJ2" s="15"/>
      <c r="CBK2" s="15"/>
      <c r="CBL2" s="15"/>
      <c r="CBM2" s="15"/>
      <c r="CBN2" s="15"/>
      <c r="CBO2" s="15"/>
      <c r="CBP2" s="15"/>
      <c r="CBQ2" s="15"/>
      <c r="CBR2" s="15"/>
      <c r="CBS2" s="15"/>
      <c r="CBT2" s="15"/>
      <c r="CBU2" s="15"/>
      <c r="CBV2" s="15"/>
      <c r="CBW2" s="15"/>
      <c r="CBX2" s="15"/>
      <c r="CBY2" s="15"/>
      <c r="CBZ2" s="15"/>
      <c r="CCA2" s="15"/>
      <c r="CCB2" s="15"/>
      <c r="CCC2" s="15"/>
      <c r="CCD2" s="15"/>
      <c r="CCE2" s="15"/>
      <c r="CCF2" s="15"/>
      <c r="CCG2" s="15"/>
      <c r="CCH2" s="15"/>
      <c r="CCI2" s="15"/>
      <c r="CCJ2" s="15"/>
      <c r="CCK2" s="15"/>
      <c r="CCL2" s="15"/>
      <c r="CCM2" s="15"/>
      <c r="CCN2" s="15"/>
      <c r="CCO2" s="15"/>
      <c r="CCP2" s="15"/>
      <c r="CCQ2" s="15"/>
      <c r="CCR2" s="15"/>
      <c r="CCS2" s="15"/>
      <c r="CCT2" s="15"/>
      <c r="CCU2" s="15"/>
      <c r="CCV2" s="15"/>
      <c r="CCW2" s="15"/>
      <c r="CCX2" s="15"/>
      <c r="CCY2" s="15"/>
      <c r="CCZ2" s="15"/>
      <c r="CDA2" s="15"/>
      <c r="CDB2" s="15"/>
      <c r="CDC2" s="15"/>
      <c r="CDD2" s="15"/>
      <c r="CDE2" s="15"/>
      <c r="CDF2" s="15"/>
      <c r="CDG2" s="15"/>
      <c r="CDH2" s="15"/>
      <c r="CDI2" s="15"/>
      <c r="CDJ2" s="15"/>
      <c r="CDK2" s="15"/>
      <c r="CDL2" s="15"/>
      <c r="CDM2" s="15"/>
      <c r="CDN2" s="15"/>
      <c r="CDO2" s="15"/>
      <c r="CDP2" s="15"/>
      <c r="CDQ2" s="15"/>
      <c r="CDR2" s="15"/>
      <c r="CDS2" s="15"/>
      <c r="CDT2" s="15"/>
      <c r="CDU2" s="15"/>
      <c r="CDV2" s="15"/>
      <c r="CDW2" s="15"/>
      <c r="CDX2" s="15"/>
      <c r="CDY2" s="15"/>
      <c r="CDZ2" s="15"/>
      <c r="CEA2" s="15"/>
      <c r="CEB2" s="15"/>
      <c r="CEC2" s="15"/>
      <c r="CED2" s="15"/>
      <c r="CEE2" s="15"/>
      <c r="CEF2" s="15"/>
      <c r="CEG2" s="15"/>
      <c r="CEH2" s="15"/>
      <c r="CEI2" s="15"/>
      <c r="CEJ2" s="15"/>
      <c r="CEK2" s="15"/>
      <c r="CEL2" s="15"/>
      <c r="CEM2" s="15"/>
      <c r="CEN2" s="15"/>
      <c r="CEO2" s="15"/>
      <c r="CEP2" s="15"/>
      <c r="CEQ2" s="15"/>
      <c r="CER2" s="15"/>
      <c r="CES2" s="15"/>
      <c r="CET2" s="15"/>
      <c r="CEU2" s="15"/>
      <c r="CEV2" s="15"/>
      <c r="CEW2" s="15"/>
      <c r="CEX2" s="15"/>
      <c r="CEY2" s="15"/>
      <c r="CEZ2" s="15"/>
      <c r="CFA2" s="15"/>
      <c r="CFB2" s="15"/>
      <c r="CFC2" s="15"/>
      <c r="CFD2" s="15"/>
      <c r="CFE2" s="15"/>
      <c r="CFF2" s="15"/>
      <c r="CFG2" s="15"/>
      <c r="CFH2" s="15"/>
      <c r="CFI2" s="15"/>
      <c r="CFJ2" s="15"/>
      <c r="CFK2" s="15"/>
      <c r="CFL2" s="15"/>
      <c r="CFM2" s="15"/>
      <c r="CFN2" s="15"/>
      <c r="CFO2" s="15"/>
      <c r="CFP2" s="15"/>
      <c r="CFQ2" s="15"/>
      <c r="CFR2" s="15"/>
      <c r="CFS2" s="15"/>
      <c r="CFT2" s="15"/>
      <c r="CFU2" s="15"/>
      <c r="CFV2" s="15"/>
      <c r="CFW2" s="15"/>
      <c r="CFX2" s="15"/>
      <c r="CFY2" s="15"/>
      <c r="CFZ2" s="15"/>
      <c r="CGA2" s="15"/>
      <c r="CGB2" s="15"/>
      <c r="CGC2" s="15"/>
      <c r="CGD2" s="15"/>
      <c r="CGE2" s="15"/>
      <c r="CGF2" s="15"/>
      <c r="CGG2" s="15"/>
      <c r="CGH2" s="15"/>
      <c r="CGI2" s="15"/>
      <c r="CGJ2" s="15"/>
      <c r="CGK2" s="15"/>
      <c r="CGL2" s="15"/>
      <c r="CGM2" s="15"/>
      <c r="CGN2" s="15"/>
      <c r="CGO2" s="15"/>
      <c r="CGP2" s="15"/>
      <c r="CGQ2" s="15"/>
      <c r="CGR2" s="15"/>
      <c r="CGS2" s="15"/>
      <c r="CGT2" s="15"/>
      <c r="CGU2" s="15"/>
      <c r="CGV2" s="15"/>
      <c r="CGW2" s="15"/>
      <c r="CGX2" s="15"/>
      <c r="CGY2" s="15"/>
      <c r="CGZ2" s="15"/>
      <c r="CHA2" s="15"/>
      <c r="CHB2" s="15"/>
      <c r="CHC2" s="15"/>
      <c r="CHD2" s="15"/>
      <c r="CHE2" s="15"/>
      <c r="CHF2" s="15"/>
      <c r="CHG2" s="15"/>
      <c r="CHH2" s="15"/>
      <c r="CHI2" s="15"/>
      <c r="CHJ2" s="15"/>
      <c r="CHK2" s="15"/>
      <c r="CHL2" s="15"/>
      <c r="CHM2" s="15"/>
      <c r="CHN2" s="15"/>
      <c r="CHO2" s="15"/>
      <c r="CHP2" s="15"/>
      <c r="CHQ2" s="15"/>
      <c r="CHR2" s="15"/>
      <c r="CHS2" s="15"/>
      <c r="CHT2" s="15"/>
      <c r="CHU2" s="15"/>
      <c r="CHV2" s="15"/>
      <c r="CHW2" s="15"/>
      <c r="CHX2" s="15"/>
      <c r="CHY2" s="15"/>
      <c r="CHZ2" s="15"/>
      <c r="CIA2" s="15"/>
      <c r="CIB2" s="15"/>
      <c r="CIC2" s="15"/>
      <c r="CID2" s="15"/>
      <c r="CIE2" s="15"/>
      <c r="CIF2" s="15"/>
      <c r="CIG2" s="15"/>
      <c r="CIH2" s="15"/>
      <c r="CII2" s="15"/>
      <c r="CIJ2" s="15"/>
      <c r="CIK2" s="15"/>
      <c r="CIL2" s="15"/>
      <c r="CIM2" s="15"/>
      <c r="CIN2" s="15"/>
      <c r="CIO2" s="15"/>
      <c r="CIP2" s="15"/>
      <c r="CIQ2" s="15"/>
      <c r="CIR2" s="15"/>
      <c r="CIS2" s="15"/>
      <c r="CIT2" s="15"/>
      <c r="CIU2" s="15"/>
      <c r="CIV2" s="15"/>
      <c r="CIW2" s="15"/>
      <c r="CIX2" s="15"/>
      <c r="CIY2" s="15"/>
      <c r="CIZ2" s="15"/>
      <c r="CJA2" s="15"/>
      <c r="CJB2" s="15"/>
      <c r="CJC2" s="15"/>
      <c r="CJD2" s="15"/>
      <c r="CJE2" s="15"/>
      <c r="CJF2" s="15"/>
      <c r="CJG2" s="15"/>
      <c r="CJH2" s="15"/>
      <c r="CJI2" s="15"/>
      <c r="CJJ2" s="15"/>
      <c r="CJK2" s="15"/>
      <c r="CJL2" s="15"/>
      <c r="CJM2" s="15"/>
      <c r="CJN2" s="15"/>
      <c r="CJO2" s="15"/>
      <c r="CJP2" s="15"/>
      <c r="CJQ2" s="15"/>
      <c r="CJR2" s="15"/>
      <c r="CJS2" s="15"/>
      <c r="CJT2" s="15"/>
      <c r="CJU2" s="15"/>
      <c r="CJV2" s="15"/>
      <c r="CJW2" s="15"/>
      <c r="CJX2" s="15"/>
      <c r="CJY2" s="15"/>
      <c r="CJZ2" s="15"/>
      <c r="CKA2" s="15"/>
      <c r="CKB2" s="15"/>
      <c r="CKC2" s="15"/>
      <c r="CKD2" s="15"/>
      <c r="CKE2" s="15"/>
      <c r="CKF2" s="15"/>
      <c r="CKG2" s="15"/>
      <c r="CKH2" s="15"/>
      <c r="CKI2" s="15"/>
      <c r="CKJ2" s="15"/>
      <c r="CKK2" s="15"/>
      <c r="CKL2" s="15"/>
      <c r="CKM2" s="15"/>
      <c r="CKN2" s="15"/>
      <c r="CKO2" s="15"/>
      <c r="CKP2" s="15"/>
      <c r="CKQ2" s="15"/>
      <c r="CKR2" s="15"/>
      <c r="CKS2" s="15"/>
      <c r="CKT2" s="15"/>
      <c r="CKU2" s="15"/>
      <c r="CKV2" s="15"/>
      <c r="CKW2" s="15"/>
      <c r="CKX2" s="15"/>
      <c r="CKY2" s="15"/>
      <c r="CKZ2" s="15"/>
      <c r="CLA2" s="15"/>
      <c r="CLB2" s="15"/>
      <c r="CLC2" s="15"/>
      <c r="CLD2" s="15"/>
      <c r="CLE2" s="15"/>
      <c r="CLF2" s="15"/>
      <c r="CLG2" s="15"/>
      <c r="CLH2" s="15"/>
      <c r="CLI2" s="15"/>
      <c r="CLJ2" s="15"/>
      <c r="CLK2" s="15"/>
      <c r="CLL2" s="15"/>
      <c r="CLM2" s="15"/>
      <c r="CLN2" s="15"/>
      <c r="CLO2" s="15"/>
      <c r="CLP2" s="15"/>
      <c r="CLQ2" s="15"/>
      <c r="CLR2" s="15"/>
      <c r="CLS2" s="15"/>
      <c r="CLT2" s="15"/>
      <c r="CLU2" s="15"/>
      <c r="CLV2" s="15"/>
      <c r="CLW2" s="15"/>
      <c r="CLX2" s="15"/>
      <c r="CLY2" s="15"/>
      <c r="CLZ2" s="15"/>
      <c r="CMA2" s="15"/>
      <c r="CMB2" s="15"/>
      <c r="CMC2" s="15"/>
      <c r="CMD2" s="15"/>
      <c r="CME2" s="15"/>
      <c r="CMF2" s="15"/>
      <c r="CMG2" s="15"/>
      <c r="CMH2" s="15"/>
      <c r="CMI2" s="15"/>
      <c r="CMJ2" s="15"/>
      <c r="CMK2" s="15"/>
      <c r="CML2" s="15"/>
      <c r="CMM2" s="15"/>
      <c r="CMN2" s="15"/>
      <c r="CMO2" s="15"/>
      <c r="CMP2" s="15"/>
      <c r="CMQ2" s="15"/>
      <c r="CMR2" s="15"/>
      <c r="CMS2" s="15"/>
      <c r="CMT2" s="15"/>
      <c r="CMU2" s="15"/>
      <c r="CMV2" s="15"/>
      <c r="CMW2" s="15"/>
      <c r="CMX2" s="15"/>
      <c r="CMY2" s="15"/>
      <c r="CMZ2" s="15"/>
      <c r="CNA2" s="15"/>
      <c r="CNB2" s="15"/>
      <c r="CNC2" s="15"/>
      <c r="CND2" s="15"/>
      <c r="CNE2" s="15"/>
      <c r="CNF2" s="15"/>
      <c r="CNG2" s="15"/>
      <c r="CNH2" s="15"/>
      <c r="CNI2" s="15"/>
      <c r="CNJ2" s="15"/>
      <c r="CNK2" s="15"/>
      <c r="CNL2" s="15"/>
      <c r="CNM2" s="15"/>
      <c r="CNN2" s="15"/>
      <c r="CNO2" s="15"/>
      <c r="CNP2" s="15"/>
      <c r="CNQ2" s="15"/>
      <c r="CNR2" s="15"/>
      <c r="CNS2" s="15"/>
      <c r="CNT2" s="15"/>
      <c r="CNU2" s="15"/>
      <c r="CNV2" s="15"/>
      <c r="CNW2" s="15"/>
      <c r="CNX2" s="15"/>
      <c r="CNY2" s="15"/>
      <c r="CNZ2" s="15"/>
      <c r="COA2" s="15"/>
      <c r="COB2" s="15"/>
      <c r="COC2" s="15"/>
      <c r="COD2" s="15"/>
      <c r="COE2" s="15"/>
      <c r="COF2" s="15"/>
      <c r="COG2" s="15"/>
      <c r="COH2" s="15"/>
      <c r="COI2" s="15"/>
      <c r="COJ2" s="15"/>
      <c r="COK2" s="15"/>
      <c r="COL2" s="15"/>
      <c r="COM2" s="15"/>
      <c r="CON2" s="15"/>
      <c r="COO2" s="15"/>
      <c r="COP2" s="15"/>
      <c r="COQ2" s="15"/>
      <c r="COR2" s="15"/>
      <c r="COS2" s="15"/>
      <c r="COT2" s="15"/>
      <c r="COU2" s="15"/>
      <c r="COV2" s="15"/>
      <c r="COW2" s="15"/>
      <c r="COX2" s="15"/>
      <c r="COY2" s="15"/>
      <c r="COZ2" s="15"/>
      <c r="CPA2" s="15"/>
      <c r="CPB2" s="15"/>
      <c r="CPC2" s="15"/>
      <c r="CPD2" s="15"/>
      <c r="CPE2" s="15"/>
      <c r="CPF2" s="15"/>
      <c r="CPG2" s="15"/>
      <c r="CPH2" s="15"/>
      <c r="CPI2" s="15"/>
      <c r="CPJ2" s="15"/>
      <c r="CPK2" s="15"/>
      <c r="CPL2" s="15"/>
      <c r="CPM2" s="15"/>
      <c r="CPN2" s="15"/>
      <c r="CPO2" s="15"/>
      <c r="CPP2" s="15"/>
      <c r="CPQ2" s="15"/>
      <c r="CPR2" s="15"/>
      <c r="CPS2" s="15"/>
      <c r="CPT2" s="15"/>
      <c r="CPU2" s="15"/>
      <c r="CPV2" s="15"/>
      <c r="CPW2" s="15"/>
      <c r="CPX2" s="15"/>
      <c r="CPY2" s="15"/>
      <c r="CPZ2" s="15"/>
      <c r="CQA2" s="15"/>
      <c r="CQB2" s="15"/>
      <c r="CQC2" s="15"/>
      <c r="CQD2" s="15"/>
      <c r="CQE2" s="15"/>
      <c r="CQF2" s="15"/>
      <c r="CQG2" s="15"/>
      <c r="CQH2" s="15"/>
      <c r="CQI2" s="15"/>
      <c r="CQJ2" s="15"/>
      <c r="CQK2" s="15"/>
      <c r="CQL2" s="15"/>
      <c r="CQM2" s="15"/>
      <c r="CQN2" s="15"/>
      <c r="CQO2" s="15"/>
      <c r="CQP2" s="15"/>
      <c r="CQQ2" s="15"/>
      <c r="CQR2" s="15"/>
      <c r="CQS2" s="15"/>
      <c r="CQT2" s="15"/>
      <c r="CQU2" s="15"/>
      <c r="CQV2" s="15"/>
      <c r="CQW2" s="15"/>
      <c r="CQX2" s="15"/>
      <c r="CQY2" s="15"/>
      <c r="CQZ2" s="15"/>
      <c r="CRA2" s="15"/>
      <c r="CRB2" s="15"/>
      <c r="CRC2" s="15"/>
      <c r="CRD2" s="15"/>
      <c r="CRE2" s="15"/>
      <c r="CRF2" s="15"/>
      <c r="CRG2" s="15"/>
      <c r="CRH2" s="15"/>
      <c r="CRI2" s="15"/>
      <c r="CRJ2" s="15"/>
      <c r="CRK2" s="15"/>
      <c r="CRL2" s="15"/>
      <c r="CRM2" s="15"/>
      <c r="CRN2" s="15"/>
      <c r="CRO2" s="15"/>
      <c r="CRP2" s="15"/>
      <c r="CRQ2" s="15"/>
      <c r="CRR2" s="15"/>
      <c r="CRS2" s="15"/>
      <c r="CRT2" s="15"/>
      <c r="CRU2" s="15"/>
      <c r="CRV2" s="15"/>
      <c r="CRW2" s="15"/>
      <c r="CRX2" s="15"/>
      <c r="CRY2" s="15"/>
      <c r="CRZ2" s="15"/>
      <c r="CSA2" s="15"/>
      <c r="CSB2" s="15"/>
      <c r="CSC2" s="15"/>
      <c r="CSD2" s="15"/>
      <c r="CSE2" s="15"/>
      <c r="CSF2" s="15"/>
      <c r="CSG2" s="15"/>
      <c r="CSH2" s="15"/>
      <c r="CSI2" s="15"/>
      <c r="CSJ2" s="15"/>
      <c r="CSK2" s="15"/>
      <c r="CSL2" s="15"/>
      <c r="CSM2" s="15"/>
      <c r="CSN2" s="15"/>
      <c r="CSO2" s="15"/>
      <c r="CSP2" s="15"/>
      <c r="CSQ2" s="15"/>
      <c r="CSR2" s="15"/>
      <c r="CSS2" s="15"/>
      <c r="CST2" s="15"/>
      <c r="CSU2" s="15"/>
      <c r="CSV2" s="15"/>
      <c r="CSW2" s="15"/>
      <c r="CSX2" s="15"/>
      <c r="CSY2" s="15"/>
      <c r="CSZ2" s="15"/>
      <c r="CTA2" s="15"/>
      <c r="CTB2" s="15"/>
      <c r="CTC2" s="15"/>
      <c r="CTD2" s="15"/>
      <c r="CTE2" s="15"/>
      <c r="CTF2" s="15"/>
      <c r="CTG2" s="15"/>
      <c r="CTH2" s="15"/>
      <c r="CTI2" s="15"/>
      <c r="CTJ2" s="15"/>
      <c r="CTK2" s="15"/>
      <c r="CTL2" s="15"/>
      <c r="CTM2" s="15"/>
      <c r="CTN2" s="15"/>
      <c r="CTO2" s="15"/>
      <c r="CTP2" s="15"/>
      <c r="CTQ2" s="15"/>
      <c r="CTR2" s="15"/>
      <c r="CTS2" s="15"/>
      <c r="CTT2" s="15"/>
      <c r="CTU2" s="15"/>
      <c r="CTV2" s="15"/>
      <c r="CTW2" s="15"/>
      <c r="CTX2" s="15"/>
      <c r="CTY2" s="15"/>
      <c r="CTZ2" s="15"/>
      <c r="CUA2" s="15"/>
      <c r="CUB2" s="15"/>
      <c r="CUC2" s="15"/>
      <c r="CUD2" s="15"/>
      <c r="CUE2" s="15"/>
      <c r="CUF2" s="15"/>
      <c r="CUG2" s="15"/>
      <c r="CUH2" s="15"/>
      <c r="CUI2" s="15"/>
      <c r="CUJ2" s="15"/>
      <c r="CUK2" s="15"/>
      <c r="CUL2" s="15"/>
      <c r="CUM2" s="15"/>
      <c r="CUN2" s="15"/>
      <c r="CUO2" s="15"/>
      <c r="CUP2" s="15"/>
      <c r="CUQ2" s="15"/>
      <c r="CUR2" s="15"/>
      <c r="CUS2" s="15"/>
      <c r="CUT2" s="15"/>
      <c r="CUU2" s="15"/>
      <c r="CUV2" s="15"/>
      <c r="CUW2" s="15"/>
      <c r="CUX2" s="15"/>
      <c r="CUY2" s="15"/>
      <c r="CUZ2" s="15"/>
      <c r="CVA2" s="15"/>
      <c r="CVB2" s="15"/>
      <c r="CVC2" s="15"/>
      <c r="CVD2" s="15"/>
      <c r="CVE2" s="15"/>
      <c r="CVF2" s="15"/>
      <c r="CVG2" s="15"/>
      <c r="CVH2" s="15"/>
      <c r="CVI2" s="15"/>
      <c r="CVJ2" s="15"/>
      <c r="CVK2" s="15"/>
      <c r="CVL2" s="15"/>
      <c r="CVM2" s="15"/>
      <c r="CVN2" s="15"/>
      <c r="CVO2" s="15"/>
      <c r="CVP2" s="15"/>
      <c r="CVQ2" s="15"/>
      <c r="CVR2" s="15"/>
      <c r="CVS2" s="15"/>
      <c r="CVT2" s="15"/>
      <c r="CVU2" s="15"/>
      <c r="CVV2" s="15"/>
      <c r="CVW2" s="15"/>
      <c r="CVX2" s="15"/>
      <c r="CVY2" s="15"/>
      <c r="CVZ2" s="15"/>
      <c r="CWA2" s="15"/>
      <c r="CWB2" s="15"/>
      <c r="CWC2" s="15"/>
      <c r="CWD2" s="15"/>
      <c r="CWE2" s="15"/>
      <c r="CWF2" s="15"/>
      <c r="CWG2" s="15"/>
      <c r="CWH2" s="15"/>
      <c r="CWI2" s="15"/>
      <c r="CWJ2" s="15"/>
      <c r="CWK2" s="15"/>
      <c r="CWL2" s="15"/>
      <c r="CWM2" s="15"/>
      <c r="CWN2" s="15"/>
      <c r="CWO2" s="15"/>
      <c r="CWP2" s="15"/>
      <c r="CWQ2" s="15"/>
      <c r="CWR2" s="15"/>
      <c r="CWS2" s="15"/>
      <c r="CWT2" s="15"/>
      <c r="CWU2" s="15"/>
      <c r="CWV2" s="15"/>
      <c r="CWW2" s="15"/>
      <c r="CWX2" s="15"/>
      <c r="CWY2" s="15"/>
      <c r="CWZ2" s="15"/>
      <c r="CXA2" s="15"/>
      <c r="CXB2" s="15"/>
      <c r="CXC2" s="15"/>
      <c r="CXD2" s="15"/>
      <c r="CXE2" s="15"/>
      <c r="CXF2" s="15"/>
      <c r="CXG2" s="15"/>
      <c r="CXH2" s="15"/>
      <c r="CXI2" s="15"/>
      <c r="CXJ2" s="15"/>
      <c r="CXK2" s="15"/>
      <c r="CXL2" s="15"/>
      <c r="CXM2" s="15"/>
      <c r="CXN2" s="15"/>
      <c r="CXO2" s="15"/>
      <c r="CXP2" s="15"/>
      <c r="CXQ2" s="15"/>
      <c r="CXR2" s="15"/>
      <c r="CXS2" s="15"/>
      <c r="CXT2" s="15"/>
      <c r="CXU2" s="15"/>
      <c r="CXV2" s="15"/>
      <c r="CXW2" s="15"/>
      <c r="CXX2" s="15"/>
      <c r="CXY2" s="15"/>
      <c r="CXZ2" s="15"/>
      <c r="CYA2" s="15"/>
      <c r="CYB2" s="15"/>
      <c r="CYC2" s="15"/>
      <c r="CYD2" s="15"/>
      <c r="CYE2" s="15"/>
      <c r="CYF2" s="15"/>
      <c r="CYG2" s="15"/>
      <c r="CYH2" s="15"/>
      <c r="CYI2" s="15"/>
      <c r="CYJ2" s="15"/>
      <c r="CYK2" s="15"/>
      <c r="CYL2" s="15"/>
      <c r="CYM2" s="15"/>
      <c r="CYN2" s="15"/>
      <c r="CYO2" s="15"/>
      <c r="CYP2" s="15"/>
      <c r="CYQ2" s="15"/>
      <c r="CYR2" s="15"/>
      <c r="CYS2" s="15"/>
      <c r="CYT2" s="15"/>
      <c r="CYU2" s="15"/>
      <c r="CYV2" s="15"/>
      <c r="CYW2" s="15"/>
      <c r="CYX2" s="15"/>
      <c r="CYY2" s="15"/>
      <c r="CYZ2" s="15"/>
      <c r="CZA2" s="15"/>
      <c r="CZB2" s="15"/>
      <c r="CZC2" s="15"/>
      <c r="CZD2" s="15"/>
      <c r="CZE2" s="15"/>
      <c r="CZF2" s="15"/>
      <c r="CZG2" s="15"/>
      <c r="CZH2" s="15"/>
      <c r="CZI2" s="15"/>
      <c r="CZJ2" s="15"/>
      <c r="CZK2" s="15"/>
      <c r="CZL2" s="15"/>
      <c r="CZM2" s="15"/>
      <c r="CZN2" s="15"/>
      <c r="CZO2" s="15"/>
      <c r="CZP2" s="15"/>
      <c r="CZQ2" s="15"/>
      <c r="CZR2" s="15"/>
      <c r="CZS2" s="15"/>
      <c r="CZT2" s="15"/>
      <c r="CZU2" s="15"/>
      <c r="CZV2" s="15"/>
      <c r="CZW2" s="15"/>
      <c r="CZX2" s="15"/>
      <c r="CZY2" s="15"/>
      <c r="CZZ2" s="15"/>
      <c r="DAA2" s="15"/>
      <c r="DAB2" s="15"/>
      <c r="DAC2" s="15"/>
      <c r="DAD2" s="15"/>
      <c r="DAE2" s="15"/>
      <c r="DAF2" s="15"/>
      <c r="DAG2" s="15"/>
      <c r="DAH2" s="15"/>
      <c r="DAI2" s="15"/>
      <c r="DAJ2" s="15"/>
      <c r="DAK2" s="15"/>
      <c r="DAL2" s="15"/>
      <c r="DAM2" s="15"/>
      <c r="DAN2" s="15"/>
      <c r="DAO2" s="15"/>
      <c r="DAP2" s="15"/>
      <c r="DAQ2" s="15"/>
      <c r="DAR2" s="15"/>
      <c r="DAS2" s="15"/>
      <c r="DAT2" s="15"/>
      <c r="DAU2" s="15"/>
      <c r="DAV2" s="15"/>
      <c r="DAW2" s="15"/>
      <c r="DAX2" s="15"/>
      <c r="DAY2" s="15"/>
      <c r="DAZ2" s="15"/>
      <c r="DBA2" s="15"/>
      <c r="DBB2" s="15"/>
      <c r="DBC2" s="15"/>
      <c r="DBD2" s="15"/>
      <c r="DBE2" s="15"/>
      <c r="DBF2" s="15"/>
      <c r="DBG2" s="15"/>
      <c r="DBH2" s="15"/>
      <c r="DBI2" s="15"/>
      <c r="DBJ2" s="15"/>
      <c r="DBK2" s="15"/>
      <c r="DBL2" s="15"/>
      <c r="DBM2" s="15"/>
      <c r="DBN2" s="15"/>
      <c r="DBO2" s="15"/>
      <c r="DBP2" s="15"/>
      <c r="DBQ2" s="15"/>
      <c r="DBR2" s="15"/>
      <c r="DBS2" s="15"/>
      <c r="DBT2" s="15"/>
      <c r="DBU2" s="15"/>
      <c r="DBV2" s="15"/>
      <c r="DBW2" s="15"/>
      <c r="DBX2" s="15"/>
      <c r="DBY2" s="15"/>
      <c r="DBZ2" s="15"/>
      <c r="DCA2" s="15"/>
      <c r="DCB2" s="15"/>
      <c r="DCC2" s="15"/>
      <c r="DCD2" s="15"/>
      <c r="DCE2" s="15"/>
      <c r="DCF2" s="15"/>
      <c r="DCG2" s="15"/>
      <c r="DCH2" s="15"/>
      <c r="DCI2" s="15"/>
      <c r="DCJ2" s="15"/>
      <c r="DCK2" s="15"/>
      <c r="DCL2" s="15"/>
      <c r="DCM2" s="15"/>
      <c r="DCN2" s="15"/>
      <c r="DCO2" s="15"/>
      <c r="DCP2" s="15"/>
      <c r="DCQ2" s="15"/>
      <c r="DCR2" s="15"/>
      <c r="DCS2" s="15"/>
      <c r="DCT2" s="15"/>
      <c r="DCU2" s="15"/>
      <c r="DCV2" s="15"/>
      <c r="DCW2" s="15"/>
      <c r="DCX2" s="15"/>
      <c r="DCY2" s="15"/>
      <c r="DCZ2" s="15"/>
      <c r="DDA2" s="15"/>
      <c r="DDB2" s="15"/>
      <c r="DDC2" s="15"/>
      <c r="DDD2" s="15"/>
      <c r="DDE2" s="15"/>
      <c r="DDF2" s="15"/>
      <c r="DDG2" s="15"/>
      <c r="DDH2" s="15"/>
      <c r="DDI2" s="15"/>
      <c r="DDJ2" s="15"/>
      <c r="DDK2" s="15"/>
      <c r="DDL2" s="15"/>
      <c r="DDM2" s="15"/>
      <c r="DDN2" s="15"/>
      <c r="DDO2" s="15"/>
      <c r="DDP2" s="15"/>
      <c r="DDQ2" s="15"/>
      <c r="DDR2" s="15"/>
      <c r="DDS2" s="15"/>
      <c r="DDT2" s="15"/>
      <c r="DDU2" s="15"/>
      <c r="DDV2" s="15"/>
      <c r="DDW2" s="15"/>
      <c r="DDX2" s="15"/>
      <c r="DDY2" s="15"/>
      <c r="DDZ2" s="15"/>
      <c r="DEA2" s="15"/>
      <c r="DEB2" s="15"/>
      <c r="DEC2" s="15"/>
      <c r="DED2" s="15"/>
      <c r="DEE2" s="15"/>
      <c r="DEF2" s="15"/>
      <c r="DEG2" s="15"/>
      <c r="DEH2" s="15"/>
      <c r="DEI2" s="15"/>
      <c r="DEJ2" s="15"/>
      <c r="DEK2" s="15"/>
      <c r="DEL2" s="15"/>
      <c r="DEM2" s="15"/>
      <c r="DEN2" s="15"/>
      <c r="DEO2" s="15"/>
      <c r="DEP2" s="15"/>
      <c r="DEQ2" s="15"/>
      <c r="DER2" s="15"/>
      <c r="DES2" s="15"/>
      <c r="DET2" s="15"/>
      <c r="DEU2" s="15"/>
      <c r="DEV2" s="15"/>
      <c r="DEW2" s="15"/>
      <c r="DEX2" s="15"/>
      <c r="DEY2" s="15"/>
      <c r="DEZ2" s="15"/>
      <c r="DFA2" s="15"/>
      <c r="DFB2" s="15"/>
      <c r="DFC2" s="15"/>
      <c r="DFD2" s="15"/>
      <c r="DFE2" s="15"/>
      <c r="DFF2" s="15"/>
      <c r="DFG2" s="15"/>
      <c r="DFH2" s="15"/>
      <c r="DFI2" s="15"/>
      <c r="DFJ2" s="15"/>
      <c r="DFK2" s="15"/>
      <c r="DFL2" s="15"/>
      <c r="DFM2" s="15"/>
      <c r="DFN2" s="15"/>
      <c r="DFO2" s="15"/>
      <c r="DFP2" s="15"/>
      <c r="DFQ2" s="15"/>
      <c r="DFR2" s="15"/>
      <c r="DFS2" s="15"/>
      <c r="DFT2" s="15"/>
      <c r="DFU2" s="15"/>
      <c r="DFV2" s="15"/>
      <c r="DFW2" s="15"/>
      <c r="DFX2" s="15"/>
      <c r="DFY2" s="15"/>
      <c r="DFZ2" s="15"/>
      <c r="DGA2" s="15"/>
      <c r="DGB2" s="15"/>
      <c r="DGC2" s="15"/>
      <c r="DGD2" s="15"/>
      <c r="DGE2" s="15"/>
      <c r="DGF2" s="15"/>
      <c r="DGG2" s="15"/>
      <c r="DGH2" s="15"/>
      <c r="DGI2" s="15"/>
      <c r="DGJ2" s="15"/>
      <c r="DGK2" s="15"/>
      <c r="DGL2" s="15"/>
      <c r="DGM2" s="15"/>
      <c r="DGN2" s="15"/>
      <c r="DGO2" s="15"/>
      <c r="DGP2" s="15"/>
      <c r="DGQ2" s="15"/>
      <c r="DGR2" s="15"/>
      <c r="DGS2" s="15"/>
      <c r="DGT2" s="15"/>
      <c r="DGU2" s="15"/>
      <c r="DGV2" s="15"/>
      <c r="DGW2" s="15"/>
      <c r="DGX2" s="15"/>
      <c r="DGY2" s="15"/>
      <c r="DGZ2" s="15"/>
      <c r="DHA2" s="15"/>
      <c r="DHB2" s="15"/>
      <c r="DHC2" s="15"/>
      <c r="DHD2" s="15"/>
      <c r="DHE2" s="15"/>
      <c r="DHF2" s="15"/>
      <c r="DHG2" s="15"/>
      <c r="DHH2" s="15"/>
      <c r="DHI2" s="15"/>
      <c r="DHJ2" s="15"/>
      <c r="DHK2" s="15"/>
      <c r="DHL2" s="15"/>
      <c r="DHM2" s="15"/>
      <c r="DHN2" s="15"/>
      <c r="DHO2" s="15"/>
      <c r="DHP2" s="15"/>
      <c r="DHQ2" s="15"/>
      <c r="DHR2" s="15"/>
      <c r="DHS2" s="15"/>
      <c r="DHT2" s="15"/>
      <c r="DHU2" s="15"/>
      <c r="DHV2" s="15"/>
      <c r="DHW2" s="15"/>
      <c r="DHX2" s="15"/>
      <c r="DHY2" s="15"/>
      <c r="DHZ2" s="15"/>
      <c r="DIA2" s="15"/>
      <c r="DIB2" s="15"/>
      <c r="DIC2" s="15"/>
      <c r="DID2" s="15"/>
      <c r="DIE2" s="15"/>
      <c r="DIF2" s="15"/>
      <c r="DIG2" s="15"/>
      <c r="DIH2" s="15"/>
      <c r="DII2" s="15"/>
      <c r="DIJ2" s="15"/>
      <c r="DIK2" s="15"/>
      <c r="DIL2" s="15"/>
      <c r="DIM2" s="15"/>
      <c r="DIN2" s="15"/>
      <c r="DIO2" s="15"/>
      <c r="DIP2" s="15"/>
      <c r="DIQ2" s="15"/>
      <c r="DIR2" s="15"/>
      <c r="DIS2" s="15"/>
      <c r="DIT2" s="15"/>
      <c r="DIU2" s="15"/>
      <c r="DIV2" s="15"/>
      <c r="DIW2" s="15"/>
      <c r="DIX2" s="15"/>
      <c r="DIY2" s="15"/>
      <c r="DIZ2" s="15"/>
      <c r="DJA2" s="15"/>
      <c r="DJB2" s="15"/>
      <c r="DJC2" s="15"/>
      <c r="DJD2" s="15"/>
      <c r="DJE2" s="15"/>
      <c r="DJF2" s="15"/>
      <c r="DJG2" s="15"/>
      <c r="DJH2" s="15"/>
      <c r="DJI2" s="15"/>
      <c r="DJJ2" s="15"/>
      <c r="DJK2" s="15"/>
      <c r="DJL2" s="15"/>
      <c r="DJM2" s="15"/>
      <c r="DJN2" s="15"/>
      <c r="DJO2" s="15"/>
      <c r="DJP2" s="15"/>
      <c r="DJQ2" s="15"/>
      <c r="DJR2" s="15"/>
      <c r="DJS2" s="15"/>
      <c r="DJT2" s="15"/>
      <c r="DJU2" s="15"/>
      <c r="DJV2" s="15"/>
      <c r="DJW2" s="15"/>
      <c r="DJX2" s="15"/>
      <c r="DJY2" s="15"/>
      <c r="DJZ2" s="15"/>
      <c r="DKA2" s="15"/>
      <c r="DKB2" s="15"/>
      <c r="DKC2" s="15"/>
      <c r="DKD2" s="15"/>
      <c r="DKE2" s="15"/>
      <c r="DKF2" s="15"/>
      <c r="DKG2" s="15"/>
      <c r="DKH2" s="15"/>
      <c r="DKI2" s="15"/>
      <c r="DKJ2" s="15"/>
      <c r="DKK2" s="15"/>
      <c r="DKL2" s="15"/>
      <c r="DKM2" s="15"/>
      <c r="DKN2" s="15"/>
      <c r="DKO2" s="15"/>
      <c r="DKP2" s="15"/>
      <c r="DKQ2" s="15"/>
      <c r="DKR2" s="15"/>
      <c r="DKS2" s="15"/>
      <c r="DKT2" s="15"/>
      <c r="DKU2" s="15"/>
      <c r="DKV2" s="15"/>
      <c r="DKW2" s="15"/>
      <c r="DKX2" s="15"/>
      <c r="DKY2" s="15"/>
      <c r="DKZ2" s="15"/>
      <c r="DLA2" s="15"/>
      <c r="DLB2" s="15"/>
      <c r="DLC2" s="15"/>
      <c r="DLD2" s="15"/>
      <c r="DLE2" s="15"/>
      <c r="DLF2" s="15"/>
      <c r="DLG2" s="15"/>
      <c r="DLH2" s="15"/>
      <c r="DLI2" s="15"/>
      <c r="DLJ2" s="15"/>
      <c r="DLK2" s="15"/>
      <c r="DLL2" s="15"/>
      <c r="DLM2" s="15"/>
      <c r="DLN2" s="15"/>
      <c r="DLO2" s="15"/>
      <c r="DLP2" s="15"/>
      <c r="DLQ2" s="15"/>
      <c r="DLR2" s="15"/>
      <c r="DLS2" s="15"/>
      <c r="DLT2" s="15"/>
      <c r="DLU2" s="15"/>
      <c r="DLV2" s="15"/>
      <c r="DLW2" s="15"/>
      <c r="DLX2" s="15"/>
      <c r="DLY2" s="15"/>
      <c r="DLZ2" s="15"/>
      <c r="DMA2" s="15"/>
      <c r="DMB2" s="15"/>
      <c r="DMC2" s="15"/>
      <c r="DMD2" s="15"/>
      <c r="DME2" s="15"/>
      <c r="DMF2" s="15"/>
      <c r="DMG2" s="15"/>
      <c r="DMH2" s="15"/>
      <c r="DMI2" s="15"/>
      <c r="DMJ2" s="15"/>
      <c r="DMK2" s="15"/>
      <c r="DML2" s="15"/>
      <c r="DMM2" s="15"/>
      <c r="DMN2" s="15"/>
      <c r="DMO2" s="15"/>
      <c r="DMP2" s="15"/>
      <c r="DMQ2" s="15"/>
      <c r="DMR2" s="15"/>
      <c r="DMS2" s="15"/>
      <c r="DMT2" s="15"/>
      <c r="DMU2" s="15"/>
      <c r="DMV2" s="15"/>
      <c r="DMW2" s="15"/>
      <c r="DMX2" s="15"/>
      <c r="DMY2" s="15"/>
      <c r="DMZ2" s="15"/>
      <c r="DNA2" s="15"/>
      <c r="DNB2" s="15"/>
      <c r="DNC2" s="15"/>
      <c r="DND2" s="15"/>
      <c r="DNE2" s="15"/>
      <c r="DNF2" s="15"/>
      <c r="DNG2" s="15"/>
      <c r="DNH2" s="15"/>
      <c r="DNI2" s="15"/>
      <c r="DNJ2" s="15"/>
      <c r="DNK2" s="15"/>
      <c r="DNL2" s="15"/>
      <c r="DNM2" s="15"/>
      <c r="DNN2" s="15"/>
      <c r="DNO2" s="15"/>
      <c r="DNP2" s="15"/>
      <c r="DNQ2" s="15"/>
      <c r="DNR2" s="15"/>
      <c r="DNS2" s="15"/>
      <c r="DNT2" s="15"/>
      <c r="DNU2" s="15"/>
      <c r="DNV2" s="15"/>
      <c r="DNW2" s="15"/>
      <c r="DNX2" s="15"/>
      <c r="DNY2" s="15"/>
      <c r="DNZ2" s="15"/>
      <c r="DOA2" s="15"/>
      <c r="DOB2" s="15"/>
      <c r="DOC2" s="15"/>
      <c r="DOD2" s="15"/>
      <c r="DOE2" s="15"/>
      <c r="DOF2" s="15"/>
      <c r="DOG2" s="15"/>
      <c r="DOH2" s="15"/>
      <c r="DOI2" s="15"/>
      <c r="DOJ2" s="15"/>
      <c r="DOK2" s="15"/>
      <c r="DOL2" s="15"/>
      <c r="DOM2" s="15"/>
      <c r="DON2" s="15"/>
      <c r="DOO2" s="15"/>
      <c r="DOP2" s="15"/>
      <c r="DOQ2" s="15"/>
      <c r="DOR2" s="15"/>
      <c r="DOS2" s="15"/>
      <c r="DOT2" s="15"/>
      <c r="DOU2" s="15"/>
      <c r="DOV2" s="15"/>
      <c r="DOW2" s="15"/>
      <c r="DOX2" s="15"/>
      <c r="DOY2" s="15"/>
      <c r="DOZ2" s="15"/>
      <c r="DPA2" s="15"/>
      <c r="DPB2" s="15"/>
      <c r="DPC2" s="15"/>
      <c r="DPD2" s="15"/>
      <c r="DPE2" s="15"/>
      <c r="DPF2" s="15"/>
      <c r="DPG2" s="15"/>
      <c r="DPH2" s="15"/>
      <c r="DPI2" s="15"/>
      <c r="DPJ2" s="15"/>
      <c r="DPK2" s="15"/>
      <c r="DPL2" s="15"/>
      <c r="DPM2" s="15"/>
      <c r="DPN2" s="15"/>
      <c r="DPO2" s="15"/>
      <c r="DPP2" s="15"/>
      <c r="DPQ2" s="15"/>
      <c r="DPR2" s="15"/>
      <c r="DPS2" s="15"/>
      <c r="DPT2" s="15"/>
      <c r="DPU2" s="15"/>
      <c r="DPV2" s="15"/>
      <c r="DPW2" s="15"/>
      <c r="DPX2" s="15"/>
      <c r="DPY2" s="15"/>
      <c r="DPZ2" s="15"/>
      <c r="DQA2" s="15"/>
      <c r="DQB2" s="15"/>
      <c r="DQC2" s="15"/>
      <c r="DQD2" s="15"/>
      <c r="DQE2" s="15"/>
      <c r="DQF2" s="15"/>
      <c r="DQG2" s="15"/>
      <c r="DQH2" s="15"/>
      <c r="DQI2" s="15"/>
      <c r="DQJ2" s="15"/>
      <c r="DQK2" s="15"/>
      <c r="DQL2" s="15"/>
      <c r="DQM2" s="15"/>
      <c r="DQN2" s="15"/>
      <c r="DQO2" s="15"/>
      <c r="DQP2" s="15"/>
      <c r="DQQ2" s="15"/>
      <c r="DQR2" s="15"/>
      <c r="DQS2" s="15"/>
      <c r="DQT2" s="15"/>
      <c r="DQU2" s="15"/>
      <c r="DQV2" s="15"/>
      <c r="DQW2" s="15"/>
      <c r="DQX2" s="15"/>
      <c r="DQY2" s="15"/>
      <c r="DQZ2" s="15"/>
      <c r="DRA2" s="15"/>
      <c r="DRB2" s="15"/>
      <c r="DRC2" s="15"/>
      <c r="DRD2" s="15"/>
      <c r="DRE2" s="15"/>
      <c r="DRF2" s="15"/>
      <c r="DRG2" s="15"/>
      <c r="DRH2" s="15"/>
      <c r="DRI2" s="15"/>
      <c r="DRJ2" s="15"/>
      <c r="DRK2" s="15"/>
      <c r="DRL2" s="15"/>
      <c r="DRM2" s="15"/>
      <c r="DRN2" s="15"/>
      <c r="DRO2" s="15"/>
      <c r="DRP2" s="15"/>
      <c r="DRQ2" s="15"/>
      <c r="DRR2" s="15"/>
      <c r="DRS2" s="15"/>
      <c r="DRT2" s="15"/>
      <c r="DRU2" s="15"/>
      <c r="DRV2" s="15"/>
      <c r="DRW2" s="15"/>
      <c r="DRX2" s="15"/>
      <c r="DRY2" s="15"/>
      <c r="DRZ2" s="15"/>
      <c r="DSA2" s="15"/>
      <c r="DSB2" s="15"/>
      <c r="DSC2" s="15"/>
      <c r="DSD2" s="15"/>
      <c r="DSE2" s="15"/>
      <c r="DSF2" s="15"/>
      <c r="DSG2" s="15"/>
      <c r="DSH2" s="15"/>
      <c r="DSI2" s="15"/>
      <c r="DSJ2" s="15"/>
      <c r="DSK2" s="15"/>
      <c r="DSL2" s="15"/>
      <c r="DSM2" s="15"/>
      <c r="DSN2" s="15"/>
      <c r="DSO2" s="15"/>
      <c r="DSP2" s="15"/>
      <c r="DSQ2" s="15"/>
      <c r="DSR2" s="15"/>
      <c r="DSS2" s="15"/>
      <c r="DST2" s="15"/>
      <c r="DSU2" s="15"/>
      <c r="DSV2" s="15"/>
      <c r="DSW2" s="15"/>
      <c r="DSX2" s="15"/>
      <c r="DSY2" s="15"/>
      <c r="DSZ2" s="15"/>
      <c r="DTA2" s="15"/>
      <c r="DTB2" s="15"/>
      <c r="DTC2" s="15"/>
      <c r="DTD2" s="15"/>
      <c r="DTE2" s="15"/>
      <c r="DTF2" s="15"/>
      <c r="DTG2" s="15"/>
      <c r="DTH2" s="15"/>
      <c r="DTI2" s="15"/>
      <c r="DTJ2" s="15"/>
      <c r="DTK2" s="15"/>
      <c r="DTL2" s="15"/>
      <c r="DTM2" s="15"/>
      <c r="DTN2" s="15"/>
      <c r="DTO2" s="15"/>
      <c r="DTP2" s="15"/>
      <c r="DTQ2" s="15"/>
      <c r="DTR2" s="15"/>
      <c r="DTS2" s="15"/>
      <c r="DTT2" s="15"/>
      <c r="DTU2" s="15"/>
      <c r="DTV2" s="15"/>
      <c r="DTW2" s="15"/>
      <c r="DTX2" s="15"/>
      <c r="DTY2" s="15"/>
      <c r="DTZ2" s="15"/>
      <c r="DUA2" s="15"/>
      <c r="DUB2" s="15"/>
      <c r="DUC2" s="15"/>
      <c r="DUD2" s="15"/>
      <c r="DUE2" s="15"/>
      <c r="DUF2" s="15"/>
      <c r="DUG2" s="15"/>
      <c r="DUH2" s="15"/>
      <c r="DUI2" s="15"/>
      <c r="DUJ2" s="15"/>
      <c r="DUK2" s="15"/>
      <c r="DUL2" s="15"/>
      <c r="DUM2" s="15"/>
      <c r="DUN2" s="15"/>
      <c r="DUO2" s="15"/>
      <c r="DUP2" s="15"/>
      <c r="DUQ2" s="15"/>
      <c r="DUR2" s="15"/>
      <c r="DUS2" s="15"/>
      <c r="DUT2" s="15"/>
      <c r="DUU2" s="15"/>
      <c r="DUV2" s="15"/>
      <c r="DUW2" s="15"/>
      <c r="DUX2" s="15"/>
      <c r="DUY2" s="15"/>
      <c r="DUZ2" s="15"/>
      <c r="DVA2" s="15"/>
      <c r="DVB2" s="15"/>
      <c r="DVC2" s="15"/>
      <c r="DVD2" s="15"/>
      <c r="DVE2" s="15"/>
      <c r="DVF2" s="15"/>
      <c r="DVG2" s="15"/>
      <c r="DVH2" s="15"/>
      <c r="DVI2" s="15"/>
      <c r="DVJ2" s="15"/>
      <c r="DVK2" s="15"/>
      <c r="DVL2" s="15"/>
      <c r="DVM2" s="15"/>
      <c r="DVN2" s="15"/>
      <c r="DVO2" s="15"/>
      <c r="DVP2" s="15"/>
      <c r="DVQ2" s="15"/>
      <c r="DVR2" s="15"/>
      <c r="DVS2" s="15"/>
      <c r="DVT2" s="15"/>
      <c r="DVU2" s="15"/>
      <c r="DVV2" s="15"/>
      <c r="DVW2" s="15"/>
      <c r="DVX2" s="15"/>
      <c r="DVY2" s="15"/>
      <c r="DVZ2" s="15"/>
      <c r="DWA2" s="15"/>
      <c r="DWB2" s="15"/>
      <c r="DWC2" s="15"/>
      <c r="DWD2" s="15"/>
      <c r="DWE2" s="15"/>
      <c r="DWF2" s="15"/>
      <c r="DWG2" s="15"/>
      <c r="DWH2" s="15"/>
      <c r="DWI2" s="15"/>
      <c r="DWJ2" s="15"/>
      <c r="DWK2" s="15"/>
      <c r="DWL2" s="15"/>
      <c r="DWM2" s="15"/>
      <c r="DWN2" s="15"/>
      <c r="DWO2" s="15"/>
      <c r="DWP2" s="15"/>
      <c r="DWQ2" s="15"/>
      <c r="DWR2" s="15"/>
      <c r="DWS2" s="15"/>
      <c r="DWT2" s="15"/>
      <c r="DWU2" s="15"/>
      <c r="DWV2" s="15"/>
      <c r="DWW2" s="15"/>
      <c r="DWX2" s="15"/>
      <c r="DWY2" s="15"/>
      <c r="DWZ2" s="15"/>
      <c r="DXA2" s="15"/>
      <c r="DXB2" s="15"/>
      <c r="DXC2" s="15"/>
      <c r="DXD2" s="15"/>
      <c r="DXE2" s="15"/>
      <c r="DXF2" s="15"/>
      <c r="DXG2" s="15"/>
      <c r="DXH2" s="15"/>
      <c r="DXI2" s="15"/>
      <c r="DXJ2" s="15"/>
      <c r="DXK2" s="15"/>
      <c r="DXL2" s="15"/>
      <c r="DXM2" s="15"/>
      <c r="DXN2" s="15"/>
      <c r="DXO2" s="15"/>
      <c r="DXP2" s="15"/>
      <c r="DXQ2" s="15"/>
      <c r="DXR2" s="15"/>
      <c r="DXS2" s="15"/>
      <c r="DXT2" s="15"/>
      <c r="DXU2" s="15"/>
      <c r="DXV2" s="15"/>
      <c r="DXW2" s="15"/>
      <c r="DXX2" s="15"/>
      <c r="DXY2" s="15"/>
      <c r="DXZ2" s="15"/>
      <c r="DYA2" s="15"/>
      <c r="DYB2" s="15"/>
      <c r="DYC2" s="15"/>
      <c r="DYD2" s="15"/>
      <c r="DYE2" s="15"/>
      <c r="DYF2" s="15"/>
      <c r="DYG2" s="15"/>
      <c r="DYH2" s="15"/>
      <c r="DYI2" s="15"/>
      <c r="DYJ2" s="15"/>
      <c r="DYK2" s="15"/>
      <c r="DYL2" s="15"/>
      <c r="DYM2" s="15"/>
      <c r="DYN2" s="15"/>
      <c r="DYO2" s="15"/>
      <c r="DYP2" s="15"/>
      <c r="DYQ2" s="15"/>
      <c r="DYR2" s="15"/>
      <c r="DYS2" s="15"/>
      <c r="DYT2" s="15"/>
      <c r="DYU2" s="15"/>
      <c r="DYV2" s="15"/>
      <c r="DYW2" s="15"/>
      <c r="DYX2" s="15"/>
      <c r="DYY2" s="15"/>
      <c r="DYZ2" s="15"/>
      <c r="DZA2" s="15"/>
      <c r="DZB2" s="15"/>
      <c r="DZC2" s="15"/>
      <c r="DZD2" s="15"/>
      <c r="DZE2" s="15"/>
      <c r="DZF2" s="15"/>
      <c r="DZG2" s="15"/>
      <c r="DZH2" s="15"/>
      <c r="DZI2" s="15"/>
      <c r="DZJ2" s="15"/>
      <c r="DZK2" s="15"/>
      <c r="DZL2" s="15"/>
      <c r="DZM2" s="15"/>
      <c r="DZN2" s="15"/>
      <c r="DZO2" s="15"/>
      <c r="DZP2" s="15"/>
      <c r="DZQ2" s="15"/>
      <c r="DZR2" s="15"/>
      <c r="DZS2" s="15"/>
      <c r="DZT2" s="15"/>
      <c r="DZU2" s="15"/>
      <c r="DZV2" s="15"/>
      <c r="DZW2" s="15"/>
      <c r="DZX2" s="15"/>
      <c r="DZY2" s="15"/>
      <c r="DZZ2" s="15"/>
      <c r="EAA2" s="15"/>
      <c r="EAB2" s="15"/>
      <c r="EAC2" s="15"/>
      <c r="EAD2" s="15"/>
      <c r="EAE2" s="15"/>
      <c r="EAF2" s="15"/>
      <c r="EAG2" s="15"/>
      <c r="EAH2" s="15"/>
      <c r="EAI2" s="15"/>
      <c r="EAJ2" s="15"/>
      <c r="EAK2" s="15"/>
      <c r="EAL2" s="15"/>
      <c r="EAM2" s="15"/>
      <c r="EAN2" s="15"/>
      <c r="EAO2" s="15"/>
      <c r="EAP2" s="15"/>
      <c r="EAQ2" s="15"/>
      <c r="EAR2" s="15"/>
      <c r="EAS2" s="15"/>
      <c r="EAT2" s="15"/>
      <c r="EAU2" s="15"/>
      <c r="EAV2" s="15"/>
      <c r="EAW2" s="15"/>
      <c r="EAX2" s="15"/>
      <c r="EAY2" s="15"/>
      <c r="EAZ2" s="15"/>
      <c r="EBA2" s="15"/>
      <c r="EBB2" s="15"/>
      <c r="EBC2" s="15"/>
      <c r="EBD2" s="15"/>
      <c r="EBE2" s="15"/>
      <c r="EBF2" s="15"/>
      <c r="EBG2" s="15"/>
      <c r="EBH2" s="15"/>
      <c r="EBI2" s="15"/>
      <c r="EBJ2" s="15"/>
      <c r="EBK2" s="15"/>
      <c r="EBL2" s="15"/>
      <c r="EBM2" s="15"/>
      <c r="EBN2" s="15"/>
      <c r="EBO2" s="15"/>
      <c r="EBP2" s="15"/>
      <c r="EBQ2" s="15"/>
      <c r="EBR2" s="15"/>
      <c r="EBS2" s="15"/>
      <c r="EBT2" s="15"/>
      <c r="EBU2" s="15"/>
      <c r="EBV2" s="15"/>
      <c r="EBW2" s="15"/>
      <c r="EBX2" s="15"/>
      <c r="EBY2" s="15"/>
      <c r="EBZ2" s="15"/>
      <c r="ECA2" s="15"/>
      <c r="ECB2" s="15"/>
      <c r="ECC2" s="15"/>
      <c r="ECD2" s="15"/>
      <c r="ECE2" s="15"/>
      <c r="ECF2" s="15"/>
      <c r="ECG2" s="15"/>
      <c r="ECH2" s="15"/>
      <c r="ECI2" s="15"/>
      <c r="ECJ2" s="15"/>
      <c r="ECK2" s="15"/>
      <c r="ECL2" s="15"/>
      <c r="ECM2" s="15"/>
      <c r="ECN2" s="15"/>
      <c r="ECO2" s="15"/>
      <c r="ECP2" s="15"/>
      <c r="ECQ2" s="15"/>
      <c r="ECR2" s="15"/>
      <c r="ECS2" s="15"/>
      <c r="ECT2" s="15"/>
      <c r="ECU2" s="15"/>
      <c r="ECV2" s="15"/>
      <c r="ECW2" s="15"/>
      <c r="ECX2" s="15"/>
      <c r="ECY2" s="15"/>
      <c r="ECZ2" s="15"/>
      <c r="EDA2" s="15"/>
      <c r="EDB2" s="15"/>
      <c r="EDC2" s="15"/>
      <c r="EDD2" s="15"/>
      <c r="EDE2" s="15"/>
      <c r="EDF2" s="15"/>
      <c r="EDG2" s="15"/>
      <c r="EDH2" s="15"/>
      <c r="EDI2" s="15"/>
      <c r="EDJ2" s="15"/>
      <c r="EDK2" s="15"/>
      <c r="EDL2" s="15"/>
      <c r="EDM2" s="15"/>
      <c r="EDN2" s="15"/>
      <c r="EDO2" s="15"/>
      <c r="EDP2" s="15"/>
      <c r="EDQ2" s="15"/>
      <c r="EDR2" s="15"/>
      <c r="EDS2" s="15"/>
      <c r="EDT2" s="15"/>
      <c r="EDU2" s="15"/>
      <c r="EDV2" s="15"/>
      <c r="EDW2" s="15"/>
      <c r="EDX2" s="15"/>
      <c r="EDY2" s="15"/>
      <c r="EDZ2" s="15"/>
      <c r="EEA2" s="15"/>
      <c r="EEB2" s="15"/>
      <c r="EEC2" s="15"/>
      <c r="EED2" s="15"/>
      <c r="EEE2" s="15"/>
      <c r="EEF2" s="15"/>
      <c r="EEG2" s="15"/>
      <c r="EEH2" s="15"/>
      <c r="EEI2" s="15"/>
      <c r="EEJ2" s="15"/>
      <c r="EEK2" s="15"/>
      <c r="EEL2" s="15"/>
      <c r="EEM2" s="15"/>
      <c r="EEN2" s="15"/>
      <c r="EEO2" s="15"/>
      <c r="EEP2" s="15"/>
      <c r="EEQ2" s="15"/>
      <c r="EER2" s="15"/>
      <c r="EES2" s="15"/>
      <c r="EET2" s="15"/>
      <c r="EEU2" s="15"/>
      <c r="EEV2" s="15"/>
      <c r="EEW2" s="15"/>
      <c r="EEX2" s="15"/>
      <c r="EEY2" s="15"/>
      <c r="EEZ2" s="15"/>
      <c r="EFA2" s="15"/>
      <c r="EFB2" s="15"/>
      <c r="EFC2" s="15"/>
      <c r="EFD2" s="15"/>
      <c r="EFE2" s="15"/>
      <c r="EFF2" s="15"/>
      <c r="EFG2" s="15"/>
      <c r="EFH2" s="15"/>
      <c r="EFI2" s="15"/>
      <c r="EFJ2" s="15"/>
      <c r="EFK2" s="15"/>
      <c r="EFL2" s="15"/>
      <c r="EFM2" s="15"/>
      <c r="EFN2" s="15"/>
      <c r="EFO2" s="15"/>
      <c r="EFP2" s="15"/>
      <c r="EFQ2" s="15"/>
      <c r="EFR2" s="15"/>
      <c r="EFS2" s="15"/>
      <c r="EFT2" s="15"/>
      <c r="EFU2" s="15"/>
      <c r="EFV2" s="15"/>
      <c r="EFW2" s="15"/>
      <c r="EFX2" s="15"/>
      <c r="EFY2" s="15"/>
      <c r="EFZ2" s="15"/>
      <c r="EGA2" s="15"/>
      <c r="EGB2" s="15"/>
      <c r="EGC2" s="15"/>
      <c r="EGD2" s="15"/>
      <c r="EGE2" s="15"/>
      <c r="EGF2" s="15"/>
      <c r="EGG2" s="15"/>
      <c r="EGH2" s="15"/>
      <c r="EGI2" s="15"/>
      <c r="EGJ2" s="15"/>
      <c r="EGK2" s="15"/>
      <c r="EGL2" s="15"/>
      <c r="EGM2" s="15"/>
      <c r="EGN2" s="15"/>
      <c r="EGO2" s="15"/>
      <c r="EGP2" s="15"/>
      <c r="EGQ2" s="15"/>
      <c r="EGR2" s="15"/>
      <c r="EGS2" s="15"/>
      <c r="EGT2" s="15"/>
      <c r="EGU2" s="15"/>
      <c r="EGV2" s="15"/>
      <c r="EGW2" s="15"/>
      <c r="EGX2" s="15"/>
      <c r="EGY2" s="15"/>
      <c r="EGZ2" s="15"/>
      <c r="EHA2" s="15"/>
      <c r="EHB2" s="15"/>
      <c r="EHC2" s="15"/>
      <c r="EHD2" s="15"/>
      <c r="EHE2" s="15"/>
      <c r="EHF2" s="15"/>
      <c r="EHG2" s="15"/>
      <c r="EHH2" s="15"/>
      <c r="EHI2" s="15"/>
      <c r="EHJ2" s="15"/>
      <c r="EHK2" s="15"/>
      <c r="EHL2" s="15"/>
      <c r="EHM2" s="15"/>
      <c r="EHN2" s="15"/>
      <c r="EHO2" s="15"/>
      <c r="EHP2" s="15"/>
      <c r="EHQ2" s="15"/>
      <c r="EHR2" s="15"/>
      <c r="EHS2" s="15"/>
      <c r="EHT2" s="15"/>
      <c r="EHU2" s="15"/>
      <c r="EHV2" s="15"/>
      <c r="EHW2" s="15"/>
      <c r="EHX2" s="15"/>
      <c r="EHY2" s="15"/>
      <c r="EHZ2" s="15"/>
      <c r="EIA2" s="15"/>
      <c r="EIB2" s="15"/>
      <c r="EIC2" s="15"/>
      <c r="EID2" s="15"/>
      <c r="EIE2" s="15"/>
      <c r="EIF2" s="15"/>
      <c r="EIG2" s="15"/>
      <c r="EIH2" s="15"/>
      <c r="EII2" s="15"/>
      <c r="EIJ2" s="15"/>
      <c r="EIK2" s="15"/>
      <c r="EIL2" s="15"/>
      <c r="EIM2" s="15"/>
      <c r="EIN2" s="15"/>
      <c r="EIO2" s="15"/>
      <c r="EIP2" s="15"/>
      <c r="EIQ2" s="15"/>
      <c r="EIR2" s="15"/>
      <c r="EIS2" s="15"/>
      <c r="EIT2" s="15"/>
      <c r="EIU2" s="15"/>
      <c r="EIV2" s="15"/>
      <c r="EIW2" s="15"/>
      <c r="EIX2" s="15"/>
      <c r="EIY2" s="15"/>
      <c r="EIZ2" s="15"/>
      <c r="EJA2" s="15"/>
      <c r="EJB2" s="15"/>
      <c r="EJC2" s="15"/>
      <c r="EJD2" s="15"/>
      <c r="EJE2" s="15"/>
      <c r="EJF2" s="15"/>
      <c r="EJG2" s="15"/>
      <c r="EJH2" s="15"/>
      <c r="EJI2" s="15"/>
      <c r="EJJ2" s="15"/>
      <c r="EJK2" s="15"/>
      <c r="EJL2" s="15"/>
      <c r="EJM2" s="15"/>
      <c r="EJN2" s="15"/>
      <c r="EJO2" s="15"/>
      <c r="EJP2" s="15"/>
      <c r="EJQ2" s="15"/>
      <c r="EJR2" s="15"/>
      <c r="EJS2" s="15"/>
      <c r="EJT2" s="15"/>
      <c r="EJU2" s="15"/>
      <c r="EJV2" s="15"/>
      <c r="EJW2" s="15"/>
      <c r="EJX2" s="15"/>
      <c r="EJY2" s="15"/>
      <c r="EJZ2" s="15"/>
      <c r="EKA2" s="15"/>
      <c r="EKB2" s="15"/>
      <c r="EKC2" s="15"/>
      <c r="EKD2" s="15"/>
      <c r="EKE2" s="15"/>
      <c r="EKF2" s="15"/>
      <c r="EKG2" s="15"/>
      <c r="EKH2" s="15"/>
      <c r="EKI2" s="15"/>
      <c r="EKJ2" s="15"/>
      <c r="EKK2" s="15"/>
      <c r="EKL2" s="15"/>
      <c r="EKM2" s="15"/>
      <c r="EKN2" s="15"/>
      <c r="EKO2" s="15"/>
      <c r="EKP2" s="15"/>
      <c r="EKQ2" s="15"/>
      <c r="EKR2" s="15"/>
      <c r="EKS2" s="15"/>
      <c r="EKT2" s="15"/>
      <c r="EKU2" s="15"/>
      <c r="EKV2" s="15"/>
      <c r="EKW2" s="15"/>
      <c r="EKX2" s="15"/>
      <c r="EKY2" s="15"/>
      <c r="EKZ2" s="15"/>
      <c r="ELA2" s="15"/>
      <c r="ELB2" s="15"/>
      <c r="ELC2" s="15"/>
      <c r="ELD2" s="15"/>
      <c r="ELE2" s="15"/>
      <c r="ELF2" s="15"/>
      <c r="ELG2" s="15"/>
      <c r="ELH2" s="15"/>
      <c r="ELI2" s="15"/>
      <c r="ELJ2" s="15"/>
      <c r="ELK2" s="15"/>
      <c r="ELL2" s="15"/>
      <c r="ELM2" s="15"/>
      <c r="ELN2" s="15"/>
      <c r="ELO2" s="15"/>
      <c r="ELP2" s="15"/>
      <c r="ELQ2" s="15"/>
      <c r="ELR2" s="15"/>
      <c r="ELS2" s="15"/>
      <c r="ELT2" s="15"/>
      <c r="ELU2" s="15"/>
      <c r="ELV2" s="15"/>
      <c r="ELW2" s="15"/>
      <c r="ELX2" s="15"/>
      <c r="ELY2" s="15"/>
      <c r="ELZ2" s="15"/>
      <c r="EMA2" s="15"/>
      <c r="EMB2" s="15"/>
      <c r="EMC2" s="15"/>
      <c r="EMD2" s="15"/>
      <c r="EME2" s="15"/>
      <c r="EMF2" s="15"/>
      <c r="EMG2" s="15"/>
      <c r="EMH2" s="15"/>
      <c r="EMI2" s="15"/>
      <c r="EMJ2" s="15"/>
      <c r="EMK2" s="15"/>
      <c r="EML2" s="15"/>
      <c r="EMM2" s="15"/>
      <c r="EMN2" s="15"/>
      <c r="EMO2" s="15"/>
      <c r="EMP2" s="15"/>
      <c r="EMQ2" s="15"/>
      <c r="EMR2" s="15"/>
      <c r="EMS2" s="15"/>
      <c r="EMT2" s="15"/>
      <c r="EMU2" s="15"/>
      <c r="EMV2" s="15"/>
      <c r="EMW2" s="15"/>
      <c r="EMX2" s="15"/>
      <c r="EMY2" s="15"/>
      <c r="EMZ2" s="15"/>
      <c r="ENA2" s="15"/>
      <c r="ENB2" s="15"/>
      <c r="ENC2" s="15"/>
      <c r="END2" s="15"/>
      <c r="ENE2" s="15"/>
      <c r="ENF2" s="15"/>
      <c r="ENG2" s="15"/>
      <c r="ENH2" s="15"/>
      <c r="ENI2" s="15"/>
      <c r="ENJ2" s="15"/>
      <c r="ENK2" s="15"/>
      <c r="ENL2" s="15"/>
      <c r="ENM2" s="15"/>
      <c r="ENN2" s="15"/>
      <c r="ENO2" s="15"/>
      <c r="ENP2" s="15"/>
      <c r="ENQ2" s="15"/>
      <c r="ENR2" s="15"/>
      <c r="ENS2" s="15"/>
      <c r="ENT2" s="15"/>
      <c r="ENU2" s="15"/>
      <c r="ENV2" s="15"/>
      <c r="ENW2" s="15"/>
      <c r="ENX2" s="15"/>
      <c r="ENY2" s="15"/>
      <c r="ENZ2" s="15"/>
      <c r="EOA2" s="15"/>
      <c r="EOB2" s="15"/>
      <c r="EOC2" s="15"/>
      <c r="EOD2" s="15"/>
      <c r="EOE2" s="15"/>
      <c r="EOF2" s="15"/>
      <c r="EOG2" s="15"/>
      <c r="EOH2" s="15"/>
      <c r="EOI2" s="15"/>
      <c r="EOJ2" s="15"/>
      <c r="EOK2" s="15"/>
      <c r="EOL2" s="15"/>
      <c r="EOM2" s="15"/>
      <c r="EON2" s="15"/>
      <c r="EOO2" s="15"/>
      <c r="EOP2" s="15"/>
      <c r="EOQ2" s="15"/>
      <c r="EOR2" s="15"/>
      <c r="EOS2" s="15"/>
      <c r="EOT2" s="15"/>
      <c r="EOU2" s="15"/>
      <c r="EOV2" s="15"/>
      <c r="EOW2" s="15"/>
      <c r="EOX2" s="15"/>
      <c r="EOY2" s="15"/>
      <c r="EOZ2" s="15"/>
      <c r="EPA2" s="15"/>
      <c r="EPB2" s="15"/>
      <c r="EPC2" s="15"/>
      <c r="EPD2" s="15"/>
      <c r="EPE2" s="15"/>
      <c r="EPF2" s="15"/>
      <c r="EPG2" s="15"/>
      <c r="EPH2" s="15"/>
      <c r="EPI2" s="15"/>
      <c r="EPJ2" s="15"/>
      <c r="EPK2" s="15"/>
      <c r="EPL2" s="15"/>
      <c r="EPM2" s="15"/>
      <c r="EPN2" s="15"/>
      <c r="EPO2" s="15"/>
      <c r="EPP2" s="15"/>
      <c r="EPQ2" s="15"/>
      <c r="EPR2" s="15"/>
      <c r="EPS2" s="15"/>
      <c r="EPT2" s="15"/>
      <c r="EPU2" s="15"/>
      <c r="EPV2" s="15"/>
      <c r="EPW2" s="15"/>
      <c r="EPX2" s="15"/>
      <c r="EPY2" s="15"/>
      <c r="EPZ2" s="15"/>
      <c r="EQA2" s="15"/>
      <c r="EQB2" s="15"/>
      <c r="EQC2" s="15"/>
      <c r="EQD2" s="15"/>
      <c r="EQE2" s="15"/>
      <c r="EQF2" s="15"/>
      <c r="EQG2" s="15"/>
      <c r="EQH2" s="15"/>
      <c r="EQI2" s="15"/>
      <c r="EQJ2" s="15"/>
      <c r="EQK2" s="15"/>
      <c r="EQL2" s="15"/>
      <c r="EQM2" s="15"/>
      <c r="EQN2" s="15"/>
      <c r="EQO2" s="15"/>
      <c r="EQP2" s="15"/>
      <c r="EQQ2" s="15"/>
      <c r="EQR2" s="15"/>
      <c r="EQS2" s="15"/>
      <c r="EQT2" s="15"/>
      <c r="EQU2" s="15"/>
      <c r="EQV2" s="15"/>
      <c r="EQW2" s="15"/>
      <c r="EQX2" s="15"/>
      <c r="EQY2" s="15"/>
      <c r="EQZ2" s="15"/>
      <c r="ERA2" s="15"/>
      <c r="ERB2" s="15"/>
      <c r="ERC2" s="15"/>
      <c r="ERD2" s="15"/>
      <c r="ERE2" s="15"/>
      <c r="ERF2" s="15"/>
      <c r="ERG2" s="15"/>
      <c r="ERH2" s="15"/>
      <c r="ERI2" s="15"/>
      <c r="ERJ2" s="15"/>
      <c r="ERK2" s="15"/>
      <c r="ERL2" s="15"/>
      <c r="ERM2" s="15"/>
      <c r="ERN2" s="15"/>
      <c r="ERO2" s="15"/>
      <c r="ERP2" s="15"/>
      <c r="ERQ2" s="15"/>
      <c r="ERR2" s="15"/>
      <c r="ERS2" s="15"/>
      <c r="ERT2" s="15"/>
      <c r="ERU2" s="15"/>
      <c r="ERV2" s="15"/>
      <c r="ERW2" s="15"/>
      <c r="ERX2" s="15"/>
      <c r="ERY2" s="15"/>
      <c r="ERZ2" s="15"/>
      <c r="ESA2" s="15"/>
      <c r="ESB2" s="15"/>
      <c r="ESC2" s="15"/>
      <c r="ESD2" s="15"/>
      <c r="ESE2" s="15"/>
      <c r="ESF2" s="15"/>
      <c r="ESG2" s="15"/>
      <c r="ESH2" s="15"/>
      <c r="ESI2" s="15"/>
      <c r="ESJ2" s="15"/>
      <c r="ESK2" s="15"/>
      <c r="ESL2" s="15"/>
      <c r="ESM2" s="15"/>
      <c r="ESN2" s="15"/>
      <c r="ESO2" s="15"/>
      <c r="ESP2" s="15"/>
      <c r="ESQ2" s="15"/>
      <c r="ESR2" s="15"/>
      <c r="ESS2" s="15"/>
      <c r="EST2" s="15"/>
      <c r="ESU2" s="15"/>
      <c r="ESV2" s="15"/>
      <c r="ESW2" s="15"/>
      <c r="ESX2" s="15"/>
      <c r="ESY2" s="15"/>
      <c r="ESZ2" s="15"/>
      <c r="ETA2" s="15"/>
      <c r="ETB2" s="15"/>
      <c r="ETC2" s="15"/>
      <c r="ETD2" s="15"/>
      <c r="ETE2" s="15"/>
      <c r="ETF2" s="15"/>
      <c r="ETG2" s="15"/>
      <c r="ETH2" s="15"/>
      <c r="ETI2" s="15"/>
      <c r="ETJ2" s="15"/>
      <c r="ETK2" s="15"/>
      <c r="ETL2" s="15"/>
      <c r="ETM2" s="15"/>
      <c r="ETN2" s="15"/>
      <c r="ETO2" s="15"/>
      <c r="ETP2" s="15"/>
      <c r="ETQ2" s="15"/>
      <c r="ETR2" s="15"/>
      <c r="ETS2" s="15"/>
      <c r="ETT2" s="15"/>
      <c r="ETU2" s="15"/>
      <c r="ETV2" s="15"/>
      <c r="ETW2" s="15"/>
      <c r="ETX2" s="15"/>
      <c r="ETY2" s="15"/>
      <c r="ETZ2" s="15"/>
      <c r="EUA2" s="15"/>
      <c r="EUB2" s="15"/>
      <c r="EUC2" s="15"/>
      <c r="EUD2" s="15"/>
      <c r="EUE2" s="15"/>
      <c r="EUF2" s="15"/>
      <c r="EUG2" s="15"/>
      <c r="EUH2" s="15"/>
      <c r="EUI2" s="15"/>
      <c r="EUJ2" s="15"/>
      <c r="EUK2" s="15"/>
      <c r="EUL2" s="15"/>
      <c r="EUM2" s="15"/>
      <c r="EUN2" s="15"/>
      <c r="EUO2" s="15"/>
      <c r="EUP2" s="15"/>
      <c r="EUQ2" s="15"/>
      <c r="EUR2" s="15"/>
      <c r="EUS2" s="15"/>
      <c r="EUT2" s="15"/>
      <c r="EUU2" s="15"/>
      <c r="EUV2" s="15"/>
      <c r="EUW2" s="15"/>
      <c r="EUX2" s="15"/>
      <c r="EUY2" s="15"/>
      <c r="EUZ2" s="15"/>
      <c r="EVA2" s="15"/>
      <c r="EVB2" s="15"/>
      <c r="EVC2" s="15"/>
      <c r="EVD2" s="15"/>
      <c r="EVE2" s="15"/>
      <c r="EVF2" s="15"/>
      <c r="EVG2" s="15"/>
      <c r="EVH2" s="15"/>
      <c r="EVI2" s="15"/>
      <c r="EVJ2" s="15"/>
      <c r="EVK2" s="15"/>
      <c r="EVL2" s="15"/>
      <c r="EVM2" s="15"/>
      <c r="EVN2" s="15"/>
      <c r="EVO2" s="15"/>
      <c r="EVP2" s="15"/>
      <c r="EVQ2" s="15"/>
      <c r="EVR2" s="15"/>
      <c r="EVS2" s="15"/>
      <c r="EVT2" s="15"/>
      <c r="EVU2" s="15"/>
      <c r="EVV2" s="15"/>
      <c r="EVW2" s="15"/>
      <c r="EVX2" s="15"/>
      <c r="EVY2" s="15"/>
      <c r="EVZ2" s="15"/>
      <c r="EWA2" s="15"/>
      <c r="EWB2" s="15"/>
      <c r="EWC2" s="15"/>
      <c r="EWD2" s="15"/>
      <c r="EWE2" s="15"/>
      <c r="EWF2" s="15"/>
      <c r="EWG2" s="15"/>
      <c r="EWH2" s="15"/>
      <c r="EWI2" s="15"/>
      <c r="EWJ2" s="15"/>
      <c r="EWK2" s="15"/>
      <c r="EWL2" s="15"/>
      <c r="EWM2" s="15"/>
      <c r="EWN2" s="15"/>
      <c r="EWO2" s="15"/>
      <c r="EWP2" s="15"/>
      <c r="EWQ2" s="15"/>
      <c r="EWR2" s="15"/>
      <c r="EWS2" s="15"/>
      <c r="EWT2" s="15"/>
      <c r="EWU2" s="15"/>
      <c r="EWV2" s="15"/>
      <c r="EWW2" s="15"/>
      <c r="EWX2" s="15"/>
      <c r="EWY2" s="15"/>
      <c r="EWZ2" s="15"/>
      <c r="EXA2" s="15"/>
      <c r="EXB2" s="15"/>
      <c r="EXC2" s="15"/>
      <c r="EXD2" s="15"/>
      <c r="EXE2" s="15"/>
      <c r="EXF2" s="15"/>
      <c r="EXG2" s="15"/>
      <c r="EXH2" s="15"/>
      <c r="EXI2" s="15"/>
      <c r="EXJ2" s="15"/>
      <c r="EXK2" s="15"/>
      <c r="EXL2" s="15"/>
      <c r="EXM2" s="15"/>
      <c r="EXN2" s="15"/>
      <c r="EXO2" s="15"/>
      <c r="EXP2" s="15"/>
      <c r="EXQ2" s="15"/>
      <c r="EXR2" s="15"/>
      <c r="EXS2" s="15"/>
      <c r="EXT2" s="15"/>
      <c r="EXU2" s="15"/>
      <c r="EXV2" s="15"/>
      <c r="EXW2" s="15"/>
      <c r="EXX2" s="15"/>
      <c r="EXY2" s="15"/>
      <c r="EXZ2" s="15"/>
      <c r="EYA2" s="15"/>
      <c r="EYB2" s="15"/>
      <c r="EYC2" s="15"/>
      <c r="EYD2" s="15"/>
      <c r="EYE2" s="15"/>
      <c r="EYF2" s="15"/>
      <c r="EYG2" s="15"/>
      <c r="EYH2" s="15"/>
      <c r="EYI2" s="15"/>
      <c r="EYJ2" s="15"/>
      <c r="EYK2" s="15"/>
      <c r="EYL2" s="15"/>
      <c r="EYM2" s="15"/>
      <c r="EYN2" s="15"/>
      <c r="EYO2" s="15"/>
      <c r="EYP2" s="15"/>
      <c r="EYQ2" s="15"/>
      <c r="EYR2" s="15"/>
      <c r="EYS2" s="15"/>
      <c r="EYT2" s="15"/>
      <c r="EYU2" s="15"/>
      <c r="EYV2" s="15"/>
      <c r="EYW2" s="15"/>
      <c r="EYX2" s="15"/>
      <c r="EYY2" s="15"/>
      <c r="EYZ2" s="15"/>
      <c r="EZA2" s="15"/>
      <c r="EZB2" s="15"/>
      <c r="EZC2" s="15"/>
      <c r="EZD2" s="15"/>
      <c r="EZE2" s="15"/>
      <c r="EZF2" s="15"/>
      <c r="EZG2" s="15"/>
      <c r="EZH2" s="15"/>
      <c r="EZI2" s="15"/>
      <c r="EZJ2" s="15"/>
      <c r="EZK2" s="15"/>
      <c r="EZL2" s="15"/>
      <c r="EZM2" s="15"/>
      <c r="EZN2" s="15"/>
      <c r="EZO2" s="15"/>
      <c r="EZP2" s="15"/>
      <c r="EZQ2" s="15"/>
      <c r="EZR2" s="15"/>
      <c r="EZS2" s="15"/>
      <c r="EZT2" s="15"/>
      <c r="EZU2" s="15"/>
      <c r="EZV2" s="15"/>
      <c r="EZW2" s="15"/>
      <c r="EZX2" s="15"/>
      <c r="EZY2" s="15"/>
      <c r="EZZ2" s="15"/>
      <c r="FAA2" s="15"/>
      <c r="FAB2" s="15"/>
      <c r="FAC2" s="15"/>
      <c r="FAD2" s="15"/>
      <c r="FAE2" s="15"/>
      <c r="FAF2" s="15"/>
      <c r="FAG2" s="15"/>
      <c r="FAH2" s="15"/>
      <c r="FAI2" s="15"/>
      <c r="FAJ2" s="15"/>
      <c r="FAK2" s="15"/>
      <c r="FAL2" s="15"/>
      <c r="FAM2" s="15"/>
      <c r="FAN2" s="15"/>
      <c r="FAO2" s="15"/>
      <c r="FAP2" s="15"/>
      <c r="FAQ2" s="15"/>
      <c r="FAR2" s="15"/>
      <c r="FAS2" s="15"/>
      <c r="FAT2" s="15"/>
      <c r="FAU2" s="15"/>
      <c r="FAV2" s="15"/>
      <c r="FAW2" s="15"/>
      <c r="FAX2" s="15"/>
      <c r="FAY2" s="15"/>
      <c r="FAZ2" s="15"/>
      <c r="FBA2" s="15"/>
      <c r="FBB2" s="15"/>
      <c r="FBC2" s="15"/>
      <c r="FBD2" s="15"/>
      <c r="FBE2" s="15"/>
      <c r="FBF2" s="15"/>
      <c r="FBG2" s="15"/>
      <c r="FBH2" s="15"/>
      <c r="FBI2" s="15"/>
      <c r="FBJ2" s="15"/>
      <c r="FBK2" s="15"/>
      <c r="FBL2" s="15"/>
      <c r="FBM2" s="15"/>
      <c r="FBN2" s="15"/>
      <c r="FBO2" s="15"/>
      <c r="FBP2" s="15"/>
      <c r="FBQ2" s="15"/>
      <c r="FBR2" s="15"/>
      <c r="FBS2" s="15"/>
      <c r="FBT2" s="15"/>
      <c r="FBU2" s="15"/>
      <c r="FBV2" s="15"/>
      <c r="FBW2" s="15"/>
      <c r="FBX2" s="15"/>
      <c r="FBY2" s="15"/>
      <c r="FBZ2" s="15"/>
      <c r="FCA2" s="15"/>
      <c r="FCB2" s="15"/>
      <c r="FCC2" s="15"/>
      <c r="FCD2" s="15"/>
      <c r="FCE2" s="15"/>
      <c r="FCF2" s="15"/>
      <c r="FCG2" s="15"/>
      <c r="FCH2" s="15"/>
      <c r="FCI2" s="15"/>
      <c r="FCJ2" s="15"/>
      <c r="FCK2" s="15"/>
      <c r="FCL2" s="15"/>
      <c r="FCM2" s="15"/>
      <c r="FCN2" s="15"/>
      <c r="FCO2" s="15"/>
      <c r="FCP2" s="15"/>
      <c r="FCQ2" s="15"/>
      <c r="FCR2" s="15"/>
      <c r="FCS2" s="15"/>
      <c r="FCT2" s="15"/>
      <c r="FCU2" s="15"/>
      <c r="FCV2" s="15"/>
      <c r="FCW2" s="15"/>
      <c r="FCX2" s="15"/>
      <c r="FCY2" s="15"/>
      <c r="FCZ2" s="15"/>
      <c r="FDA2" s="15"/>
      <c r="FDB2" s="15"/>
      <c r="FDC2" s="15"/>
      <c r="FDD2" s="15"/>
      <c r="FDE2" s="15"/>
      <c r="FDF2" s="15"/>
      <c r="FDG2" s="15"/>
      <c r="FDH2" s="15"/>
      <c r="FDI2" s="15"/>
      <c r="FDJ2" s="15"/>
      <c r="FDK2" s="15"/>
      <c r="FDL2" s="15"/>
      <c r="FDM2" s="15"/>
      <c r="FDN2" s="15"/>
      <c r="FDO2" s="15"/>
      <c r="FDP2" s="15"/>
      <c r="FDQ2" s="15"/>
      <c r="FDR2" s="15"/>
      <c r="FDS2" s="15"/>
      <c r="FDT2" s="15"/>
      <c r="FDU2" s="15"/>
      <c r="FDV2" s="15"/>
      <c r="FDW2" s="15"/>
      <c r="FDX2" s="15"/>
      <c r="FDY2" s="15"/>
      <c r="FDZ2" s="15"/>
      <c r="FEA2" s="15"/>
      <c r="FEB2" s="15"/>
      <c r="FEC2" s="15"/>
      <c r="FED2" s="15"/>
      <c r="FEE2" s="15"/>
      <c r="FEF2" s="15"/>
      <c r="FEG2" s="15"/>
      <c r="FEH2" s="15"/>
      <c r="FEI2" s="15"/>
      <c r="FEJ2" s="15"/>
      <c r="FEK2" s="15"/>
      <c r="FEL2" s="15"/>
      <c r="FEM2" s="15"/>
      <c r="FEN2" s="15"/>
      <c r="FEO2" s="15"/>
      <c r="FEP2" s="15"/>
      <c r="FEQ2" s="15"/>
      <c r="FER2" s="15"/>
      <c r="FES2" s="15"/>
      <c r="FET2" s="15"/>
      <c r="FEU2" s="15"/>
      <c r="FEV2" s="15"/>
      <c r="FEW2" s="15"/>
      <c r="FEX2" s="15"/>
      <c r="FEY2" s="15"/>
      <c r="FEZ2" s="15"/>
      <c r="FFA2" s="15"/>
      <c r="FFB2" s="15"/>
      <c r="FFC2" s="15"/>
      <c r="FFD2" s="15"/>
      <c r="FFE2" s="15"/>
      <c r="FFF2" s="15"/>
      <c r="FFG2" s="15"/>
      <c r="FFH2" s="15"/>
      <c r="FFI2" s="15"/>
      <c r="FFJ2" s="15"/>
      <c r="FFK2" s="15"/>
      <c r="FFL2" s="15"/>
      <c r="FFM2" s="15"/>
      <c r="FFN2" s="15"/>
      <c r="FFO2" s="15"/>
      <c r="FFP2" s="15"/>
      <c r="FFQ2" s="15"/>
      <c r="FFR2" s="15"/>
      <c r="FFS2" s="15"/>
      <c r="FFT2" s="15"/>
      <c r="FFU2" s="15"/>
      <c r="FFV2" s="15"/>
      <c r="FFW2" s="15"/>
      <c r="FFX2" s="15"/>
      <c r="FFY2" s="15"/>
      <c r="FFZ2" s="15"/>
      <c r="FGA2" s="15"/>
      <c r="FGB2" s="15"/>
      <c r="FGC2" s="15"/>
      <c r="FGD2" s="15"/>
      <c r="FGE2" s="15"/>
      <c r="FGF2" s="15"/>
      <c r="FGG2" s="15"/>
      <c r="FGH2" s="15"/>
      <c r="FGI2" s="15"/>
      <c r="FGJ2" s="15"/>
      <c r="FGK2" s="15"/>
      <c r="FGL2" s="15"/>
      <c r="FGM2" s="15"/>
      <c r="FGN2" s="15"/>
      <c r="FGO2" s="15"/>
      <c r="FGP2" s="15"/>
      <c r="FGQ2" s="15"/>
      <c r="FGR2" s="15"/>
      <c r="FGS2" s="15"/>
      <c r="FGT2" s="15"/>
      <c r="FGU2" s="15"/>
      <c r="FGV2" s="15"/>
      <c r="FGW2" s="15"/>
      <c r="FGX2" s="15"/>
      <c r="FGY2" s="15"/>
      <c r="FGZ2" s="15"/>
      <c r="FHA2" s="15"/>
      <c r="FHB2" s="15"/>
      <c r="FHC2" s="15"/>
      <c r="FHD2" s="15"/>
      <c r="FHE2" s="15"/>
      <c r="FHF2" s="15"/>
      <c r="FHG2" s="15"/>
      <c r="FHH2" s="15"/>
      <c r="FHI2" s="15"/>
      <c r="FHJ2" s="15"/>
      <c r="FHK2" s="15"/>
      <c r="FHL2" s="15"/>
      <c r="FHM2" s="15"/>
      <c r="FHN2" s="15"/>
      <c r="FHO2" s="15"/>
      <c r="FHP2" s="15"/>
      <c r="FHQ2" s="15"/>
      <c r="FHR2" s="15"/>
      <c r="FHS2" s="15"/>
      <c r="FHT2" s="15"/>
      <c r="FHU2" s="15"/>
      <c r="FHV2" s="15"/>
      <c r="FHW2" s="15"/>
      <c r="FHX2" s="15"/>
      <c r="FHY2" s="15"/>
      <c r="FHZ2" s="15"/>
      <c r="FIA2" s="15"/>
      <c r="FIB2" s="15"/>
      <c r="FIC2" s="15"/>
      <c r="FID2" s="15"/>
      <c r="FIE2" s="15"/>
      <c r="FIF2" s="15"/>
      <c r="FIG2" s="15"/>
      <c r="FIH2" s="15"/>
      <c r="FII2" s="15"/>
      <c r="FIJ2" s="15"/>
      <c r="FIK2" s="15"/>
      <c r="FIL2" s="15"/>
      <c r="FIM2" s="15"/>
      <c r="FIN2" s="15"/>
      <c r="FIO2" s="15"/>
      <c r="FIP2" s="15"/>
      <c r="FIQ2" s="15"/>
      <c r="FIR2" s="15"/>
      <c r="FIS2" s="15"/>
      <c r="FIT2" s="15"/>
      <c r="FIU2" s="15"/>
      <c r="FIV2" s="15"/>
      <c r="FIW2" s="15"/>
      <c r="FIX2" s="15"/>
      <c r="FIY2" s="15"/>
      <c r="FIZ2" s="15"/>
      <c r="FJA2" s="15"/>
      <c r="FJB2" s="15"/>
      <c r="FJC2" s="15"/>
      <c r="FJD2" s="15"/>
      <c r="FJE2" s="15"/>
      <c r="FJF2" s="15"/>
      <c r="FJG2" s="15"/>
      <c r="FJH2" s="15"/>
      <c r="FJI2" s="15"/>
      <c r="FJJ2" s="15"/>
      <c r="FJK2" s="15"/>
      <c r="FJL2" s="15"/>
      <c r="FJM2" s="15"/>
      <c r="FJN2" s="15"/>
      <c r="FJO2" s="15"/>
      <c r="FJP2" s="15"/>
      <c r="FJQ2" s="15"/>
      <c r="FJR2" s="15"/>
      <c r="FJS2" s="15"/>
      <c r="FJT2" s="15"/>
      <c r="FJU2" s="15"/>
      <c r="FJV2" s="15"/>
      <c r="FJW2" s="15"/>
      <c r="FJX2" s="15"/>
      <c r="FJY2" s="15"/>
      <c r="FJZ2" s="15"/>
      <c r="FKA2" s="15"/>
      <c r="FKB2" s="15"/>
      <c r="FKC2" s="15"/>
      <c r="FKD2" s="15"/>
      <c r="FKE2" s="15"/>
      <c r="FKF2" s="15"/>
      <c r="FKG2" s="15"/>
      <c r="FKH2" s="15"/>
      <c r="FKI2" s="15"/>
      <c r="FKJ2" s="15"/>
      <c r="FKK2" s="15"/>
      <c r="FKL2" s="15"/>
      <c r="FKM2" s="15"/>
      <c r="FKN2" s="15"/>
      <c r="FKO2" s="15"/>
      <c r="FKP2" s="15"/>
      <c r="FKQ2" s="15"/>
      <c r="FKR2" s="15"/>
      <c r="FKS2" s="15"/>
      <c r="FKT2" s="15"/>
      <c r="FKU2" s="15"/>
      <c r="FKV2" s="15"/>
      <c r="FKW2" s="15"/>
      <c r="FKX2" s="15"/>
      <c r="FKY2" s="15"/>
      <c r="FKZ2" s="15"/>
      <c r="FLA2" s="15"/>
      <c r="FLB2" s="15"/>
      <c r="FLC2" s="15"/>
      <c r="FLD2" s="15"/>
      <c r="FLE2" s="15"/>
      <c r="FLF2" s="15"/>
      <c r="FLG2" s="15"/>
      <c r="FLH2" s="15"/>
      <c r="FLI2" s="15"/>
      <c r="FLJ2" s="15"/>
      <c r="FLK2" s="15"/>
      <c r="FLL2" s="15"/>
      <c r="FLM2" s="15"/>
      <c r="FLN2" s="15"/>
      <c r="FLO2" s="15"/>
      <c r="FLP2" s="15"/>
      <c r="FLQ2" s="15"/>
      <c r="FLR2" s="15"/>
      <c r="FLS2" s="15"/>
      <c r="FLT2" s="15"/>
      <c r="FLU2" s="15"/>
      <c r="FLV2" s="15"/>
      <c r="FLW2" s="15"/>
      <c r="FLX2" s="15"/>
      <c r="FLY2" s="15"/>
      <c r="FLZ2" s="15"/>
      <c r="FMA2" s="15"/>
      <c r="FMB2" s="15"/>
      <c r="FMC2" s="15"/>
      <c r="FMD2" s="15"/>
      <c r="FME2" s="15"/>
      <c r="FMF2" s="15"/>
      <c r="FMG2" s="15"/>
      <c r="FMH2" s="15"/>
      <c r="FMI2" s="15"/>
      <c r="FMJ2" s="15"/>
      <c r="FMK2" s="15"/>
      <c r="FML2" s="15"/>
      <c r="FMM2" s="15"/>
      <c r="FMN2" s="15"/>
      <c r="FMO2" s="15"/>
      <c r="FMP2" s="15"/>
      <c r="FMQ2" s="15"/>
      <c r="FMR2" s="15"/>
      <c r="FMS2" s="15"/>
      <c r="FMT2" s="15"/>
      <c r="FMU2" s="15"/>
      <c r="FMV2" s="15"/>
      <c r="FMW2" s="15"/>
      <c r="FMX2" s="15"/>
      <c r="FMY2" s="15"/>
      <c r="FMZ2" s="15"/>
      <c r="FNA2" s="15"/>
      <c r="FNB2" s="15"/>
      <c r="FNC2" s="15"/>
      <c r="FND2" s="15"/>
      <c r="FNE2" s="15"/>
      <c r="FNF2" s="15"/>
      <c r="FNG2" s="15"/>
      <c r="FNH2" s="15"/>
      <c r="FNI2" s="15"/>
      <c r="FNJ2" s="15"/>
      <c r="FNK2" s="15"/>
      <c r="FNL2" s="15"/>
      <c r="FNM2" s="15"/>
      <c r="FNN2" s="15"/>
      <c r="FNO2" s="15"/>
      <c r="FNP2" s="15"/>
      <c r="FNQ2" s="15"/>
      <c r="FNR2" s="15"/>
      <c r="FNS2" s="15"/>
      <c r="FNT2" s="15"/>
      <c r="FNU2" s="15"/>
      <c r="FNV2" s="15"/>
      <c r="FNW2" s="15"/>
      <c r="FNX2" s="15"/>
      <c r="FNY2" s="15"/>
      <c r="FNZ2" s="15"/>
      <c r="FOA2" s="15"/>
      <c r="FOB2" s="15"/>
      <c r="FOC2" s="15"/>
      <c r="FOD2" s="15"/>
      <c r="FOE2" s="15"/>
      <c r="FOF2" s="15"/>
      <c r="FOG2" s="15"/>
      <c r="FOH2" s="15"/>
      <c r="FOI2" s="15"/>
      <c r="FOJ2" s="15"/>
      <c r="FOK2" s="15"/>
      <c r="FOL2" s="15"/>
      <c r="FOM2" s="15"/>
      <c r="FON2" s="15"/>
      <c r="FOO2" s="15"/>
      <c r="FOP2" s="15"/>
      <c r="FOQ2" s="15"/>
      <c r="FOR2" s="15"/>
      <c r="FOS2" s="15"/>
      <c r="FOT2" s="15"/>
      <c r="FOU2" s="15"/>
      <c r="FOV2" s="15"/>
      <c r="FOW2" s="15"/>
      <c r="FOX2" s="15"/>
      <c r="FOY2" s="15"/>
      <c r="FOZ2" s="15"/>
      <c r="FPA2" s="15"/>
      <c r="FPB2" s="15"/>
      <c r="FPC2" s="15"/>
      <c r="FPD2" s="15"/>
      <c r="FPE2" s="15"/>
      <c r="FPF2" s="15"/>
      <c r="FPG2" s="15"/>
      <c r="FPH2" s="15"/>
      <c r="FPI2" s="15"/>
      <c r="FPJ2" s="15"/>
      <c r="FPK2" s="15"/>
      <c r="FPL2" s="15"/>
      <c r="FPM2" s="15"/>
      <c r="FPN2" s="15"/>
      <c r="FPO2" s="15"/>
      <c r="FPP2" s="15"/>
      <c r="FPQ2" s="15"/>
      <c r="FPR2" s="15"/>
      <c r="FPS2" s="15"/>
      <c r="FPT2" s="15"/>
      <c r="FPU2" s="15"/>
      <c r="FPV2" s="15"/>
      <c r="FPW2" s="15"/>
      <c r="FPX2" s="15"/>
      <c r="FPY2" s="15"/>
      <c r="FPZ2" s="15"/>
      <c r="FQA2" s="15"/>
      <c r="FQB2" s="15"/>
      <c r="FQC2" s="15"/>
      <c r="FQD2" s="15"/>
      <c r="FQE2" s="15"/>
      <c r="FQF2" s="15"/>
      <c r="FQG2" s="15"/>
      <c r="FQH2" s="15"/>
      <c r="FQI2" s="15"/>
      <c r="FQJ2" s="15"/>
      <c r="FQK2" s="15"/>
      <c r="FQL2" s="15"/>
      <c r="FQM2" s="15"/>
      <c r="FQN2" s="15"/>
      <c r="FQO2" s="15"/>
      <c r="FQP2" s="15"/>
      <c r="FQQ2" s="15"/>
      <c r="FQR2" s="15"/>
      <c r="FQS2" s="15"/>
      <c r="FQT2" s="15"/>
      <c r="FQU2" s="15"/>
      <c r="FQV2" s="15"/>
      <c r="FQW2" s="15"/>
      <c r="FQX2" s="15"/>
      <c r="FQY2" s="15"/>
      <c r="FQZ2" s="15"/>
      <c r="FRA2" s="15"/>
      <c r="FRB2" s="15"/>
      <c r="FRC2" s="15"/>
      <c r="FRD2" s="15"/>
      <c r="FRE2" s="15"/>
      <c r="FRF2" s="15"/>
      <c r="FRG2" s="15"/>
      <c r="FRH2" s="15"/>
      <c r="FRI2" s="15"/>
      <c r="FRJ2" s="15"/>
      <c r="FRK2" s="15"/>
      <c r="FRL2" s="15"/>
      <c r="FRM2" s="15"/>
      <c r="FRN2" s="15"/>
      <c r="FRO2" s="15"/>
      <c r="FRP2" s="15"/>
      <c r="FRQ2" s="15"/>
      <c r="FRR2" s="15"/>
      <c r="FRS2" s="15"/>
      <c r="FRT2" s="15"/>
      <c r="FRU2" s="15"/>
      <c r="FRV2" s="15"/>
      <c r="FRW2" s="15"/>
      <c r="FRX2" s="15"/>
      <c r="FRY2" s="15"/>
      <c r="FRZ2" s="15"/>
      <c r="FSA2" s="15"/>
      <c r="FSB2" s="15"/>
      <c r="FSC2" s="15"/>
      <c r="FSD2" s="15"/>
      <c r="FSE2" s="15"/>
      <c r="FSF2" s="15"/>
      <c r="FSG2" s="15"/>
      <c r="FSH2" s="15"/>
      <c r="FSI2" s="15"/>
      <c r="FSJ2" s="15"/>
      <c r="FSK2" s="15"/>
      <c r="FSL2" s="15"/>
      <c r="FSM2" s="15"/>
      <c r="FSN2" s="15"/>
      <c r="FSO2" s="15"/>
      <c r="FSP2" s="15"/>
      <c r="FSQ2" s="15"/>
      <c r="FSR2" s="15"/>
      <c r="FSS2" s="15"/>
      <c r="FST2" s="15"/>
      <c r="FSU2" s="15"/>
      <c r="FSV2" s="15"/>
      <c r="FSW2" s="15"/>
      <c r="FSX2" s="15"/>
      <c r="FSY2" s="15"/>
      <c r="FSZ2" s="15"/>
      <c r="FTA2" s="15"/>
      <c r="FTB2" s="15"/>
      <c r="FTC2" s="15"/>
      <c r="FTD2" s="15"/>
      <c r="FTE2" s="15"/>
      <c r="FTF2" s="15"/>
      <c r="FTG2" s="15"/>
      <c r="FTH2" s="15"/>
      <c r="FTI2" s="15"/>
      <c r="FTJ2" s="15"/>
      <c r="FTK2" s="15"/>
      <c r="FTL2" s="15"/>
      <c r="FTM2" s="15"/>
      <c r="FTN2" s="15"/>
      <c r="FTO2" s="15"/>
      <c r="FTP2" s="15"/>
      <c r="FTQ2" s="15"/>
      <c r="FTR2" s="15"/>
      <c r="FTS2" s="15"/>
      <c r="FTT2" s="15"/>
      <c r="FTU2" s="15"/>
      <c r="FTV2" s="15"/>
      <c r="FTW2" s="15"/>
      <c r="FTX2" s="15"/>
      <c r="FTY2" s="15"/>
      <c r="FTZ2" s="15"/>
      <c r="FUA2" s="15"/>
      <c r="FUB2" s="15"/>
      <c r="FUC2" s="15"/>
      <c r="FUD2" s="15"/>
      <c r="FUE2" s="15"/>
      <c r="FUF2" s="15"/>
      <c r="FUG2" s="15"/>
      <c r="FUH2" s="15"/>
      <c r="FUI2" s="15"/>
      <c r="FUJ2" s="15"/>
      <c r="FUK2" s="15"/>
      <c r="FUL2" s="15"/>
      <c r="FUM2" s="15"/>
      <c r="FUN2" s="15"/>
      <c r="FUO2" s="15"/>
      <c r="FUP2" s="15"/>
      <c r="FUQ2" s="15"/>
      <c r="FUR2" s="15"/>
      <c r="FUS2" s="15"/>
      <c r="FUT2" s="15"/>
      <c r="FUU2" s="15"/>
      <c r="FUV2" s="15"/>
      <c r="FUW2" s="15"/>
      <c r="FUX2" s="15"/>
      <c r="FUY2" s="15"/>
      <c r="FUZ2" s="15"/>
      <c r="FVA2" s="15"/>
      <c r="FVB2" s="15"/>
      <c r="FVC2" s="15"/>
      <c r="FVD2" s="15"/>
      <c r="FVE2" s="15"/>
      <c r="FVF2" s="15"/>
      <c r="FVG2" s="15"/>
      <c r="FVH2" s="15"/>
      <c r="FVI2" s="15"/>
      <c r="FVJ2" s="15"/>
      <c r="FVK2" s="15"/>
      <c r="FVL2" s="15"/>
      <c r="FVM2" s="15"/>
      <c r="FVN2" s="15"/>
      <c r="FVO2" s="15"/>
      <c r="FVP2" s="15"/>
      <c r="FVQ2" s="15"/>
      <c r="FVR2" s="15"/>
      <c r="FVS2" s="15"/>
      <c r="FVT2" s="15"/>
      <c r="FVU2" s="15"/>
      <c r="FVV2" s="15"/>
      <c r="FVW2" s="15"/>
      <c r="FVX2" s="15"/>
      <c r="FVY2" s="15"/>
      <c r="FVZ2" s="15"/>
      <c r="FWA2" s="15"/>
      <c r="FWB2" s="15"/>
      <c r="FWC2" s="15"/>
      <c r="FWD2" s="15"/>
      <c r="FWE2" s="15"/>
      <c r="FWF2" s="15"/>
      <c r="FWG2" s="15"/>
      <c r="FWH2" s="15"/>
      <c r="FWI2" s="15"/>
      <c r="FWJ2" s="15"/>
      <c r="FWK2" s="15"/>
      <c r="FWL2" s="15"/>
      <c r="FWM2" s="15"/>
      <c r="FWN2" s="15"/>
      <c r="FWO2" s="15"/>
      <c r="FWP2" s="15"/>
      <c r="FWQ2" s="15"/>
      <c r="FWR2" s="15"/>
      <c r="FWS2" s="15"/>
      <c r="FWT2" s="15"/>
      <c r="FWU2" s="15"/>
      <c r="FWV2" s="15"/>
      <c r="FWW2" s="15"/>
      <c r="FWX2" s="15"/>
      <c r="FWY2" s="15"/>
      <c r="FWZ2" s="15"/>
      <c r="FXA2" s="15"/>
      <c r="FXB2" s="15"/>
      <c r="FXC2" s="15"/>
      <c r="FXD2" s="15"/>
      <c r="FXE2" s="15"/>
      <c r="FXF2" s="15"/>
      <c r="FXG2" s="15"/>
      <c r="FXH2" s="15"/>
      <c r="FXI2" s="15"/>
      <c r="FXJ2" s="15"/>
      <c r="FXK2" s="15"/>
      <c r="FXL2" s="15"/>
      <c r="FXM2" s="15"/>
      <c r="FXN2" s="15"/>
      <c r="FXO2" s="15"/>
      <c r="FXP2" s="15"/>
      <c r="FXQ2" s="15"/>
      <c r="FXR2" s="15"/>
      <c r="FXS2" s="15"/>
      <c r="FXT2" s="15"/>
      <c r="FXU2" s="15"/>
      <c r="FXV2" s="15"/>
      <c r="FXW2" s="15"/>
      <c r="FXX2" s="15"/>
      <c r="FXY2" s="15"/>
      <c r="FXZ2" s="15"/>
      <c r="FYA2" s="15"/>
      <c r="FYB2" s="15"/>
      <c r="FYC2" s="15"/>
      <c r="FYD2" s="15"/>
      <c r="FYE2" s="15"/>
      <c r="FYF2" s="15"/>
      <c r="FYG2" s="15"/>
      <c r="FYH2" s="15"/>
      <c r="FYI2" s="15"/>
      <c r="FYJ2" s="15"/>
      <c r="FYK2" s="15"/>
      <c r="FYL2" s="15"/>
      <c r="FYM2" s="15"/>
      <c r="FYN2" s="15"/>
      <c r="FYO2" s="15"/>
      <c r="FYP2" s="15"/>
      <c r="FYQ2" s="15"/>
      <c r="FYR2" s="15"/>
      <c r="FYS2" s="15"/>
      <c r="FYT2" s="15"/>
      <c r="FYU2" s="15"/>
      <c r="FYV2" s="15"/>
      <c r="FYW2" s="15"/>
      <c r="FYX2" s="15"/>
      <c r="FYY2" s="15"/>
      <c r="FYZ2" s="15"/>
      <c r="FZA2" s="15"/>
      <c r="FZB2" s="15"/>
      <c r="FZC2" s="15"/>
      <c r="FZD2" s="15"/>
      <c r="FZE2" s="15"/>
      <c r="FZF2" s="15"/>
      <c r="FZG2" s="15"/>
      <c r="FZH2" s="15"/>
      <c r="FZI2" s="15"/>
      <c r="FZJ2" s="15"/>
      <c r="FZK2" s="15"/>
      <c r="FZL2" s="15"/>
      <c r="FZM2" s="15"/>
      <c r="FZN2" s="15"/>
      <c r="FZO2" s="15"/>
      <c r="FZP2" s="15"/>
      <c r="FZQ2" s="15"/>
      <c r="FZR2" s="15"/>
      <c r="FZS2" s="15"/>
      <c r="FZT2" s="15"/>
      <c r="FZU2" s="15"/>
      <c r="FZV2" s="15"/>
      <c r="FZW2" s="15"/>
      <c r="FZX2" s="15"/>
      <c r="FZY2" s="15"/>
      <c r="FZZ2" s="15"/>
      <c r="GAA2" s="15"/>
      <c r="GAB2" s="15"/>
      <c r="GAC2" s="15"/>
      <c r="GAD2" s="15"/>
      <c r="GAE2" s="15"/>
      <c r="GAF2" s="15"/>
      <c r="GAG2" s="15"/>
      <c r="GAH2" s="15"/>
      <c r="GAI2" s="15"/>
      <c r="GAJ2" s="15"/>
      <c r="GAK2" s="15"/>
      <c r="GAL2" s="15"/>
      <c r="GAM2" s="15"/>
      <c r="GAN2" s="15"/>
      <c r="GAO2" s="15"/>
      <c r="GAP2" s="15"/>
      <c r="GAQ2" s="15"/>
      <c r="GAR2" s="15"/>
      <c r="GAS2" s="15"/>
      <c r="GAT2" s="15"/>
      <c r="GAU2" s="15"/>
      <c r="GAV2" s="15"/>
      <c r="GAW2" s="15"/>
      <c r="GAX2" s="15"/>
      <c r="GAY2" s="15"/>
      <c r="GAZ2" s="15"/>
      <c r="GBA2" s="15"/>
      <c r="GBB2" s="15"/>
      <c r="GBC2" s="15"/>
      <c r="GBD2" s="15"/>
      <c r="GBE2" s="15"/>
      <c r="GBF2" s="15"/>
      <c r="GBG2" s="15"/>
      <c r="GBH2" s="15"/>
      <c r="GBI2" s="15"/>
      <c r="GBJ2" s="15"/>
      <c r="GBK2" s="15"/>
      <c r="GBL2" s="15"/>
      <c r="GBM2" s="15"/>
      <c r="GBN2" s="15"/>
      <c r="GBO2" s="15"/>
      <c r="GBP2" s="15"/>
      <c r="GBQ2" s="15"/>
      <c r="GBR2" s="15"/>
      <c r="GBS2" s="15"/>
      <c r="GBT2" s="15"/>
      <c r="GBU2" s="15"/>
      <c r="GBV2" s="15"/>
      <c r="GBW2" s="15"/>
      <c r="GBX2" s="15"/>
      <c r="GBY2" s="15"/>
      <c r="GBZ2" s="15"/>
      <c r="GCA2" s="15"/>
      <c r="GCB2" s="15"/>
      <c r="GCC2" s="15"/>
      <c r="GCD2" s="15"/>
      <c r="GCE2" s="15"/>
      <c r="GCF2" s="15"/>
      <c r="GCG2" s="15"/>
      <c r="GCH2" s="15"/>
      <c r="GCI2" s="15"/>
      <c r="GCJ2" s="15"/>
      <c r="GCK2" s="15"/>
      <c r="GCL2" s="15"/>
      <c r="GCM2" s="15"/>
      <c r="GCN2" s="15"/>
      <c r="GCO2" s="15"/>
      <c r="GCP2" s="15"/>
      <c r="GCQ2" s="15"/>
      <c r="GCR2" s="15"/>
      <c r="GCS2" s="15"/>
      <c r="GCT2" s="15"/>
      <c r="GCU2" s="15"/>
      <c r="GCV2" s="15"/>
      <c r="GCW2" s="15"/>
      <c r="GCX2" s="15"/>
      <c r="GCY2" s="15"/>
      <c r="GCZ2" s="15"/>
      <c r="GDA2" s="15"/>
      <c r="GDB2" s="15"/>
      <c r="GDC2" s="15"/>
      <c r="GDD2" s="15"/>
      <c r="GDE2" s="15"/>
      <c r="GDF2" s="15"/>
      <c r="GDG2" s="15"/>
      <c r="GDH2" s="15"/>
      <c r="GDI2" s="15"/>
      <c r="GDJ2" s="15"/>
      <c r="GDK2" s="15"/>
      <c r="GDL2" s="15"/>
      <c r="GDM2" s="15"/>
      <c r="GDN2" s="15"/>
      <c r="GDO2" s="15"/>
      <c r="GDP2" s="15"/>
      <c r="GDQ2" s="15"/>
      <c r="GDR2" s="15"/>
      <c r="GDS2" s="15"/>
      <c r="GDT2" s="15"/>
      <c r="GDU2" s="15"/>
      <c r="GDV2" s="15"/>
      <c r="GDW2" s="15"/>
      <c r="GDX2" s="15"/>
      <c r="GDY2" s="15"/>
      <c r="GDZ2" s="15"/>
      <c r="GEA2" s="15"/>
      <c r="GEB2" s="15"/>
      <c r="GEC2" s="15"/>
      <c r="GED2" s="15"/>
      <c r="GEE2" s="15"/>
      <c r="GEF2" s="15"/>
      <c r="GEG2" s="15"/>
      <c r="GEH2" s="15"/>
      <c r="GEI2" s="15"/>
      <c r="GEJ2" s="15"/>
      <c r="GEK2" s="15"/>
      <c r="GEL2" s="15"/>
      <c r="GEM2" s="15"/>
      <c r="GEN2" s="15"/>
      <c r="GEO2" s="15"/>
      <c r="GEP2" s="15"/>
      <c r="GEQ2" s="15"/>
      <c r="GER2" s="15"/>
      <c r="GES2" s="15"/>
      <c r="GET2" s="15"/>
      <c r="GEU2" s="15"/>
      <c r="GEV2" s="15"/>
      <c r="GEW2" s="15"/>
      <c r="GEX2" s="15"/>
      <c r="GEY2" s="15"/>
      <c r="GEZ2" s="15"/>
      <c r="GFA2" s="15"/>
      <c r="GFB2" s="15"/>
      <c r="GFC2" s="15"/>
      <c r="GFD2" s="15"/>
      <c r="GFE2" s="15"/>
      <c r="GFF2" s="15"/>
      <c r="GFG2" s="15"/>
      <c r="GFH2" s="15"/>
      <c r="GFI2" s="15"/>
      <c r="GFJ2" s="15"/>
      <c r="GFK2" s="15"/>
      <c r="GFL2" s="15"/>
      <c r="GFM2" s="15"/>
      <c r="GFN2" s="15"/>
      <c r="GFO2" s="15"/>
      <c r="GFP2" s="15"/>
      <c r="GFQ2" s="15"/>
      <c r="GFR2" s="15"/>
      <c r="GFS2" s="15"/>
      <c r="GFT2" s="15"/>
      <c r="GFU2" s="15"/>
      <c r="GFV2" s="15"/>
      <c r="GFW2" s="15"/>
      <c r="GFX2" s="15"/>
      <c r="GFY2" s="15"/>
      <c r="GFZ2" s="15"/>
      <c r="GGA2" s="15"/>
      <c r="GGB2" s="15"/>
      <c r="GGC2" s="15"/>
      <c r="GGD2" s="15"/>
      <c r="GGE2" s="15"/>
      <c r="GGF2" s="15"/>
      <c r="GGG2" s="15"/>
      <c r="GGH2" s="15"/>
      <c r="GGI2" s="15"/>
      <c r="GGJ2" s="15"/>
      <c r="GGK2" s="15"/>
      <c r="GGL2" s="15"/>
      <c r="GGM2" s="15"/>
      <c r="GGN2" s="15"/>
      <c r="GGO2" s="15"/>
      <c r="GGP2" s="15"/>
      <c r="GGQ2" s="15"/>
      <c r="GGR2" s="15"/>
      <c r="GGS2" s="15"/>
      <c r="GGT2" s="15"/>
      <c r="GGU2" s="15"/>
      <c r="GGV2" s="15"/>
      <c r="GGW2" s="15"/>
      <c r="GGX2" s="15"/>
      <c r="GGY2" s="15"/>
      <c r="GGZ2" s="15"/>
      <c r="GHA2" s="15"/>
      <c r="GHB2" s="15"/>
      <c r="GHC2" s="15"/>
      <c r="GHD2" s="15"/>
      <c r="GHE2" s="15"/>
      <c r="GHF2" s="15"/>
      <c r="GHG2" s="15"/>
      <c r="GHH2" s="15"/>
      <c r="GHI2" s="15"/>
      <c r="GHJ2" s="15"/>
      <c r="GHK2" s="15"/>
      <c r="GHL2" s="15"/>
      <c r="GHM2" s="15"/>
      <c r="GHN2" s="15"/>
      <c r="GHO2" s="15"/>
      <c r="GHP2" s="15"/>
      <c r="GHQ2" s="15"/>
      <c r="GHR2" s="15"/>
      <c r="GHS2" s="15"/>
      <c r="GHT2" s="15"/>
      <c r="GHU2" s="15"/>
      <c r="GHV2" s="15"/>
      <c r="GHW2" s="15"/>
      <c r="GHX2" s="15"/>
      <c r="GHY2" s="15"/>
      <c r="GHZ2" s="15"/>
      <c r="GIA2" s="15"/>
      <c r="GIB2" s="15"/>
      <c r="GIC2" s="15"/>
      <c r="GID2" s="15"/>
      <c r="GIE2" s="15"/>
      <c r="GIF2" s="15"/>
      <c r="GIG2" s="15"/>
      <c r="GIH2" s="15"/>
      <c r="GII2" s="15"/>
      <c r="GIJ2" s="15"/>
      <c r="GIK2" s="15"/>
      <c r="GIL2" s="15"/>
      <c r="GIM2" s="15"/>
      <c r="GIN2" s="15"/>
      <c r="GIO2" s="15"/>
      <c r="GIP2" s="15"/>
      <c r="GIQ2" s="15"/>
      <c r="GIR2" s="15"/>
      <c r="GIS2" s="15"/>
      <c r="GIT2" s="15"/>
      <c r="GIU2" s="15"/>
      <c r="GIV2" s="15"/>
      <c r="GIW2" s="15"/>
      <c r="GIX2" s="15"/>
      <c r="GIY2" s="15"/>
      <c r="GIZ2" s="15"/>
      <c r="GJA2" s="15"/>
      <c r="GJB2" s="15"/>
      <c r="GJC2" s="15"/>
      <c r="GJD2" s="15"/>
      <c r="GJE2" s="15"/>
      <c r="GJF2" s="15"/>
      <c r="GJG2" s="15"/>
      <c r="GJH2" s="15"/>
      <c r="GJI2" s="15"/>
      <c r="GJJ2" s="15"/>
      <c r="GJK2" s="15"/>
      <c r="GJL2" s="15"/>
      <c r="GJM2" s="15"/>
      <c r="GJN2" s="15"/>
      <c r="GJO2" s="15"/>
      <c r="GJP2" s="15"/>
      <c r="GJQ2" s="15"/>
      <c r="GJR2" s="15"/>
      <c r="GJS2" s="15"/>
      <c r="GJT2" s="15"/>
      <c r="GJU2" s="15"/>
      <c r="GJV2" s="15"/>
      <c r="GJW2" s="15"/>
      <c r="GJX2" s="15"/>
      <c r="GJY2" s="15"/>
      <c r="GJZ2" s="15"/>
      <c r="GKA2" s="15"/>
      <c r="GKB2" s="15"/>
      <c r="GKC2" s="15"/>
      <c r="GKD2" s="15"/>
      <c r="GKE2" s="15"/>
      <c r="GKF2" s="15"/>
      <c r="GKG2" s="15"/>
      <c r="GKH2" s="15"/>
      <c r="GKI2" s="15"/>
      <c r="GKJ2" s="15"/>
      <c r="GKK2" s="15"/>
      <c r="GKL2" s="15"/>
      <c r="GKM2" s="15"/>
      <c r="GKN2" s="15"/>
      <c r="GKO2" s="15"/>
      <c r="GKP2" s="15"/>
      <c r="GKQ2" s="15"/>
      <c r="GKR2" s="15"/>
      <c r="GKS2" s="15"/>
      <c r="GKT2" s="15"/>
      <c r="GKU2" s="15"/>
      <c r="GKV2" s="15"/>
      <c r="GKW2" s="15"/>
      <c r="GKX2" s="15"/>
      <c r="GKY2" s="15"/>
      <c r="GKZ2" s="15"/>
      <c r="GLA2" s="15"/>
      <c r="GLB2" s="15"/>
      <c r="GLC2" s="15"/>
      <c r="GLD2" s="15"/>
      <c r="GLE2" s="15"/>
      <c r="GLF2" s="15"/>
      <c r="GLG2" s="15"/>
      <c r="GLH2" s="15"/>
      <c r="GLI2" s="15"/>
      <c r="GLJ2" s="15"/>
      <c r="GLK2" s="15"/>
      <c r="GLL2" s="15"/>
      <c r="GLM2" s="15"/>
      <c r="GLN2" s="15"/>
      <c r="GLO2" s="15"/>
      <c r="GLP2" s="15"/>
      <c r="GLQ2" s="15"/>
      <c r="GLR2" s="15"/>
      <c r="GLS2" s="15"/>
      <c r="GLT2" s="15"/>
      <c r="GLU2" s="15"/>
      <c r="GLV2" s="15"/>
      <c r="GLW2" s="15"/>
      <c r="GLX2" s="15"/>
      <c r="GLY2" s="15"/>
      <c r="GLZ2" s="15"/>
      <c r="GMA2" s="15"/>
      <c r="GMB2" s="15"/>
      <c r="GMC2" s="15"/>
      <c r="GMD2" s="15"/>
      <c r="GME2" s="15"/>
      <c r="GMF2" s="15"/>
      <c r="GMG2" s="15"/>
      <c r="GMH2" s="15"/>
      <c r="GMI2" s="15"/>
      <c r="GMJ2" s="15"/>
      <c r="GMK2" s="15"/>
      <c r="GML2" s="15"/>
      <c r="GMM2" s="15"/>
      <c r="GMN2" s="15"/>
      <c r="GMO2" s="15"/>
      <c r="GMP2" s="15"/>
      <c r="GMQ2" s="15"/>
      <c r="GMR2" s="15"/>
      <c r="GMS2" s="15"/>
      <c r="GMT2" s="15"/>
      <c r="GMU2" s="15"/>
      <c r="GMV2" s="15"/>
      <c r="GMW2" s="15"/>
      <c r="GMX2" s="15"/>
      <c r="GMY2" s="15"/>
      <c r="GMZ2" s="15"/>
      <c r="GNA2" s="15"/>
      <c r="GNB2" s="15"/>
      <c r="GNC2" s="15"/>
      <c r="GND2" s="15"/>
      <c r="GNE2" s="15"/>
      <c r="GNF2" s="15"/>
      <c r="GNG2" s="15"/>
      <c r="GNH2" s="15"/>
      <c r="GNI2" s="15"/>
      <c r="GNJ2" s="15"/>
      <c r="GNK2" s="15"/>
      <c r="GNL2" s="15"/>
      <c r="GNM2" s="15"/>
      <c r="GNN2" s="15"/>
      <c r="GNO2" s="15"/>
      <c r="GNP2" s="15"/>
      <c r="GNQ2" s="15"/>
      <c r="GNR2" s="15"/>
      <c r="GNS2" s="15"/>
      <c r="GNT2" s="15"/>
      <c r="GNU2" s="15"/>
      <c r="GNV2" s="15"/>
      <c r="GNW2" s="15"/>
      <c r="GNX2" s="15"/>
      <c r="GNY2" s="15"/>
      <c r="GNZ2" s="15"/>
      <c r="GOA2" s="15"/>
      <c r="GOB2" s="15"/>
      <c r="GOC2" s="15"/>
      <c r="GOD2" s="15"/>
      <c r="GOE2" s="15"/>
      <c r="GOF2" s="15"/>
      <c r="GOG2" s="15"/>
      <c r="GOH2" s="15"/>
      <c r="GOI2" s="15"/>
      <c r="GOJ2" s="15"/>
      <c r="GOK2" s="15"/>
      <c r="GOL2" s="15"/>
      <c r="GOM2" s="15"/>
      <c r="GON2" s="15"/>
      <c r="GOO2" s="15"/>
      <c r="GOP2" s="15"/>
      <c r="GOQ2" s="15"/>
      <c r="GOR2" s="15"/>
      <c r="GOS2" s="15"/>
      <c r="GOT2" s="15"/>
      <c r="GOU2" s="15"/>
      <c r="GOV2" s="15"/>
      <c r="GOW2" s="15"/>
      <c r="GOX2" s="15"/>
      <c r="GOY2" s="15"/>
      <c r="GOZ2" s="15"/>
      <c r="GPA2" s="15"/>
      <c r="GPB2" s="15"/>
      <c r="GPC2" s="15"/>
      <c r="GPD2" s="15"/>
      <c r="GPE2" s="15"/>
      <c r="GPF2" s="15"/>
      <c r="GPG2" s="15"/>
      <c r="GPH2" s="15"/>
      <c r="GPI2" s="15"/>
      <c r="GPJ2" s="15"/>
      <c r="GPK2" s="15"/>
      <c r="GPL2" s="15"/>
      <c r="GPM2" s="15"/>
      <c r="GPN2" s="15"/>
      <c r="GPO2" s="15"/>
      <c r="GPP2" s="15"/>
      <c r="GPQ2" s="15"/>
      <c r="GPR2" s="15"/>
      <c r="GPS2" s="15"/>
      <c r="GPT2" s="15"/>
      <c r="GPU2" s="15"/>
      <c r="GPV2" s="15"/>
      <c r="GPW2" s="15"/>
      <c r="GPX2" s="15"/>
      <c r="GPY2" s="15"/>
      <c r="GPZ2" s="15"/>
      <c r="GQA2" s="15"/>
      <c r="GQB2" s="15"/>
      <c r="GQC2" s="15"/>
      <c r="GQD2" s="15"/>
      <c r="GQE2" s="15"/>
      <c r="GQF2" s="15"/>
      <c r="GQG2" s="15"/>
      <c r="GQH2" s="15"/>
      <c r="GQI2" s="15"/>
      <c r="GQJ2" s="15"/>
      <c r="GQK2" s="15"/>
      <c r="GQL2" s="15"/>
      <c r="GQM2" s="15"/>
      <c r="GQN2" s="15"/>
      <c r="GQO2" s="15"/>
      <c r="GQP2" s="15"/>
      <c r="GQQ2" s="15"/>
      <c r="GQR2" s="15"/>
      <c r="GQS2" s="15"/>
      <c r="GQT2" s="15"/>
      <c r="GQU2" s="15"/>
      <c r="GQV2" s="15"/>
      <c r="GQW2" s="15"/>
      <c r="GQX2" s="15"/>
      <c r="GQY2" s="15"/>
      <c r="GQZ2" s="15"/>
      <c r="GRA2" s="15"/>
      <c r="GRB2" s="15"/>
      <c r="GRC2" s="15"/>
      <c r="GRD2" s="15"/>
      <c r="GRE2" s="15"/>
      <c r="GRF2" s="15"/>
      <c r="GRG2" s="15"/>
      <c r="GRH2" s="15"/>
      <c r="GRI2" s="15"/>
      <c r="GRJ2" s="15"/>
      <c r="GRK2" s="15"/>
      <c r="GRL2" s="15"/>
      <c r="GRM2" s="15"/>
      <c r="GRN2" s="15"/>
      <c r="GRO2" s="15"/>
      <c r="GRP2" s="15"/>
      <c r="GRQ2" s="15"/>
      <c r="GRR2" s="15"/>
      <c r="GRS2" s="15"/>
      <c r="GRT2" s="15"/>
      <c r="GRU2" s="15"/>
      <c r="GRV2" s="15"/>
      <c r="GRW2" s="15"/>
      <c r="GRX2" s="15"/>
      <c r="GRY2" s="15"/>
      <c r="GRZ2" s="15"/>
      <c r="GSA2" s="15"/>
      <c r="GSB2" s="15"/>
      <c r="GSC2" s="15"/>
      <c r="GSD2" s="15"/>
      <c r="GSE2" s="15"/>
      <c r="GSF2" s="15"/>
      <c r="GSG2" s="15"/>
      <c r="GSH2" s="15"/>
      <c r="GSI2" s="15"/>
      <c r="GSJ2" s="15"/>
      <c r="GSK2" s="15"/>
      <c r="GSL2" s="15"/>
      <c r="GSM2" s="15"/>
      <c r="GSN2" s="15"/>
      <c r="GSO2" s="15"/>
      <c r="GSP2" s="15"/>
      <c r="GSQ2" s="15"/>
      <c r="GSR2" s="15"/>
      <c r="GSS2" s="15"/>
      <c r="GST2" s="15"/>
      <c r="GSU2" s="15"/>
      <c r="GSV2" s="15"/>
      <c r="GSW2" s="15"/>
      <c r="GSX2" s="15"/>
      <c r="GSY2" s="15"/>
      <c r="GSZ2" s="15"/>
      <c r="GTA2" s="15"/>
      <c r="GTB2" s="15"/>
      <c r="GTC2" s="15"/>
      <c r="GTD2" s="15"/>
      <c r="GTE2" s="15"/>
      <c r="GTF2" s="15"/>
      <c r="GTG2" s="15"/>
      <c r="GTH2" s="15"/>
      <c r="GTI2" s="15"/>
      <c r="GTJ2" s="15"/>
      <c r="GTK2" s="15"/>
      <c r="GTL2" s="15"/>
      <c r="GTM2" s="15"/>
      <c r="GTN2" s="15"/>
      <c r="GTO2" s="15"/>
      <c r="GTP2" s="15"/>
      <c r="GTQ2" s="15"/>
      <c r="GTR2" s="15"/>
      <c r="GTS2" s="15"/>
      <c r="GTT2" s="15"/>
      <c r="GTU2" s="15"/>
      <c r="GTV2" s="15"/>
      <c r="GTW2" s="15"/>
      <c r="GTX2" s="15"/>
      <c r="GTY2" s="15"/>
      <c r="GTZ2" s="15"/>
      <c r="GUA2" s="15"/>
      <c r="GUB2" s="15"/>
      <c r="GUC2" s="15"/>
      <c r="GUD2" s="15"/>
      <c r="GUE2" s="15"/>
      <c r="GUF2" s="15"/>
      <c r="GUG2" s="15"/>
      <c r="GUH2" s="15"/>
      <c r="GUI2" s="15"/>
      <c r="GUJ2" s="15"/>
      <c r="GUK2" s="15"/>
      <c r="GUL2" s="15"/>
      <c r="GUM2" s="15"/>
      <c r="GUN2" s="15"/>
      <c r="GUO2" s="15"/>
      <c r="GUP2" s="15"/>
      <c r="GUQ2" s="15"/>
      <c r="GUR2" s="15"/>
      <c r="GUS2" s="15"/>
      <c r="GUT2" s="15"/>
      <c r="GUU2" s="15"/>
      <c r="GUV2" s="15"/>
      <c r="GUW2" s="15"/>
      <c r="GUX2" s="15"/>
      <c r="GUY2" s="15"/>
      <c r="GUZ2" s="15"/>
      <c r="GVA2" s="15"/>
      <c r="GVB2" s="15"/>
      <c r="GVC2" s="15"/>
      <c r="GVD2" s="15"/>
      <c r="GVE2" s="15"/>
      <c r="GVF2" s="15"/>
      <c r="GVG2" s="15"/>
      <c r="GVH2" s="15"/>
      <c r="GVI2" s="15"/>
      <c r="GVJ2" s="15"/>
      <c r="GVK2" s="15"/>
      <c r="GVL2" s="15"/>
      <c r="GVM2" s="15"/>
      <c r="GVN2" s="15"/>
      <c r="GVO2" s="15"/>
      <c r="GVP2" s="15"/>
      <c r="GVQ2" s="15"/>
      <c r="GVR2" s="15"/>
      <c r="GVS2" s="15"/>
      <c r="GVT2" s="15"/>
      <c r="GVU2" s="15"/>
      <c r="GVV2" s="15"/>
      <c r="GVW2" s="15"/>
      <c r="GVX2" s="15"/>
      <c r="GVY2" s="15"/>
      <c r="GVZ2" s="15"/>
      <c r="GWA2" s="15"/>
      <c r="GWB2" s="15"/>
      <c r="GWC2" s="15"/>
      <c r="GWD2" s="15"/>
      <c r="GWE2" s="15"/>
      <c r="GWF2" s="15"/>
      <c r="GWG2" s="15"/>
      <c r="GWH2" s="15"/>
      <c r="GWI2" s="15"/>
      <c r="GWJ2" s="15"/>
      <c r="GWK2" s="15"/>
      <c r="GWL2" s="15"/>
      <c r="GWM2" s="15"/>
      <c r="GWN2" s="15"/>
      <c r="GWO2" s="15"/>
      <c r="GWP2" s="15"/>
      <c r="GWQ2" s="15"/>
      <c r="GWR2" s="15"/>
      <c r="GWS2" s="15"/>
      <c r="GWT2" s="15"/>
      <c r="GWU2" s="15"/>
      <c r="GWV2" s="15"/>
      <c r="GWW2" s="15"/>
      <c r="GWX2" s="15"/>
      <c r="GWY2" s="15"/>
      <c r="GWZ2" s="15"/>
      <c r="GXA2" s="15"/>
      <c r="GXB2" s="15"/>
      <c r="GXC2" s="15"/>
      <c r="GXD2" s="15"/>
      <c r="GXE2" s="15"/>
      <c r="GXF2" s="15"/>
      <c r="GXG2" s="15"/>
      <c r="GXH2" s="15"/>
      <c r="GXI2" s="15"/>
      <c r="GXJ2" s="15"/>
      <c r="GXK2" s="15"/>
      <c r="GXL2" s="15"/>
      <c r="GXM2" s="15"/>
      <c r="GXN2" s="15"/>
      <c r="GXO2" s="15"/>
      <c r="GXP2" s="15"/>
      <c r="GXQ2" s="15"/>
      <c r="GXR2" s="15"/>
      <c r="GXS2" s="15"/>
      <c r="GXT2" s="15"/>
      <c r="GXU2" s="15"/>
      <c r="GXV2" s="15"/>
      <c r="GXW2" s="15"/>
      <c r="GXX2" s="15"/>
      <c r="GXY2" s="15"/>
      <c r="GXZ2" s="15"/>
      <c r="GYA2" s="15"/>
      <c r="GYB2" s="15"/>
      <c r="GYC2" s="15"/>
      <c r="GYD2" s="15"/>
      <c r="GYE2" s="15"/>
      <c r="GYF2" s="15"/>
      <c r="GYG2" s="15"/>
      <c r="GYH2" s="15"/>
      <c r="GYI2" s="15"/>
      <c r="GYJ2" s="15"/>
      <c r="GYK2" s="15"/>
      <c r="GYL2" s="15"/>
      <c r="GYM2" s="15"/>
      <c r="GYN2" s="15"/>
      <c r="GYO2" s="15"/>
      <c r="GYP2" s="15"/>
      <c r="GYQ2" s="15"/>
      <c r="GYR2" s="15"/>
      <c r="GYS2" s="15"/>
      <c r="GYT2" s="15"/>
      <c r="GYU2" s="15"/>
      <c r="GYV2" s="15"/>
      <c r="GYW2" s="15"/>
      <c r="GYX2" s="15"/>
      <c r="GYY2" s="15"/>
      <c r="GYZ2" s="15"/>
      <c r="GZA2" s="15"/>
      <c r="GZB2" s="15"/>
      <c r="GZC2" s="15"/>
      <c r="GZD2" s="15"/>
      <c r="GZE2" s="15"/>
      <c r="GZF2" s="15"/>
      <c r="GZG2" s="15"/>
      <c r="GZH2" s="15"/>
      <c r="GZI2" s="15"/>
      <c r="GZJ2" s="15"/>
      <c r="GZK2" s="15"/>
      <c r="GZL2" s="15"/>
      <c r="GZM2" s="15"/>
      <c r="GZN2" s="15"/>
      <c r="GZO2" s="15"/>
      <c r="GZP2" s="15"/>
      <c r="GZQ2" s="15"/>
      <c r="GZR2" s="15"/>
      <c r="GZS2" s="15"/>
      <c r="GZT2" s="15"/>
      <c r="GZU2" s="15"/>
      <c r="GZV2" s="15"/>
      <c r="GZW2" s="15"/>
      <c r="GZX2" s="15"/>
      <c r="GZY2" s="15"/>
      <c r="GZZ2" s="15"/>
      <c r="HAA2" s="15"/>
      <c r="HAB2" s="15"/>
      <c r="HAC2" s="15"/>
      <c r="HAD2" s="15"/>
      <c r="HAE2" s="15"/>
      <c r="HAF2" s="15"/>
      <c r="HAG2" s="15"/>
      <c r="HAH2" s="15"/>
      <c r="HAI2" s="15"/>
      <c r="HAJ2" s="15"/>
      <c r="HAK2" s="15"/>
      <c r="HAL2" s="15"/>
      <c r="HAM2" s="15"/>
      <c r="HAN2" s="15"/>
      <c r="HAO2" s="15"/>
      <c r="HAP2" s="15"/>
      <c r="HAQ2" s="15"/>
      <c r="HAR2" s="15"/>
      <c r="HAS2" s="15"/>
      <c r="HAT2" s="15"/>
      <c r="HAU2" s="15"/>
      <c r="HAV2" s="15"/>
      <c r="HAW2" s="15"/>
      <c r="HAX2" s="15"/>
      <c r="HAY2" s="15"/>
      <c r="HAZ2" s="15"/>
      <c r="HBA2" s="15"/>
      <c r="HBB2" s="15"/>
      <c r="HBC2" s="15"/>
      <c r="HBD2" s="15"/>
      <c r="HBE2" s="15"/>
      <c r="HBF2" s="15"/>
      <c r="HBG2" s="15"/>
      <c r="HBH2" s="15"/>
      <c r="HBI2" s="15"/>
      <c r="HBJ2" s="15"/>
      <c r="HBK2" s="15"/>
      <c r="HBL2" s="15"/>
      <c r="HBM2" s="15"/>
      <c r="HBN2" s="15"/>
      <c r="HBO2" s="15"/>
      <c r="HBP2" s="15"/>
      <c r="HBQ2" s="15"/>
      <c r="HBR2" s="15"/>
      <c r="HBS2" s="15"/>
      <c r="HBT2" s="15"/>
      <c r="HBU2" s="15"/>
      <c r="HBV2" s="15"/>
      <c r="HBW2" s="15"/>
      <c r="HBX2" s="15"/>
      <c r="HBY2" s="15"/>
      <c r="HBZ2" s="15"/>
      <c r="HCA2" s="15"/>
      <c r="HCB2" s="15"/>
      <c r="HCC2" s="15"/>
      <c r="HCD2" s="15"/>
      <c r="HCE2" s="15"/>
      <c r="HCF2" s="15"/>
      <c r="HCG2" s="15"/>
      <c r="HCH2" s="15"/>
      <c r="HCI2" s="15"/>
      <c r="HCJ2" s="15"/>
      <c r="HCK2" s="15"/>
      <c r="HCL2" s="15"/>
      <c r="HCM2" s="15"/>
      <c r="HCN2" s="15"/>
      <c r="HCO2" s="15"/>
      <c r="HCP2" s="15"/>
      <c r="HCQ2" s="15"/>
      <c r="HCR2" s="15"/>
      <c r="HCS2" s="15"/>
      <c r="HCT2" s="15"/>
      <c r="HCU2" s="15"/>
      <c r="HCV2" s="15"/>
      <c r="HCW2" s="15"/>
      <c r="HCX2" s="15"/>
      <c r="HCY2" s="15"/>
      <c r="HCZ2" s="15"/>
      <c r="HDA2" s="15"/>
      <c r="HDB2" s="15"/>
      <c r="HDC2" s="15"/>
      <c r="HDD2" s="15"/>
      <c r="HDE2" s="15"/>
      <c r="HDF2" s="15"/>
      <c r="HDG2" s="15"/>
      <c r="HDH2" s="15"/>
      <c r="HDI2" s="15"/>
      <c r="HDJ2" s="15"/>
      <c r="HDK2" s="15"/>
      <c r="HDL2" s="15"/>
      <c r="HDM2" s="15"/>
      <c r="HDN2" s="15"/>
      <c r="HDO2" s="15"/>
      <c r="HDP2" s="15"/>
      <c r="HDQ2" s="15"/>
      <c r="HDR2" s="15"/>
      <c r="HDS2" s="15"/>
      <c r="HDT2" s="15"/>
      <c r="HDU2" s="15"/>
      <c r="HDV2" s="15"/>
      <c r="HDW2" s="15"/>
      <c r="HDX2" s="15"/>
      <c r="HDY2" s="15"/>
      <c r="HDZ2" s="15"/>
      <c r="HEA2" s="15"/>
      <c r="HEB2" s="15"/>
      <c r="HEC2" s="15"/>
      <c r="HED2" s="15"/>
      <c r="HEE2" s="15"/>
      <c r="HEF2" s="15"/>
      <c r="HEG2" s="15"/>
      <c r="HEH2" s="15"/>
      <c r="HEI2" s="15"/>
      <c r="HEJ2" s="15"/>
      <c r="HEK2" s="15"/>
      <c r="HEL2" s="15"/>
      <c r="HEM2" s="15"/>
      <c r="HEN2" s="15"/>
      <c r="HEO2" s="15"/>
      <c r="HEP2" s="15"/>
      <c r="HEQ2" s="15"/>
      <c r="HER2" s="15"/>
      <c r="HES2" s="15"/>
      <c r="HET2" s="15"/>
      <c r="HEU2" s="15"/>
      <c r="HEV2" s="15"/>
      <c r="HEW2" s="15"/>
      <c r="HEX2" s="15"/>
      <c r="HEY2" s="15"/>
      <c r="HEZ2" s="15"/>
      <c r="HFA2" s="15"/>
      <c r="HFB2" s="15"/>
      <c r="HFC2" s="15"/>
      <c r="HFD2" s="15"/>
      <c r="HFE2" s="15"/>
      <c r="HFF2" s="15"/>
      <c r="HFG2" s="15"/>
      <c r="HFH2" s="15"/>
      <c r="HFI2" s="15"/>
      <c r="HFJ2" s="15"/>
      <c r="HFK2" s="15"/>
      <c r="HFL2" s="15"/>
      <c r="HFM2" s="15"/>
      <c r="HFN2" s="15"/>
      <c r="HFO2" s="15"/>
      <c r="HFP2" s="15"/>
      <c r="HFQ2" s="15"/>
      <c r="HFR2" s="15"/>
      <c r="HFS2" s="15"/>
      <c r="HFT2" s="15"/>
      <c r="HFU2" s="15"/>
      <c r="HFV2" s="15"/>
      <c r="HFW2" s="15"/>
      <c r="HFX2" s="15"/>
      <c r="HFY2" s="15"/>
      <c r="HFZ2" s="15"/>
      <c r="HGA2" s="15"/>
      <c r="HGB2" s="15"/>
      <c r="HGC2" s="15"/>
      <c r="HGD2" s="15"/>
      <c r="HGE2" s="15"/>
      <c r="HGF2" s="15"/>
      <c r="HGG2" s="15"/>
      <c r="HGH2" s="15"/>
      <c r="HGI2" s="15"/>
      <c r="HGJ2" s="15"/>
      <c r="HGK2" s="15"/>
      <c r="HGL2" s="15"/>
      <c r="HGM2" s="15"/>
      <c r="HGN2" s="15"/>
      <c r="HGO2" s="15"/>
      <c r="HGP2" s="15"/>
      <c r="HGQ2" s="15"/>
      <c r="HGR2" s="15"/>
      <c r="HGS2" s="15"/>
      <c r="HGT2" s="15"/>
      <c r="HGU2" s="15"/>
      <c r="HGV2" s="15"/>
      <c r="HGW2" s="15"/>
      <c r="HGX2" s="15"/>
      <c r="HGY2" s="15"/>
      <c r="HGZ2" s="15"/>
      <c r="HHA2" s="15"/>
      <c r="HHB2" s="15"/>
      <c r="HHC2" s="15"/>
      <c r="HHD2" s="15"/>
      <c r="HHE2" s="15"/>
      <c r="HHF2" s="15"/>
      <c r="HHG2" s="15"/>
      <c r="HHH2" s="15"/>
      <c r="HHI2" s="15"/>
      <c r="HHJ2" s="15"/>
      <c r="HHK2" s="15"/>
      <c r="HHL2" s="15"/>
      <c r="HHM2" s="15"/>
      <c r="HHN2" s="15"/>
      <c r="HHO2" s="15"/>
      <c r="HHP2" s="15"/>
      <c r="HHQ2" s="15"/>
      <c r="HHR2" s="15"/>
      <c r="HHS2" s="15"/>
      <c r="HHT2" s="15"/>
      <c r="HHU2" s="15"/>
      <c r="HHV2" s="15"/>
      <c r="HHW2" s="15"/>
      <c r="HHX2" s="15"/>
      <c r="HHY2" s="15"/>
      <c r="HHZ2" s="15"/>
      <c r="HIA2" s="15"/>
      <c r="HIB2" s="15"/>
      <c r="HIC2" s="15"/>
      <c r="HID2" s="15"/>
      <c r="HIE2" s="15"/>
      <c r="HIF2" s="15"/>
      <c r="HIG2" s="15"/>
      <c r="HIH2" s="15"/>
      <c r="HII2" s="15"/>
      <c r="HIJ2" s="15"/>
      <c r="HIK2" s="15"/>
      <c r="HIL2" s="15"/>
      <c r="HIM2" s="15"/>
      <c r="HIN2" s="15"/>
      <c r="HIO2" s="15"/>
      <c r="HIP2" s="15"/>
      <c r="HIQ2" s="15"/>
      <c r="HIR2" s="15"/>
      <c r="HIS2" s="15"/>
      <c r="HIT2" s="15"/>
      <c r="HIU2" s="15"/>
      <c r="HIV2" s="15"/>
      <c r="HIW2" s="15"/>
      <c r="HIX2" s="15"/>
      <c r="HIY2" s="15"/>
      <c r="HIZ2" s="15"/>
      <c r="HJA2" s="15"/>
      <c r="HJB2" s="15"/>
      <c r="HJC2" s="15"/>
      <c r="HJD2" s="15"/>
      <c r="HJE2" s="15"/>
      <c r="HJF2" s="15"/>
      <c r="HJG2" s="15"/>
      <c r="HJH2" s="15"/>
      <c r="HJI2" s="15"/>
      <c r="HJJ2" s="15"/>
      <c r="HJK2" s="15"/>
      <c r="HJL2" s="15"/>
      <c r="HJM2" s="15"/>
      <c r="HJN2" s="15"/>
      <c r="HJO2" s="15"/>
      <c r="HJP2" s="15"/>
      <c r="HJQ2" s="15"/>
      <c r="HJR2" s="15"/>
      <c r="HJS2" s="15"/>
      <c r="HJT2" s="15"/>
      <c r="HJU2" s="15"/>
      <c r="HJV2" s="15"/>
      <c r="HJW2" s="15"/>
      <c r="HJX2" s="15"/>
      <c r="HJY2" s="15"/>
      <c r="HJZ2" s="15"/>
      <c r="HKA2" s="15"/>
      <c r="HKB2" s="15"/>
      <c r="HKC2" s="15"/>
      <c r="HKD2" s="15"/>
      <c r="HKE2" s="15"/>
      <c r="HKF2" s="15"/>
      <c r="HKG2" s="15"/>
      <c r="HKH2" s="15"/>
      <c r="HKI2" s="15"/>
      <c r="HKJ2" s="15"/>
      <c r="HKK2" s="15"/>
      <c r="HKL2" s="15"/>
      <c r="HKM2" s="15"/>
      <c r="HKN2" s="15"/>
      <c r="HKO2" s="15"/>
      <c r="HKP2" s="15"/>
      <c r="HKQ2" s="15"/>
      <c r="HKR2" s="15"/>
      <c r="HKS2" s="15"/>
      <c r="HKT2" s="15"/>
      <c r="HKU2" s="15"/>
      <c r="HKV2" s="15"/>
      <c r="HKW2" s="15"/>
      <c r="HKX2" s="15"/>
      <c r="HKY2" s="15"/>
      <c r="HKZ2" s="15"/>
      <c r="HLA2" s="15"/>
      <c r="HLB2" s="15"/>
      <c r="HLC2" s="15"/>
      <c r="HLD2" s="15"/>
      <c r="HLE2" s="15"/>
      <c r="HLF2" s="15"/>
      <c r="HLG2" s="15"/>
      <c r="HLH2" s="15"/>
      <c r="HLI2" s="15"/>
      <c r="HLJ2" s="15"/>
      <c r="HLK2" s="15"/>
      <c r="HLL2" s="15"/>
      <c r="HLM2" s="15"/>
      <c r="HLN2" s="15"/>
      <c r="HLO2" s="15"/>
      <c r="HLP2" s="15"/>
      <c r="HLQ2" s="15"/>
      <c r="HLR2" s="15"/>
      <c r="HLS2" s="15"/>
      <c r="HLT2" s="15"/>
      <c r="HLU2" s="15"/>
      <c r="HLV2" s="15"/>
      <c r="HLW2" s="15"/>
      <c r="HLX2" s="15"/>
      <c r="HLY2" s="15"/>
      <c r="HLZ2" s="15"/>
      <c r="HMA2" s="15"/>
      <c r="HMB2" s="15"/>
      <c r="HMC2" s="15"/>
      <c r="HMD2" s="15"/>
      <c r="HME2" s="15"/>
      <c r="HMF2" s="15"/>
      <c r="HMG2" s="15"/>
      <c r="HMH2" s="15"/>
      <c r="HMI2" s="15"/>
      <c r="HMJ2" s="15"/>
      <c r="HMK2" s="15"/>
      <c r="HML2" s="15"/>
      <c r="HMM2" s="15"/>
      <c r="HMN2" s="15"/>
      <c r="HMO2" s="15"/>
      <c r="HMP2" s="15"/>
      <c r="HMQ2" s="15"/>
      <c r="HMR2" s="15"/>
      <c r="HMS2" s="15"/>
      <c r="HMT2" s="15"/>
      <c r="HMU2" s="15"/>
      <c r="HMV2" s="15"/>
      <c r="HMW2" s="15"/>
      <c r="HMX2" s="15"/>
      <c r="HMY2" s="15"/>
      <c r="HMZ2" s="15"/>
      <c r="HNA2" s="15"/>
      <c r="HNB2" s="15"/>
      <c r="HNC2" s="15"/>
      <c r="HND2" s="15"/>
      <c r="HNE2" s="15"/>
      <c r="HNF2" s="15"/>
      <c r="HNG2" s="15"/>
      <c r="HNH2" s="15"/>
      <c r="HNI2" s="15"/>
      <c r="HNJ2" s="15"/>
      <c r="HNK2" s="15"/>
      <c r="HNL2" s="15"/>
      <c r="HNM2" s="15"/>
      <c r="HNN2" s="15"/>
      <c r="HNO2" s="15"/>
      <c r="HNP2" s="15"/>
      <c r="HNQ2" s="15"/>
      <c r="HNR2" s="15"/>
      <c r="HNS2" s="15"/>
      <c r="HNT2" s="15"/>
      <c r="HNU2" s="15"/>
      <c r="HNV2" s="15"/>
      <c r="HNW2" s="15"/>
      <c r="HNX2" s="15"/>
      <c r="HNY2" s="15"/>
      <c r="HNZ2" s="15"/>
      <c r="HOA2" s="15"/>
      <c r="HOB2" s="15"/>
      <c r="HOC2" s="15"/>
      <c r="HOD2" s="15"/>
      <c r="HOE2" s="15"/>
      <c r="HOF2" s="15"/>
      <c r="HOG2" s="15"/>
      <c r="HOH2" s="15"/>
      <c r="HOI2" s="15"/>
      <c r="HOJ2" s="15"/>
      <c r="HOK2" s="15"/>
      <c r="HOL2" s="15"/>
      <c r="HOM2" s="15"/>
      <c r="HON2" s="15"/>
      <c r="HOO2" s="15"/>
      <c r="HOP2" s="15"/>
      <c r="HOQ2" s="15"/>
      <c r="HOR2" s="15"/>
      <c r="HOS2" s="15"/>
      <c r="HOT2" s="15"/>
      <c r="HOU2" s="15"/>
      <c r="HOV2" s="15"/>
      <c r="HOW2" s="15"/>
      <c r="HOX2" s="15"/>
      <c r="HOY2" s="15"/>
      <c r="HOZ2" s="15"/>
      <c r="HPA2" s="15"/>
      <c r="HPB2" s="15"/>
      <c r="HPC2" s="15"/>
      <c r="HPD2" s="15"/>
      <c r="HPE2" s="15"/>
      <c r="HPF2" s="15"/>
      <c r="HPG2" s="15"/>
      <c r="HPH2" s="15"/>
      <c r="HPI2" s="15"/>
      <c r="HPJ2" s="15"/>
      <c r="HPK2" s="15"/>
      <c r="HPL2" s="15"/>
      <c r="HPM2" s="15"/>
      <c r="HPN2" s="15"/>
      <c r="HPO2" s="15"/>
      <c r="HPP2" s="15"/>
      <c r="HPQ2" s="15"/>
      <c r="HPR2" s="15"/>
      <c r="HPS2" s="15"/>
      <c r="HPT2" s="15"/>
      <c r="HPU2" s="15"/>
      <c r="HPV2" s="15"/>
      <c r="HPW2" s="15"/>
      <c r="HPX2" s="15"/>
      <c r="HPY2" s="15"/>
      <c r="HPZ2" s="15"/>
      <c r="HQA2" s="15"/>
      <c r="HQB2" s="15"/>
      <c r="HQC2" s="15"/>
      <c r="HQD2" s="15"/>
      <c r="HQE2" s="15"/>
      <c r="HQF2" s="15"/>
      <c r="HQG2" s="15"/>
      <c r="HQH2" s="15"/>
      <c r="HQI2" s="15"/>
      <c r="HQJ2" s="15"/>
      <c r="HQK2" s="15"/>
      <c r="HQL2" s="15"/>
      <c r="HQM2" s="15"/>
      <c r="HQN2" s="15"/>
      <c r="HQO2" s="15"/>
      <c r="HQP2" s="15"/>
      <c r="HQQ2" s="15"/>
      <c r="HQR2" s="15"/>
      <c r="HQS2" s="15"/>
      <c r="HQT2" s="15"/>
      <c r="HQU2" s="15"/>
      <c r="HQV2" s="15"/>
      <c r="HQW2" s="15"/>
      <c r="HQX2" s="15"/>
      <c r="HQY2" s="15"/>
      <c r="HQZ2" s="15"/>
      <c r="HRA2" s="15"/>
      <c r="HRB2" s="15"/>
      <c r="HRC2" s="15"/>
      <c r="HRD2" s="15"/>
      <c r="HRE2" s="15"/>
      <c r="HRF2" s="15"/>
      <c r="HRG2" s="15"/>
      <c r="HRH2" s="15"/>
      <c r="HRI2" s="15"/>
      <c r="HRJ2" s="15"/>
      <c r="HRK2" s="15"/>
      <c r="HRL2" s="15"/>
      <c r="HRM2" s="15"/>
      <c r="HRN2" s="15"/>
      <c r="HRO2" s="15"/>
      <c r="HRP2" s="15"/>
      <c r="HRQ2" s="15"/>
      <c r="HRR2" s="15"/>
      <c r="HRS2" s="15"/>
      <c r="HRT2" s="15"/>
      <c r="HRU2" s="15"/>
      <c r="HRV2" s="15"/>
      <c r="HRW2" s="15"/>
      <c r="HRX2" s="15"/>
      <c r="HRY2" s="15"/>
      <c r="HRZ2" s="15"/>
      <c r="HSA2" s="15"/>
      <c r="HSB2" s="15"/>
      <c r="HSC2" s="15"/>
      <c r="HSD2" s="15"/>
      <c r="HSE2" s="15"/>
      <c r="HSF2" s="15"/>
      <c r="HSG2" s="15"/>
      <c r="HSH2" s="15"/>
      <c r="HSI2" s="15"/>
      <c r="HSJ2" s="15"/>
      <c r="HSK2" s="15"/>
      <c r="HSL2" s="15"/>
      <c r="HSM2" s="15"/>
      <c r="HSN2" s="15"/>
      <c r="HSO2" s="15"/>
      <c r="HSP2" s="15"/>
      <c r="HSQ2" s="15"/>
      <c r="HSR2" s="15"/>
      <c r="HSS2" s="15"/>
      <c r="HST2" s="15"/>
      <c r="HSU2" s="15"/>
      <c r="HSV2" s="15"/>
      <c r="HSW2" s="15"/>
      <c r="HSX2" s="15"/>
      <c r="HSY2" s="15"/>
      <c r="HSZ2" s="15"/>
      <c r="HTA2" s="15"/>
      <c r="HTB2" s="15"/>
      <c r="HTC2" s="15"/>
      <c r="HTD2" s="15"/>
      <c r="HTE2" s="15"/>
      <c r="HTF2" s="15"/>
      <c r="HTG2" s="15"/>
      <c r="HTH2" s="15"/>
      <c r="HTI2" s="15"/>
      <c r="HTJ2" s="15"/>
      <c r="HTK2" s="15"/>
      <c r="HTL2" s="15"/>
      <c r="HTM2" s="15"/>
      <c r="HTN2" s="15"/>
      <c r="HTO2" s="15"/>
      <c r="HTP2" s="15"/>
      <c r="HTQ2" s="15"/>
      <c r="HTR2" s="15"/>
      <c r="HTS2" s="15"/>
      <c r="HTT2" s="15"/>
      <c r="HTU2" s="15"/>
      <c r="HTV2" s="15"/>
      <c r="HTW2" s="15"/>
      <c r="HTX2" s="15"/>
      <c r="HTY2" s="15"/>
      <c r="HTZ2" s="15"/>
      <c r="HUA2" s="15"/>
      <c r="HUB2" s="15"/>
      <c r="HUC2" s="15"/>
      <c r="HUD2" s="15"/>
      <c r="HUE2" s="15"/>
      <c r="HUF2" s="15"/>
      <c r="HUG2" s="15"/>
      <c r="HUH2" s="15"/>
      <c r="HUI2" s="15"/>
      <c r="HUJ2" s="15"/>
      <c r="HUK2" s="15"/>
      <c r="HUL2" s="15"/>
      <c r="HUM2" s="15"/>
      <c r="HUN2" s="15"/>
      <c r="HUO2" s="15"/>
      <c r="HUP2" s="15"/>
      <c r="HUQ2" s="15"/>
      <c r="HUR2" s="15"/>
      <c r="HUS2" s="15"/>
      <c r="HUT2" s="15"/>
      <c r="HUU2" s="15"/>
      <c r="HUV2" s="15"/>
      <c r="HUW2" s="15"/>
      <c r="HUX2" s="15"/>
      <c r="HUY2" s="15"/>
      <c r="HUZ2" s="15"/>
      <c r="HVA2" s="15"/>
      <c r="HVB2" s="15"/>
      <c r="HVC2" s="15"/>
      <c r="HVD2" s="15"/>
      <c r="HVE2" s="15"/>
      <c r="HVF2" s="15"/>
      <c r="HVG2" s="15"/>
      <c r="HVH2" s="15"/>
      <c r="HVI2" s="15"/>
      <c r="HVJ2" s="15"/>
      <c r="HVK2" s="15"/>
      <c r="HVL2" s="15"/>
      <c r="HVM2" s="15"/>
      <c r="HVN2" s="15"/>
      <c r="HVO2" s="15"/>
      <c r="HVP2" s="15"/>
      <c r="HVQ2" s="15"/>
      <c r="HVR2" s="15"/>
      <c r="HVS2" s="15"/>
      <c r="HVT2" s="15"/>
      <c r="HVU2" s="15"/>
      <c r="HVV2" s="15"/>
      <c r="HVW2" s="15"/>
      <c r="HVX2" s="15"/>
      <c r="HVY2" s="15"/>
      <c r="HVZ2" s="15"/>
      <c r="HWA2" s="15"/>
      <c r="HWB2" s="15"/>
      <c r="HWC2" s="15"/>
      <c r="HWD2" s="15"/>
      <c r="HWE2" s="15"/>
      <c r="HWF2" s="15"/>
      <c r="HWG2" s="15"/>
      <c r="HWH2" s="15"/>
      <c r="HWI2" s="15"/>
      <c r="HWJ2" s="15"/>
      <c r="HWK2" s="15"/>
      <c r="HWL2" s="15"/>
      <c r="HWM2" s="15"/>
      <c r="HWN2" s="15"/>
      <c r="HWO2" s="15"/>
      <c r="HWP2" s="15"/>
      <c r="HWQ2" s="15"/>
      <c r="HWR2" s="15"/>
      <c r="HWS2" s="15"/>
      <c r="HWT2" s="15"/>
      <c r="HWU2" s="15"/>
      <c r="HWV2" s="15"/>
      <c r="HWW2" s="15"/>
      <c r="HWX2" s="15"/>
      <c r="HWY2" s="15"/>
      <c r="HWZ2" s="15"/>
      <c r="HXA2" s="15"/>
      <c r="HXB2" s="15"/>
      <c r="HXC2" s="15"/>
      <c r="HXD2" s="15"/>
      <c r="HXE2" s="15"/>
      <c r="HXF2" s="15"/>
      <c r="HXG2" s="15"/>
      <c r="HXH2" s="15"/>
      <c r="HXI2" s="15"/>
      <c r="HXJ2" s="15"/>
      <c r="HXK2" s="15"/>
      <c r="HXL2" s="15"/>
      <c r="HXM2" s="15"/>
      <c r="HXN2" s="15"/>
      <c r="HXO2" s="15"/>
      <c r="HXP2" s="15"/>
      <c r="HXQ2" s="15"/>
      <c r="HXR2" s="15"/>
      <c r="HXS2" s="15"/>
      <c r="HXT2" s="15"/>
      <c r="HXU2" s="15"/>
      <c r="HXV2" s="15"/>
      <c r="HXW2" s="15"/>
      <c r="HXX2" s="15"/>
      <c r="HXY2" s="15"/>
      <c r="HXZ2" s="15"/>
      <c r="HYA2" s="15"/>
      <c r="HYB2" s="15"/>
      <c r="HYC2" s="15"/>
      <c r="HYD2" s="15"/>
      <c r="HYE2" s="15"/>
      <c r="HYF2" s="15"/>
      <c r="HYG2" s="15"/>
      <c r="HYH2" s="15"/>
      <c r="HYI2" s="15"/>
      <c r="HYJ2" s="15"/>
      <c r="HYK2" s="15"/>
      <c r="HYL2" s="15"/>
      <c r="HYM2" s="15"/>
      <c r="HYN2" s="15"/>
      <c r="HYO2" s="15"/>
      <c r="HYP2" s="15"/>
      <c r="HYQ2" s="15"/>
      <c r="HYR2" s="15"/>
      <c r="HYS2" s="15"/>
      <c r="HYT2" s="15"/>
      <c r="HYU2" s="15"/>
      <c r="HYV2" s="15"/>
      <c r="HYW2" s="15"/>
      <c r="HYX2" s="15"/>
      <c r="HYY2" s="15"/>
      <c r="HYZ2" s="15"/>
      <c r="HZA2" s="15"/>
      <c r="HZB2" s="15"/>
      <c r="HZC2" s="15"/>
      <c r="HZD2" s="15"/>
      <c r="HZE2" s="15"/>
      <c r="HZF2" s="15"/>
      <c r="HZG2" s="15"/>
      <c r="HZH2" s="15"/>
      <c r="HZI2" s="15"/>
      <c r="HZJ2" s="15"/>
      <c r="HZK2" s="15"/>
      <c r="HZL2" s="15"/>
      <c r="HZM2" s="15"/>
      <c r="HZN2" s="15"/>
      <c r="HZO2" s="15"/>
      <c r="HZP2" s="15"/>
      <c r="HZQ2" s="15"/>
      <c r="HZR2" s="15"/>
      <c r="HZS2" s="15"/>
      <c r="HZT2" s="15"/>
      <c r="HZU2" s="15"/>
      <c r="HZV2" s="15"/>
      <c r="HZW2" s="15"/>
      <c r="HZX2" s="15"/>
      <c r="HZY2" s="15"/>
      <c r="HZZ2" s="15"/>
      <c r="IAA2" s="15"/>
      <c r="IAB2" s="15"/>
      <c r="IAC2" s="15"/>
      <c r="IAD2" s="15"/>
      <c r="IAE2" s="15"/>
      <c r="IAF2" s="15"/>
      <c r="IAG2" s="15"/>
      <c r="IAH2" s="15"/>
      <c r="IAI2" s="15"/>
      <c r="IAJ2" s="15"/>
      <c r="IAK2" s="15"/>
      <c r="IAL2" s="15"/>
      <c r="IAM2" s="15"/>
      <c r="IAN2" s="15"/>
      <c r="IAO2" s="15"/>
      <c r="IAP2" s="15"/>
      <c r="IAQ2" s="15"/>
      <c r="IAR2" s="15"/>
      <c r="IAS2" s="15"/>
      <c r="IAT2" s="15"/>
      <c r="IAU2" s="15"/>
      <c r="IAV2" s="15"/>
      <c r="IAW2" s="15"/>
      <c r="IAX2" s="15"/>
      <c r="IAY2" s="15"/>
      <c r="IAZ2" s="15"/>
      <c r="IBA2" s="15"/>
      <c r="IBB2" s="15"/>
      <c r="IBC2" s="15"/>
      <c r="IBD2" s="15"/>
      <c r="IBE2" s="15"/>
      <c r="IBF2" s="15"/>
      <c r="IBG2" s="15"/>
      <c r="IBH2" s="15"/>
      <c r="IBI2" s="15"/>
      <c r="IBJ2" s="15"/>
      <c r="IBK2" s="15"/>
      <c r="IBL2" s="15"/>
      <c r="IBM2" s="15"/>
      <c r="IBN2" s="15"/>
      <c r="IBO2" s="15"/>
      <c r="IBP2" s="15"/>
      <c r="IBQ2" s="15"/>
      <c r="IBR2" s="15"/>
      <c r="IBS2" s="15"/>
      <c r="IBT2" s="15"/>
      <c r="IBU2" s="15"/>
      <c r="IBV2" s="15"/>
      <c r="IBW2" s="15"/>
      <c r="IBX2" s="15"/>
      <c r="IBY2" s="15"/>
      <c r="IBZ2" s="15"/>
      <c r="ICA2" s="15"/>
      <c r="ICB2" s="15"/>
      <c r="ICC2" s="15"/>
      <c r="ICD2" s="15"/>
      <c r="ICE2" s="15"/>
      <c r="ICF2" s="15"/>
      <c r="ICG2" s="15"/>
      <c r="ICH2" s="15"/>
      <c r="ICI2" s="15"/>
      <c r="ICJ2" s="15"/>
      <c r="ICK2" s="15"/>
      <c r="ICL2" s="15"/>
      <c r="ICM2" s="15"/>
      <c r="ICN2" s="15"/>
      <c r="ICO2" s="15"/>
      <c r="ICP2" s="15"/>
      <c r="ICQ2" s="15"/>
      <c r="ICR2" s="15"/>
      <c r="ICS2" s="15"/>
      <c r="ICT2" s="15"/>
      <c r="ICU2" s="15"/>
      <c r="ICV2" s="15"/>
      <c r="ICW2" s="15"/>
      <c r="ICX2" s="15"/>
      <c r="ICY2" s="15"/>
      <c r="ICZ2" s="15"/>
      <c r="IDA2" s="15"/>
      <c r="IDB2" s="15"/>
      <c r="IDC2" s="15"/>
      <c r="IDD2" s="15"/>
      <c r="IDE2" s="15"/>
      <c r="IDF2" s="15"/>
      <c r="IDG2" s="15"/>
      <c r="IDH2" s="15"/>
      <c r="IDI2" s="15"/>
      <c r="IDJ2" s="15"/>
      <c r="IDK2" s="15"/>
      <c r="IDL2" s="15"/>
      <c r="IDM2" s="15"/>
      <c r="IDN2" s="15"/>
      <c r="IDO2" s="15"/>
      <c r="IDP2" s="15"/>
      <c r="IDQ2" s="15"/>
      <c r="IDR2" s="15"/>
      <c r="IDS2" s="15"/>
      <c r="IDT2" s="15"/>
      <c r="IDU2" s="15"/>
      <c r="IDV2" s="15"/>
      <c r="IDW2" s="15"/>
      <c r="IDX2" s="15"/>
      <c r="IDY2" s="15"/>
      <c r="IDZ2" s="15"/>
      <c r="IEA2" s="15"/>
      <c r="IEB2" s="15"/>
      <c r="IEC2" s="15"/>
      <c r="IED2" s="15"/>
      <c r="IEE2" s="15"/>
      <c r="IEF2" s="15"/>
      <c r="IEG2" s="15"/>
      <c r="IEH2" s="15"/>
      <c r="IEI2" s="15"/>
      <c r="IEJ2" s="15"/>
      <c r="IEK2" s="15"/>
      <c r="IEL2" s="15"/>
      <c r="IEM2" s="15"/>
      <c r="IEN2" s="15"/>
      <c r="IEO2" s="15"/>
      <c r="IEP2" s="15"/>
      <c r="IEQ2" s="15"/>
      <c r="IER2" s="15"/>
      <c r="IES2" s="15"/>
      <c r="IET2" s="15"/>
      <c r="IEU2" s="15"/>
      <c r="IEV2" s="15"/>
      <c r="IEW2" s="15"/>
      <c r="IEX2" s="15"/>
      <c r="IEY2" s="15"/>
      <c r="IEZ2" s="15"/>
      <c r="IFA2" s="15"/>
      <c r="IFB2" s="15"/>
      <c r="IFC2" s="15"/>
      <c r="IFD2" s="15"/>
      <c r="IFE2" s="15"/>
      <c r="IFF2" s="15"/>
      <c r="IFG2" s="15"/>
      <c r="IFH2" s="15"/>
      <c r="IFI2" s="15"/>
      <c r="IFJ2" s="15"/>
      <c r="IFK2" s="15"/>
      <c r="IFL2" s="15"/>
      <c r="IFM2" s="15"/>
      <c r="IFN2" s="15"/>
      <c r="IFO2" s="15"/>
      <c r="IFP2" s="15"/>
      <c r="IFQ2" s="15"/>
      <c r="IFR2" s="15"/>
      <c r="IFS2" s="15"/>
      <c r="IFT2" s="15"/>
      <c r="IFU2" s="15"/>
      <c r="IFV2" s="15"/>
      <c r="IFW2" s="15"/>
      <c r="IFX2" s="15"/>
      <c r="IFY2" s="15"/>
      <c r="IFZ2" s="15"/>
      <c r="IGA2" s="15"/>
      <c r="IGB2" s="15"/>
      <c r="IGC2" s="15"/>
      <c r="IGD2" s="15"/>
      <c r="IGE2" s="15"/>
      <c r="IGF2" s="15"/>
      <c r="IGG2" s="15"/>
      <c r="IGH2" s="15"/>
      <c r="IGI2" s="15"/>
      <c r="IGJ2" s="15"/>
      <c r="IGK2" s="15"/>
      <c r="IGL2" s="15"/>
      <c r="IGM2" s="15"/>
      <c r="IGN2" s="15"/>
      <c r="IGO2" s="15"/>
      <c r="IGP2" s="15"/>
      <c r="IGQ2" s="15"/>
      <c r="IGR2" s="15"/>
      <c r="IGS2" s="15"/>
      <c r="IGT2" s="15"/>
      <c r="IGU2" s="15"/>
      <c r="IGV2" s="15"/>
      <c r="IGW2" s="15"/>
      <c r="IGX2" s="15"/>
      <c r="IGY2" s="15"/>
      <c r="IGZ2" s="15"/>
      <c r="IHA2" s="15"/>
      <c r="IHB2" s="15"/>
      <c r="IHC2" s="15"/>
      <c r="IHD2" s="15"/>
      <c r="IHE2" s="15"/>
      <c r="IHF2" s="15"/>
      <c r="IHG2" s="15"/>
      <c r="IHH2" s="15"/>
      <c r="IHI2" s="15"/>
      <c r="IHJ2" s="15"/>
      <c r="IHK2" s="15"/>
      <c r="IHL2" s="15"/>
      <c r="IHM2" s="15"/>
      <c r="IHN2" s="15"/>
      <c r="IHO2" s="15"/>
      <c r="IHP2" s="15"/>
      <c r="IHQ2" s="15"/>
      <c r="IHR2" s="15"/>
      <c r="IHS2" s="15"/>
      <c r="IHT2" s="15"/>
      <c r="IHU2" s="15"/>
      <c r="IHV2" s="15"/>
      <c r="IHW2" s="15"/>
      <c r="IHX2" s="15"/>
      <c r="IHY2" s="15"/>
      <c r="IHZ2" s="15"/>
      <c r="IIA2" s="15"/>
      <c r="IIB2" s="15"/>
      <c r="IIC2" s="15"/>
      <c r="IID2" s="15"/>
      <c r="IIE2" s="15"/>
      <c r="IIF2" s="15"/>
      <c r="IIG2" s="15"/>
      <c r="IIH2" s="15"/>
      <c r="III2" s="15"/>
      <c r="IIJ2" s="15"/>
      <c r="IIK2" s="15"/>
      <c r="IIL2" s="15"/>
      <c r="IIM2" s="15"/>
      <c r="IIN2" s="15"/>
      <c r="IIO2" s="15"/>
      <c r="IIP2" s="15"/>
      <c r="IIQ2" s="15"/>
      <c r="IIR2" s="15"/>
      <c r="IIS2" s="15"/>
      <c r="IIT2" s="15"/>
      <c r="IIU2" s="15"/>
      <c r="IIV2" s="15"/>
      <c r="IIW2" s="15"/>
      <c r="IIX2" s="15"/>
      <c r="IIY2" s="15"/>
      <c r="IIZ2" s="15"/>
      <c r="IJA2" s="15"/>
      <c r="IJB2" s="15"/>
      <c r="IJC2" s="15"/>
      <c r="IJD2" s="15"/>
      <c r="IJE2" s="15"/>
      <c r="IJF2" s="15"/>
      <c r="IJG2" s="15"/>
      <c r="IJH2" s="15"/>
      <c r="IJI2" s="15"/>
      <c r="IJJ2" s="15"/>
      <c r="IJK2" s="15"/>
      <c r="IJL2" s="15"/>
      <c r="IJM2" s="15"/>
      <c r="IJN2" s="15"/>
      <c r="IJO2" s="15"/>
      <c r="IJP2" s="15"/>
      <c r="IJQ2" s="15"/>
      <c r="IJR2" s="15"/>
      <c r="IJS2" s="15"/>
      <c r="IJT2" s="15"/>
      <c r="IJU2" s="15"/>
      <c r="IJV2" s="15"/>
      <c r="IJW2" s="15"/>
      <c r="IJX2" s="15"/>
      <c r="IJY2" s="15"/>
      <c r="IJZ2" s="15"/>
      <c r="IKA2" s="15"/>
      <c r="IKB2" s="15"/>
      <c r="IKC2" s="15"/>
      <c r="IKD2" s="15"/>
      <c r="IKE2" s="15"/>
      <c r="IKF2" s="15"/>
      <c r="IKG2" s="15"/>
      <c r="IKH2" s="15"/>
      <c r="IKI2" s="15"/>
      <c r="IKJ2" s="15"/>
      <c r="IKK2" s="15"/>
      <c r="IKL2" s="15"/>
      <c r="IKM2" s="15"/>
      <c r="IKN2" s="15"/>
      <c r="IKO2" s="15"/>
      <c r="IKP2" s="15"/>
      <c r="IKQ2" s="15"/>
      <c r="IKR2" s="15"/>
      <c r="IKS2" s="15"/>
      <c r="IKT2" s="15"/>
      <c r="IKU2" s="15"/>
      <c r="IKV2" s="15"/>
      <c r="IKW2" s="15"/>
      <c r="IKX2" s="15"/>
      <c r="IKY2" s="15"/>
      <c r="IKZ2" s="15"/>
      <c r="ILA2" s="15"/>
      <c r="ILB2" s="15"/>
      <c r="ILC2" s="15"/>
      <c r="ILD2" s="15"/>
      <c r="ILE2" s="15"/>
      <c r="ILF2" s="15"/>
      <c r="ILG2" s="15"/>
      <c r="ILH2" s="15"/>
      <c r="ILI2" s="15"/>
      <c r="ILJ2" s="15"/>
      <c r="ILK2" s="15"/>
      <c r="ILL2" s="15"/>
      <c r="ILM2" s="15"/>
      <c r="ILN2" s="15"/>
      <c r="ILO2" s="15"/>
      <c r="ILP2" s="15"/>
      <c r="ILQ2" s="15"/>
      <c r="ILR2" s="15"/>
      <c r="ILS2" s="15"/>
      <c r="ILT2" s="15"/>
      <c r="ILU2" s="15"/>
      <c r="ILV2" s="15"/>
      <c r="ILW2" s="15"/>
      <c r="ILX2" s="15"/>
      <c r="ILY2" s="15"/>
      <c r="ILZ2" s="15"/>
      <c r="IMA2" s="15"/>
      <c r="IMB2" s="15"/>
      <c r="IMC2" s="15"/>
      <c r="IMD2" s="15"/>
      <c r="IME2" s="15"/>
      <c r="IMF2" s="15"/>
      <c r="IMG2" s="15"/>
      <c r="IMH2" s="15"/>
      <c r="IMI2" s="15"/>
      <c r="IMJ2" s="15"/>
      <c r="IMK2" s="15"/>
      <c r="IML2" s="15"/>
      <c r="IMM2" s="15"/>
      <c r="IMN2" s="15"/>
      <c r="IMO2" s="15"/>
      <c r="IMP2" s="15"/>
      <c r="IMQ2" s="15"/>
      <c r="IMR2" s="15"/>
      <c r="IMS2" s="15"/>
      <c r="IMT2" s="15"/>
      <c r="IMU2" s="15"/>
      <c r="IMV2" s="15"/>
      <c r="IMW2" s="15"/>
      <c r="IMX2" s="15"/>
      <c r="IMY2" s="15"/>
      <c r="IMZ2" s="15"/>
      <c r="INA2" s="15"/>
      <c r="INB2" s="15"/>
      <c r="INC2" s="15"/>
      <c r="IND2" s="15"/>
      <c r="INE2" s="15"/>
      <c r="INF2" s="15"/>
      <c r="ING2" s="15"/>
      <c r="INH2" s="15"/>
      <c r="INI2" s="15"/>
      <c r="INJ2" s="15"/>
      <c r="INK2" s="15"/>
      <c r="INL2" s="15"/>
      <c r="INM2" s="15"/>
      <c r="INN2" s="15"/>
      <c r="INO2" s="15"/>
      <c r="INP2" s="15"/>
      <c r="INQ2" s="15"/>
      <c r="INR2" s="15"/>
      <c r="INS2" s="15"/>
      <c r="INT2" s="15"/>
      <c r="INU2" s="15"/>
      <c r="INV2" s="15"/>
      <c r="INW2" s="15"/>
      <c r="INX2" s="15"/>
      <c r="INY2" s="15"/>
      <c r="INZ2" s="15"/>
      <c r="IOA2" s="15"/>
      <c r="IOB2" s="15"/>
      <c r="IOC2" s="15"/>
      <c r="IOD2" s="15"/>
      <c r="IOE2" s="15"/>
      <c r="IOF2" s="15"/>
      <c r="IOG2" s="15"/>
      <c r="IOH2" s="15"/>
      <c r="IOI2" s="15"/>
      <c r="IOJ2" s="15"/>
      <c r="IOK2" s="15"/>
      <c r="IOL2" s="15"/>
      <c r="IOM2" s="15"/>
      <c r="ION2" s="15"/>
      <c r="IOO2" s="15"/>
      <c r="IOP2" s="15"/>
      <c r="IOQ2" s="15"/>
      <c r="IOR2" s="15"/>
      <c r="IOS2" s="15"/>
      <c r="IOT2" s="15"/>
      <c r="IOU2" s="15"/>
      <c r="IOV2" s="15"/>
      <c r="IOW2" s="15"/>
      <c r="IOX2" s="15"/>
      <c r="IOY2" s="15"/>
      <c r="IOZ2" s="15"/>
      <c r="IPA2" s="15"/>
      <c r="IPB2" s="15"/>
      <c r="IPC2" s="15"/>
      <c r="IPD2" s="15"/>
      <c r="IPE2" s="15"/>
      <c r="IPF2" s="15"/>
      <c r="IPG2" s="15"/>
      <c r="IPH2" s="15"/>
      <c r="IPI2" s="15"/>
      <c r="IPJ2" s="15"/>
      <c r="IPK2" s="15"/>
      <c r="IPL2" s="15"/>
      <c r="IPM2" s="15"/>
      <c r="IPN2" s="15"/>
      <c r="IPO2" s="15"/>
      <c r="IPP2" s="15"/>
      <c r="IPQ2" s="15"/>
      <c r="IPR2" s="15"/>
      <c r="IPS2" s="15"/>
      <c r="IPT2" s="15"/>
      <c r="IPU2" s="15"/>
      <c r="IPV2" s="15"/>
      <c r="IPW2" s="15"/>
      <c r="IPX2" s="15"/>
      <c r="IPY2" s="15"/>
      <c r="IPZ2" s="15"/>
      <c r="IQA2" s="15"/>
      <c r="IQB2" s="15"/>
      <c r="IQC2" s="15"/>
      <c r="IQD2" s="15"/>
      <c r="IQE2" s="15"/>
      <c r="IQF2" s="15"/>
      <c r="IQG2" s="15"/>
      <c r="IQH2" s="15"/>
      <c r="IQI2" s="15"/>
      <c r="IQJ2" s="15"/>
      <c r="IQK2" s="15"/>
      <c r="IQL2" s="15"/>
      <c r="IQM2" s="15"/>
      <c r="IQN2" s="15"/>
      <c r="IQO2" s="15"/>
      <c r="IQP2" s="15"/>
      <c r="IQQ2" s="15"/>
      <c r="IQR2" s="15"/>
      <c r="IQS2" s="15"/>
      <c r="IQT2" s="15"/>
      <c r="IQU2" s="15"/>
      <c r="IQV2" s="15"/>
      <c r="IQW2" s="15"/>
      <c r="IQX2" s="15"/>
      <c r="IQY2" s="15"/>
      <c r="IQZ2" s="15"/>
      <c r="IRA2" s="15"/>
      <c r="IRB2" s="15"/>
      <c r="IRC2" s="15"/>
      <c r="IRD2" s="15"/>
      <c r="IRE2" s="15"/>
      <c r="IRF2" s="15"/>
      <c r="IRG2" s="15"/>
      <c r="IRH2" s="15"/>
      <c r="IRI2" s="15"/>
      <c r="IRJ2" s="15"/>
      <c r="IRK2" s="15"/>
      <c r="IRL2" s="15"/>
      <c r="IRM2" s="15"/>
      <c r="IRN2" s="15"/>
      <c r="IRO2" s="15"/>
      <c r="IRP2" s="15"/>
      <c r="IRQ2" s="15"/>
      <c r="IRR2" s="15"/>
      <c r="IRS2" s="15"/>
      <c r="IRT2" s="15"/>
      <c r="IRU2" s="15"/>
      <c r="IRV2" s="15"/>
      <c r="IRW2" s="15"/>
      <c r="IRX2" s="15"/>
      <c r="IRY2" s="15"/>
      <c r="IRZ2" s="15"/>
      <c r="ISA2" s="15"/>
      <c r="ISB2" s="15"/>
      <c r="ISC2" s="15"/>
      <c r="ISD2" s="15"/>
      <c r="ISE2" s="15"/>
      <c r="ISF2" s="15"/>
      <c r="ISG2" s="15"/>
      <c r="ISH2" s="15"/>
      <c r="ISI2" s="15"/>
      <c r="ISJ2" s="15"/>
      <c r="ISK2" s="15"/>
      <c r="ISL2" s="15"/>
      <c r="ISM2" s="15"/>
      <c r="ISN2" s="15"/>
      <c r="ISO2" s="15"/>
      <c r="ISP2" s="15"/>
      <c r="ISQ2" s="15"/>
      <c r="ISR2" s="15"/>
      <c r="ISS2" s="15"/>
      <c r="IST2" s="15"/>
      <c r="ISU2" s="15"/>
      <c r="ISV2" s="15"/>
      <c r="ISW2" s="15"/>
      <c r="ISX2" s="15"/>
      <c r="ISY2" s="15"/>
      <c r="ISZ2" s="15"/>
      <c r="ITA2" s="15"/>
      <c r="ITB2" s="15"/>
      <c r="ITC2" s="15"/>
      <c r="ITD2" s="15"/>
      <c r="ITE2" s="15"/>
      <c r="ITF2" s="15"/>
      <c r="ITG2" s="15"/>
      <c r="ITH2" s="15"/>
      <c r="ITI2" s="15"/>
      <c r="ITJ2" s="15"/>
      <c r="ITK2" s="15"/>
      <c r="ITL2" s="15"/>
      <c r="ITM2" s="15"/>
      <c r="ITN2" s="15"/>
      <c r="ITO2" s="15"/>
      <c r="ITP2" s="15"/>
      <c r="ITQ2" s="15"/>
      <c r="ITR2" s="15"/>
      <c r="ITS2" s="15"/>
      <c r="ITT2" s="15"/>
      <c r="ITU2" s="15"/>
      <c r="ITV2" s="15"/>
      <c r="ITW2" s="15"/>
      <c r="ITX2" s="15"/>
      <c r="ITY2" s="15"/>
      <c r="ITZ2" s="15"/>
      <c r="IUA2" s="15"/>
      <c r="IUB2" s="15"/>
      <c r="IUC2" s="15"/>
      <c r="IUD2" s="15"/>
      <c r="IUE2" s="15"/>
      <c r="IUF2" s="15"/>
      <c r="IUG2" s="15"/>
      <c r="IUH2" s="15"/>
      <c r="IUI2" s="15"/>
      <c r="IUJ2" s="15"/>
      <c r="IUK2" s="15"/>
      <c r="IUL2" s="15"/>
      <c r="IUM2" s="15"/>
      <c r="IUN2" s="15"/>
      <c r="IUO2" s="15"/>
      <c r="IUP2" s="15"/>
      <c r="IUQ2" s="15"/>
      <c r="IUR2" s="15"/>
      <c r="IUS2" s="15"/>
      <c r="IUT2" s="15"/>
      <c r="IUU2" s="15"/>
      <c r="IUV2" s="15"/>
      <c r="IUW2" s="15"/>
      <c r="IUX2" s="15"/>
      <c r="IUY2" s="15"/>
      <c r="IUZ2" s="15"/>
      <c r="IVA2" s="15"/>
      <c r="IVB2" s="15"/>
      <c r="IVC2" s="15"/>
      <c r="IVD2" s="15"/>
      <c r="IVE2" s="15"/>
      <c r="IVF2" s="15"/>
      <c r="IVG2" s="15"/>
      <c r="IVH2" s="15"/>
      <c r="IVI2" s="15"/>
      <c r="IVJ2" s="15"/>
      <c r="IVK2" s="15"/>
      <c r="IVL2" s="15"/>
      <c r="IVM2" s="15"/>
      <c r="IVN2" s="15"/>
      <c r="IVO2" s="15"/>
      <c r="IVP2" s="15"/>
      <c r="IVQ2" s="15"/>
      <c r="IVR2" s="15"/>
      <c r="IVS2" s="15"/>
      <c r="IVT2" s="15"/>
      <c r="IVU2" s="15"/>
      <c r="IVV2" s="15"/>
      <c r="IVW2" s="15"/>
      <c r="IVX2" s="15"/>
      <c r="IVY2" s="15"/>
      <c r="IVZ2" s="15"/>
      <c r="IWA2" s="15"/>
      <c r="IWB2" s="15"/>
      <c r="IWC2" s="15"/>
      <c r="IWD2" s="15"/>
      <c r="IWE2" s="15"/>
      <c r="IWF2" s="15"/>
      <c r="IWG2" s="15"/>
      <c r="IWH2" s="15"/>
      <c r="IWI2" s="15"/>
      <c r="IWJ2" s="15"/>
      <c r="IWK2" s="15"/>
      <c r="IWL2" s="15"/>
      <c r="IWM2" s="15"/>
      <c r="IWN2" s="15"/>
      <c r="IWO2" s="15"/>
      <c r="IWP2" s="15"/>
      <c r="IWQ2" s="15"/>
      <c r="IWR2" s="15"/>
      <c r="IWS2" s="15"/>
      <c r="IWT2" s="15"/>
      <c r="IWU2" s="15"/>
      <c r="IWV2" s="15"/>
      <c r="IWW2" s="15"/>
      <c r="IWX2" s="15"/>
      <c r="IWY2" s="15"/>
      <c r="IWZ2" s="15"/>
      <c r="IXA2" s="15"/>
      <c r="IXB2" s="15"/>
      <c r="IXC2" s="15"/>
      <c r="IXD2" s="15"/>
      <c r="IXE2" s="15"/>
      <c r="IXF2" s="15"/>
      <c r="IXG2" s="15"/>
      <c r="IXH2" s="15"/>
      <c r="IXI2" s="15"/>
      <c r="IXJ2" s="15"/>
      <c r="IXK2" s="15"/>
      <c r="IXL2" s="15"/>
      <c r="IXM2" s="15"/>
      <c r="IXN2" s="15"/>
      <c r="IXO2" s="15"/>
      <c r="IXP2" s="15"/>
      <c r="IXQ2" s="15"/>
      <c r="IXR2" s="15"/>
      <c r="IXS2" s="15"/>
      <c r="IXT2" s="15"/>
      <c r="IXU2" s="15"/>
      <c r="IXV2" s="15"/>
      <c r="IXW2" s="15"/>
      <c r="IXX2" s="15"/>
      <c r="IXY2" s="15"/>
      <c r="IXZ2" s="15"/>
      <c r="IYA2" s="15"/>
      <c r="IYB2" s="15"/>
      <c r="IYC2" s="15"/>
      <c r="IYD2" s="15"/>
      <c r="IYE2" s="15"/>
      <c r="IYF2" s="15"/>
      <c r="IYG2" s="15"/>
      <c r="IYH2" s="15"/>
      <c r="IYI2" s="15"/>
      <c r="IYJ2" s="15"/>
      <c r="IYK2" s="15"/>
      <c r="IYL2" s="15"/>
      <c r="IYM2" s="15"/>
      <c r="IYN2" s="15"/>
      <c r="IYO2" s="15"/>
      <c r="IYP2" s="15"/>
      <c r="IYQ2" s="15"/>
      <c r="IYR2" s="15"/>
      <c r="IYS2" s="15"/>
      <c r="IYT2" s="15"/>
      <c r="IYU2" s="15"/>
      <c r="IYV2" s="15"/>
      <c r="IYW2" s="15"/>
      <c r="IYX2" s="15"/>
      <c r="IYY2" s="15"/>
      <c r="IYZ2" s="15"/>
      <c r="IZA2" s="15"/>
      <c r="IZB2" s="15"/>
      <c r="IZC2" s="15"/>
      <c r="IZD2" s="15"/>
      <c r="IZE2" s="15"/>
      <c r="IZF2" s="15"/>
      <c r="IZG2" s="15"/>
      <c r="IZH2" s="15"/>
      <c r="IZI2" s="15"/>
      <c r="IZJ2" s="15"/>
      <c r="IZK2" s="15"/>
      <c r="IZL2" s="15"/>
      <c r="IZM2" s="15"/>
      <c r="IZN2" s="15"/>
      <c r="IZO2" s="15"/>
      <c r="IZP2" s="15"/>
      <c r="IZQ2" s="15"/>
      <c r="IZR2" s="15"/>
      <c r="IZS2" s="15"/>
      <c r="IZT2" s="15"/>
      <c r="IZU2" s="15"/>
      <c r="IZV2" s="15"/>
      <c r="IZW2" s="15"/>
      <c r="IZX2" s="15"/>
      <c r="IZY2" s="15"/>
      <c r="IZZ2" s="15"/>
      <c r="JAA2" s="15"/>
      <c r="JAB2" s="15"/>
      <c r="JAC2" s="15"/>
      <c r="JAD2" s="15"/>
      <c r="JAE2" s="15"/>
      <c r="JAF2" s="15"/>
      <c r="JAG2" s="15"/>
      <c r="JAH2" s="15"/>
      <c r="JAI2" s="15"/>
      <c r="JAJ2" s="15"/>
      <c r="JAK2" s="15"/>
      <c r="JAL2" s="15"/>
      <c r="JAM2" s="15"/>
      <c r="JAN2" s="15"/>
      <c r="JAO2" s="15"/>
      <c r="JAP2" s="15"/>
      <c r="JAQ2" s="15"/>
      <c r="JAR2" s="15"/>
      <c r="JAS2" s="15"/>
      <c r="JAT2" s="15"/>
      <c r="JAU2" s="15"/>
      <c r="JAV2" s="15"/>
      <c r="JAW2" s="15"/>
      <c r="JAX2" s="15"/>
      <c r="JAY2" s="15"/>
      <c r="JAZ2" s="15"/>
      <c r="JBA2" s="15"/>
      <c r="JBB2" s="15"/>
      <c r="JBC2" s="15"/>
      <c r="JBD2" s="15"/>
      <c r="JBE2" s="15"/>
      <c r="JBF2" s="15"/>
      <c r="JBG2" s="15"/>
      <c r="JBH2" s="15"/>
      <c r="JBI2" s="15"/>
      <c r="JBJ2" s="15"/>
      <c r="JBK2" s="15"/>
      <c r="JBL2" s="15"/>
      <c r="JBM2" s="15"/>
      <c r="JBN2" s="15"/>
      <c r="JBO2" s="15"/>
      <c r="JBP2" s="15"/>
      <c r="JBQ2" s="15"/>
      <c r="JBR2" s="15"/>
      <c r="JBS2" s="15"/>
      <c r="JBT2" s="15"/>
      <c r="JBU2" s="15"/>
      <c r="JBV2" s="15"/>
      <c r="JBW2" s="15"/>
      <c r="JBX2" s="15"/>
      <c r="JBY2" s="15"/>
      <c r="JBZ2" s="15"/>
      <c r="JCA2" s="15"/>
      <c r="JCB2" s="15"/>
      <c r="JCC2" s="15"/>
      <c r="JCD2" s="15"/>
      <c r="JCE2" s="15"/>
      <c r="JCF2" s="15"/>
      <c r="JCG2" s="15"/>
      <c r="JCH2" s="15"/>
      <c r="JCI2" s="15"/>
      <c r="JCJ2" s="15"/>
      <c r="JCK2" s="15"/>
      <c r="JCL2" s="15"/>
      <c r="JCM2" s="15"/>
      <c r="JCN2" s="15"/>
      <c r="JCO2" s="15"/>
      <c r="JCP2" s="15"/>
      <c r="JCQ2" s="15"/>
      <c r="JCR2" s="15"/>
      <c r="JCS2" s="15"/>
      <c r="JCT2" s="15"/>
      <c r="JCU2" s="15"/>
      <c r="JCV2" s="15"/>
      <c r="JCW2" s="15"/>
      <c r="JCX2" s="15"/>
      <c r="JCY2" s="15"/>
      <c r="JCZ2" s="15"/>
      <c r="JDA2" s="15"/>
      <c r="JDB2" s="15"/>
      <c r="JDC2" s="15"/>
      <c r="JDD2" s="15"/>
      <c r="JDE2" s="15"/>
      <c r="JDF2" s="15"/>
      <c r="JDG2" s="15"/>
      <c r="JDH2" s="15"/>
      <c r="JDI2" s="15"/>
      <c r="JDJ2" s="15"/>
      <c r="JDK2" s="15"/>
      <c r="JDL2" s="15"/>
      <c r="JDM2" s="15"/>
      <c r="JDN2" s="15"/>
      <c r="JDO2" s="15"/>
      <c r="JDP2" s="15"/>
      <c r="JDQ2" s="15"/>
      <c r="JDR2" s="15"/>
      <c r="JDS2" s="15"/>
      <c r="JDT2" s="15"/>
      <c r="JDU2" s="15"/>
      <c r="JDV2" s="15"/>
      <c r="JDW2" s="15"/>
      <c r="JDX2" s="15"/>
      <c r="JDY2" s="15"/>
      <c r="JDZ2" s="15"/>
      <c r="JEA2" s="15"/>
      <c r="JEB2" s="15"/>
      <c r="JEC2" s="15"/>
      <c r="JED2" s="15"/>
      <c r="JEE2" s="15"/>
      <c r="JEF2" s="15"/>
      <c r="JEG2" s="15"/>
      <c r="JEH2" s="15"/>
      <c r="JEI2" s="15"/>
      <c r="JEJ2" s="15"/>
      <c r="JEK2" s="15"/>
      <c r="JEL2" s="15"/>
      <c r="JEM2" s="15"/>
      <c r="JEN2" s="15"/>
      <c r="JEO2" s="15"/>
      <c r="JEP2" s="15"/>
      <c r="JEQ2" s="15"/>
      <c r="JER2" s="15"/>
      <c r="JES2" s="15"/>
      <c r="JET2" s="15"/>
      <c r="JEU2" s="15"/>
      <c r="JEV2" s="15"/>
      <c r="JEW2" s="15"/>
      <c r="JEX2" s="15"/>
      <c r="JEY2" s="15"/>
      <c r="JEZ2" s="15"/>
      <c r="JFA2" s="15"/>
      <c r="JFB2" s="15"/>
      <c r="JFC2" s="15"/>
      <c r="JFD2" s="15"/>
      <c r="JFE2" s="15"/>
      <c r="JFF2" s="15"/>
      <c r="JFG2" s="15"/>
      <c r="JFH2" s="15"/>
      <c r="JFI2" s="15"/>
      <c r="JFJ2" s="15"/>
      <c r="JFK2" s="15"/>
      <c r="JFL2" s="15"/>
      <c r="JFM2" s="15"/>
      <c r="JFN2" s="15"/>
      <c r="JFO2" s="15"/>
      <c r="JFP2" s="15"/>
      <c r="JFQ2" s="15"/>
      <c r="JFR2" s="15"/>
      <c r="JFS2" s="15"/>
      <c r="JFT2" s="15"/>
      <c r="JFU2" s="15"/>
      <c r="JFV2" s="15"/>
      <c r="JFW2" s="15"/>
      <c r="JFX2" s="15"/>
      <c r="JFY2" s="15"/>
      <c r="JFZ2" s="15"/>
      <c r="JGA2" s="15"/>
      <c r="JGB2" s="15"/>
      <c r="JGC2" s="15"/>
      <c r="JGD2" s="15"/>
      <c r="JGE2" s="15"/>
      <c r="JGF2" s="15"/>
      <c r="JGG2" s="15"/>
      <c r="JGH2" s="15"/>
      <c r="JGI2" s="15"/>
      <c r="JGJ2" s="15"/>
      <c r="JGK2" s="15"/>
      <c r="JGL2" s="15"/>
      <c r="JGM2" s="15"/>
      <c r="JGN2" s="15"/>
      <c r="JGO2" s="15"/>
      <c r="JGP2" s="15"/>
      <c r="JGQ2" s="15"/>
      <c r="JGR2" s="15"/>
      <c r="JGS2" s="15"/>
      <c r="JGT2" s="15"/>
      <c r="JGU2" s="15"/>
      <c r="JGV2" s="15"/>
      <c r="JGW2" s="15"/>
      <c r="JGX2" s="15"/>
      <c r="JGY2" s="15"/>
      <c r="JGZ2" s="15"/>
      <c r="JHA2" s="15"/>
      <c r="JHB2" s="15"/>
      <c r="JHC2" s="15"/>
      <c r="JHD2" s="15"/>
      <c r="JHE2" s="15"/>
      <c r="JHF2" s="15"/>
      <c r="JHG2" s="15"/>
      <c r="JHH2" s="15"/>
      <c r="JHI2" s="15"/>
      <c r="JHJ2" s="15"/>
      <c r="JHK2" s="15"/>
      <c r="JHL2" s="15"/>
      <c r="JHM2" s="15"/>
      <c r="JHN2" s="15"/>
      <c r="JHO2" s="15"/>
      <c r="JHP2" s="15"/>
      <c r="JHQ2" s="15"/>
      <c r="JHR2" s="15"/>
      <c r="JHS2" s="15"/>
      <c r="JHT2" s="15"/>
      <c r="JHU2" s="15"/>
      <c r="JHV2" s="15"/>
      <c r="JHW2" s="15"/>
      <c r="JHX2" s="15"/>
      <c r="JHY2" s="15"/>
      <c r="JHZ2" s="15"/>
      <c r="JIA2" s="15"/>
      <c r="JIB2" s="15"/>
      <c r="JIC2" s="15"/>
      <c r="JID2" s="15"/>
      <c r="JIE2" s="15"/>
      <c r="JIF2" s="15"/>
      <c r="JIG2" s="15"/>
      <c r="JIH2" s="15"/>
      <c r="JII2" s="15"/>
      <c r="JIJ2" s="15"/>
      <c r="JIK2" s="15"/>
      <c r="JIL2" s="15"/>
      <c r="JIM2" s="15"/>
      <c r="JIN2" s="15"/>
      <c r="JIO2" s="15"/>
      <c r="JIP2" s="15"/>
      <c r="JIQ2" s="15"/>
      <c r="JIR2" s="15"/>
      <c r="JIS2" s="15"/>
      <c r="JIT2" s="15"/>
      <c r="JIU2" s="15"/>
      <c r="JIV2" s="15"/>
      <c r="JIW2" s="15"/>
      <c r="JIX2" s="15"/>
      <c r="JIY2" s="15"/>
      <c r="JIZ2" s="15"/>
      <c r="JJA2" s="15"/>
      <c r="JJB2" s="15"/>
      <c r="JJC2" s="15"/>
      <c r="JJD2" s="15"/>
      <c r="JJE2" s="15"/>
      <c r="JJF2" s="15"/>
      <c r="JJG2" s="15"/>
      <c r="JJH2" s="15"/>
      <c r="JJI2" s="15"/>
      <c r="JJJ2" s="15"/>
      <c r="JJK2" s="15"/>
      <c r="JJL2" s="15"/>
      <c r="JJM2" s="15"/>
      <c r="JJN2" s="15"/>
      <c r="JJO2" s="15"/>
      <c r="JJP2" s="15"/>
      <c r="JJQ2" s="15"/>
      <c r="JJR2" s="15"/>
      <c r="JJS2" s="15"/>
      <c r="JJT2" s="15"/>
      <c r="JJU2" s="15"/>
      <c r="JJV2" s="15"/>
      <c r="JJW2" s="15"/>
      <c r="JJX2" s="15"/>
      <c r="JJY2" s="15"/>
      <c r="JJZ2" s="15"/>
      <c r="JKA2" s="15"/>
      <c r="JKB2" s="15"/>
      <c r="JKC2" s="15"/>
      <c r="JKD2" s="15"/>
      <c r="JKE2" s="15"/>
      <c r="JKF2" s="15"/>
      <c r="JKG2" s="15"/>
      <c r="JKH2" s="15"/>
      <c r="JKI2" s="15"/>
      <c r="JKJ2" s="15"/>
      <c r="JKK2" s="15"/>
      <c r="JKL2" s="15"/>
      <c r="JKM2" s="15"/>
      <c r="JKN2" s="15"/>
      <c r="JKO2" s="15"/>
      <c r="JKP2" s="15"/>
      <c r="JKQ2" s="15"/>
      <c r="JKR2" s="15"/>
      <c r="JKS2" s="15"/>
      <c r="JKT2" s="15"/>
      <c r="JKU2" s="15"/>
      <c r="JKV2" s="15"/>
      <c r="JKW2" s="15"/>
      <c r="JKX2" s="15"/>
      <c r="JKY2" s="15"/>
      <c r="JKZ2" s="15"/>
      <c r="JLA2" s="15"/>
      <c r="JLB2" s="15"/>
      <c r="JLC2" s="15"/>
      <c r="JLD2" s="15"/>
      <c r="JLE2" s="15"/>
      <c r="JLF2" s="15"/>
      <c r="JLG2" s="15"/>
      <c r="JLH2" s="15"/>
      <c r="JLI2" s="15"/>
      <c r="JLJ2" s="15"/>
      <c r="JLK2" s="15"/>
      <c r="JLL2" s="15"/>
      <c r="JLM2" s="15"/>
      <c r="JLN2" s="15"/>
      <c r="JLO2" s="15"/>
      <c r="JLP2" s="15"/>
      <c r="JLQ2" s="15"/>
      <c r="JLR2" s="15"/>
      <c r="JLS2" s="15"/>
      <c r="JLT2" s="15"/>
      <c r="JLU2" s="15"/>
      <c r="JLV2" s="15"/>
      <c r="JLW2" s="15"/>
      <c r="JLX2" s="15"/>
      <c r="JLY2" s="15"/>
      <c r="JLZ2" s="15"/>
      <c r="JMA2" s="15"/>
      <c r="JMB2" s="15"/>
      <c r="JMC2" s="15"/>
      <c r="JMD2" s="15"/>
      <c r="JME2" s="15"/>
      <c r="JMF2" s="15"/>
      <c r="JMG2" s="15"/>
      <c r="JMH2" s="15"/>
      <c r="JMI2" s="15"/>
      <c r="JMJ2" s="15"/>
      <c r="JMK2" s="15"/>
      <c r="JML2" s="15"/>
      <c r="JMM2" s="15"/>
      <c r="JMN2" s="15"/>
      <c r="JMO2" s="15"/>
      <c r="JMP2" s="15"/>
      <c r="JMQ2" s="15"/>
      <c r="JMR2" s="15"/>
      <c r="JMS2" s="15"/>
      <c r="JMT2" s="15"/>
      <c r="JMU2" s="15"/>
      <c r="JMV2" s="15"/>
      <c r="JMW2" s="15"/>
      <c r="JMX2" s="15"/>
      <c r="JMY2" s="15"/>
      <c r="JMZ2" s="15"/>
      <c r="JNA2" s="15"/>
      <c r="JNB2" s="15"/>
      <c r="JNC2" s="15"/>
      <c r="JND2" s="15"/>
      <c r="JNE2" s="15"/>
      <c r="JNF2" s="15"/>
      <c r="JNG2" s="15"/>
      <c r="JNH2" s="15"/>
      <c r="JNI2" s="15"/>
      <c r="JNJ2" s="15"/>
      <c r="JNK2" s="15"/>
      <c r="JNL2" s="15"/>
      <c r="JNM2" s="15"/>
      <c r="JNN2" s="15"/>
      <c r="JNO2" s="15"/>
      <c r="JNP2" s="15"/>
      <c r="JNQ2" s="15"/>
      <c r="JNR2" s="15"/>
      <c r="JNS2" s="15"/>
      <c r="JNT2" s="15"/>
      <c r="JNU2" s="15"/>
      <c r="JNV2" s="15"/>
      <c r="JNW2" s="15"/>
      <c r="JNX2" s="15"/>
      <c r="JNY2" s="15"/>
      <c r="JNZ2" s="15"/>
      <c r="JOA2" s="15"/>
      <c r="JOB2" s="15"/>
      <c r="JOC2" s="15"/>
      <c r="JOD2" s="15"/>
      <c r="JOE2" s="15"/>
      <c r="JOF2" s="15"/>
      <c r="JOG2" s="15"/>
      <c r="JOH2" s="15"/>
      <c r="JOI2" s="15"/>
      <c r="JOJ2" s="15"/>
      <c r="JOK2" s="15"/>
      <c r="JOL2" s="15"/>
      <c r="JOM2" s="15"/>
      <c r="JON2" s="15"/>
      <c r="JOO2" s="15"/>
      <c r="JOP2" s="15"/>
      <c r="JOQ2" s="15"/>
      <c r="JOR2" s="15"/>
      <c r="JOS2" s="15"/>
      <c r="JOT2" s="15"/>
      <c r="JOU2" s="15"/>
      <c r="JOV2" s="15"/>
      <c r="JOW2" s="15"/>
      <c r="JOX2" s="15"/>
      <c r="JOY2" s="15"/>
      <c r="JOZ2" s="15"/>
      <c r="JPA2" s="15"/>
      <c r="JPB2" s="15"/>
      <c r="JPC2" s="15"/>
      <c r="JPD2" s="15"/>
      <c r="JPE2" s="15"/>
      <c r="JPF2" s="15"/>
      <c r="JPG2" s="15"/>
      <c r="JPH2" s="15"/>
      <c r="JPI2" s="15"/>
      <c r="JPJ2" s="15"/>
      <c r="JPK2" s="15"/>
      <c r="JPL2" s="15"/>
      <c r="JPM2" s="15"/>
      <c r="JPN2" s="15"/>
      <c r="JPO2" s="15"/>
      <c r="JPP2" s="15"/>
      <c r="JPQ2" s="15"/>
      <c r="JPR2" s="15"/>
      <c r="JPS2" s="15"/>
      <c r="JPT2" s="15"/>
      <c r="JPU2" s="15"/>
      <c r="JPV2" s="15"/>
      <c r="JPW2" s="15"/>
      <c r="JPX2" s="15"/>
      <c r="JPY2" s="15"/>
      <c r="JPZ2" s="15"/>
      <c r="JQA2" s="15"/>
      <c r="JQB2" s="15"/>
      <c r="JQC2" s="15"/>
      <c r="JQD2" s="15"/>
      <c r="JQE2" s="15"/>
      <c r="JQF2" s="15"/>
      <c r="JQG2" s="15"/>
      <c r="JQH2" s="15"/>
      <c r="JQI2" s="15"/>
      <c r="JQJ2" s="15"/>
      <c r="JQK2" s="15"/>
      <c r="JQL2" s="15"/>
      <c r="JQM2" s="15"/>
      <c r="JQN2" s="15"/>
      <c r="JQO2" s="15"/>
      <c r="JQP2" s="15"/>
      <c r="JQQ2" s="15"/>
      <c r="JQR2" s="15"/>
      <c r="JQS2" s="15"/>
      <c r="JQT2" s="15"/>
      <c r="JQU2" s="15"/>
      <c r="JQV2" s="15"/>
      <c r="JQW2" s="15"/>
      <c r="JQX2" s="15"/>
      <c r="JQY2" s="15"/>
      <c r="JQZ2" s="15"/>
      <c r="JRA2" s="15"/>
      <c r="JRB2" s="15"/>
      <c r="JRC2" s="15"/>
      <c r="JRD2" s="15"/>
      <c r="JRE2" s="15"/>
      <c r="JRF2" s="15"/>
      <c r="JRG2" s="15"/>
      <c r="JRH2" s="15"/>
      <c r="JRI2" s="15"/>
      <c r="JRJ2" s="15"/>
      <c r="JRK2" s="15"/>
      <c r="JRL2" s="15"/>
      <c r="JRM2" s="15"/>
      <c r="JRN2" s="15"/>
      <c r="JRO2" s="15"/>
      <c r="JRP2" s="15"/>
      <c r="JRQ2" s="15"/>
      <c r="JRR2" s="15"/>
      <c r="JRS2" s="15"/>
      <c r="JRT2" s="15"/>
      <c r="JRU2" s="15"/>
      <c r="JRV2" s="15"/>
      <c r="JRW2" s="15"/>
      <c r="JRX2" s="15"/>
      <c r="JRY2" s="15"/>
      <c r="JRZ2" s="15"/>
      <c r="JSA2" s="15"/>
      <c r="JSB2" s="15"/>
      <c r="JSC2" s="15"/>
      <c r="JSD2" s="15"/>
      <c r="JSE2" s="15"/>
      <c r="JSF2" s="15"/>
      <c r="JSG2" s="15"/>
      <c r="JSH2" s="15"/>
      <c r="JSI2" s="15"/>
      <c r="JSJ2" s="15"/>
      <c r="JSK2" s="15"/>
      <c r="JSL2" s="15"/>
      <c r="JSM2" s="15"/>
      <c r="JSN2" s="15"/>
      <c r="JSO2" s="15"/>
      <c r="JSP2" s="15"/>
      <c r="JSQ2" s="15"/>
      <c r="JSR2" s="15"/>
      <c r="JSS2" s="15"/>
      <c r="JST2" s="15"/>
      <c r="JSU2" s="15"/>
      <c r="JSV2" s="15"/>
      <c r="JSW2" s="15"/>
      <c r="JSX2" s="15"/>
      <c r="JSY2" s="15"/>
      <c r="JSZ2" s="15"/>
      <c r="JTA2" s="15"/>
      <c r="JTB2" s="15"/>
      <c r="JTC2" s="15"/>
      <c r="JTD2" s="15"/>
      <c r="JTE2" s="15"/>
      <c r="JTF2" s="15"/>
      <c r="JTG2" s="15"/>
      <c r="JTH2" s="15"/>
      <c r="JTI2" s="15"/>
      <c r="JTJ2" s="15"/>
      <c r="JTK2" s="15"/>
      <c r="JTL2" s="15"/>
      <c r="JTM2" s="15"/>
      <c r="JTN2" s="15"/>
      <c r="JTO2" s="15"/>
      <c r="JTP2" s="15"/>
      <c r="JTQ2" s="15"/>
      <c r="JTR2" s="15"/>
      <c r="JTS2" s="15"/>
      <c r="JTT2" s="15"/>
      <c r="JTU2" s="15"/>
      <c r="JTV2" s="15"/>
      <c r="JTW2" s="15"/>
      <c r="JTX2" s="15"/>
      <c r="JTY2" s="15"/>
      <c r="JTZ2" s="15"/>
      <c r="JUA2" s="15"/>
      <c r="JUB2" s="15"/>
      <c r="JUC2" s="15"/>
      <c r="JUD2" s="15"/>
      <c r="JUE2" s="15"/>
      <c r="JUF2" s="15"/>
      <c r="JUG2" s="15"/>
      <c r="JUH2" s="15"/>
      <c r="JUI2" s="15"/>
      <c r="JUJ2" s="15"/>
      <c r="JUK2" s="15"/>
      <c r="JUL2" s="15"/>
      <c r="JUM2" s="15"/>
      <c r="JUN2" s="15"/>
      <c r="JUO2" s="15"/>
      <c r="JUP2" s="15"/>
      <c r="JUQ2" s="15"/>
      <c r="JUR2" s="15"/>
      <c r="JUS2" s="15"/>
      <c r="JUT2" s="15"/>
      <c r="JUU2" s="15"/>
      <c r="JUV2" s="15"/>
      <c r="JUW2" s="15"/>
      <c r="JUX2" s="15"/>
      <c r="JUY2" s="15"/>
      <c r="JUZ2" s="15"/>
      <c r="JVA2" s="15"/>
      <c r="JVB2" s="15"/>
      <c r="JVC2" s="15"/>
      <c r="JVD2" s="15"/>
      <c r="JVE2" s="15"/>
      <c r="JVF2" s="15"/>
      <c r="JVG2" s="15"/>
      <c r="JVH2" s="15"/>
      <c r="JVI2" s="15"/>
      <c r="JVJ2" s="15"/>
      <c r="JVK2" s="15"/>
      <c r="JVL2" s="15"/>
      <c r="JVM2" s="15"/>
      <c r="JVN2" s="15"/>
      <c r="JVO2" s="15"/>
      <c r="JVP2" s="15"/>
      <c r="JVQ2" s="15"/>
      <c r="JVR2" s="15"/>
      <c r="JVS2" s="15"/>
      <c r="JVT2" s="15"/>
      <c r="JVU2" s="15"/>
      <c r="JVV2" s="15"/>
      <c r="JVW2" s="15"/>
      <c r="JVX2" s="15"/>
      <c r="JVY2" s="15"/>
      <c r="JVZ2" s="15"/>
      <c r="JWA2" s="15"/>
      <c r="JWB2" s="15"/>
      <c r="JWC2" s="15"/>
      <c r="JWD2" s="15"/>
      <c r="JWE2" s="15"/>
      <c r="JWF2" s="15"/>
      <c r="JWG2" s="15"/>
      <c r="JWH2" s="15"/>
      <c r="JWI2" s="15"/>
      <c r="JWJ2" s="15"/>
      <c r="JWK2" s="15"/>
      <c r="JWL2" s="15"/>
      <c r="JWM2" s="15"/>
      <c r="JWN2" s="15"/>
      <c r="JWO2" s="15"/>
      <c r="JWP2" s="15"/>
      <c r="JWQ2" s="15"/>
      <c r="JWR2" s="15"/>
      <c r="JWS2" s="15"/>
      <c r="JWT2" s="15"/>
      <c r="JWU2" s="15"/>
      <c r="JWV2" s="15"/>
      <c r="JWW2" s="15"/>
      <c r="JWX2" s="15"/>
      <c r="JWY2" s="15"/>
      <c r="JWZ2" s="15"/>
      <c r="JXA2" s="15"/>
      <c r="JXB2" s="15"/>
      <c r="JXC2" s="15"/>
      <c r="JXD2" s="15"/>
      <c r="JXE2" s="15"/>
      <c r="JXF2" s="15"/>
      <c r="JXG2" s="15"/>
      <c r="JXH2" s="15"/>
      <c r="JXI2" s="15"/>
      <c r="JXJ2" s="15"/>
      <c r="JXK2" s="15"/>
      <c r="JXL2" s="15"/>
      <c r="JXM2" s="15"/>
      <c r="JXN2" s="15"/>
      <c r="JXO2" s="15"/>
      <c r="JXP2" s="15"/>
      <c r="JXQ2" s="15"/>
      <c r="JXR2" s="15"/>
      <c r="JXS2" s="15"/>
      <c r="JXT2" s="15"/>
      <c r="JXU2" s="15"/>
      <c r="JXV2" s="15"/>
      <c r="JXW2" s="15"/>
      <c r="JXX2" s="15"/>
      <c r="JXY2" s="15"/>
      <c r="JXZ2" s="15"/>
      <c r="JYA2" s="15"/>
      <c r="JYB2" s="15"/>
      <c r="JYC2" s="15"/>
      <c r="JYD2" s="15"/>
      <c r="JYE2" s="15"/>
      <c r="JYF2" s="15"/>
      <c r="JYG2" s="15"/>
      <c r="JYH2" s="15"/>
      <c r="JYI2" s="15"/>
      <c r="JYJ2" s="15"/>
      <c r="JYK2" s="15"/>
      <c r="JYL2" s="15"/>
      <c r="JYM2" s="15"/>
      <c r="JYN2" s="15"/>
      <c r="JYO2" s="15"/>
      <c r="JYP2" s="15"/>
      <c r="JYQ2" s="15"/>
      <c r="JYR2" s="15"/>
      <c r="JYS2" s="15"/>
      <c r="JYT2" s="15"/>
      <c r="JYU2" s="15"/>
      <c r="JYV2" s="15"/>
      <c r="JYW2" s="15"/>
      <c r="JYX2" s="15"/>
      <c r="JYY2" s="15"/>
      <c r="JYZ2" s="15"/>
      <c r="JZA2" s="15"/>
      <c r="JZB2" s="15"/>
      <c r="JZC2" s="15"/>
      <c r="JZD2" s="15"/>
      <c r="JZE2" s="15"/>
      <c r="JZF2" s="15"/>
      <c r="JZG2" s="15"/>
      <c r="JZH2" s="15"/>
      <c r="JZI2" s="15"/>
      <c r="JZJ2" s="15"/>
      <c r="JZK2" s="15"/>
      <c r="JZL2" s="15"/>
      <c r="JZM2" s="15"/>
      <c r="JZN2" s="15"/>
      <c r="JZO2" s="15"/>
      <c r="JZP2" s="15"/>
      <c r="JZQ2" s="15"/>
      <c r="JZR2" s="15"/>
      <c r="JZS2" s="15"/>
      <c r="JZT2" s="15"/>
      <c r="JZU2" s="15"/>
      <c r="JZV2" s="15"/>
      <c r="JZW2" s="15"/>
      <c r="JZX2" s="15"/>
      <c r="JZY2" s="15"/>
      <c r="JZZ2" s="15"/>
      <c r="KAA2" s="15"/>
      <c r="KAB2" s="15"/>
      <c r="KAC2" s="15"/>
      <c r="KAD2" s="15"/>
      <c r="KAE2" s="15"/>
      <c r="KAF2" s="15"/>
      <c r="KAG2" s="15"/>
      <c r="KAH2" s="15"/>
      <c r="KAI2" s="15"/>
      <c r="KAJ2" s="15"/>
      <c r="KAK2" s="15"/>
      <c r="KAL2" s="15"/>
      <c r="KAM2" s="15"/>
      <c r="KAN2" s="15"/>
      <c r="KAO2" s="15"/>
      <c r="KAP2" s="15"/>
      <c r="KAQ2" s="15"/>
      <c r="KAR2" s="15"/>
      <c r="KAS2" s="15"/>
      <c r="KAT2" s="15"/>
      <c r="KAU2" s="15"/>
      <c r="KAV2" s="15"/>
      <c r="KAW2" s="15"/>
      <c r="KAX2" s="15"/>
      <c r="KAY2" s="15"/>
      <c r="KAZ2" s="15"/>
      <c r="KBA2" s="15"/>
      <c r="KBB2" s="15"/>
      <c r="KBC2" s="15"/>
      <c r="KBD2" s="15"/>
      <c r="KBE2" s="15"/>
      <c r="KBF2" s="15"/>
      <c r="KBG2" s="15"/>
      <c r="KBH2" s="15"/>
      <c r="KBI2" s="15"/>
      <c r="KBJ2" s="15"/>
      <c r="KBK2" s="15"/>
      <c r="KBL2" s="15"/>
      <c r="KBM2" s="15"/>
      <c r="KBN2" s="15"/>
      <c r="KBO2" s="15"/>
      <c r="KBP2" s="15"/>
      <c r="KBQ2" s="15"/>
      <c r="KBR2" s="15"/>
      <c r="KBS2" s="15"/>
      <c r="KBT2" s="15"/>
      <c r="KBU2" s="15"/>
      <c r="KBV2" s="15"/>
      <c r="KBW2" s="15"/>
      <c r="KBX2" s="15"/>
      <c r="KBY2" s="15"/>
      <c r="KBZ2" s="15"/>
      <c r="KCA2" s="15"/>
      <c r="KCB2" s="15"/>
      <c r="KCC2" s="15"/>
      <c r="KCD2" s="15"/>
      <c r="KCE2" s="15"/>
      <c r="KCF2" s="15"/>
      <c r="KCG2" s="15"/>
      <c r="KCH2" s="15"/>
      <c r="KCI2" s="15"/>
      <c r="KCJ2" s="15"/>
      <c r="KCK2" s="15"/>
      <c r="KCL2" s="15"/>
      <c r="KCM2" s="15"/>
      <c r="KCN2" s="15"/>
      <c r="KCO2" s="15"/>
      <c r="KCP2" s="15"/>
      <c r="KCQ2" s="15"/>
      <c r="KCR2" s="15"/>
      <c r="KCS2" s="15"/>
      <c r="KCT2" s="15"/>
      <c r="KCU2" s="15"/>
      <c r="KCV2" s="15"/>
      <c r="KCW2" s="15"/>
      <c r="KCX2" s="15"/>
      <c r="KCY2" s="15"/>
      <c r="KCZ2" s="15"/>
      <c r="KDA2" s="15"/>
      <c r="KDB2" s="15"/>
      <c r="KDC2" s="15"/>
      <c r="KDD2" s="15"/>
      <c r="KDE2" s="15"/>
      <c r="KDF2" s="15"/>
      <c r="KDG2" s="15"/>
      <c r="KDH2" s="15"/>
      <c r="KDI2" s="15"/>
      <c r="KDJ2" s="15"/>
      <c r="KDK2" s="15"/>
      <c r="KDL2" s="15"/>
      <c r="KDM2" s="15"/>
      <c r="KDN2" s="15"/>
      <c r="KDO2" s="15"/>
      <c r="KDP2" s="15"/>
      <c r="KDQ2" s="15"/>
      <c r="KDR2" s="15"/>
      <c r="KDS2" s="15"/>
      <c r="KDT2" s="15"/>
      <c r="KDU2" s="15"/>
      <c r="KDV2" s="15"/>
      <c r="KDW2" s="15"/>
      <c r="KDX2" s="15"/>
      <c r="KDY2" s="15"/>
      <c r="KDZ2" s="15"/>
      <c r="KEA2" s="15"/>
      <c r="KEB2" s="15"/>
      <c r="KEC2" s="15"/>
      <c r="KED2" s="15"/>
      <c r="KEE2" s="15"/>
      <c r="KEF2" s="15"/>
      <c r="KEG2" s="15"/>
      <c r="KEH2" s="15"/>
      <c r="KEI2" s="15"/>
      <c r="KEJ2" s="15"/>
      <c r="KEK2" s="15"/>
      <c r="KEL2" s="15"/>
      <c r="KEM2" s="15"/>
      <c r="KEN2" s="15"/>
      <c r="KEO2" s="15"/>
      <c r="KEP2" s="15"/>
      <c r="KEQ2" s="15"/>
      <c r="KER2" s="15"/>
      <c r="KES2" s="15"/>
      <c r="KET2" s="15"/>
      <c r="KEU2" s="15"/>
      <c r="KEV2" s="15"/>
      <c r="KEW2" s="15"/>
      <c r="KEX2" s="15"/>
      <c r="KEY2" s="15"/>
      <c r="KEZ2" s="15"/>
      <c r="KFA2" s="15"/>
      <c r="KFB2" s="15"/>
      <c r="KFC2" s="15"/>
      <c r="KFD2" s="15"/>
      <c r="KFE2" s="15"/>
      <c r="KFF2" s="15"/>
      <c r="KFG2" s="15"/>
      <c r="KFH2" s="15"/>
      <c r="KFI2" s="15"/>
      <c r="KFJ2" s="15"/>
      <c r="KFK2" s="15"/>
      <c r="KFL2" s="15"/>
      <c r="KFM2" s="15"/>
      <c r="KFN2" s="15"/>
      <c r="KFO2" s="15"/>
      <c r="KFP2" s="15"/>
      <c r="KFQ2" s="15"/>
      <c r="KFR2" s="15"/>
      <c r="KFS2" s="15"/>
      <c r="KFT2" s="15"/>
      <c r="KFU2" s="15"/>
      <c r="KFV2" s="15"/>
      <c r="KFW2" s="15"/>
      <c r="KFX2" s="15"/>
      <c r="KFY2" s="15"/>
      <c r="KFZ2" s="15"/>
      <c r="KGA2" s="15"/>
      <c r="KGB2" s="15"/>
      <c r="KGC2" s="15"/>
      <c r="KGD2" s="15"/>
      <c r="KGE2" s="15"/>
      <c r="KGF2" s="15"/>
      <c r="KGG2" s="15"/>
      <c r="KGH2" s="15"/>
      <c r="KGI2" s="15"/>
      <c r="KGJ2" s="15"/>
      <c r="KGK2" s="15"/>
      <c r="KGL2" s="15"/>
      <c r="KGM2" s="15"/>
      <c r="KGN2" s="15"/>
      <c r="KGO2" s="15"/>
      <c r="KGP2" s="15"/>
      <c r="KGQ2" s="15"/>
      <c r="KGR2" s="15"/>
      <c r="KGS2" s="15"/>
      <c r="KGT2" s="15"/>
      <c r="KGU2" s="15"/>
      <c r="KGV2" s="15"/>
      <c r="KGW2" s="15"/>
      <c r="KGX2" s="15"/>
      <c r="KGY2" s="15"/>
      <c r="KGZ2" s="15"/>
      <c r="KHA2" s="15"/>
      <c r="KHB2" s="15"/>
      <c r="KHC2" s="15"/>
      <c r="KHD2" s="15"/>
      <c r="KHE2" s="15"/>
      <c r="KHF2" s="15"/>
      <c r="KHG2" s="15"/>
      <c r="KHH2" s="15"/>
      <c r="KHI2" s="15"/>
      <c r="KHJ2" s="15"/>
      <c r="KHK2" s="15"/>
      <c r="KHL2" s="15"/>
      <c r="KHM2" s="15"/>
      <c r="KHN2" s="15"/>
      <c r="KHO2" s="15"/>
      <c r="KHP2" s="15"/>
      <c r="KHQ2" s="15"/>
      <c r="KHR2" s="15"/>
      <c r="KHS2" s="15"/>
      <c r="KHT2" s="15"/>
      <c r="KHU2" s="15"/>
      <c r="KHV2" s="15"/>
      <c r="KHW2" s="15"/>
      <c r="KHX2" s="15"/>
      <c r="KHY2" s="15"/>
      <c r="KHZ2" s="15"/>
      <c r="KIA2" s="15"/>
      <c r="KIB2" s="15"/>
      <c r="KIC2" s="15"/>
      <c r="KID2" s="15"/>
      <c r="KIE2" s="15"/>
      <c r="KIF2" s="15"/>
      <c r="KIG2" s="15"/>
      <c r="KIH2" s="15"/>
      <c r="KII2" s="15"/>
      <c r="KIJ2" s="15"/>
      <c r="KIK2" s="15"/>
      <c r="KIL2" s="15"/>
      <c r="KIM2" s="15"/>
      <c r="KIN2" s="15"/>
      <c r="KIO2" s="15"/>
      <c r="KIP2" s="15"/>
      <c r="KIQ2" s="15"/>
      <c r="KIR2" s="15"/>
      <c r="KIS2" s="15"/>
      <c r="KIT2" s="15"/>
      <c r="KIU2" s="15"/>
      <c r="KIV2" s="15"/>
      <c r="KIW2" s="15"/>
      <c r="KIX2" s="15"/>
      <c r="KIY2" s="15"/>
      <c r="KIZ2" s="15"/>
      <c r="KJA2" s="15"/>
      <c r="KJB2" s="15"/>
      <c r="KJC2" s="15"/>
      <c r="KJD2" s="15"/>
      <c r="KJE2" s="15"/>
      <c r="KJF2" s="15"/>
      <c r="KJG2" s="15"/>
      <c r="KJH2" s="15"/>
      <c r="KJI2" s="15"/>
      <c r="KJJ2" s="15"/>
      <c r="KJK2" s="15"/>
      <c r="KJL2" s="15"/>
      <c r="KJM2" s="15"/>
      <c r="KJN2" s="15"/>
      <c r="KJO2" s="15"/>
      <c r="KJP2" s="15"/>
      <c r="KJQ2" s="15"/>
      <c r="KJR2" s="15"/>
      <c r="KJS2" s="15"/>
      <c r="KJT2" s="15"/>
      <c r="KJU2" s="15"/>
      <c r="KJV2" s="15"/>
      <c r="KJW2" s="15"/>
      <c r="KJX2" s="15"/>
      <c r="KJY2" s="15"/>
      <c r="KJZ2" s="15"/>
      <c r="KKA2" s="15"/>
      <c r="KKB2" s="15"/>
      <c r="KKC2" s="15"/>
      <c r="KKD2" s="15"/>
      <c r="KKE2" s="15"/>
      <c r="KKF2" s="15"/>
      <c r="KKG2" s="15"/>
      <c r="KKH2" s="15"/>
      <c r="KKI2" s="15"/>
      <c r="KKJ2" s="15"/>
      <c r="KKK2" s="15"/>
      <c r="KKL2" s="15"/>
      <c r="KKM2" s="15"/>
      <c r="KKN2" s="15"/>
      <c r="KKO2" s="15"/>
      <c r="KKP2" s="15"/>
      <c r="KKQ2" s="15"/>
      <c r="KKR2" s="15"/>
      <c r="KKS2" s="15"/>
      <c r="KKT2" s="15"/>
      <c r="KKU2" s="15"/>
      <c r="KKV2" s="15"/>
      <c r="KKW2" s="15"/>
      <c r="KKX2" s="15"/>
      <c r="KKY2" s="15"/>
      <c r="KKZ2" s="15"/>
      <c r="KLA2" s="15"/>
      <c r="KLB2" s="15"/>
      <c r="KLC2" s="15"/>
      <c r="KLD2" s="15"/>
      <c r="KLE2" s="15"/>
      <c r="KLF2" s="15"/>
      <c r="KLG2" s="15"/>
      <c r="KLH2" s="15"/>
      <c r="KLI2" s="15"/>
      <c r="KLJ2" s="15"/>
      <c r="KLK2" s="15"/>
      <c r="KLL2" s="15"/>
      <c r="KLM2" s="15"/>
      <c r="KLN2" s="15"/>
      <c r="KLO2" s="15"/>
      <c r="KLP2" s="15"/>
      <c r="KLQ2" s="15"/>
      <c r="KLR2" s="15"/>
      <c r="KLS2" s="15"/>
      <c r="KLT2" s="15"/>
      <c r="KLU2" s="15"/>
      <c r="KLV2" s="15"/>
      <c r="KLW2" s="15"/>
      <c r="KLX2" s="15"/>
      <c r="KLY2" s="15"/>
      <c r="KLZ2" s="15"/>
      <c r="KMA2" s="15"/>
      <c r="KMB2" s="15"/>
      <c r="KMC2" s="15"/>
      <c r="KMD2" s="15"/>
      <c r="KME2" s="15"/>
      <c r="KMF2" s="15"/>
      <c r="KMG2" s="15"/>
      <c r="KMH2" s="15"/>
      <c r="KMI2" s="15"/>
      <c r="KMJ2" s="15"/>
      <c r="KMK2" s="15"/>
      <c r="KML2" s="15"/>
      <c r="KMM2" s="15"/>
      <c r="KMN2" s="15"/>
      <c r="KMO2" s="15"/>
      <c r="KMP2" s="15"/>
      <c r="KMQ2" s="15"/>
      <c r="KMR2" s="15"/>
      <c r="KMS2" s="15"/>
      <c r="KMT2" s="15"/>
      <c r="KMU2" s="15"/>
      <c r="KMV2" s="15"/>
      <c r="KMW2" s="15"/>
      <c r="KMX2" s="15"/>
      <c r="KMY2" s="15"/>
      <c r="KMZ2" s="15"/>
      <c r="KNA2" s="15"/>
      <c r="KNB2" s="15"/>
      <c r="KNC2" s="15"/>
      <c r="KND2" s="15"/>
      <c r="KNE2" s="15"/>
      <c r="KNF2" s="15"/>
      <c r="KNG2" s="15"/>
      <c r="KNH2" s="15"/>
      <c r="KNI2" s="15"/>
      <c r="KNJ2" s="15"/>
      <c r="KNK2" s="15"/>
      <c r="KNL2" s="15"/>
      <c r="KNM2" s="15"/>
      <c r="KNN2" s="15"/>
      <c r="KNO2" s="15"/>
      <c r="KNP2" s="15"/>
      <c r="KNQ2" s="15"/>
      <c r="KNR2" s="15"/>
      <c r="KNS2" s="15"/>
      <c r="KNT2" s="15"/>
      <c r="KNU2" s="15"/>
      <c r="KNV2" s="15"/>
      <c r="KNW2" s="15"/>
      <c r="KNX2" s="15"/>
      <c r="KNY2" s="15"/>
      <c r="KNZ2" s="15"/>
      <c r="KOA2" s="15"/>
      <c r="KOB2" s="15"/>
      <c r="KOC2" s="15"/>
      <c r="KOD2" s="15"/>
      <c r="KOE2" s="15"/>
      <c r="KOF2" s="15"/>
      <c r="KOG2" s="15"/>
      <c r="KOH2" s="15"/>
      <c r="KOI2" s="15"/>
      <c r="KOJ2" s="15"/>
      <c r="KOK2" s="15"/>
      <c r="KOL2" s="15"/>
      <c r="KOM2" s="15"/>
      <c r="KON2" s="15"/>
      <c r="KOO2" s="15"/>
      <c r="KOP2" s="15"/>
      <c r="KOQ2" s="15"/>
      <c r="KOR2" s="15"/>
      <c r="KOS2" s="15"/>
      <c r="KOT2" s="15"/>
      <c r="KOU2" s="15"/>
      <c r="KOV2" s="15"/>
      <c r="KOW2" s="15"/>
      <c r="KOX2" s="15"/>
      <c r="KOY2" s="15"/>
      <c r="KOZ2" s="15"/>
      <c r="KPA2" s="15"/>
      <c r="KPB2" s="15"/>
      <c r="KPC2" s="15"/>
      <c r="KPD2" s="15"/>
      <c r="KPE2" s="15"/>
      <c r="KPF2" s="15"/>
      <c r="KPG2" s="15"/>
      <c r="KPH2" s="15"/>
      <c r="KPI2" s="15"/>
      <c r="KPJ2" s="15"/>
      <c r="KPK2" s="15"/>
      <c r="KPL2" s="15"/>
      <c r="KPM2" s="15"/>
      <c r="KPN2" s="15"/>
      <c r="KPO2" s="15"/>
      <c r="KPP2" s="15"/>
      <c r="KPQ2" s="15"/>
      <c r="KPR2" s="15"/>
      <c r="KPS2" s="15"/>
      <c r="KPT2" s="15"/>
      <c r="KPU2" s="15"/>
      <c r="KPV2" s="15"/>
      <c r="KPW2" s="15"/>
      <c r="KPX2" s="15"/>
      <c r="KPY2" s="15"/>
      <c r="KPZ2" s="15"/>
      <c r="KQA2" s="15"/>
      <c r="KQB2" s="15"/>
      <c r="KQC2" s="15"/>
      <c r="KQD2" s="15"/>
      <c r="KQE2" s="15"/>
      <c r="KQF2" s="15"/>
      <c r="KQG2" s="15"/>
      <c r="KQH2" s="15"/>
      <c r="KQI2" s="15"/>
      <c r="KQJ2" s="15"/>
      <c r="KQK2" s="15"/>
      <c r="KQL2" s="15"/>
      <c r="KQM2" s="15"/>
      <c r="KQN2" s="15"/>
      <c r="KQO2" s="15"/>
      <c r="KQP2" s="15"/>
      <c r="KQQ2" s="15"/>
      <c r="KQR2" s="15"/>
      <c r="KQS2" s="15"/>
      <c r="KQT2" s="15"/>
      <c r="KQU2" s="15"/>
      <c r="KQV2" s="15"/>
      <c r="KQW2" s="15"/>
      <c r="KQX2" s="15"/>
      <c r="KQY2" s="15"/>
      <c r="KQZ2" s="15"/>
      <c r="KRA2" s="15"/>
      <c r="KRB2" s="15"/>
      <c r="KRC2" s="15"/>
      <c r="KRD2" s="15"/>
      <c r="KRE2" s="15"/>
      <c r="KRF2" s="15"/>
      <c r="KRG2" s="15"/>
      <c r="KRH2" s="15"/>
      <c r="KRI2" s="15"/>
      <c r="KRJ2" s="15"/>
      <c r="KRK2" s="15"/>
      <c r="KRL2" s="15"/>
      <c r="KRM2" s="15"/>
      <c r="KRN2" s="15"/>
      <c r="KRO2" s="15"/>
      <c r="KRP2" s="15"/>
      <c r="KRQ2" s="15"/>
      <c r="KRR2" s="15"/>
      <c r="KRS2" s="15"/>
      <c r="KRT2" s="15"/>
      <c r="KRU2" s="15"/>
      <c r="KRV2" s="15"/>
      <c r="KRW2" s="15"/>
      <c r="KRX2" s="15"/>
      <c r="KRY2" s="15"/>
      <c r="KRZ2" s="15"/>
      <c r="KSA2" s="15"/>
      <c r="KSB2" s="15"/>
      <c r="KSC2" s="15"/>
      <c r="KSD2" s="15"/>
      <c r="KSE2" s="15"/>
      <c r="KSF2" s="15"/>
      <c r="KSG2" s="15"/>
      <c r="KSH2" s="15"/>
      <c r="KSI2" s="15"/>
      <c r="KSJ2" s="15"/>
      <c r="KSK2" s="15"/>
      <c r="KSL2" s="15"/>
      <c r="KSM2" s="15"/>
      <c r="KSN2" s="15"/>
      <c r="KSO2" s="15"/>
      <c r="KSP2" s="15"/>
      <c r="KSQ2" s="15"/>
      <c r="KSR2" s="15"/>
      <c r="KSS2" s="15"/>
      <c r="KST2" s="15"/>
      <c r="KSU2" s="15"/>
      <c r="KSV2" s="15"/>
      <c r="KSW2" s="15"/>
      <c r="KSX2" s="15"/>
      <c r="KSY2" s="15"/>
      <c r="KSZ2" s="15"/>
      <c r="KTA2" s="15"/>
      <c r="KTB2" s="15"/>
      <c r="KTC2" s="15"/>
      <c r="KTD2" s="15"/>
      <c r="KTE2" s="15"/>
      <c r="KTF2" s="15"/>
      <c r="KTG2" s="15"/>
      <c r="KTH2" s="15"/>
      <c r="KTI2" s="15"/>
      <c r="KTJ2" s="15"/>
      <c r="KTK2" s="15"/>
      <c r="KTL2" s="15"/>
      <c r="KTM2" s="15"/>
      <c r="KTN2" s="15"/>
      <c r="KTO2" s="15"/>
      <c r="KTP2" s="15"/>
      <c r="KTQ2" s="15"/>
      <c r="KTR2" s="15"/>
      <c r="KTS2" s="15"/>
      <c r="KTT2" s="15"/>
      <c r="KTU2" s="15"/>
      <c r="KTV2" s="15"/>
      <c r="KTW2" s="15"/>
      <c r="KTX2" s="15"/>
      <c r="KTY2" s="15"/>
      <c r="KTZ2" s="15"/>
      <c r="KUA2" s="15"/>
      <c r="KUB2" s="15"/>
      <c r="KUC2" s="15"/>
      <c r="KUD2" s="15"/>
      <c r="KUE2" s="15"/>
      <c r="KUF2" s="15"/>
      <c r="KUG2" s="15"/>
      <c r="KUH2" s="15"/>
      <c r="KUI2" s="15"/>
      <c r="KUJ2" s="15"/>
      <c r="KUK2" s="15"/>
      <c r="KUL2" s="15"/>
      <c r="KUM2" s="15"/>
      <c r="KUN2" s="15"/>
      <c r="KUO2" s="15"/>
      <c r="KUP2" s="15"/>
      <c r="KUQ2" s="15"/>
      <c r="KUR2" s="15"/>
      <c r="KUS2" s="15"/>
      <c r="KUT2" s="15"/>
      <c r="KUU2" s="15"/>
      <c r="KUV2" s="15"/>
      <c r="KUW2" s="15"/>
      <c r="KUX2" s="15"/>
      <c r="KUY2" s="15"/>
      <c r="KUZ2" s="15"/>
      <c r="KVA2" s="15"/>
      <c r="KVB2" s="15"/>
      <c r="KVC2" s="15"/>
      <c r="KVD2" s="15"/>
      <c r="KVE2" s="15"/>
      <c r="KVF2" s="15"/>
      <c r="KVG2" s="15"/>
      <c r="KVH2" s="15"/>
      <c r="KVI2" s="15"/>
      <c r="KVJ2" s="15"/>
      <c r="KVK2" s="15"/>
      <c r="KVL2" s="15"/>
      <c r="KVM2" s="15"/>
      <c r="KVN2" s="15"/>
      <c r="KVO2" s="15"/>
      <c r="KVP2" s="15"/>
      <c r="KVQ2" s="15"/>
      <c r="KVR2" s="15"/>
      <c r="KVS2" s="15"/>
      <c r="KVT2" s="15"/>
      <c r="KVU2" s="15"/>
      <c r="KVV2" s="15"/>
      <c r="KVW2" s="15"/>
      <c r="KVX2" s="15"/>
      <c r="KVY2" s="15"/>
      <c r="KVZ2" s="15"/>
      <c r="KWA2" s="15"/>
      <c r="KWB2" s="15"/>
      <c r="KWC2" s="15"/>
      <c r="KWD2" s="15"/>
      <c r="KWE2" s="15"/>
      <c r="KWF2" s="15"/>
      <c r="KWG2" s="15"/>
      <c r="KWH2" s="15"/>
      <c r="KWI2" s="15"/>
      <c r="KWJ2" s="15"/>
      <c r="KWK2" s="15"/>
      <c r="KWL2" s="15"/>
      <c r="KWM2" s="15"/>
      <c r="KWN2" s="15"/>
      <c r="KWO2" s="15"/>
      <c r="KWP2" s="15"/>
      <c r="KWQ2" s="15"/>
      <c r="KWR2" s="15"/>
      <c r="KWS2" s="15"/>
      <c r="KWT2" s="15"/>
      <c r="KWU2" s="15"/>
      <c r="KWV2" s="15"/>
      <c r="KWW2" s="15"/>
      <c r="KWX2" s="15"/>
      <c r="KWY2" s="15"/>
      <c r="KWZ2" s="15"/>
      <c r="KXA2" s="15"/>
      <c r="KXB2" s="15"/>
      <c r="KXC2" s="15"/>
      <c r="KXD2" s="15"/>
      <c r="KXE2" s="15"/>
      <c r="KXF2" s="15"/>
      <c r="KXG2" s="15"/>
      <c r="KXH2" s="15"/>
      <c r="KXI2" s="15"/>
      <c r="KXJ2" s="15"/>
      <c r="KXK2" s="15"/>
      <c r="KXL2" s="15"/>
      <c r="KXM2" s="15"/>
      <c r="KXN2" s="15"/>
      <c r="KXO2" s="15"/>
      <c r="KXP2" s="15"/>
      <c r="KXQ2" s="15"/>
      <c r="KXR2" s="15"/>
      <c r="KXS2" s="15"/>
      <c r="KXT2" s="15"/>
      <c r="KXU2" s="15"/>
      <c r="KXV2" s="15"/>
      <c r="KXW2" s="15"/>
      <c r="KXX2" s="15"/>
      <c r="KXY2" s="15"/>
      <c r="KXZ2" s="15"/>
      <c r="KYA2" s="15"/>
      <c r="KYB2" s="15"/>
      <c r="KYC2" s="15"/>
      <c r="KYD2" s="15"/>
      <c r="KYE2" s="15"/>
      <c r="KYF2" s="15"/>
      <c r="KYG2" s="15"/>
      <c r="KYH2" s="15"/>
      <c r="KYI2" s="15"/>
      <c r="KYJ2" s="15"/>
      <c r="KYK2" s="15"/>
      <c r="KYL2" s="15"/>
      <c r="KYM2" s="15"/>
      <c r="KYN2" s="15"/>
      <c r="KYO2" s="15"/>
      <c r="KYP2" s="15"/>
      <c r="KYQ2" s="15"/>
      <c r="KYR2" s="15"/>
      <c r="KYS2" s="15"/>
      <c r="KYT2" s="15"/>
      <c r="KYU2" s="15"/>
      <c r="KYV2" s="15"/>
      <c r="KYW2" s="15"/>
      <c r="KYX2" s="15"/>
      <c r="KYY2" s="15"/>
      <c r="KYZ2" s="15"/>
      <c r="KZA2" s="15"/>
      <c r="KZB2" s="15"/>
      <c r="KZC2" s="15"/>
      <c r="KZD2" s="15"/>
      <c r="KZE2" s="15"/>
      <c r="KZF2" s="15"/>
      <c r="KZG2" s="15"/>
      <c r="KZH2" s="15"/>
      <c r="KZI2" s="15"/>
      <c r="KZJ2" s="15"/>
      <c r="KZK2" s="15"/>
      <c r="KZL2" s="15"/>
      <c r="KZM2" s="15"/>
      <c r="KZN2" s="15"/>
      <c r="KZO2" s="15"/>
      <c r="KZP2" s="15"/>
      <c r="KZQ2" s="15"/>
      <c r="KZR2" s="15"/>
      <c r="KZS2" s="15"/>
      <c r="KZT2" s="15"/>
      <c r="KZU2" s="15"/>
      <c r="KZV2" s="15"/>
      <c r="KZW2" s="15"/>
      <c r="KZX2" s="15"/>
      <c r="KZY2" s="15"/>
      <c r="KZZ2" s="15"/>
      <c r="LAA2" s="15"/>
      <c r="LAB2" s="15"/>
      <c r="LAC2" s="15"/>
      <c r="LAD2" s="15"/>
      <c r="LAE2" s="15"/>
      <c r="LAF2" s="15"/>
      <c r="LAG2" s="15"/>
      <c r="LAH2" s="15"/>
      <c r="LAI2" s="15"/>
      <c r="LAJ2" s="15"/>
      <c r="LAK2" s="15"/>
      <c r="LAL2" s="15"/>
      <c r="LAM2" s="15"/>
      <c r="LAN2" s="15"/>
      <c r="LAO2" s="15"/>
      <c r="LAP2" s="15"/>
      <c r="LAQ2" s="15"/>
      <c r="LAR2" s="15"/>
      <c r="LAS2" s="15"/>
      <c r="LAT2" s="15"/>
      <c r="LAU2" s="15"/>
      <c r="LAV2" s="15"/>
      <c r="LAW2" s="15"/>
      <c r="LAX2" s="15"/>
      <c r="LAY2" s="15"/>
      <c r="LAZ2" s="15"/>
      <c r="LBA2" s="15"/>
      <c r="LBB2" s="15"/>
      <c r="LBC2" s="15"/>
      <c r="LBD2" s="15"/>
      <c r="LBE2" s="15"/>
      <c r="LBF2" s="15"/>
      <c r="LBG2" s="15"/>
      <c r="LBH2" s="15"/>
      <c r="LBI2" s="15"/>
      <c r="LBJ2" s="15"/>
      <c r="LBK2" s="15"/>
      <c r="LBL2" s="15"/>
      <c r="LBM2" s="15"/>
      <c r="LBN2" s="15"/>
      <c r="LBO2" s="15"/>
      <c r="LBP2" s="15"/>
      <c r="LBQ2" s="15"/>
      <c r="LBR2" s="15"/>
      <c r="LBS2" s="15"/>
      <c r="LBT2" s="15"/>
      <c r="LBU2" s="15"/>
      <c r="LBV2" s="15"/>
      <c r="LBW2" s="15"/>
      <c r="LBX2" s="15"/>
      <c r="LBY2" s="15"/>
      <c r="LBZ2" s="15"/>
      <c r="LCA2" s="15"/>
      <c r="LCB2" s="15"/>
      <c r="LCC2" s="15"/>
      <c r="LCD2" s="15"/>
      <c r="LCE2" s="15"/>
      <c r="LCF2" s="15"/>
      <c r="LCG2" s="15"/>
      <c r="LCH2" s="15"/>
      <c r="LCI2" s="15"/>
      <c r="LCJ2" s="15"/>
      <c r="LCK2" s="15"/>
      <c r="LCL2" s="15"/>
      <c r="LCM2" s="15"/>
      <c r="LCN2" s="15"/>
      <c r="LCO2" s="15"/>
      <c r="LCP2" s="15"/>
      <c r="LCQ2" s="15"/>
      <c r="LCR2" s="15"/>
      <c r="LCS2" s="15"/>
      <c r="LCT2" s="15"/>
      <c r="LCU2" s="15"/>
      <c r="LCV2" s="15"/>
      <c r="LCW2" s="15"/>
      <c r="LCX2" s="15"/>
      <c r="LCY2" s="15"/>
      <c r="LCZ2" s="15"/>
      <c r="LDA2" s="15"/>
      <c r="LDB2" s="15"/>
      <c r="LDC2" s="15"/>
      <c r="LDD2" s="15"/>
      <c r="LDE2" s="15"/>
      <c r="LDF2" s="15"/>
      <c r="LDG2" s="15"/>
      <c r="LDH2" s="15"/>
      <c r="LDI2" s="15"/>
      <c r="LDJ2" s="15"/>
      <c r="LDK2" s="15"/>
      <c r="LDL2" s="15"/>
      <c r="LDM2" s="15"/>
      <c r="LDN2" s="15"/>
      <c r="LDO2" s="15"/>
      <c r="LDP2" s="15"/>
      <c r="LDQ2" s="15"/>
      <c r="LDR2" s="15"/>
      <c r="LDS2" s="15"/>
      <c r="LDT2" s="15"/>
      <c r="LDU2" s="15"/>
      <c r="LDV2" s="15"/>
      <c r="LDW2" s="15"/>
      <c r="LDX2" s="15"/>
      <c r="LDY2" s="15"/>
      <c r="LDZ2" s="15"/>
      <c r="LEA2" s="15"/>
      <c r="LEB2" s="15"/>
      <c r="LEC2" s="15"/>
      <c r="LED2" s="15"/>
      <c r="LEE2" s="15"/>
      <c r="LEF2" s="15"/>
      <c r="LEG2" s="15"/>
      <c r="LEH2" s="15"/>
      <c r="LEI2" s="15"/>
      <c r="LEJ2" s="15"/>
      <c r="LEK2" s="15"/>
      <c r="LEL2" s="15"/>
      <c r="LEM2" s="15"/>
      <c r="LEN2" s="15"/>
      <c r="LEO2" s="15"/>
      <c r="LEP2" s="15"/>
      <c r="LEQ2" s="15"/>
      <c r="LER2" s="15"/>
      <c r="LES2" s="15"/>
      <c r="LET2" s="15"/>
      <c r="LEU2" s="15"/>
      <c r="LEV2" s="15"/>
      <c r="LEW2" s="15"/>
      <c r="LEX2" s="15"/>
      <c r="LEY2" s="15"/>
      <c r="LEZ2" s="15"/>
      <c r="LFA2" s="15"/>
      <c r="LFB2" s="15"/>
      <c r="LFC2" s="15"/>
      <c r="LFD2" s="15"/>
      <c r="LFE2" s="15"/>
      <c r="LFF2" s="15"/>
      <c r="LFG2" s="15"/>
      <c r="LFH2" s="15"/>
      <c r="LFI2" s="15"/>
      <c r="LFJ2" s="15"/>
      <c r="LFK2" s="15"/>
      <c r="LFL2" s="15"/>
      <c r="LFM2" s="15"/>
      <c r="LFN2" s="15"/>
      <c r="LFO2" s="15"/>
      <c r="LFP2" s="15"/>
      <c r="LFQ2" s="15"/>
      <c r="LFR2" s="15"/>
      <c r="LFS2" s="15"/>
      <c r="LFT2" s="15"/>
      <c r="LFU2" s="15"/>
      <c r="LFV2" s="15"/>
      <c r="LFW2" s="15"/>
      <c r="LFX2" s="15"/>
      <c r="LFY2" s="15"/>
      <c r="LFZ2" s="15"/>
      <c r="LGA2" s="15"/>
      <c r="LGB2" s="15"/>
      <c r="LGC2" s="15"/>
      <c r="LGD2" s="15"/>
      <c r="LGE2" s="15"/>
      <c r="LGF2" s="15"/>
      <c r="LGG2" s="15"/>
      <c r="LGH2" s="15"/>
      <c r="LGI2" s="15"/>
      <c r="LGJ2" s="15"/>
      <c r="LGK2" s="15"/>
      <c r="LGL2" s="15"/>
      <c r="LGM2" s="15"/>
      <c r="LGN2" s="15"/>
      <c r="LGO2" s="15"/>
      <c r="LGP2" s="15"/>
      <c r="LGQ2" s="15"/>
      <c r="LGR2" s="15"/>
      <c r="LGS2" s="15"/>
      <c r="LGT2" s="15"/>
      <c r="LGU2" s="15"/>
      <c r="LGV2" s="15"/>
      <c r="LGW2" s="15"/>
      <c r="LGX2" s="15"/>
      <c r="LGY2" s="15"/>
      <c r="LGZ2" s="15"/>
      <c r="LHA2" s="15"/>
      <c r="LHB2" s="15"/>
      <c r="LHC2" s="15"/>
      <c r="LHD2" s="15"/>
      <c r="LHE2" s="15"/>
      <c r="LHF2" s="15"/>
      <c r="LHG2" s="15"/>
      <c r="LHH2" s="15"/>
      <c r="LHI2" s="15"/>
      <c r="LHJ2" s="15"/>
      <c r="LHK2" s="15"/>
      <c r="LHL2" s="15"/>
      <c r="LHM2" s="15"/>
      <c r="LHN2" s="15"/>
      <c r="LHO2" s="15"/>
      <c r="LHP2" s="15"/>
      <c r="LHQ2" s="15"/>
      <c r="LHR2" s="15"/>
      <c r="LHS2" s="15"/>
      <c r="LHT2" s="15"/>
      <c r="LHU2" s="15"/>
      <c r="LHV2" s="15"/>
      <c r="LHW2" s="15"/>
      <c r="LHX2" s="15"/>
      <c r="LHY2" s="15"/>
      <c r="LHZ2" s="15"/>
      <c r="LIA2" s="15"/>
      <c r="LIB2" s="15"/>
      <c r="LIC2" s="15"/>
      <c r="LID2" s="15"/>
      <c r="LIE2" s="15"/>
      <c r="LIF2" s="15"/>
      <c r="LIG2" s="15"/>
      <c r="LIH2" s="15"/>
      <c r="LII2" s="15"/>
      <c r="LIJ2" s="15"/>
      <c r="LIK2" s="15"/>
      <c r="LIL2" s="15"/>
      <c r="LIM2" s="15"/>
      <c r="LIN2" s="15"/>
      <c r="LIO2" s="15"/>
      <c r="LIP2" s="15"/>
      <c r="LIQ2" s="15"/>
      <c r="LIR2" s="15"/>
      <c r="LIS2" s="15"/>
      <c r="LIT2" s="15"/>
      <c r="LIU2" s="15"/>
      <c r="LIV2" s="15"/>
      <c r="LIW2" s="15"/>
      <c r="LIX2" s="15"/>
      <c r="LIY2" s="15"/>
      <c r="LIZ2" s="15"/>
      <c r="LJA2" s="15"/>
      <c r="LJB2" s="15"/>
      <c r="LJC2" s="15"/>
      <c r="LJD2" s="15"/>
      <c r="LJE2" s="15"/>
      <c r="LJF2" s="15"/>
      <c r="LJG2" s="15"/>
      <c r="LJH2" s="15"/>
      <c r="LJI2" s="15"/>
      <c r="LJJ2" s="15"/>
      <c r="LJK2" s="15"/>
      <c r="LJL2" s="15"/>
      <c r="LJM2" s="15"/>
      <c r="LJN2" s="15"/>
      <c r="LJO2" s="15"/>
      <c r="LJP2" s="15"/>
      <c r="LJQ2" s="15"/>
      <c r="LJR2" s="15"/>
      <c r="LJS2" s="15"/>
      <c r="LJT2" s="15"/>
      <c r="LJU2" s="15"/>
      <c r="LJV2" s="15"/>
      <c r="LJW2" s="15"/>
      <c r="LJX2" s="15"/>
      <c r="LJY2" s="15"/>
      <c r="LJZ2" s="15"/>
      <c r="LKA2" s="15"/>
      <c r="LKB2" s="15"/>
      <c r="LKC2" s="15"/>
      <c r="LKD2" s="15"/>
      <c r="LKE2" s="15"/>
      <c r="LKF2" s="15"/>
      <c r="LKG2" s="15"/>
      <c r="LKH2" s="15"/>
      <c r="LKI2" s="15"/>
      <c r="LKJ2" s="15"/>
      <c r="LKK2" s="15"/>
      <c r="LKL2" s="15"/>
      <c r="LKM2" s="15"/>
      <c r="LKN2" s="15"/>
      <c r="LKO2" s="15"/>
      <c r="LKP2" s="15"/>
      <c r="LKQ2" s="15"/>
      <c r="LKR2" s="15"/>
      <c r="LKS2" s="15"/>
      <c r="LKT2" s="15"/>
      <c r="LKU2" s="15"/>
      <c r="LKV2" s="15"/>
      <c r="LKW2" s="15"/>
      <c r="LKX2" s="15"/>
      <c r="LKY2" s="15"/>
      <c r="LKZ2" s="15"/>
      <c r="LLA2" s="15"/>
      <c r="LLB2" s="15"/>
      <c r="LLC2" s="15"/>
      <c r="LLD2" s="15"/>
      <c r="LLE2" s="15"/>
      <c r="LLF2" s="15"/>
      <c r="LLG2" s="15"/>
      <c r="LLH2" s="15"/>
      <c r="LLI2" s="15"/>
      <c r="LLJ2" s="15"/>
      <c r="LLK2" s="15"/>
      <c r="LLL2" s="15"/>
      <c r="LLM2" s="15"/>
      <c r="LLN2" s="15"/>
      <c r="LLO2" s="15"/>
      <c r="LLP2" s="15"/>
      <c r="LLQ2" s="15"/>
      <c r="LLR2" s="15"/>
      <c r="LLS2" s="15"/>
      <c r="LLT2" s="15"/>
      <c r="LLU2" s="15"/>
      <c r="LLV2" s="15"/>
      <c r="LLW2" s="15"/>
      <c r="LLX2" s="15"/>
      <c r="LLY2" s="15"/>
      <c r="LLZ2" s="15"/>
      <c r="LMA2" s="15"/>
      <c r="LMB2" s="15"/>
      <c r="LMC2" s="15"/>
      <c r="LMD2" s="15"/>
      <c r="LME2" s="15"/>
      <c r="LMF2" s="15"/>
      <c r="LMG2" s="15"/>
      <c r="LMH2" s="15"/>
      <c r="LMI2" s="15"/>
      <c r="LMJ2" s="15"/>
      <c r="LMK2" s="15"/>
      <c r="LML2" s="15"/>
      <c r="LMM2" s="15"/>
      <c r="LMN2" s="15"/>
      <c r="LMO2" s="15"/>
      <c r="LMP2" s="15"/>
      <c r="LMQ2" s="15"/>
      <c r="LMR2" s="15"/>
      <c r="LMS2" s="15"/>
      <c r="LMT2" s="15"/>
      <c r="LMU2" s="15"/>
      <c r="LMV2" s="15"/>
      <c r="LMW2" s="15"/>
      <c r="LMX2" s="15"/>
      <c r="LMY2" s="15"/>
      <c r="LMZ2" s="15"/>
      <c r="LNA2" s="15"/>
      <c r="LNB2" s="15"/>
      <c r="LNC2" s="15"/>
      <c r="LND2" s="15"/>
      <c r="LNE2" s="15"/>
      <c r="LNF2" s="15"/>
      <c r="LNG2" s="15"/>
      <c r="LNH2" s="15"/>
      <c r="LNI2" s="15"/>
      <c r="LNJ2" s="15"/>
      <c r="LNK2" s="15"/>
      <c r="LNL2" s="15"/>
      <c r="LNM2" s="15"/>
      <c r="LNN2" s="15"/>
      <c r="LNO2" s="15"/>
      <c r="LNP2" s="15"/>
      <c r="LNQ2" s="15"/>
      <c r="LNR2" s="15"/>
      <c r="LNS2" s="15"/>
      <c r="LNT2" s="15"/>
      <c r="LNU2" s="15"/>
      <c r="LNV2" s="15"/>
      <c r="LNW2" s="15"/>
      <c r="LNX2" s="15"/>
      <c r="LNY2" s="15"/>
      <c r="LNZ2" s="15"/>
      <c r="LOA2" s="15"/>
      <c r="LOB2" s="15"/>
      <c r="LOC2" s="15"/>
      <c r="LOD2" s="15"/>
      <c r="LOE2" s="15"/>
      <c r="LOF2" s="15"/>
      <c r="LOG2" s="15"/>
      <c r="LOH2" s="15"/>
      <c r="LOI2" s="15"/>
      <c r="LOJ2" s="15"/>
      <c r="LOK2" s="15"/>
      <c r="LOL2" s="15"/>
      <c r="LOM2" s="15"/>
      <c r="LON2" s="15"/>
      <c r="LOO2" s="15"/>
      <c r="LOP2" s="15"/>
      <c r="LOQ2" s="15"/>
      <c r="LOR2" s="15"/>
      <c r="LOS2" s="15"/>
      <c r="LOT2" s="15"/>
      <c r="LOU2" s="15"/>
      <c r="LOV2" s="15"/>
      <c r="LOW2" s="15"/>
      <c r="LOX2" s="15"/>
      <c r="LOY2" s="15"/>
      <c r="LOZ2" s="15"/>
      <c r="LPA2" s="15"/>
      <c r="LPB2" s="15"/>
      <c r="LPC2" s="15"/>
      <c r="LPD2" s="15"/>
      <c r="LPE2" s="15"/>
      <c r="LPF2" s="15"/>
      <c r="LPG2" s="15"/>
      <c r="LPH2" s="15"/>
      <c r="LPI2" s="15"/>
      <c r="LPJ2" s="15"/>
      <c r="LPK2" s="15"/>
      <c r="LPL2" s="15"/>
      <c r="LPM2" s="15"/>
      <c r="LPN2" s="15"/>
      <c r="LPO2" s="15"/>
      <c r="LPP2" s="15"/>
      <c r="LPQ2" s="15"/>
      <c r="LPR2" s="15"/>
      <c r="LPS2" s="15"/>
      <c r="LPT2" s="15"/>
      <c r="LPU2" s="15"/>
      <c r="LPV2" s="15"/>
      <c r="LPW2" s="15"/>
      <c r="LPX2" s="15"/>
      <c r="LPY2" s="15"/>
      <c r="LPZ2" s="15"/>
      <c r="LQA2" s="15"/>
      <c r="LQB2" s="15"/>
      <c r="LQC2" s="15"/>
      <c r="LQD2" s="15"/>
      <c r="LQE2" s="15"/>
      <c r="LQF2" s="15"/>
      <c r="LQG2" s="15"/>
      <c r="LQH2" s="15"/>
      <c r="LQI2" s="15"/>
      <c r="LQJ2" s="15"/>
      <c r="LQK2" s="15"/>
      <c r="LQL2" s="15"/>
      <c r="LQM2" s="15"/>
      <c r="LQN2" s="15"/>
      <c r="LQO2" s="15"/>
      <c r="LQP2" s="15"/>
      <c r="LQQ2" s="15"/>
      <c r="LQR2" s="15"/>
      <c r="LQS2" s="15"/>
      <c r="LQT2" s="15"/>
      <c r="LQU2" s="15"/>
      <c r="LQV2" s="15"/>
      <c r="LQW2" s="15"/>
      <c r="LQX2" s="15"/>
      <c r="LQY2" s="15"/>
      <c r="LQZ2" s="15"/>
      <c r="LRA2" s="15"/>
      <c r="LRB2" s="15"/>
      <c r="LRC2" s="15"/>
      <c r="LRD2" s="15"/>
      <c r="LRE2" s="15"/>
      <c r="LRF2" s="15"/>
      <c r="LRG2" s="15"/>
      <c r="LRH2" s="15"/>
      <c r="LRI2" s="15"/>
      <c r="LRJ2" s="15"/>
      <c r="LRK2" s="15"/>
      <c r="LRL2" s="15"/>
      <c r="LRM2" s="15"/>
      <c r="LRN2" s="15"/>
      <c r="LRO2" s="15"/>
      <c r="LRP2" s="15"/>
      <c r="LRQ2" s="15"/>
      <c r="LRR2" s="15"/>
      <c r="LRS2" s="15"/>
      <c r="LRT2" s="15"/>
      <c r="LRU2" s="15"/>
      <c r="LRV2" s="15"/>
      <c r="LRW2" s="15"/>
      <c r="LRX2" s="15"/>
      <c r="LRY2" s="15"/>
      <c r="LRZ2" s="15"/>
      <c r="LSA2" s="15"/>
      <c r="LSB2" s="15"/>
      <c r="LSC2" s="15"/>
      <c r="LSD2" s="15"/>
      <c r="LSE2" s="15"/>
      <c r="LSF2" s="15"/>
      <c r="LSG2" s="15"/>
      <c r="LSH2" s="15"/>
      <c r="LSI2" s="15"/>
      <c r="LSJ2" s="15"/>
      <c r="LSK2" s="15"/>
      <c r="LSL2" s="15"/>
      <c r="LSM2" s="15"/>
      <c r="LSN2" s="15"/>
      <c r="LSO2" s="15"/>
      <c r="LSP2" s="15"/>
      <c r="LSQ2" s="15"/>
      <c r="LSR2" s="15"/>
      <c r="LSS2" s="15"/>
      <c r="LST2" s="15"/>
      <c r="LSU2" s="15"/>
      <c r="LSV2" s="15"/>
      <c r="LSW2" s="15"/>
      <c r="LSX2" s="15"/>
      <c r="LSY2" s="15"/>
      <c r="LSZ2" s="15"/>
      <c r="LTA2" s="15"/>
      <c r="LTB2" s="15"/>
      <c r="LTC2" s="15"/>
      <c r="LTD2" s="15"/>
      <c r="LTE2" s="15"/>
      <c r="LTF2" s="15"/>
      <c r="LTG2" s="15"/>
      <c r="LTH2" s="15"/>
      <c r="LTI2" s="15"/>
      <c r="LTJ2" s="15"/>
      <c r="LTK2" s="15"/>
      <c r="LTL2" s="15"/>
      <c r="LTM2" s="15"/>
      <c r="LTN2" s="15"/>
      <c r="LTO2" s="15"/>
      <c r="LTP2" s="15"/>
      <c r="LTQ2" s="15"/>
      <c r="LTR2" s="15"/>
      <c r="LTS2" s="15"/>
      <c r="LTT2" s="15"/>
      <c r="LTU2" s="15"/>
      <c r="LTV2" s="15"/>
      <c r="LTW2" s="15"/>
      <c r="LTX2" s="15"/>
      <c r="LTY2" s="15"/>
      <c r="LTZ2" s="15"/>
      <c r="LUA2" s="15"/>
      <c r="LUB2" s="15"/>
      <c r="LUC2" s="15"/>
      <c r="LUD2" s="15"/>
      <c r="LUE2" s="15"/>
      <c r="LUF2" s="15"/>
      <c r="LUG2" s="15"/>
      <c r="LUH2" s="15"/>
      <c r="LUI2" s="15"/>
      <c r="LUJ2" s="15"/>
      <c r="LUK2" s="15"/>
      <c r="LUL2" s="15"/>
      <c r="LUM2" s="15"/>
      <c r="LUN2" s="15"/>
      <c r="LUO2" s="15"/>
      <c r="LUP2" s="15"/>
      <c r="LUQ2" s="15"/>
      <c r="LUR2" s="15"/>
      <c r="LUS2" s="15"/>
      <c r="LUT2" s="15"/>
      <c r="LUU2" s="15"/>
      <c r="LUV2" s="15"/>
      <c r="LUW2" s="15"/>
      <c r="LUX2" s="15"/>
      <c r="LUY2" s="15"/>
      <c r="LUZ2" s="15"/>
      <c r="LVA2" s="15"/>
      <c r="LVB2" s="15"/>
      <c r="LVC2" s="15"/>
      <c r="LVD2" s="15"/>
      <c r="LVE2" s="15"/>
      <c r="LVF2" s="15"/>
      <c r="LVG2" s="15"/>
      <c r="LVH2" s="15"/>
      <c r="LVI2" s="15"/>
      <c r="LVJ2" s="15"/>
      <c r="LVK2" s="15"/>
      <c r="LVL2" s="15"/>
      <c r="LVM2" s="15"/>
      <c r="LVN2" s="15"/>
      <c r="LVO2" s="15"/>
      <c r="LVP2" s="15"/>
      <c r="LVQ2" s="15"/>
      <c r="LVR2" s="15"/>
      <c r="LVS2" s="15"/>
      <c r="LVT2" s="15"/>
      <c r="LVU2" s="15"/>
      <c r="LVV2" s="15"/>
      <c r="LVW2" s="15"/>
      <c r="LVX2" s="15"/>
      <c r="LVY2" s="15"/>
      <c r="LVZ2" s="15"/>
      <c r="LWA2" s="15"/>
      <c r="LWB2" s="15"/>
      <c r="LWC2" s="15"/>
      <c r="LWD2" s="15"/>
      <c r="LWE2" s="15"/>
      <c r="LWF2" s="15"/>
      <c r="LWG2" s="15"/>
      <c r="LWH2" s="15"/>
      <c r="LWI2" s="15"/>
      <c r="LWJ2" s="15"/>
      <c r="LWK2" s="15"/>
      <c r="LWL2" s="15"/>
      <c r="LWM2" s="15"/>
      <c r="LWN2" s="15"/>
      <c r="LWO2" s="15"/>
      <c r="LWP2" s="15"/>
      <c r="LWQ2" s="15"/>
      <c r="LWR2" s="15"/>
      <c r="LWS2" s="15"/>
      <c r="LWT2" s="15"/>
      <c r="LWU2" s="15"/>
      <c r="LWV2" s="15"/>
      <c r="LWW2" s="15"/>
      <c r="LWX2" s="15"/>
      <c r="LWY2" s="15"/>
      <c r="LWZ2" s="15"/>
      <c r="LXA2" s="15"/>
      <c r="LXB2" s="15"/>
      <c r="LXC2" s="15"/>
      <c r="LXD2" s="15"/>
      <c r="LXE2" s="15"/>
      <c r="LXF2" s="15"/>
      <c r="LXG2" s="15"/>
      <c r="LXH2" s="15"/>
      <c r="LXI2" s="15"/>
      <c r="LXJ2" s="15"/>
      <c r="LXK2" s="15"/>
      <c r="LXL2" s="15"/>
      <c r="LXM2" s="15"/>
      <c r="LXN2" s="15"/>
      <c r="LXO2" s="15"/>
      <c r="LXP2" s="15"/>
      <c r="LXQ2" s="15"/>
      <c r="LXR2" s="15"/>
      <c r="LXS2" s="15"/>
      <c r="LXT2" s="15"/>
      <c r="LXU2" s="15"/>
      <c r="LXV2" s="15"/>
      <c r="LXW2" s="15"/>
      <c r="LXX2" s="15"/>
      <c r="LXY2" s="15"/>
      <c r="LXZ2" s="15"/>
      <c r="LYA2" s="15"/>
      <c r="LYB2" s="15"/>
      <c r="LYC2" s="15"/>
      <c r="LYD2" s="15"/>
      <c r="LYE2" s="15"/>
      <c r="LYF2" s="15"/>
      <c r="LYG2" s="15"/>
      <c r="LYH2" s="15"/>
      <c r="LYI2" s="15"/>
      <c r="LYJ2" s="15"/>
      <c r="LYK2" s="15"/>
      <c r="LYL2" s="15"/>
      <c r="LYM2" s="15"/>
      <c r="LYN2" s="15"/>
      <c r="LYO2" s="15"/>
      <c r="LYP2" s="15"/>
      <c r="LYQ2" s="15"/>
      <c r="LYR2" s="15"/>
      <c r="LYS2" s="15"/>
      <c r="LYT2" s="15"/>
      <c r="LYU2" s="15"/>
      <c r="LYV2" s="15"/>
      <c r="LYW2" s="15"/>
      <c r="LYX2" s="15"/>
      <c r="LYY2" s="15"/>
      <c r="LYZ2" s="15"/>
      <c r="LZA2" s="15"/>
      <c r="LZB2" s="15"/>
      <c r="LZC2" s="15"/>
      <c r="LZD2" s="15"/>
      <c r="LZE2" s="15"/>
      <c r="LZF2" s="15"/>
      <c r="LZG2" s="15"/>
      <c r="LZH2" s="15"/>
      <c r="LZI2" s="15"/>
      <c r="LZJ2" s="15"/>
      <c r="LZK2" s="15"/>
      <c r="LZL2" s="15"/>
      <c r="LZM2" s="15"/>
      <c r="LZN2" s="15"/>
      <c r="LZO2" s="15"/>
      <c r="LZP2" s="15"/>
      <c r="LZQ2" s="15"/>
      <c r="LZR2" s="15"/>
      <c r="LZS2" s="15"/>
      <c r="LZT2" s="15"/>
      <c r="LZU2" s="15"/>
      <c r="LZV2" s="15"/>
      <c r="LZW2" s="15"/>
      <c r="LZX2" s="15"/>
      <c r="LZY2" s="15"/>
      <c r="LZZ2" s="15"/>
      <c r="MAA2" s="15"/>
      <c r="MAB2" s="15"/>
      <c r="MAC2" s="15"/>
      <c r="MAD2" s="15"/>
      <c r="MAE2" s="15"/>
      <c r="MAF2" s="15"/>
      <c r="MAG2" s="15"/>
      <c r="MAH2" s="15"/>
      <c r="MAI2" s="15"/>
      <c r="MAJ2" s="15"/>
      <c r="MAK2" s="15"/>
      <c r="MAL2" s="15"/>
      <c r="MAM2" s="15"/>
      <c r="MAN2" s="15"/>
      <c r="MAO2" s="15"/>
      <c r="MAP2" s="15"/>
      <c r="MAQ2" s="15"/>
      <c r="MAR2" s="15"/>
      <c r="MAS2" s="15"/>
      <c r="MAT2" s="15"/>
      <c r="MAU2" s="15"/>
      <c r="MAV2" s="15"/>
      <c r="MAW2" s="15"/>
      <c r="MAX2" s="15"/>
      <c r="MAY2" s="15"/>
      <c r="MAZ2" s="15"/>
      <c r="MBA2" s="15"/>
      <c r="MBB2" s="15"/>
      <c r="MBC2" s="15"/>
      <c r="MBD2" s="15"/>
      <c r="MBE2" s="15"/>
      <c r="MBF2" s="15"/>
      <c r="MBG2" s="15"/>
      <c r="MBH2" s="15"/>
      <c r="MBI2" s="15"/>
      <c r="MBJ2" s="15"/>
      <c r="MBK2" s="15"/>
      <c r="MBL2" s="15"/>
      <c r="MBM2" s="15"/>
      <c r="MBN2" s="15"/>
      <c r="MBO2" s="15"/>
      <c r="MBP2" s="15"/>
      <c r="MBQ2" s="15"/>
      <c r="MBR2" s="15"/>
      <c r="MBS2" s="15"/>
      <c r="MBT2" s="15"/>
      <c r="MBU2" s="15"/>
      <c r="MBV2" s="15"/>
      <c r="MBW2" s="15"/>
      <c r="MBX2" s="15"/>
      <c r="MBY2" s="15"/>
      <c r="MBZ2" s="15"/>
      <c r="MCA2" s="15"/>
      <c r="MCB2" s="15"/>
      <c r="MCC2" s="15"/>
      <c r="MCD2" s="15"/>
      <c r="MCE2" s="15"/>
      <c r="MCF2" s="15"/>
      <c r="MCG2" s="15"/>
      <c r="MCH2" s="15"/>
      <c r="MCI2" s="15"/>
      <c r="MCJ2" s="15"/>
      <c r="MCK2" s="15"/>
      <c r="MCL2" s="15"/>
      <c r="MCM2" s="15"/>
      <c r="MCN2" s="15"/>
      <c r="MCO2" s="15"/>
      <c r="MCP2" s="15"/>
      <c r="MCQ2" s="15"/>
      <c r="MCR2" s="15"/>
      <c r="MCS2" s="15"/>
      <c r="MCT2" s="15"/>
      <c r="MCU2" s="15"/>
      <c r="MCV2" s="15"/>
      <c r="MCW2" s="15"/>
      <c r="MCX2" s="15"/>
      <c r="MCY2" s="15"/>
      <c r="MCZ2" s="15"/>
      <c r="MDA2" s="15"/>
      <c r="MDB2" s="15"/>
      <c r="MDC2" s="15"/>
      <c r="MDD2" s="15"/>
      <c r="MDE2" s="15"/>
      <c r="MDF2" s="15"/>
      <c r="MDG2" s="15"/>
      <c r="MDH2" s="15"/>
      <c r="MDI2" s="15"/>
      <c r="MDJ2" s="15"/>
      <c r="MDK2" s="15"/>
      <c r="MDL2" s="15"/>
      <c r="MDM2" s="15"/>
      <c r="MDN2" s="15"/>
      <c r="MDO2" s="15"/>
      <c r="MDP2" s="15"/>
      <c r="MDQ2" s="15"/>
      <c r="MDR2" s="15"/>
      <c r="MDS2" s="15"/>
      <c r="MDT2" s="15"/>
      <c r="MDU2" s="15"/>
      <c r="MDV2" s="15"/>
      <c r="MDW2" s="15"/>
      <c r="MDX2" s="15"/>
      <c r="MDY2" s="15"/>
      <c r="MDZ2" s="15"/>
      <c r="MEA2" s="15"/>
      <c r="MEB2" s="15"/>
      <c r="MEC2" s="15"/>
      <c r="MED2" s="15"/>
      <c r="MEE2" s="15"/>
      <c r="MEF2" s="15"/>
      <c r="MEG2" s="15"/>
      <c r="MEH2" s="15"/>
      <c r="MEI2" s="15"/>
      <c r="MEJ2" s="15"/>
      <c r="MEK2" s="15"/>
      <c r="MEL2" s="15"/>
      <c r="MEM2" s="15"/>
      <c r="MEN2" s="15"/>
      <c r="MEO2" s="15"/>
      <c r="MEP2" s="15"/>
      <c r="MEQ2" s="15"/>
      <c r="MER2" s="15"/>
      <c r="MES2" s="15"/>
      <c r="MET2" s="15"/>
      <c r="MEU2" s="15"/>
      <c r="MEV2" s="15"/>
      <c r="MEW2" s="15"/>
      <c r="MEX2" s="15"/>
      <c r="MEY2" s="15"/>
      <c r="MEZ2" s="15"/>
      <c r="MFA2" s="15"/>
      <c r="MFB2" s="15"/>
      <c r="MFC2" s="15"/>
      <c r="MFD2" s="15"/>
      <c r="MFE2" s="15"/>
      <c r="MFF2" s="15"/>
      <c r="MFG2" s="15"/>
      <c r="MFH2" s="15"/>
      <c r="MFI2" s="15"/>
      <c r="MFJ2" s="15"/>
      <c r="MFK2" s="15"/>
      <c r="MFL2" s="15"/>
      <c r="MFM2" s="15"/>
      <c r="MFN2" s="15"/>
      <c r="MFO2" s="15"/>
      <c r="MFP2" s="15"/>
      <c r="MFQ2" s="15"/>
      <c r="MFR2" s="15"/>
      <c r="MFS2" s="15"/>
      <c r="MFT2" s="15"/>
      <c r="MFU2" s="15"/>
      <c r="MFV2" s="15"/>
      <c r="MFW2" s="15"/>
      <c r="MFX2" s="15"/>
      <c r="MFY2" s="15"/>
      <c r="MFZ2" s="15"/>
      <c r="MGA2" s="15"/>
      <c r="MGB2" s="15"/>
      <c r="MGC2" s="15"/>
      <c r="MGD2" s="15"/>
      <c r="MGE2" s="15"/>
      <c r="MGF2" s="15"/>
      <c r="MGG2" s="15"/>
      <c r="MGH2" s="15"/>
      <c r="MGI2" s="15"/>
      <c r="MGJ2" s="15"/>
      <c r="MGK2" s="15"/>
      <c r="MGL2" s="15"/>
      <c r="MGM2" s="15"/>
      <c r="MGN2" s="15"/>
      <c r="MGO2" s="15"/>
      <c r="MGP2" s="15"/>
      <c r="MGQ2" s="15"/>
      <c r="MGR2" s="15"/>
      <c r="MGS2" s="15"/>
      <c r="MGT2" s="15"/>
      <c r="MGU2" s="15"/>
      <c r="MGV2" s="15"/>
      <c r="MGW2" s="15"/>
      <c r="MGX2" s="15"/>
      <c r="MGY2" s="15"/>
      <c r="MGZ2" s="15"/>
      <c r="MHA2" s="15"/>
      <c r="MHB2" s="15"/>
      <c r="MHC2" s="15"/>
      <c r="MHD2" s="15"/>
      <c r="MHE2" s="15"/>
      <c r="MHF2" s="15"/>
      <c r="MHG2" s="15"/>
      <c r="MHH2" s="15"/>
      <c r="MHI2" s="15"/>
      <c r="MHJ2" s="15"/>
      <c r="MHK2" s="15"/>
      <c r="MHL2" s="15"/>
      <c r="MHM2" s="15"/>
      <c r="MHN2" s="15"/>
      <c r="MHO2" s="15"/>
      <c r="MHP2" s="15"/>
      <c r="MHQ2" s="15"/>
      <c r="MHR2" s="15"/>
      <c r="MHS2" s="15"/>
      <c r="MHT2" s="15"/>
      <c r="MHU2" s="15"/>
      <c r="MHV2" s="15"/>
      <c r="MHW2" s="15"/>
      <c r="MHX2" s="15"/>
      <c r="MHY2" s="15"/>
      <c r="MHZ2" s="15"/>
      <c r="MIA2" s="15"/>
      <c r="MIB2" s="15"/>
      <c r="MIC2" s="15"/>
      <c r="MID2" s="15"/>
      <c r="MIE2" s="15"/>
      <c r="MIF2" s="15"/>
      <c r="MIG2" s="15"/>
      <c r="MIH2" s="15"/>
      <c r="MII2" s="15"/>
      <c r="MIJ2" s="15"/>
      <c r="MIK2" s="15"/>
      <c r="MIL2" s="15"/>
      <c r="MIM2" s="15"/>
      <c r="MIN2" s="15"/>
      <c r="MIO2" s="15"/>
      <c r="MIP2" s="15"/>
      <c r="MIQ2" s="15"/>
      <c r="MIR2" s="15"/>
      <c r="MIS2" s="15"/>
      <c r="MIT2" s="15"/>
      <c r="MIU2" s="15"/>
      <c r="MIV2" s="15"/>
      <c r="MIW2" s="15"/>
      <c r="MIX2" s="15"/>
      <c r="MIY2" s="15"/>
      <c r="MIZ2" s="15"/>
      <c r="MJA2" s="15"/>
      <c r="MJB2" s="15"/>
      <c r="MJC2" s="15"/>
      <c r="MJD2" s="15"/>
      <c r="MJE2" s="15"/>
      <c r="MJF2" s="15"/>
      <c r="MJG2" s="15"/>
      <c r="MJH2" s="15"/>
      <c r="MJI2" s="15"/>
      <c r="MJJ2" s="15"/>
      <c r="MJK2" s="15"/>
      <c r="MJL2" s="15"/>
      <c r="MJM2" s="15"/>
      <c r="MJN2" s="15"/>
      <c r="MJO2" s="15"/>
      <c r="MJP2" s="15"/>
      <c r="MJQ2" s="15"/>
      <c r="MJR2" s="15"/>
      <c r="MJS2" s="15"/>
      <c r="MJT2" s="15"/>
      <c r="MJU2" s="15"/>
      <c r="MJV2" s="15"/>
      <c r="MJW2" s="15"/>
      <c r="MJX2" s="15"/>
      <c r="MJY2" s="15"/>
      <c r="MJZ2" s="15"/>
      <c r="MKA2" s="15"/>
      <c r="MKB2" s="15"/>
      <c r="MKC2" s="15"/>
      <c r="MKD2" s="15"/>
      <c r="MKE2" s="15"/>
      <c r="MKF2" s="15"/>
      <c r="MKG2" s="15"/>
      <c r="MKH2" s="15"/>
      <c r="MKI2" s="15"/>
      <c r="MKJ2" s="15"/>
      <c r="MKK2" s="15"/>
      <c r="MKL2" s="15"/>
      <c r="MKM2" s="15"/>
      <c r="MKN2" s="15"/>
      <c r="MKO2" s="15"/>
      <c r="MKP2" s="15"/>
      <c r="MKQ2" s="15"/>
      <c r="MKR2" s="15"/>
      <c r="MKS2" s="15"/>
      <c r="MKT2" s="15"/>
      <c r="MKU2" s="15"/>
      <c r="MKV2" s="15"/>
      <c r="MKW2" s="15"/>
      <c r="MKX2" s="15"/>
      <c r="MKY2" s="15"/>
      <c r="MKZ2" s="15"/>
      <c r="MLA2" s="15"/>
      <c r="MLB2" s="15"/>
      <c r="MLC2" s="15"/>
      <c r="MLD2" s="15"/>
      <c r="MLE2" s="15"/>
      <c r="MLF2" s="15"/>
      <c r="MLG2" s="15"/>
      <c r="MLH2" s="15"/>
      <c r="MLI2" s="15"/>
      <c r="MLJ2" s="15"/>
      <c r="MLK2" s="15"/>
      <c r="MLL2" s="15"/>
      <c r="MLM2" s="15"/>
      <c r="MLN2" s="15"/>
      <c r="MLO2" s="15"/>
      <c r="MLP2" s="15"/>
      <c r="MLQ2" s="15"/>
      <c r="MLR2" s="15"/>
      <c r="MLS2" s="15"/>
      <c r="MLT2" s="15"/>
      <c r="MLU2" s="15"/>
      <c r="MLV2" s="15"/>
      <c r="MLW2" s="15"/>
      <c r="MLX2" s="15"/>
      <c r="MLY2" s="15"/>
      <c r="MLZ2" s="15"/>
      <c r="MMA2" s="15"/>
      <c r="MMB2" s="15"/>
      <c r="MMC2" s="15"/>
      <c r="MMD2" s="15"/>
      <c r="MME2" s="15"/>
      <c r="MMF2" s="15"/>
      <c r="MMG2" s="15"/>
      <c r="MMH2" s="15"/>
      <c r="MMI2" s="15"/>
      <c r="MMJ2" s="15"/>
      <c r="MMK2" s="15"/>
      <c r="MML2" s="15"/>
      <c r="MMM2" s="15"/>
      <c r="MMN2" s="15"/>
      <c r="MMO2" s="15"/>
      <c r="MMP2" s="15"/>
      <c r="MMQ2" s="15"/>
      <c r="MMR2" s="15"/>
      <c r="MMS2" s="15"/>
      <c r="MMT2" s="15"/>
      <c r="MMU2" s="15"/>
      <c r="MMV2" s="15"/>
      <c r="MMW2" s="15"/>
      <c r="MMX2" s="15"/>
      <c r="MMY2" s="15"/>
      <c r="MMZ2" s="15"/>
      <c r="MNA2" s="15"/>
      <c r="MNB2" s="15"/>
      <c r="MNC2" s="15"/>
      <c r="MND2" s="15"/>
      <c r="MNE2" s="15"/>
      <c r="MNF2" s="15"/>
      <c r="MNG2" s="15"/>
      <c r="MNH2" s="15"/>
      <c r="MNI2" s="15"/>
      <c r="MNJ2" s="15"/>
      <c r="MNK2" s="15"/>
      <c r="MNL2" s="15"/>
      <c r="MNM2" s="15"/>
      <c r="MNN2" s="15"/>
      <c r="MNO2" s="15"/>
      <c r="MNP2" s="15"/>
      <c r="MNQ2" s="15"/>
      <c r="MNR2" s="15"/>
      <c r="MNS2" s="15"/>
      <c r="MNT2" s="15"/>
      <c r="MNU2" s="15"/>
      <c r="MNV2" s="15"/>
      <c r="MNW2" s="15"/>
      <c r="MNX2" s="15"/>
      <c r="MNY2" s="15"/>
      <c r="MNZ2" s="15"/>
      <c r="MOA2" s="15"/>
      <c r="MOB2" s="15"/>
      <c r="MOC2" s="15"/>
      <c r="MOD2" s="15"/>
      <c r="MOE2" s="15"/>
      <c r="MOF2" s="15"/>
      <c r="MOG2" s="15"/>
      <c r="MOH2" s="15"/>
      <c r="MOI2" s="15"/>
      <c r="MOJ2" s="15"/>
      <c r="MOK2" s="15"/>
      <c r="MOL2" s="15"/>
      <c r="MOM2" s="15"/>
      <c r="MON2" s="15"/>
      <c r="MOO2" s="15"/>
      <c r="MOP2" s="15"/>
      <c r="MOQ2" s="15"/>
      <c r="MOR2" s="15"/>
      <c r="MOS2" s="15"/>
      <c r="MOT2" s="15"/>
      <c r="MOU2" s="15"/>
      <c r="MOV2" s="15"/>
      <c r="MOW2" s="15"/>
      <c r="MOX2" s="15"/>
      <c r="MOY2" s="15"/>
      <c r="MOZ2" s="15"/>
      <c r="MPA2" s="15"/>
      <c r="MPB2" s="15"/>
      <c r="MPC2" s="15"/>
      <c r="MPD2" s="15"/>
      <c r="MPE2" s="15"/>
      <c r="MPF2" s="15"/>
      <c r="MPG2" s="15"/>
      <c r="MPH2" s="15"/>
      <c r="MPI2" s="15"/>
      <c r="MPJ2" s="15"/>
      <c r="MPK2" s="15"/>
      <c r="MPL2" s="15"/>
      <c r="MPM2" s="15"/>
      <c r="MPN2" s="15"/>
      <c r="MPO2" s="15"/>
      <c r="MPP2" s="15"/>
      <c r="MPQ2" s="15"/>
      <c r="MPR2" s="15"/>
      <c r="MPS2" s="15"/>
      <c r="MPT2" s="15"/>
      <c r="MPU2" s="15"/>
      <c r="MPV2" s="15"/>
      <c r="MPW2" s="15"/>
      <c r="MPX2" s="15"/>
      <c r="MPY2" s="15"/>
      <c r="MPZ2" s="15"/>
      <c r="MQA2" s="15"/>
      <c r="MQB2" s="15"/>
      <c r="MQC2" s="15"/>
      <c r="MQD2" s="15"/>
      <c r="MQE2" s="15"/>
      <c r="MQF2" s="15"/>
      <c r="MQG2" s="15"/>
      <c r="MQH2" s="15"/>
      <c r="MQI2" s="15"/>
      <c r="MQJ2" s="15"/>
      <c r="MQK2" s="15"/>
      <c r="MQL2" s="15"/>
      <c r="MQM2" s="15"/>
      <c r="MQN2" s="15"/>
      <c r="MQO2" s="15"/>
      <c r="MQP2" s="15"/>
      <c r="MQQ2" s="15"/>
      <c r="MQR2" s="15"/>
      <c r="MQS2" s="15"/>
      <c r="MQT2" s="15"/>
      <c r="MQU2" s="15"/>
      <c r="MQV2" s="15"/>
      <c r="MQW2" s="15"/>
      <c r="MQX2" s="15"/>
      <c r="MQY2" s="15"/>
      <c r="MQZ2" s="15"/>
      <c r="MRA2" s="15"/>
      <c r="MRB2" s="15"/>
      <c r="MRC2" s="15"/>
      <c r="MRD2" s="15"/>
      <c r="MRE2" s="15"/>
      <c r="MRF2" s="15"/>
      <c r="MRG2" s="15"/>
      <c r="MRH2" s="15"/>
      <c r="MRI2" s="15"/>
      <c r="MRJ2" s="15"/>
      <c r="MRK2" s="15"/>
      <c r="MRL2" s="15"/>
      <c r="MRM2" s="15"/>
      <c r="MRN2" s="15"/>
      <c r="MRO2" s="15"/>
      <c r="MRP2" s="15"/>
      <c r="MRQ2" s="15"/>
      <c r="MRR2" s="15"/>
      <c r="MRS2" s="15"/>
      <c r="MRT2" s="15"/>
      <c r="MRU2" s="15"/>
      <c r="MRV2" s="15"/>
      <c r="MRW2" s="15"/>
      <c r="MRX2" s="15"/>
      <c r="MRY2" s="15"/>
      <c r="MRZ2" s="15"/>
      <c r="MSA2" s="15"/>
      <c r="MSB2" s="15"/>
      <c r="MSC2" s="15"/>
      <c r="MSD2" s="15"/>
      <c r="MSE2" s="15"/>
      <c r="MSF2" s="15"/>
      <c r="MSG2" s="15"/>
      <c r="MSH2" s="15"/>
      <c r="MSI2" s="15"/>
      <c r="MSJ2" s="15"/>
      <c r="MSK2" s="15"/>
      <c r="MSL2" s="15"/>
      <c r="MSM2" s="15"/>
      <c r="MSN2" s="15"/>
      <c r="MSO2" s="15"/>
      <c r="MSP2" s="15"/>
      <c r="MSQ2" s="15"/>
      <c r="MSR2" s="15"/>
      <c r="MSS2" s="15"/>
      <c r="MST2" s="15"/>
      <c r="MSU2" s="15"/>
      <c r="MSV2" s="15"/>
      <c r="MSW2" s="15"/>
      <c r="MSX2" s="15"/>
      <c r="MSY2" s="15"/>
      <c r="MSZ2" s="15"/>
      <c r="MTA2" s="15"/>
      <c r="MTB2" s="15"/>
      <c r="MTC2" s="15"/>
      <c r="MTD2" s="15"/>
      <c r="MTE2" s="15"/>
      <c r="MTF2" s="15"/>
      <c r="MTG2" s="15"/>
      <c r="MTH2" s="15"/>
      <c r="MTI2" s="15"/>
      <c r="MTJ2" s="15"/>
      <c r="MTK2" s="15"/>
      <c r="MTL2" s="15"/>
      <c r="MTM2" s="15"/>
      <c r="MTN2" s="15"/>
      <c r="MTO2" s="15"/>
      <c r="MTP2" s="15"/>
      <c r="MTQ2" s="15"/>
      <c r="MTR2" s="15"/>
      <c r="MTS2" s="15"/>
      <c r="MTT2" s="15"/>
      <c r="MTU2" s="15"/>
      <c r="MTV2" s="15"/>
      <c r="MTW2" s="15"/>
      <c r="MTX2" s="15"/>
      <c r="MTY2" s="15"/>
      <c r="MTZ2" s="15"/>
      <c r="MUA2" s="15"/>
      <c r="MUB2" s="15"/>
      <c r="MUC2" s="15"/>
      <c r="MUD2" s="15"/>
      <c r="MUE2" s="15"/>
      <c r="MUF2" s="15"/>
      <c r="MUG2" s="15"/>
      <c r="MUH2" s="15"/>
      <c r="MUI2" s="15"/>
      <c r="MUJ2" s="15"/>
      <c r="MUK2" s="15"/>
      <c r="MUL2" s="15"/>
      <c r="MUM2" s="15"/>
      <c r="MUN2" s="15"/>
      <c r="MUO2" s="15"/>
      <c r="MUP2" s="15"/>
      <c r="MUQ2" s="15"/>
      <c r="MUR2" s="15"/>
      <c r="MUS2" s="15"/>
      <c r="MUT2" s="15"/>
      <c r="MUU2" s="15"/>
      <c r="MUV2" s="15"/>
      <c r="MUW2" s="15"/>
      <c r="MUX2" s="15"/>
      <c r="MUY2" s="15"/>
      <c r="MUZ2" s="15"/>
      <c r="MVA2" s="15"/>
      <c r="MVB2" s="15"/>
      <c r="MVC2" s="15"/>
      <c r="MVD2" s="15"/>
      <c r="MVE2" s="15"/>
      <c r="MVF2" s="15"/>
      <c r="MVG2" s="15"/>
      <c r="MVH2" s="15"/>
      <c r="MVI2" s="15"/>
      <c r="MVJ2" s="15"/>
      <c r="MVK2" s="15"/>
      <c r="MVL2" s="15"/>
      <c r="MVM2" s="15"/>
      <c r="MVN2" s="15"/>
      <c r="MVO2" s="15"/>
      <c r="MVP2" s="15"/>
      <c r="MVQ2" s="15"/>
      <c r="MVR2" s="15"/>
      <c r="MVS2" s="15"/>
      <c r="MVT2" s="15"/>
      <c r="MVU2" s="15"/>
      <c r="MVV2" s="15"/>
      <c r="MVW2" s="15"/>
      <c r="MVX2" s="15"/>
      <c r="MVY2" s="15"/>
      <c r="MVZ2" s="15"/>
      <c r="MWA2" s="15"/>
      <c r="MWB2" s="15"/>
      <c r="MWC2" s="15"/>
      <c r="MWD2" s="15"/>
      <c r="MWE2" s="15"/>
      <c r="MWF2" s="15"/>
      <c r="MWG2" s="15"/>
      <c r="MWH2" s="15"/>
      <c r="MWI2" s="15"/>
      <c r="MWJ2" s="15"/>
      <c r="MWK2" s="15"/>
      <c r="MWL2" s="15"/>
      <c r="MWM2" s="15"/>
      <c r="MWN2" s="15"/>
      <c r="MWO2" s="15"/>
      <c r="MWP2" s="15"/>
      <c r="MWQ2" s="15"/>
      <c r="MWR2" s="15"/>
      <c r="MWS2" s="15"/>
      <c r="MWT2" s="15"/>
      <c r="MWU2" s="15"/>
      <c r="MWV2" s="15"/>
      <c r="MWW2" s="15"/>
      <c r="MWX2" s="15"/>
      <c r="MWY2" s="15"/>
      <c r="MWZ2" s="15"/>
      <c r="MXA2" s="15"/>
      <c r="MXB2" s="15"/>
      <c r="MXC2" s="15"/>
      <c r="MXD2" s="15"/>
      <c r="MXE2" s="15"/>
      <c r="MXF2" s="15"/>
      <c r="MXG2" s="15"/>
      <c r="MXH2" s="15"/>
      <c r="MXI2" s="15"/>
      <c r="MXJ2" s="15"/>
      <c r="MXK2" s="15"/>
      <c r="MXL2" s="15"/>
      <c r="MXM2" s="15"/>
      <c r="MXN2" s="15"/>
      <c r="MXO2" s="15"/>
      <c r="MXP2" s="15"/>
      <c r="MXQ2" s="15"/>
      <c r="MXR2" s="15"/>
      <c r="MXS2" s="15"/>
      <c r="MXT2" s="15"/>
      <c r="MXU2" s="15"/>
      <c r="MXV2" s="15"/>
      <c r="MXW2" s="15"/>
      <c r="MXX2" s="15"/>
      <c r="MXY2" s="15"/>
      <c r="MXZ2" s="15"/>
      <c r="MYA2" s="15"/>
      <c r="MYB2" s="15"/>
      <c r="MYC2" s="15"/>
      <c r="MYD2" s="15"/>
      <c r="MYE2" s="15"/>
      <c r="MYF2" s="15"/>
      <c r="MYG2" s="15"/>
      <c r="MYH2" s="15"/>
      <c r="MYI2" s="15"/>
      <c r="MYJ2" s="15"/>
      <c r="MYK2" s="15"/>
      <c r="MYL2" s="15"/>
      <c r="MYM2" s="15"/>
      <c r="MYN2" s="15"/>
      <c r="MYO2" s="15"/>
      <c r="MYP2" s="15"/>
      <c r="MYQ2" s="15"/>
      <c r="MYR2" s="15"/>
      <c r="MYS2" s="15"/>
      <c r="MYT2" s="15"/>
      <c r="MYU2" s="15"/>
      <c r="MYV2" s="15"/>
      <c r="MYW2" s="15"/>
      <c r="MYX2" s="15"/>
      <c r="MYY2" s="15"/>
      <c r="MYZ2" s="15"/>
      <c r="MZA2" s="15"/>
      <c r="MZB2" s="15"/>
      <c r="MZC2" s="15"/>
      <c r="MZD2" s="15"/>
      <c r="MZE2" s="15"/>
      <c r="MZF2" s="15"/>
      <c r="MZG2" s="15"/>
      <c r="MZH2" s="15"/>
      <c r="MZI2" s="15"/>
      <c r="MZJ2" s="15"/>
      <c r="MZK2" s="15"/>
      <c r="MZL2" s="15"/>
      <c r="MZM2" s="15"/>
      <c r="MZN2" s="15"/>
      <c r="MZO2" s="15"/>
      <c r="MZP2" s="15"/>
      <c r="MZQ2" s="15"/>
      <c r="MZR2" s="15"/>
      <c r="MZS2" s="15"/>
      <c r="MZT2" s="15"/>
      <c r="MZU2" s="15"/>
      <c r="MZV2" s="15"/>
      <c r="MZW2" s="15"/>
      <c r="MZX2" s="15"/>
      <c r="MZY2" s="15"/>
      <c r="MZZ2" s="15"/>
      <c r="NAA2" s="15"/>
      <c r="NAB2" s="15"/>
      <c r="NAC2" s="15"/>
      <c r="NAD2" s="15"/>
      <c r="NAE2" s="15"/>
      <c r="NAF2" s="15"/>
      <c r="NAG2" s="15"/>
      <c r="NAH2" s="15"/>
      <c r="NAI2" s="15"/>
      <c r="NAJ2" s="15"/>
      <c r="NAK2" s="15"/>
      <c r="NAL2" s="15"/>
      <c r="NAM2" s="15"/>
      <c r="NAN2" s="15"/>
      <c r="NAO2" s="15"/>
      <c r="NAP2" s="15"/>
      <c r="NAQ2" s="15"/>
      <c r="NAR2" s="15"/>
      <c r="NAS2" s="15"/>
      <c r="NAT2" s="15"/>
      <c r="NAU2" s="15"/>
      <c r="NAV2" s="15"/>
      <c r="NAW2" s="15"/>
      <c r="NAX2" s="15"/>
      <c r="NAY2" s="15"/>
      <c r="NAZ2" s="15"/>
      <c r="NBA2" s="15"/>
      <c r="NBB2" s="15"/>
      <c r="NBC2" s="15"/>
      <c r="NBD2" s="15"/>
      <c r="NBE2" s="15"/>
      <c r="NBF2" s="15"/>
      <c r="NBG2" s="15"/>
      <c r="NBH2" s="15"/>
      <c r="NBI2" s="15"/>
      <c r="NBJ2" s="15"/>
      <c r="NBK2" s="15"/>
      <c r="NBL2" s="15"/>
      <c r="NBM2" s="15"/>
      <c r="NBN2" s="15"/>
      <c r="NBO2" s="15"/>
      <c r="NBP2" s="15"/>
      <c r="NBQ2" s="15"/>
      <c r="NBR2" s="15"/>
      <c r="NBS2" s="15"/>
      <c r="NBT2" s="15"/>
      <c r="NBU2" s="15"/>
      <c r="NBV2" s="15"/>
      <c r="NBW2" s="15"/>
      <c r="NBX2" s="15"/>
      <c r="NBY2" s="15"/>
      <c r="NBZ2" s="15"/>
      <c r="NCA2" s="15"/>
      <c r="NCB2" s="15"/>
      <c r="NCC2" s="15"/>
      <c r="NCD2" s="15"/>
      <c r="NCE2" s="15"/>
      <c r="NCF2" s="15"/>
      <c r="NCG2" s="15"/>
      <c r="NCH2" s="15"/>
      <c r="NCI2" s="15"/>
      <c r="NCJ2" s="15"/>
      <c r="NCK2" s="15"/>
      <c r="NCL2" s="15"/>
      <c r="NCM2" s="15"/>
      <c r="NCN2" s="15"/>
      <c r="NCO2" s="15"/>
      <c r="NCP2" s="15"/>
      <c r="NCQ2" s="15"/>
      <c r="NCR2" s="15"/>
      <c r="NCS2" s="15"/>
      <c r="NCT2" s="15"/>
      <c r="NCU2" s="15"/>
      <c r="NCV2" s="15"/>
      <c r="NCW2" s="15"/>
      <c r="NCX2" s="15"/>
      <c r="NCY2" s="15"/>
      <c r="NCZ2" s="15"/>
      <c r="NDA2" s="15"/>
      <c r="NDB2" s="15"/>
      <c r="NDC2" s="15"/>
      <c r="NDD2" s="15"/>
      <c r="NDE2" s="15"/>
      <c r="NDF2" s="15"/>
      <c r="NDG2" s="15"/>
      <c r="NDH2" s="15"/>
      <c r="NDI2" s="15"/>
      <c r="NDJ2" s="15"/>
      <c r="NDK2" s="15"/>
      <c r="NDL2" s="15"/>
      <c r="NDM2" s="15"/>
      <c r="NDN2" s="15"/>
      <c r="NDO2" s="15"/>
      <c r="NDP2" s="15"/>
      <c r="NDQ2" s="15"/>
      <c r="NDR2" s="15"/>
      <c r="NDS2" s="15"/>
      <c r="NDT2" s="15"/>
      <c r="NDU2" s="15"/>
      <c r="NDV2" s="15"/>
      <c r="NDW2" s="15"/>
      <c r="NDX2" s="15"/>
      <c r="NDY2" s="15"/>
      <c r="NDZ2" s="15"/>
      <c r="NEA2" s="15"/>
      <c r="NEB2" s="15"/>
      <c r="NEC2" s="15"/>
      <c r="NED2" s="15"/>
      <c r="NEE2" s="15"/>
      <c r="NEF2" s="15"/>
      <c r="NEG2" s="15"/>
      <c r="NEH2" s="15"/>
      <c r="NEI2" s="15"/>
      <c r="NEJ2" s="15"/>
      <c r="NEK2" s="15"/>
      <c r="NEL2" s="15"/>
      <c r="NEM2" s="15"/>
      <c r="NEN2" s="15"/>
      <c r="NEO2" s="15"/>
      <c r="NEP2" s="15"/>
      <c r="NEQ2" s="15"/>
      <c r="NER2" s="15"/>
      <c r="NES2" s="15"/>
      <c r="NET2" s="15"/>
      <c r="NEU2" s="15"/>
      <c r="NEV2" s="15"/>
      <c r="NEW2" s="15"/>
      <c r="NEX2" s="15"/>
      <c r="NEY2" s="15"/>
      <c r="NEZ2" s="15"/>
      <c r="NFA2" s="15"/>
      <c r="NFB2" s="15"/>
      <c r="NFC2" s="15"/>
      <c r="NFD2" s="15"/>
      <c r="NFE2" s="15"/>
      <c r="NFF2" s="15"/>
      <c r="NFG2" s="15"/>
      <c r="NFH2" s="15"/>
      <c r="NFI2" s="15"/>
      <c r="NFJ2" s="15"/>
      <c r="NFK2" s="15"/>
      <c r="NFL2" s="15"/>
      <c r="NFM2" s="15"/>
      <c r="NFN2" s="15"/>
      <c r="NFO2" s="15"/>
      <c r="NFP2" s="15"/>
      <c r="NFQ2" s="15"/>
      <c r="NFR2" s="15"/>
      <c r="NFS2" s="15"/>
      <c r="NFT2" s="15"/>
      <c r="NFU2" s="15"/>
      <c r="NFV2" s="15"/>
      <c r="NFW2" s="15"/>
      <c r="NFX2" s="15"/>
      <c r="NFY2" s="15"/>
      <c r="NFZ2" s="15"/>
      <c r="NGA2" s="15"/>
      <c r="NGB2" s="15"/>
      <c r="NGC2" s="15"/>
      <c r="NGD2" s="15"/>
      <c r="NGE2" s="15"/>
      <c r="NGF2" s="15"/>
      <c r="NGG2" s="15"/>
      <c r="NGH2" s="15"/>
      <c r="NGI2" s="15"/>
      <c r="NGJ2" s="15"/>
      <c r="NGK2" s="15"/>
      <c r="NGL2" s="15"/>
      <c r="NGM2" s="15"/>
      <c r="NGN2" s="15"/>
      <c r="NGO2" s="15"/>
      <c r="NGP2" s="15"/>
      <c r="NGQ2" s="15"/>
      <c r="NGR2" s="15"/>
      <c r="NGS2" s="15"/>
      <c r="NGT2" s="15"/>
      <c r="NGU2" s="15"/>
      <c r="NGV2" s="15"/>
      <c r="NGW2" s="15"/>
      <c r="NGX2" s="15"/>
      <c r="NGY2" s="15"/>
      <c r="NGZ2" s="15"/>
      <c r="NHA2" s="15"/>
      <c r="NHB2" s="15"/>
      <c r="NHC2" s="15"/>
      <c r="NHD2" s="15"/>
      <c r="NHE2" s="15"/>
      <c r="NHF2" s="15"/>
      <c r="NHG2" s="15"/>
      <c r="NHH2" s="15"/>
      <c r="NHI2" s="15"/>
      <c r="NHJ2" s="15"/>
      <c r="NHK2" s="15"/>
      <c r="NHL2" s="15"/>
      <c r="NHM2" s="15"/>
      <c r="NHN2" s="15"/>
      <c r="NHO2" s="15"/>
      <c r="NHP2" s="15"/>
      <c r="NHQ2" s="15"/>
      <c r="NHR2" s="15"/>
      <c r="NHS2" s="15"/>
      <c r="NHT2" s="15"/>
      <c r="NHU2" s="15"/>
      <c r="NHV2" s="15"/>
      <c r="NHW2" s="15"/>
      <c r="NHX2" s="15"/>
      <c r="NHY2" s="15"/>
      <c r="NHZ2" s="15"/>
      <c r="NIA2" s="15"/>
      <c r="NIB2" s="15"/>
      <c r="NIC2" s="15"/>
      <c r="NID2" s="15"/>
      <c r="NIE2" s="15"/>
      <c r="NIF2" s="15"/>
      <c r="NIG2" s="15"/>
      <c r="NIH2" s="15"/>
      <c r="NII2" s="15"/>
      <c r="NIJ2" s="15"/>
      <c r="NIK2" s="15"/>
      <c r="NIL2" s="15"/>
      <c r="NIM2" s="15"/>
      <c r="NIN2" s="15"/>
      <c r="NIO2" s="15"/>
      <c r="NIP2" s="15"/>
      <c r="NIQ2" s="15"/>
      <c r="NIR2" s="15"/>
      <c r="NIS2" s="15"/>
      <c r="NIT2" s="15"/>
      <c r="NIU2" s="15"/>
      <c r="NIV2" s="15"/>
      <c r="NIW2" s="15"/>
      <c r="NIX2" s="15"/>
      <c r="NIY2" s="15"/>
      <c r="NIZ2" s="15"/>
      <c r="NJA2" s="15"/>
      <c r="NJB2" s="15"/>
      <c r="NJC2" s="15"/>
      <c r="NJD2" s="15"/>
      <c r="NJE2" s="15"/>
      <c r="NJF2" s="15"/>
      <c r="NJG2" s="15"/>
      <c r="NJH2" s="15"/>
      <c r="NJI2" s="15"/>
      <c r="NJJ2" s="15"/>
      <c r="NJK2" s="15"/>
      <c r="NJL2" s="15"/>
      <c r="NJM2" s="15"/>
      <c r="NJN2" s="15"/>
      <c r="NJO2" s="15"/>
      <c r="NJP2" s="15"/>
      <c r="NJQ2" s="15"/>
      <c r="NJR2" s="15"/>
      <c r="NJS2" s="15"/>
      <c r="NJT2" s="15"/>
      <c r="NJU2" s="15"/>
      <c r="NJV2" s="15"/>
      <c r="NJW2" s="15"/>
      <c r="NJX2" s="15"/>
      <c r="NJY2" s="15"/>
      <c r="NJZ2" s="15"/>
      <c r="NKA2" s="15"/>
      <c r="NKB2" s="15"/>
      <c r="NKC2" s="15"/>
      <c r="NKD2" s="15"/>
      <c r="NKE2" s="15"/>
      <c r="NKF2" s="15"/>
      <c r="NKG2" s="15"/>
      <c r="NKH2" s="15"/>
      <c r="NKI2" s="15"/>
      <c r="NKJ2" s="15"/>
      <c r="NKK2" s="15"/>
      <c r="NKL2" s="15"/>
      <c r="NKM2" s="15"/>
      <c r="NKN2" s="15"/>
      <c r="NKO2" s="15"/>
      <c r="NKP2" s="15"/>
      <c r="NKQ2" s="15"/>
      <c r="NKR2" s="15"/>
      <c r="NKS2" s="15"/>
      <c r="NKT2" s="15"/>
      <c r="NKU2" s="15"/>
      <c r="NKV2" s="15"/>
      <c r="NKW2" s="15"/>
      <c r="NKX2" s="15"/>
      <c r="NKY2" s="15"/>
      <c r="NKZ2" s="15"/>
      <c r="NLA2" s="15"/>
      <c r="NLB2" s="15"/>
      <c r="NLC2" s="15"/>
      <c r="NLD2" s="15"/>
      <c r="NLE2" s="15"/>
      <c r="NLF2" s="15"/>
      <c r="NLG2" s="15"/>
      <c r="NLH2" s="15"/>
      <c r="NLI2" s="15"/>
      <c r="NLJ2" s="15"/>
      <c r="NLK2" s="15"/>
      <c r="NLL2" s="15"/>
      <c r="NLM2" s="15"/>
      <c r="NLN2" s="15"/>
      <c r="NLO2" s="15"/>
      <c r="NLP2" s="15"/>
      <c r="NLQ2" s="15"/>
      <c r="NLR2" s="15"/>
      <c r="NLS2" s="15"/>
      <c r="NLT2" s="15"/>
      <c r="NLU2" s="15"/>
      <c r="NLV2" s="15"/>
      <c r="NLW2" s="15"/>
      <c r="NLX2" s="15"/>
      <c r="NLY2" s="15"/>
      <c r="NLZ2" s="15"/>
      <c r="NMA2" s="15"/>
      <c r="NMB2" s="15"/>
      <c r="NMC2" s="15"/>
      <c r="NMD2" s="15"/>
      <c r="NME2" s="15"/>
      <c r="NMF2" s="15"/>
      <c r="NMG2" s="15"/>
      <c r="NMH2" s="15"/>
      <c r="NMI2" s="15"/>
      <c r="NMJ2" s="15"/>
      <c r="NMK2" s="15"/>
      <c r="NML2" s="15"/>
      <c r="NMM2" s="15"/>
      <c r="NMN2" s="15"/>
      <c r="NMO2" s="15"/>
      <c r="NMP2" s="15"/>
      <c r="NMQ2" s="15"/>
      <c r="NMR2" s="15"/>
      <c r="NMS2" s="15"/>
      <c r="NMT2" s="15"/>
      <c r="NMU2" s="15"/>
      <c r="NMV2" s="15"/>
      <c r="NMW2" s="15"/>
      <c r="NMX2" s="15"/>
      <c r="NMY2" s="15"/>
      <c r="NMZ2" s="15"/>
      <c r="NNA2" s="15"/>
      <c r="NNB2" s="15"/>
      <c r="NNC2" s="15"/>
      <c r="NND2" s="15"/>
      <c r="NNE2" s="15"/>
      <c r="NNF2" s="15"/>
      <c r="NNG2" s="15"/>
      <c r="NNH2" s="15"/>
      <c r="NNI2" s="15"/>
      <c r="NNJ2" s="15"/>
      <c r="NNK2" s="15"/>
      <c r="NNL2" s="15"/>
      <c r="NNM2" s="15"/>
      <c r="NNN2" s="15"/>
      <c r="NNO2" s="15"/>
      <c r="NNP2" s="15"/>
      <c r="NNQ2" s="15"/>
      <c r="NNR2" s="15"/>
      <c r="NNS2" s="15"/>
      <c r="NNT2" s="15"/>
      <c r="NNU2" s="15"/>
      <c r="NNV2" s="15"/>
      <c r="NNW2" s="15"/>
      <c r="NNX2" s="15"/>
      <c r="NNY2" s="15"/>
      <c r="NNZ2" s="15"/>
      <c r="NOA2" s="15"/>
      <c r="NOB2" s="15"/>
      <c r="NOC2" s="15"/>
      <c r="NOD2" s="15"/>
      <c r="NOE2" s="15"/>
      <c r="NOF2" s="15"/>
      <c r="NOG2" s="15"/>
      <c r="NOH2" s="15"/>
      <c r="NOI2" s="15"/>
      <c r="NOJ2" s="15"/>
      <c r="NOK2" s="15"/>
      <c r="NOL2" s="15"/>
      <c r="NOM2" s="15"/>
      <c r="NON2" s="15"/>
      <c r="NOO2" s="15"/>
      <c r="NOP2" s="15"/>
      <c r="NOQ2" s="15"/>
      <c r="NOR2" s="15"/>
      <c r="NOS2" s="15"/>
      <c r="NOT2" s="15"/>
      <c r="NOU2" s="15"/>
      <c r="NOV2" s="15"/>
      <c r="NOW2" s="15"/>
      <c r="NOX2" s="15"/>
      <c r="NOY2" s="15"/>
      <c r="NOZ2" s="15"/>
      <c r="NPA2" s="15"/>
      <c r="NPB2" s="15"/>
      <c r="NPC2" s="15"/>
      <c r="NPD2" s="15"/>
      <c r="NPE2" s="15"/>
      <c r="NPF2" s="15"/>
      <c r="NPG2" s="15"/>
      <c r="NPH2" s="15"/>
      <c r="NPI2" s="15"/>
      <c r="NPJ2" s="15"/>
      <c r="NPK2" s="15"/>
      <c r="NPL2" s="15"/>
      <c r="NPM2" s="15"/>
      <c r="NPN2" s="15"/>
      <c r="NPO2" s="15"/>
      <c r="NPP2" s="15"/>
      <c r="NPQ2" s="15"/>
      <c r="NPR2" s="15"/>
      <c r="NPS2" s="15"/>
      <c r="NPT2" s="15"/>
      <c r="NPU2" s="15"/>
      <c r="NPV2" s="15"/>
      <c r="NPW2" s="15"/>
      <c r="NPX2" s="15"/>
      <c r="NPY2" s="15"/>
      <c r="NPZ2" s="15"/>
      <c r="NQA2" s="15"/>
      <c r="NQB2" s="15"/>
      <c r="NQC2" s="15"/>
      <c r="NQD2" s="15"/>
      <c r="NQE2" s="15"/>
      <c r="NQF2" s="15"/>
      <c r="NQG2" s="15"/>
      <c r="NQH2" s="15"/>
      <c r="NQI2" s="15"/>
      <c r="NQJ2" s="15"/>
      <c r="NQK2" s="15"/>
      <c r="NQL2" s="15"/>
      <c r="NQM2" s="15"/>
      <c r="NQN2" s="15"/>
      <c r="NQO2" s="15"/>
      <c r="NQP2" s="15"/>
      <c r="NQQ2" s="15"/>
      <c r="NQR2" s="15"/>
      <c r="NQS2" s="15"/>
      <c r="NQT2" s="15"/>
      <c r="NQU2" s="15"/>
      <c r="NQV2" s="15"/>
      <c r="NQW2" s="15"/>
      <c r="NQX2" s="15"/>
      <c r="NQY2" s="15"/>
      <c r="NQZ2" s="15"/>
      <c r="NRA2" s="15"/>
      <c r="NRB2" s="15"/>
      <c r="NRC2" s="15"/>
      <c r="NRD2" s="15"/>
      <c r="NRE2" s="15"/>
      <c r="NRF2" s="15"/>
      <c r="NRG2" s="15"/>
      <c r="NRH2" s="15"/>
      <c r="NRI2" s="15"/>
      <c r="NRJ2" s="15"/>
      <c r="NRK2" s="15"/>
      <c r="NRL2" s="15"/>
      <c r="NRM2" s="15"/>
      <c r="NRN2" s="15"/>
      <c r="NRO2" s="15"/>
      <c r="NRP2" s="15"/>
      <c r="NRQ2" s="15"/>
      <c r="NRR2" s="15"/>
      <c r="NRS2" s="15"/>
      <c r="NRT2" s="15"/>
      <c r="NRU2" s="15"/>
      <c r="NRV2" s="15"/>
      <c r="NRW2" s="15"/>
      <c r="NRX2" s="15"/>
      <c r="NRY2" s="15"/>
      <c r="NRZ2" s="15"/>
      <c r="NSA2" s="15"/>
      <c r="NSB2" s="15"/>
      <c r="NSC2" s="15"/>
      <c r="NSD2" s="15"/>
      <c r="NSE2" s="15"/>
      <c r="NSF2" s="15"/>
      <c r="NSG2" s="15"/>
      <c r="NSH2" s="15"/>
      <c r="NSI2" s="15"/>
      <c r="NSJ2" s="15"/>
      <c r="NSK2" s="15"/>
      <c r="NSL2" s="15"/>
      <c r="NSM2" s="15"/>
      <c r="NSN2" s="15"/>
      <c r="NSO2" s="15"/>
      <c r="NSP2" s="15"/>
      <c r="NSQ2" s="15"/>
      <c r="NSR2" s="15"/>
      <c r="NSS2" s="15"/>
      <c r="NST2" s="15"/>
      <c r="NSU2" s="15"/>
      <c r="NSV2" s="15"/>
      <c r="NSW2" s="15"/>
      <c r="NSX2" s="15"/>
      <c r="NSY2" s="15"/>
      <c r="NSZ2" s="15"/>
      <c r="NTA2" s="15"/>
      <c r="NTB2" s="15"/>
      <c r="NTC2" s="15"/>
      <c r="NTD2" s="15"/>
      <c r="NTE2" s="15"/>
      <c r="NTF2" s="15"/>
      <c r="NTG2" s="15"/>
      <c r="NTH2" s="15"/>
      <c r="NTI2" s="15"/>
      <c r="NTJ2" s="15"/>
      <c r="NTK2" s="15"/>
      <c r="NTL2" s="15"/>
      <c r="NTM2" s="15"/>
      <c r="NTN2" s="15"/>
      <c r="NTO2" s="15"/>
      <c r="NTP2" s="15"/>
      <c r="NTQ2" s="15"/>
      <c r="NTR2" s="15"/>
      <c r="NTS2" s="15"/>
      <c r="NTT2" s="15"/>
      <c r="NTU2" s="15"/>
      <c r="NTV2" s="15"/>
      <c r="NTW2" s="15"/>
      <c r="NTX2" s="15"/>
      <c r="NTY2" s="15"/>
      <c r="NTZ2" s="15"/>
      <c r="NUA2" s="15"/>
      <c r="NUB2" s="15"/>
      <c r="NUC2" s="15"/>
      <c r="NUD2" s="15"/>
      <c r="NUE2" s="15"/>
      <c r="NUF2" s="15"/>
      <c r="NUG2" s="15"/>
      <c r="NUH2" s="15"/>
      <c r="NUI2" s="15"/>
      <c r="NUJ2" s="15"/>
      <c r="NUK2" s="15"/>
      <c r="NUL2" s="15"/>
      <c r="NUM2" s="15"/>
      <c r="NUN2" s="15"/>
      <c r="NUO2" s="15"/>
      <c r="NUP2" s="15"/>
      <c r="NUQ2" s="15"/>
      <c r="NUR2" s="15"/>
      <c r="NUS2" s="15"/>
      <c r="NUT2" s="15"/>
      <c r="NUU2" s="15"/>
      <c r="NUV2" s="15"/>
      <c r="NUW2" s="15"/>
      <c r="NUX2" s="15"/>
      <c r="NUY2" s="15"/>
      <c r="NUZ2" s="15"/>
      <c r="NVA2" s="15"/>
      <c r="NVB2" s="15"/>
      <c r="NVC2" s="15"/>
      <c r="NVD2" s="15"/>
      <c r="NVE2" s="15"/>
      <c r="NVF2" s="15"/>
      <c r="NVG2" s="15"/>
      <c r="NVH2" s="15"/>
      <c r="NVI2" s="15"/>
      <c r="NVJ2" s="15"/>
      <c r="NVK2" s="15"/>
      <c r="NVL2" s="15"/>
      <c r="NVM2" s="15"/>
      <c r="NVN2" s="15"/>
      <c r="NVO2" s="15"/>
      <c r="NVP2" s="15"/>
      <c r="NVQ2" s="15"/>
      <c r="NVR2" s="15"/>
      <c r="NVS2" s="15"/>
      <c r="NVT2" s="15"/>
      <c r="NVU2" s="15"/>
      <c r="NVV2" s="15"/>
      <c r="NVW2" s="15"/>
      <c r="NVX2" s="15"/>
      <c r="NVY2" s="15"/>
      <c r="NVZ2" s="15"/>
      <c r="NWA2" s="15"/>
      <c r="NWB2" s="15"/>
      <c r="NWC2" s="15"/>
      <c r="NWD2" s="15"/>
      <c r="NWE2" s="15"/>
      <c r="NWF2" s="15"/>
      <c r="NWG2" s="15"/>
      <c r="NWH2" s="15"/>
      <c r="NWI2" s="15"/>
      <c r="NWJ2" s="15"/>
      <c r="NWK2" s="15"/>
      <c r="NWL2" s="15"/>
      <c r="NWM2" s="15"/>
      <c r="NWN2" s="15"/>
      <c r="NWO2" s="15"/>
      <c r="NWP2" s="15"/>
      <c r="NWQ2" s="15"/>
      <c r="NWR2" s="15"/>
      <c r="NWS2" s="15"/>
      <c r="NWT2" s="15"/>
      <c r="NWU2" s="15"/>
      <c r="NWV2" s="15"/>
      <c r="NWW2" s="15"/>
      <c r="NWX2" s="15"/>
      <c r="NWY2" s="15"/>
      <c r="NWZ2" s="15"/>
      <c r="NXA2" s="15"/>
      <c r="NXB2" s="15"/>
      <c r="NXC2" s="15"/>
      <c r="NXD2" s="15"/>
      <c r="NXE2" s="15"/>
      <c r="NXF2" s="15"/>
      <c r="NXG2" s="15"/>
      <c r="NXH2" s="15"/>
      <c r="NXI2" s="15"/>
      <c r="NXJ2" s="15"/>
      <c r="NXK2" s="15"/>
      <c r="NXL2" s="15"/>
      <c r="NXM2" s="15"/>
      <c r="NXN2" s="15"/>
      <c r="NXO2" s="15"/>
      <c r="NXP2" s="15"/>
      <c r="NXQ2" s="15"/>
      <c r="NXR2" s="15"/>
      <c r="NXS2" s="15"/>
      <c r="NXT2" s="15"/>
      <c r="NXU2" s="15"/>
      <c r="NXV2" s="15"/>
      <c r="NXW2" s="15"/>
      <c r="NXX2" s="15"/>
      <c r="NXY2" s="15"/>
      <c r="NXZ2" s="15"/>
      <c r="NYA2" s="15"/>
      <c r="NYB2" s="15"/>
      <c r="NYC2" s="15"/>
      <c r="NYD2" s="15"/>
      <c r="NYE2" s="15"/>
      <c r="NYF2" s="15"/>
      <c r="NYG2" s="15"/>
      <c r="NYH2" s="15"/>
      <c r="NYI2" s="15"/>
      <c r="NYJ2" s="15"/>
      <c r="NYK2" s="15"/>
      <c r="NYL2" s="15"/>
      <c r="NYM2" s="15"/>
      <c r="NYN2" s="15"/>
      <c r="NYO2" s="15"/>
      <c r="NYP2" s="15"/>
      <c r="NYQ2" s="15"/>
      <c r="NYR2" s="15"/>
      <c r="NYS2" s="15"/>
      <c r="NYT2" s="15"/>
      <c r="NYU2" s="15"/>
      <c r="NYV2" s="15"/>
      <c r="NYW2" s="15"/>
      <c r="NYX2" s="15"/>
      <c r="NYY2" s="15"/>
      <c r="NYZ2" s="15"/>
      <c r="NZA2" s="15"/>
      <c r="NZB2" s="15"/>
      <c r="NZC2" s="15"/>
      <c r="NZD2" s="15"/>
      <c r="NZE2" s="15"/>
      <c r="NZF2" s="15"/>
      <c r="NZG2" s="15"/>
      <c r="NZH2" s="15"/>
      <c r="NZI2" s="15"/>
      <c r="NZJ2" s="15"/>
      <c r="NZK2" s="15"/>
      <c r="NZL2" s="15"/>
      <c r="NZM2" s="15"/>
      <c r="NZN2" s="15"/>
      <c r="NZO2" s="15"/>
      <c r="NZP2" s="15"/>
      <c r="NZQ2" s="15"/>
      <c r="NZR2" s="15"/>
      <c r="NZS2" s="15"/>
      <c r="NZT2" s="15"/>
      <c r="NZU2" s="15"/>
      <c r="NZV2" s="15"/>
      <c r="NZW2" s="15"/>
      <c r="NZX2" s="15"/>
      <c r="NZY2" s="15"/>
      <c r="NZZ2" s="15"/>
      <c r="OAA2" s="15"/>
      <c r="OAB2" s="15"/>
      <c r="OAC2" s="15"/>
      <c r="OAD2" s="15"/>
      <c r="OAE2" s="15"/>
      <c r="OAF2" s="15"/>
      <c r="OAG2" s="15"/>
      <c r="OAH2" s="15"/>
      <c r="OAI2" s="15"/>
      <c r="OAJ2" s="15"/>
      <c r="OAK2" s="15"/>
      <c r="OAL2" s="15"/>
      <c r="OAM2" s="15"/>
      <c r="OAN2" s="15"/>
      <c r="OAO2" s="15"/>
      <c r="OAP2" s="15"/>
      <c r="OAQ2" s="15"/>
      <c r="OAR2" s="15"/>
      <c r="OAS2" s="15"/>
      <c r="OAT2" s="15"/>
      <c r="OAU2" s="15"/>
      <c r="OAV2" s="15"/>
      <c r="OAW2" s="15"/>
      <c r="OAX2" s="15"/>
      <c r="OAY2" s="15"/>
      <c r="OAZ2" s="15"/>
      <c r="OBA2" s="15"/>
      <c r="OBB2" s="15"/>
      <c r="OBC2" s="15"/>
      <c r="OBD2" s="15"/>
      <c r="OBE2" s="15"/>
      <c r="OBF2" s="15"/>
      <c r="OBG2" s="15"/>
      <c r="OBH2" s="15"/>
      <c r="OBI2" s="15"/>
      <c r="OBJ2" s="15"/>
      <c r="OBK2" s="15"/>
      <c r="OBL2" s="15"/>
      <c r="OBM2" s="15"/>
      <c r="OBN2" s="15"/>
      <c r="OBO2" s="15"/>
      <c r="OBP2" s="15"/>
      <c r="OBQ2" s="15"/>
      <c r="OBR2" s="15"/>
      <c r="OBS2" s="15"/>
      <c r="OBT2" s="15"/>
      <c r="OBU2" s="15"/>
      <c r="OBV2" s="15"/>
      <c r="OBW2" s="15"/>
      <c r="OBX2" s="15"/>
      <c r="OBY2" s="15"/>
      <c r="OBZ2" s="15"/>
      <c r="OCA2" s="15"/>
      <c r="OCB2" s="15"/>
      <c r="OCC2" s="15"/>
      <c r="OCD2" s="15"/>
      <c r="OCE2" s="15"/>
      <c r="OCF2" s="15"/>
      <c r="OCG2" s="15"/>
      <c r="OCH2" s="15"/>
      <c r="OCI2" s="15"/>
      <c r="OCJ2" s="15"/>
      <c r="OCK2" s="15"/>
      <c r="OCL2" s="15"/>
      <c r="OCM2" s="15"/>
      <c r="OCN2" s="15"/>
      <c r="OCO2" s="15"/>
      <c r="OCP2" s="15"/>
      <c r="OCQ2" s="15"/>
      <c r="OCR2" s="15"/>
      <c r="OCS2" s="15"/>
      <c r="OCT2" s="15"/>
      <c r="OCU2" s="15"/>
      <c r="OCV2" s="15"/>
      <c r="OCW2" s="15"/>
      <c r="OCX2" s="15"/>
      <c r="OCY2" s="15"/>
      <c r="OCZ2" s="15"/>
      <c r="ODA2" s="15"/>
      <c r="ODB2" s="15"/>
      <c r="ODC2" s="15"/>
      <c r="ODD2" s="15"/>
      <c r="ODE2" s="15"/>
      <c r="ODF2" s="15"/>
      <c r="ODG2" s="15"/>
      <c r="ODH2" s="15"/>
      <c r="ODI2" s="15"/>
      <c r="ODJ2" s="15"/>
      <c r="ODK2" s="15"/>
      <c r="ODL2" s="15"/>
      <c r="ODM2" s="15"/>
      <c r="ODN2" s="15"/>
      <c r="ODO2" s="15"/>
      <c r="ODP2" s="15"/>
      <c r="ODQ2" s="15"/>
      <c r="ODR2" s="15"/>
      <c r="ODS2" s="15"/>
      <c r="ODT2" s="15"/>
      <c r="ODU2" s="15"/>
      <c r="ODV2" s="15"/>
      <c r="ODW2" s="15"/>
      <c r="ODX2" s="15"/>
      <c r="ODY2" s="15"/>
      <c r="ODZ2" s="15"/>
      <c r="OEA2" s="15"/>
      <c r="OEB2" s="15"/>
      <c r="OEC2" s="15"/>
      <c r="OED2" s="15"/>
      <c r="OEE2" s="15"/>
      <c r="OEF2" s="15"/>
      <c r="OEG2" s="15"/>
      <c r="OEH2" s="15"/>
      <c r="OEI2" s="15"/>
      <c r="OEJ2" s="15"/>
      <c r="OEK2" s="15"/>
      <c r="OEL2" s="15"/>
      <c r="OEM2" s="15"/>
      <c r="OEN2" s="15"/>
      <c r="OEO2" s="15"/>
      <c r="OEP2" s="15"/>
      <c r="OEQ2" s="15"/>
      <c r="OER2" s="15"/>
      <c r="OES2" s="15"/>
      <c r="OET2" s="15"/>
      <c r="OEU2" s="15"/>
      <c r="OEV2" s="15"/>
      <c r="OEW2" s="15"/>
      <c r="OEX2" s="15"/>
      <c r="OEY2" s="15"/>
      <c r="OEZ2" s="15"/>
      <c r="OFA2" s="15"/>
      <c r="OFB2" s="15"/>
      <c r="OFC2" s="15"/>
      <c r="OFD2" s="15"/>
      <c r="OFE2" s="15"/>
      <c r="OFF2" s="15"/>
      <c r="OFG2" s="15"/>
      <c r="OFH2" s="15"/>
      <c r="OFI2" s="15"/>
      <c r="OFJ2" s="15"/>
      <c r="OFK2" s="15"/>
      <c r="OFL2" s="15"/>
      <c r="OFM2" s="15"/>
      <c r="OFN2" s="15"/>
      <c r="OFO2" s="15"/>
      <c r="OFP2" s="15"/>
      <c r="OFQ2" s="15"/>
      <c r="OFR2" s="15"/>
      <c r="OFS2" s="15"/>
      <c r="OFT2" s="15"/>
      <c r="OFU2" s="15"/>
      <c r="OFV2" s="15"/>
      <c r="OFW2" s="15"/>
      <c r="OFX2" s="15"/>
      <c r="OFY2" s="15"/>
      <c r="OFZ2" s="15"/>
      <c r="OGA2" s="15"/>
      <c r="OGB2" s="15"/>
      <c r="OGC2" s="15"/>
      <c r="OGD2" s="15"/>
      <c r="OGE2" s="15"/>
      <c r="OGF2" s="15"/>
      <c r="OGG2" s="15"/>
      <c r="OGH2" s="15"/>
      <c r="OGI2" s="15"/>
      <c r="OGJ2" s="15"/>
      <c r="OGK2" s="15"/>
      <c r="OGL2" s="15"/>
      <c r="OGM2" s="15"/>
      <c r="OGN2" s="15"/>
      <c r="OGO2" s="15"/>
      <c r="OGP2" s="15"/>
      <c r="OGQ2" s="15"/>
      <c r="OGR2" s="15"/>
      <c r="OGS2" s="15"/>
      <c r="OGT2" s="15"/>
      <c r="OGU2" s="15"/>
      <c r="OGV2" s="15"/>
      <c r="OGW2" s="15"/>
      <c r="OGX2" s="15"/>
      <c r="OGY2" s="15"/>
      <c r="OGZ2" s="15"/>
      <c r="OHA2" s="15"/>
      <c r="OHB2" s="15"/>
      <c r="OHC2" s="15"/>
      <c r="OHD2" s="15"/>
      <c r="OHE2" s="15"/>
      <c r="OHF2" s="15"/>
      <c r="OHG2" s="15"/>
      <c r="OHH2" s="15"/>
      <c r="OHI2" s="15"/>
      <c r="OHJ2" s="15"/>
      <c r="OHK2" s="15"/>
      <c r="OHL2" s="15"/>
      <c r="OHM2" s="15"/>
      <c r="OHN2" s="15"/>
      <c r="OHO2" s="15"/>
      <c r="OHP2" s="15"/>
      <c r="OHQ2" s="15"/>
      <c r="OHR2" s="15"/>
      <c r="OHS2" s="15"/>
      <c r="OHT2" s="15"/>
      <c r="OHU2" s="15"/>
      <c r="OHV2" s="15"/>
      <c r="OHW2" s="15"/>
      <c r="OHX2" s="15"/>
      <c r="OHY2" s="15"/>
      <c r="OHZ2" s="15"/>
      <c r="OIA2" s="15"/>
      <c r="OIB2" s="15"/>
      <c r="OIC2" s="15"/>
      <c r="OID2" s="15"/>
      <c r="OIE2" s="15"/>
      <c r="OIF2" s="15"/>
      <c r="OIG2" s="15"/>
      <c r="OIH2" s="15"/>
      <c r="OII2" s="15"/>
      <c r="OIJ2" s="15"/>
      <c r="OIK2" s="15"/>
      <c r="OIL2" s="15"/>
      <c r="OIM2" s="15"/>
      <c r="OIN2" s="15"/>
      <c r="OIO2" s="15"/>
      <c r="OIP2" s="15"/>
      <c r="OIQ2" s="15"/>
      <c r="OIR2" s="15"/>
      <c r="OIS2" s="15"/>
      <c r="OIT2" s="15"/>
      <c r="OIU2" s="15"/>
      <c r="OIV2" s="15"/>
      <c r="OIW2" s="15"/>
      <c r="OIX2" s="15"/>
      <c r="OIY2" s="15"/>
      <c r="OIZ2" s="15"/>
      <c r="OJA2" s="15"/>
      <c r="OJB2" s="15"/>
      <c r="OJC2" s="15"/>
      <c r="OJD2" s="15"/>
      <c r="OJE2" s="15"/>
      <c r="OJF2" s="15"/>
      <c r="OJG2" s="15"/>
      <c r="OJH2" s="15"/>
      <c r="OJI2" s="15"/>
      <c r="OJJ2" s="15"/>
      <c r="OJK2" s="15"/>
      <c r="OJL2" s="15"/>
      <c r="OJM2" s="15"/>
      <c r="OJN2" s="15"/>
      <c r="OJO2" s="15"/>
      <c r="OJP2" s="15"/>
      <c r="OJQ2" s="15"/>
      <c r="OJR2" s="15"/>
      <c r="OJS2" s="15"/>
      <c r="OJT2" s="15"/>
      <c r="OJU2" s="15"/>
      <c r="OJV2" s="15"/>
      <c r="OJW2" s="15"/>
      <c r="OJX2" s="15"/>
      <c r="OJY2" s="15"/>
      <c r="OJZ2" s="15"/>
      <c r="OKA2" s="15"/>
      <c r="OKB2" s="15"/>
      <c r="OKC2" s="15"/>
      <c r="OKD2" s="15"/>
      <c r="OKE2" s="15"/>
      <c r="OKF2" s="15"/>
      <c r="OKG2" s="15"/>
      <c r="OKH2" s="15"/>
      <c r="OKI2" s="15"/>
      <c r="OKJ2" s="15"/>
      <c r="OKK2" s="15"/>
      <c r="OKL2" s="15"/>
      <c r="OKM2" s="15"/>
      <c r="OKN2" s="15"/>
      <c r="OKO2" s="15"/>
      <c r="OKP2" s="15"/>
      <c r="OKQ2" s="15"/>
      <c r="OKR2" s="15"/>
      <c r="OKS2" s="15"/>
      <c r="OKT2" s="15"/>
      <c r="OKU2" s="15"/>
      <c r="OKV2" s="15"/>
      <c r="OKW2" s="15"/>
      <c r="OKX2" s="15"/>
      <c r="OKY2" s="15"/>
      <c r="OKZ2" s="15"/>
      <c r="OLA2" s="15"/>
      <c r="OLB2" s="15"/>
      <c r="OLC2" s="15"/>
      <c r="OLD2" s="15"/>
      <c r="OLE2" s="15"/>
      <c r="OLF2" s="15"/>
      <c r="OLG2" s="15"/>
      <c r="OLH2" s="15"/>
      <c r="OLI2" s="15"/>
      <c r="OLJ2" s="15"/>
      <c r="OLK2" s="15"/>
      <c r="OLL2" s="15"/>
      <c r="OLM2" s="15"/>
      <c r="OLN2" s="15"/>
      <c r="OLO2" s="15"/>
      <c r="OLP2" s="15"/>
      <c r="OLQ2" s="15"/>
      <c r="OLR2" s="15"/>
      <c r="OLS2" s="15"/>
      <c r="OLT2" s="15"/>
      <c r="OLU2" s="15"/>
      <c r="OLV2" s="15"/>
      <c r="OLW2" s="15"/>
      <c r="OLX2" s="15"/>
      <c r="OLY2" s="15"/>
      <c r="OLZ2" s="15"/>
      <c r="OMA2" s="15"/>
      <c r="OMB2" s="15"/>
      <c r="OMC2" s="15"/>
      <c r="OMD2" s="15"/>
      <c r="OME2" s="15"/>
      <c r="OMF2" s="15"/>
      <c r="OMG2" s="15"/>
      <c r="OMH2" s="15"/>
      <c r="OMI2" s="15"/>
      <c r="OMJ2" s="15"/>
      <c r="OMK2" s="15"/>
      <c r="OML2" s="15"/>
      <c r="OMM2" s="15"/>
      <c r="OMN2" s="15"/>
      <c r="OMO2" s="15"/>
      <c r="OMP2" s="15"/>
      <c r="OMQ2" s="15"/>
      <c r="OMR2" s="15"/>
      <c r="OMS2" s="15"/>
      <c r="OMT2" s="15"/>
      <c r="OMU2" s="15"/>
      <c r="OMV2" s="15"/>
      <c r="OMW2" s="15"/>
      <c r="OMX2" s="15"/>
      <c r="OMY2" s="15"/>
      <c r="OMZ2" s="15"/>
      <c r="ONA2" s="15"/>
      <c r="ONB2" s="15"/>
      <c r="ONC2" s="15"/>
      <c r="OND2" s="15"/>
      <c r="ONE2" s="15"/>
      <c r="ONF2" s="15"/>
      <c r="ONG2" s="15"/>
      <c r="ONH2" s="15"/>
      <c r="ONI2" s="15"/>
      <c r="ONJ2" s="15"/>
      <c r="ONK2" s="15"/>
      <c r="ONL2" s="15"/>
      <c r="ONM2" s="15"/>
      <c r="ONN2" s="15"/>
      <c r="ONO2" s="15"/>
      <c r="ONP2" s="15"/>
      <c r="ONQ2" s="15"/>
      <c r="ONR2" s="15"/>
      <c r="ONS2" s="15"/>
      <c r="ONT2" s="15"/>
      <c r="ONU2" s="15"/>
      <c r="ONV2" s="15"/>
      <c r="ONW2" s="15"/>
      <c r="ONX2" s="15"/>
      <c r="ONY2" s="15"/>
      <c r="ONZ2" s="15"/>
      <c r="OOA2" s="15"/>
      <c r="OOB2" s="15"/>
      <c r="OOC2" s="15"/>
      <c r="OOD2" s="15"/>
      <c r="OOE2" s="15"/>
      <c r="OOF2" s="15"/>
      <c r="OOG2" s="15"/>
      <c r="OOH2" s="15"/>
      <c r="OOI2" s="15"/>
      <c r="OOJ2" s="15"/>
      <c r="OOK2" s="15"/>
      <c r="OOL2" s="15"/>
      <c r="OOM2" s="15"/>
      <c r="OON2" s="15"/>
      <c r="OOO2" s="15"/>
      <c r="OOP2" s="15"/>
      <c r="OOQ2" s="15"/>
      <c r="OOR2" s="15"/>
      <c r="OOS2" s="15"/>
      <c r="OOT2" s="15"/>
      <c r="OOU2" s="15"/>
      <c r="OOV2" s="15"/>
      <c r="OOW2" s="15"/>
      <c r="OOX2" s="15"/>
      <c r="OOY2" s="15"/>
      <c r="OOZ2" s="15"/>
      <c r="OPA2" s="15"/>
      <c r="OPB2" s="15"/>
      <c r="OPC2" s="15"/>
      <c r="OPD2" s="15"/>
      <c r="OPE2" s="15"/>
      <c r="OPF2" s="15"/>
      <c r="OPG2" s="15"/>
      <c r="OPH2" s="15"/>
      <c r="OPI2" s="15"/>
      <c r="OPJ2" s="15"/>
      <c r="OPK2" s="15"/>
      <c r="OPL2" s="15"/>
      <c r="OPM2" s="15"/>
      <c r="OPN2" s="15"/>
      <c r="OPO2" s="15"/>
      <c r="OPP2" s="15"/>
      <c r="OPQ2" s="15"/>
      <c r="OPR2" s="15"/>
      <c r="OPS2" s="15"/>
      <c r="OPT2" s="15"/>
      <c r="OPU2" s="15"/>
      <c r="OPV2" s="15"/>
      <c r="OPW2" s="15"/>
      <c r="OPX2" s="15"/>
      <c r="OPY2" s="15"/>
      <c r="OPZ2" s="15"/>
      <c r="OQA2" s="15"/>
      <c r="OQB2" s="15"/>
      <c r="OQC2" s="15"/>
      <c r="OQD2" s="15"/>
      <c r="OQE2" s="15"/>
      <c r="OQF2" s="15"/>
      <c r="OQG2" s="15"/>
      <c r="OQH2" s="15"/>
      <c r="OQI2" s="15"/>
      <c r="OQJ2" s="15"/>
      <c r="OQK2" s="15"/>
      <c r="OQL2" s="15"/>
      <c r="OQM2" s="15"/>
      <c r="OQN2" s="15"/>
      <c r="OQO2" s="15"/>
      <c r="OQP2" s="15"/>
      <c r="OQQ2" s="15"/>
      <c r="OQR2" s="15"/>
      <c r="OQS2" s="15"/>
      <c r="OQT2" s="15"/>
      <c r="OQU2" s="15"/>
      <c r="OQV2" s="15"/>
      <c r="OQW2" s="15"/>
      <c r="OQX2" s="15"/>
      <c r="OQY2" s="15"/>
      <c r="OQZ2" s="15"/>
      <c r="ORA2" s="15"/>
      <c r="ORB2" s="15"/>
      <c r="ORC2" s="15"/>
      <c r="ORD2" s="15"/>
      <c r="ORE2" s="15"/>
      <c r="ORF2" s="15"/>
      <c r="ORG2" s="15"/>
      <c r="ORH2" s="15"/>
      <c r="ORI2" s="15"/>
      <c r="ORJ2" s="15"/>
      <c r="ORK2" s="15"/>
      <c r="ORL2" s="15"/>
      <c r="ORM2" s="15"/>
      <c r="ORN2" s="15"/>
      <c r="ORO2" s="15"/>
      <c r="ORP2" s="15"/>
      <c r="ORQ2" s="15"/>
      <c r="ORR2" s="15"/>
      <c r="ORS2" s="15"/>
      <c r="ORT2" s="15"/>
      <c r="ORU2" s="15"/>
      <c r="ORV2" s="15"/>
      <c r="ORW2" s="15"/>
      <c r="ORX2" s="15"/>
      <c r="ORY2" s="15"/>
      <c r="ORZ2" s="15"/>
      <c r="OSA2" s="15"/>
      <c r="OSB2" s="15"/>
      <c r="OSC2" s="15"/>
      <c r="OSD2" s="15"/>
      <c r="OSE2" s="15"/>
      <c r="OSF2" s="15"/>
      <c r="OSG2" s="15"/>
      <c r="OSH2" s="15"/>
      <c r="OSI2" s="15"/>
      <c r="OSJ2" s="15"/>
      <c r="OSK2" s="15"/>
      <c r="OSL2" s="15"/>
      <c r="OSM2" s="15"/>
      <c r="OSN2" s="15"/>
      <c r="OSO2" s="15"/>
      <c r="OSP2" s="15"/>
      <c r="OSQ2" s="15"/>
      <c r="OSR2" s="15"/>
      <c r="OSS2" s="15"/>
      <c r="OST2" s="15"/>
      <c r="OSU2" s="15"/>
      <c r="OSV2" s="15"/>
      <c r="OSW2" s="15"/>
      <c r="OSX2" s="15"/>
      <c r="OSY2" s="15"/>
      <c r="OSZ2" s="15"/>
      <c r="OTA2" s="15"/>
      <c r="OTB2" s="15"/>
      <c r="OTC2" s="15"/>
      <c r="OTD2" s="15"/>
      <c r="OTE2" s="15"/>
      <c r="OTF2" s="15"/>
      <c r="OTG2" s="15"/>
      <c r="OTH2" s="15"/>
      <c r="OTI2" s="15"/>
      <c r="OTJ2" s="15"/>
      <c r="OTK2" s="15"/>
      <c r="OTL2" s="15"/>
      <c r="OTM2" s="15"/>
      <c r="OTN2" s="15"/>
      <c r="OTO2" s="15"/>
      <c r="OTP2" s="15"/>
      <c r="OTQ2" s="15"/>
      <c r="OTR2" s="15"/>
      <c r="OTS2" s="15"/>
      <c r="OTT2" s="15"/>
      <c r="OTU2" s="15"/>
      <c r="OTV2" s="15"/>
      <c r="OTW2" s="15"/>
      <c r="OTX2" s="15"/>
      <c r="OTY2" s="15"/>
      <c r="OTZ2" s="15"/>
      <c r="OUA2" s="15"/>
      <c r="OUB2" s="15"/>
      <c r="OUC2" s="15"/>
      <c r="OUD2" s="15"/>
      <c r="OUE2" s="15"/>
      <c r="OUF2" s="15"/>
      <c r="OUG2" s="15"/>
      <c r="OUH2" s="15"/>
      <c r="OUI2" s="15"/>
      <c r="OUJ2" s="15"/>
      <c r="OUK2" s="15"/>
      <c r="OUL2" s="15"/>
      <c r="OUM2" s="15"/>
      <c r="OUN2" s="15"/>
      <c r="OUO2" s="15"/>
      <c r="OUP2" s="15"/>
      <c r="OUQ2" s="15"/>
      <c r="OUR2" s="15"/>
      <c r="OUS2" s="15"/>
      <c r="OUT2" s="15"/>
      <c r="OUU2" s="15"/>
      <c r="OUV2" s="15"/>
      <c r="OUW2" s="15"/>
      <c r="OUX2" s="15"/>
      <c r="OUY2" s="15"/>
      <c r="OUZ2" s="15"/>
      <c r="OVA2" s="15"/>
      <c r="OVB2" s="15"/>
      <c r="OVC2" s="15"/>
      <c r="OVD2" s="15"/>
      <c r="OVE2" s="15"/>
      <c r="OVF2" s="15"/>
      <c r="OVG2" s="15"/>
      <c r="OVH2" s="15"/>
      <c r="OVI2" s="15"/>
      <c r="OVJ2" s="15"/>
      <c r="OVK2" s="15"/>
      <c r="OVL2" s="15"/>
      <c r="OVM2" s="15"/>
      <c r="OVN2" s="15"/>
      <c r="OVO2" s="15"/>
      <c r="OVP2" s="15"/>
      <c r="OVQ2" s="15"/>
      <c r="OVR2" s="15"/>
      <c r="OVS2" s="15"/>
      <c r="OVT2" s="15"/>
      <c r="OVU2" s="15"/>
      <c r="OVV2" s="15"/>
      <c r="OVW2" s="15"/>
      <c r="OVX2" s="15"/>
      <c r="OVY2" s="15"/>
      <c r="OVZ2" s="15"/>
      <c r="OWA2" s="15"/>
      <c r="OWB2" s="15"/>
      <c r="OWC2" s="15"/>
      <c r="OWD2" s="15"/>
      <c r="OWE2" s="15"/>
      <c r="OWF2" s="15"/>
      <c r="OWG2" s="15"/>
      <c r="OWH2" s="15"/>
      <c r="OWI2" s="15"/>
      <c r="OWJ2" s="15"/>
      <c r="OWK2" s="15"/>
      <c r="OWL2" s="15"/>
      <c r="OWM2" s="15"/>
      <c r="OWN2" s="15"/>
      <c r="OWO2" s="15"/>
      <c r="OWP2" s="15"/>
      <c r="OWQ2" s="15"/>
      <c r="OWR2" s="15"/>
      <c r="OWS2" s="15"/>
      <c r="OWT2" s="15"/>
      <c r="OWU2" s="15"/>
      <c r="OWV2" s="15"/>
      <c r="OWW2" s="15"/>
      <c r="OWX2" s="15"/>
      <c r="OWY2" s="15"/>
      <c r="OWZ2" s="15"/>
      <c r="OXA2" s="15"/>
      <c r="OXB2" s="15"/>
      <c r="OXC2" s="15"/>
      <c r="OXD2" s="15"/>
      <c r="OXE2" s="15"/>
      <c r="OXF2" s="15"/>
      <c r="OXG2" s="15"/>
      <c r="OXH2" s="15"/>
      <c r="OXI2" s="15"/>
      <c r="OXJ2" s="15"/>
      <c r="OXK2" s="15"/>
      <c r="OXL2" s="15"/>
      <c r="OXM2" s="15"/>
      <c r="OXN2" s="15"/>
      <c r="OXO2" s="15"/>
      <c r="OXP2" s="15"/>
      <c r="OXQ2" s="15"/>
      <c r="OXR2" s="15"/>
      <c r="OXS2" s="15"/>
      <c r="OXT2" s="15"/>
      <c r="OXU2" s="15"/>
      <c r="OXV2" s="15"/>
      <c r="OXW2" s="15"/>
      <c r="OXX2" s="15"/>
      <c r="OXY2" s="15"/>
      <c r="OXZ2" s="15"/>
      <c r="OYA2" s="15"/>
      <c r="OYB2" s="15"/>
      <c r="OYC2" s="15"/>
      <c r="OYD2" s="15"/>
      <c r="OYE2" s="15"/>
      <c r="OYF2" s="15"/>
      <c r="OYG2" s="15"/>
      <c r="OYH2" s="15"/>
      <c r="OYI2" s="15"/>
      <c r="OYJ2" s="15"/>
      <c r="OYK2" s="15"/>
      <c r="OYL2" s="15"/>
      <c r="OYM2" s="15"/>
      <c r="OYN2" s="15"/>
      <c r="OYO2" s="15"/>
      <c r="OYP2" s="15"/>
      <c r="OYQ2" s="15"/>
      <c r="OYR2" s="15"/>
      <c r="OYS2" s="15"/>
      <c r="OYT2" s="15"/>
      <c r="OYU2" s="15"/>
      <c r="OYV2" s="15"/>
      <c r="OYW2" s="15"/>
      <c r="OYX2" s="15"/>
      <c r="OYY2" s="15"/>
      <c r="OYZ2" s="15"/>
      <c r="OZA2" s="15"/>
      <c r="OZB2" s="15"/>
      <c r="OZC2" s="15"/>
      <c r="OZD2" s="15"/>
      <c r="OZE2" s="15"/>
      <c r="OZF2" s="15"/>
      <c r="OZG2" s="15"/>
      <c r="OZH2" s="15"/>
      <c r="OZI2" s="15"/>
      <c r="OZJ2" s="15"/>
      <c r="OZK2" s="15"/>
      <c r="OZL2" s="15"/>
      <c r="OZM2" s="15"/>
      <c r="OZN2" s="15"/>
      <c r="OZO2" s="15"/>
      <c r="OZP2" s="15"/>
      <c r="OZQ2" s="15"/>
      <c r="OZR2" s="15"/>
      <c r="OZS2" s="15"/>
      <c r="OZT2" s="15"/>
      <c r="OZU2" s="15"/>
      <c r="OZV2" s="15"/>
      <c r="OZW2" s="15"/>
      <c r="OZX2" s="15"/>
      <c r="OZY2" s="15"/>
      <c r="OZZ2" s="15"/>
      <c r="PAA2" s="15"/>
      <c r="PAB2" s="15"/>
      <c r="PAC2" s="15"/>
      <c r="PAD2" s="15"/>
      <c r="PAE2" s="15"/>
      <c r="PAF2" s="15"/>
      <c r="PAG2" s="15"/>
      <c r="PAH2" s="15"/>
      <c r="PAI2" s="15"/>
      <c r="PAJ2" s="15"/>
      <c r="PAK2" s="15"/>
      <c r="PAL2" s="15"/>
      <c r="PAM2" s="15"/>
      <c r="PAN2" s="15"/>
      <c r="PAO2" s="15"/>
      <c r="PAP2" s="15"/>
      <c r="PAQ2" s="15"/>
      <c r="PAR2" s="15"/>
      <c r="PAS2" s="15"/>
      <c r="PAT2" s="15"/>
      <c r="PAU2" s="15"/>
      <c r="PAV2" s="15"/>
      <c r="PAW2" s="15"/>
      <c r="PAX2" s="15"/>
      <c r="PAY2" s="15"/>
      <c r="PAZ2" s="15"/>
      <c r="PBA2" s="15"/>
      <c r="PBB2" s="15"/>
      <c r="PBC2" s="15"/>
      <c r="PBD2" s="15"/>
      <c r="PBE2" s="15"/>
      <c r="PBF2" s="15"/>
      <c r="PBG2" s="15"/>
      <c r="PBH2" s="15"/>
      <c r="PBI2" s="15"/>
      <c r="PBJ2" s="15"/>
      <c r="PBK2" s="15"/>
      <c r="PBL2" s="15"/>
      <c r="PBM2" s="15"/>
      <c r="PBN2" s="15"/>
      <c r="PBO2" s="15"/>
      <c r="PBP2" s="15"/>
      <c r="PBQ2" s="15"/>
      <c r="PBR2" s="15"/>
      <c r="PBS2" s="15"/>
      <c r="PBT2" s="15"/>
      <c r="PBU2" s="15"/>
      <c r="PBV2" s="15"/>
      <c r="PBW2" s="15"/>
      <c r="PBX2" s="15"/>
      <c r="PBY2" s="15"/>
      <c r="PBZ2" s="15"/>
      <c r="PCA2" s="15"/>
      <c r="PCB2" s="15"/>
      <c r="PCC2" s="15"/>
      <c r="PCD2" s="15"/>
      <c r="PCE2" s="15"/>
      <c r="PCF2" s="15"/>
      <c r="PCG2" s="15"/>
      <c r="PCH2" s="15"/>
      <c r="PCI2" s="15"/>
      <c r="PCJ2" s="15"/>
      <c r="PCK2" s="15"/>
      <c r="PCL2" s="15"/>
      <c r="PCM2" s="15"/>
      <c r="PCN2" s="15"/>
      <c r="PCO2" s="15"/>
      <c r="PCP2" s="15"/>
      <c r="PCQ2" s="15"/>
      <c r="PCR2" s="15"/>
      <c r="PCS2" s="15"/>
      <c r="PCT2" s="15"/>
      <c r="PCU2" s="15"/>
      <c r="PCV2" s="15"/>
      <c r="PCW2" s="15"/>
      <c r="PCX2" s="15"/>
      <c r="PCY2" s="15"/>
      <c r="PCZ2" s="15"/>
      <c r="PDA2" s="15"/>
      <c r="PDB2" s="15"/>
      <c r="PDC2" s="15"/>
      <c r="PDD2" s="15"/>
      <c r="PDE2" s="15"/>
      <c r="PDF2" s="15"/>
      <c r="PDG2" s="15"/>
      <c r="PDH2" s="15"/>
      <c r="PDI2" s="15"/>
      <c r="PDJ2" s="15"/>
      <c r="PDK2" s="15"/>
      <c r="PDL2" s="15"/>
      <c r="PDM2" s="15"/>
      <c r="PDN2" s="15"/>
      <c r="PDO2" s="15"/>
      <c r="PDP2" s="15"/>
      <c r="PDQ2" s="15"/>
      <c r="PDR2" s="15"/>
      <c r="PDS2" s="15"/>
      <c r="PDT2" s="15"/>
      <c r="PDU2" s="15"/>
      <c r="PDV2" s="15"/>
      <c r="PDW2" s="15"/>
      <c r="PDX2" s="15"/>
      <c r="PDY2" s="15"/>
      <c r="PDZ2" s="15"/>
      <c r="PEA2" s="15"/>
      <c r="PEB2" s="15"/>
      <c r="PEC2" s="15"/>
      <c r="PED2" s="15"/>
      <c r="PEE2" s="15"/>
      <c r="PEF2" s="15"/>
      <c r="PEG2" s="15"/>
      <c r="PEH2" s="15"/>
      <c r="PEI2" s="15"/>
      <c r="PEJ2" s="15"/>
      <c r="PEK2" s="15"/>
      <c r="PEL2" s="15"/>
      <c r="PEM2" s="15"/>
      <c r="PEN2" s="15"/>
      <c r="PEO2" s="15"/>
      <c r="PEP2" s="15"/>
      <c r="PEQ2" s="15"/>
      <c r="PER2" s="15"/>
      <c r="PES2" s="15"/>
      <c r="PET2" s="15"/>
      <c r="PEU2" s="15"/>
      <c r="PEV2" s="15"/>
      <c r="PEW2" s="15"/>
      <c r="PEX2" s="15"/>
      <c r="PEY2" s="15"/>
      <c r="PEZ2" s="15"/>
      <c r="PFA2" s="15"/>
      <c r="PFB2" s="15"/>
      <c r="PFC2" s="15"/>
      <c r="PFD2" s="15"/>
      <c r="PFE2" s="15"/>
      <c r="PFF2" s="15"/>
      <c r="PFG2" s="15"/>
      <c r="PFH2" s="15"/>
      <c r="PFI2" s="15"/>
      <c r="PFJ2" s="15"/>
      <c r="PFK2" s="15"/>
      <c r="PFL2" s="15"/>
      <c r="PFM2" s="15"/>
      <c r="PFN2" s="15"/>
      <c r="PFO2" s="15"/>
      <c r="PFP2" s="15"/>
      <c r="PFQ2" s="15"/>
      <c r="PFR2" s="15"/>
      <c r="PFS2" s="15"/>
      <c r="PFT2" s="15"/>
      <c r="PFU2" s="15"/>
      <c r="PFV2" s="15"/>
      <c r="PFW2" s="15"/>
      <c r="PFX2" s="15"/>
      <c r="PFY2" s="15"/>
      <c r="PFZ2" s="15"/>
      <c r="PGA2" s="15"/>
      <c r="PGB2" s="15"/>
      <c r="PGC2" s="15"/>
      <c r="PGD2" s="15"/>
      <c r="PGE2" s="15"/>
      <c r="PGF2" s="15"/>
      <c r="PGG2" s="15"/>
      <c r="PGH2" s="15"/>
      <c r="PGI2" s="15"/>
      <c r="PGJ2" s="15"/>
      <c r="PGK2" s="15"/>
      <c r="PGL2" s="15"/>
      <c r="PGM2" s="15"/>
      <c r="PGN2" s="15"/>
      <c r="PGO2" s="15"/>
      <c r="PGP2" s="15"/>
      <c r="PGQ2" s="15"/>
      <c r="PGR2" s="15"/>
      <c r="PGS2" s="15"/>
      <c r="PGT2" s="15"/>
      <c r="PGU2" s="15"/>
      <c r="PGV2" s="15"/>
      <c r="PGW2" s="15"/>
      <c r="PGX2" s="15"/>
      <c r="PGY2" s="15"/>
      <c r="PGZ2" s="15"/>
      <c r="PHA2" s="15"/>
      <c r="PHB2" s="15"/>
      <c r="PHC2" s="15"/>
      <c r="PHD2" s="15"/>
      <c r="PHE2" s="15"/>
      <c r="PHF2" s="15"/>
      <c r="PHG2" s="15"/>
      <c r="PHH2" s="15"/>
      <c r="PHI2" s="15"/>
      <c r="PHJ2" s="15"/>
      <c r="PHK2" s="15"/>
      <c r="PHL2" s="15"/>
      <c r="PHM2" s="15"/>
      <c r="PHN2" s="15"/>
      <c r="PHO2" s="15"/>
      <c r="PHP2" s="15"/>
      <c r="PHQ2" s="15"/>
      <c r="PHR2" s="15"/>
      <c r="PHS2" s="15"/>
      <c r="PHT2" s="15"/>
      <c r="PHU2" s="15"/>
      <c r="PHV2" s="15"/>
      <c r="PHW2" s="15"/>
      <c r="PHX2" s="15"/>
      <c r="PHY2" s="15"/>
      <c r="PHZ2" s="15"/>
      <c r="PIA2" s="15"/>
      <c r="PIB2" s="15"/>
      <c r="PIC2" s="15"/>
      <c r="PID2" s="15"/>
      <c r="PIE2" s="15"/>
      <c r="PIF2" s="15"/>
      <c r="PIG2" s="15"/>
      <c r="PIH2" s="15"/>
      <c r="PII2" s="15"/>
      <c r="PIJ2" s="15"/>
      <c r="PIK2" s="15"/>
      <c r="PIL2" s="15"/>
      <c r="PIM2" s="15"/>
      <c r="PIN2" s="15"/>
      <c r="PIO2" s="15"/>
      <c r="PIP2" s="15"/>
      <c r="PIQ2" s="15"/>
      <c r="PIR2" s="15"/>
      <c r="PIS2" s="15"/>
      <c r="PIT2" s="15"/>
      <c r="PIU2" s="15"/>
      <c r="PIV2" s="15"/>
      <c r="PIW2" s="15"/>
      <c r="PIX2" s="15"/>
      <c r="PIY2" s="15"/>
      <c r="PIZ2" s="15"/>
      <c r="PJA2" s="15"/>
      <c r="PJB2" s="15"/>
      <c r="PJC2" s="15"/>
      <c r="PJD2" s="15"/>
      <c r="PJE2" s="15"/>
      <c r="PJF2" s="15"/>
      <c r="PJG2" s="15"/>
      <c r="PJH2" s="15"/>
      <c r="PJI2" s="15"/>
      <c r="PJJ2" s="15"/>
      <c r="PJK2" s="15"/>
      <c r="PJL2" s="15"/>
      <c r="PJM2" s="15"/>
      <c r="PJN2" s="15"/>
      <c r="PJO2" s="15"/>
      <c r="PJP2" s="15"/>
      <c r="PJQ2" s="15"/>
      <c r="PJR2" s="15"/>
      <c r="PJS2" s="15"/>
      <c r="PJT2" s="15"/>
      <c r="PJU2" s="15"/>
      <c r="PJV2" s="15"/>
      <c r="PJW2" s="15"/>
      <c r="PJX2" s="15"/>
      <c r="PJY2" s="15"/>
      <c r="PJZ2" s="15"/>
      <c r="PKA2" s="15"/>
      <c r="PKB2" s="15"/>
      <c r="PKC2" s="15"/>
      <c r="PKD2" s="15"/>
      <c r="PKE2" s="15"/>
      <c r="PKF2" s="15"/>
      <c r="PKG2" s="15"/>
      <c r="PKH2" s="15"/>
      <c r="PKI2" s="15"/>
      <c r="PKJ2" s="15"/>
      <c r="PKK2" s="15"/>
      <c r="PKL2" s="15"/>
      <c r="PKM2" s="15"/>
      <c r="PKN2" s="15"/>
      <c r="PKO2" s="15"/>
      <c r="PKP2" s="15"/>
      <c r="PKQ2" s="15"/>
      <c r="PKR2" s="15"/>
      <c r="PKS2" s="15"/>
      <c r="PKT2" s="15"/>
      <c r="PKU2" s="15"/>
      <c r="PKV2" s="15"/>
      <c r="PKW2" s="15"/>
      <c r="PKX2" s="15"/>
      <c r="PKY2" s="15"/>
      <c r="PKZ2" s="15"/>
      <c r="PLA2" s="15"/>
      <c r="PLB2" s="15"/>
      <c r="PLC2" s="15"/>
      <c r="PLD2" s="15"/>
      <c r="PLE2" s="15"/>
      <c r="PLF2" s="15"/>
      <c r="PLG2" s="15"/>
      <c r="PLH2" s="15"/>
      <c r="PLI2" s="15"/>
      <c r="PLJ2" s="15"/>
      <c r="PLK2" s="15"/>
      <c r="PLL2" s="15"/>
      <c r="PLM2" s="15"/>
      <c r="PLN2" s="15"/>
      <c r="PLO2" s="15"/>
      <c r="PLP2" s="15"/>
      <c r="PLQ2" s="15"/>
      <c r="PLR2" s="15"/>
      <c r="PLS2" s="15"/>
      <c r="PLT2" s="15"/>
      <c r="PLU2" s="15"/>
      <c r="PLV2" s="15"/>
      <c r="PLW2" s="15"/>
      <c r="PLX2" s="15"/>
      <c r="PLY2" s="15"/>
      <c r="PLZ2" s="15"/>
      <c r="PMA2" s="15"/>
      <c r="PMB2" s="15"/>
      <c r="PMC2" s="15"/>
      <c r="PMD2" s="15"/>
      <c r="PME2" s="15"/>
      <c r="PMF2" s="15"/>
      <c r="PMG2" s="15"/>
      <c r="PMH2" s="15"/>
      <c r="PMI2" s="15"/>
      <c r="PMJ2" s="15"/>
      <c r="PMK2" s="15"/>
      <c r="PML2" s="15"/>
      <c r="PMM2" s="15"/>
      <c r="PMN2" s="15"/>
      <c r="PMO2" s="15"/>
      <c r="PMP2" s="15"/>
      <c r="PMQ2" s="15"/>
      <c r="PMR2" s="15"/>
      <c r="PMS2" s="15"/>
      <c r="PMT2" s="15"/>
      <c r="PMU2" s="15"/>
      <c r="PMV2" s="15"/>
      <c r="PMW2" s="15"/>
      <c r="PMX2" s="15"/>
      <c r="PMY2" s="15"/>
      <c r="PMZ2" s="15"/>
      <c r="PNA2" s="15"/>
      <c r="PNB2" s="15"/>
      <c r="PNC2" s="15"/>
      <c r="PND2" s="15"/>
      <c r="PNE2" s="15"/>
      <c r="PNF2" s="15"/>
      <c r="PNG2" s="15"/>
      <c r="PNH2" s="15"/>
      <c r="PNI2" s="15"/>
      <c r="PNJ2" s="15"/>
      <c r="PNK2" s="15"/>
      <c r="PNL2" s="15"/>
      <c r="PNM2" s="15"/>
      <c r="PNN2" s="15"/>
      <c r="PNO2" s="15"/>
      <c r="PNP2" s="15"/>
      <c r="PNQ2" s="15"/>
      <c r="PNR2" s="15"/>
      <c r="PNS2" s="15"/>
      <c r="PNT2" s="15"/>
      <c r="PNU2" s="15"/>
      <c r="PNV2" s="15"/>
      <c r="PNW2" s="15"/>
      <c r="PNX2" s="15"/>
      <c r="PNY2" s="15"/>
      <c r="PNZ2" s="15"/>
      <c r="POA2" s="15"/>
      <c r="POB2" s="15"/>
      <c r="POC2" s="15"/>
      <c r="POD2" s="15"/>
      <c r="POE2" s="15"/>
      <c r="POF2" s="15"/>
      <c r="POG2" s="15"/>
      <c r="POH2" s="15"/>
      <c r="POI2" s="15"/>
      <c r="POJ2" s="15"/>
      <c r="POK2" s="15"/>
      <c r="POL2" s="15"/>
      <c r="POM2" s="15"/>
      <c r="PON2" s="15"/>
      <c r="POO2" s="15"/>
      <c r="POP2" s="15"/>
      <c r="POQ2" s="15"/>
      <c r="POR2" s="15"/>
      <c r="POS2" s="15"/>
      <c r="POT2" s="15"/>
      <c r="POU2" s="15"/>
      <c r="POV2" s="15"/>
      <c r="POW2" s="15"/>
      <c r="POX2" s="15"/>
      <c r="POY2" s="15"/>
      <c r="POZ2" s="15"/>
      <c r="PPA2" s="15"/>
      <c r="PPB2" s="15"/>
      <c r="PPC2" s="15"/>
      <c r="PPD2" s="15"/>
      <c r="PPE2" s="15"/>
      <c r="PPF2" s="15"/>
      <c r="PPG2" s="15"/>
      <c r="PPH2" s="15"/>
      <c r="PPI2" s="15"/>
      <c r="PPJ2" s="15"/>
      <c r="PPK2" s="15"/>
      <c r="PPL2" s="15"/>
      <c r="PPM2" s="15"/>
      <c r="PPN2" s="15"/>
      <c r="PPO2" s="15"/>
      <c r="PPP2" s="15"/>
      <c r="PPQ2" s="15"/>
      <c r="PPR2" s="15"/>
      <c r="PPS2" s="15"/>
      <c r="PPT2" s="15"/>
      <c r="PPU2" s="15"/>
      <c r="PPV2" s="15"/>
      <c r="PPW2" s="15"/>
      <c r="PPX2" s="15"/>
      <c r="PPY2" s="15"/>
      <c r="PPZ2" s="15"/>
      <c r="PQA2" s="15"/>
      <c r="PQB2" s="15"/>
      <c r="PQC2" s="15"/>
      <c r="PQD2" s="15"/>
      <c r="PQE2" s="15"/>
      <c r="PQF2" s="15"/>
      <c r="PQG2" s="15"/>
      <c r="PQH2" s="15"/>
      <c r="PQI2" s="15"/>
      <c r="PQJ2" s="15"/>
      <c r="PQK2" s="15"/>
      <c r="PQL2" s="15"/>
      <c r="PQM2" s="15"/>
      <c r="PQN2" s="15"/>
      <c r="PQO2" s="15"/>
      <c r="PQP2" s="15"/>
      <c r="PQQ2" s="15"/>
      <c r="PQR2" s="15"/>
      <c r="PQS2" s="15"/>
      <c r="PQT2" s="15"/>
      <c r="PQU2" s="15"/>
      <c r="PQV2" s="15"/>
      <c r="PQW2" s="15"/>
      <c r="PQX2" s="15"/>
      <c r="PQY2" s="15"/>
      <c r="PQZ2" s="15"/>
      <c r="PRA2" s="15"/>
      <c r="PRB2" s="15"/>
      <c r="PRC2" s="15"/>
      <c r="PRD2" s="15"/>
      <c r="PRE2" s="15"/>
      <c r="PRF2" s="15"/>
      <c r="PRG2" s="15"/>
      <c r="PRH2" s="15"/>
      <c r="PRI2" s="15"/>
      <c r="PRJ2" s="15"/>
      <c r="PRK2" s="15"/>
      <c r="PRL2" s="15"/>
      <c r="PRM2" s="15"/>
      <c r="PRN2" s="15"/>
      <c r="PRO2" s="15"/>
      <c r="PRP2" s="15"/>
      <c r="PRQ2" s="15"/>
      <c r="PRR2" s="15"/>
      <c r="PRS2" s="15"/>
      <c r="PRT2" s="15"/>
      <c r="PRU2" s="15"/>
      <c r="PRV2" s="15"/>
      <c r="PRW2" s="15"/>
      <c r="PRX2" s="15"/>
      <c r="PRY2" s="15"/>
      <c r="PRZ2" s="15"/>
      <c r="PSA2" s="15"/>
      <c r="PSB2" s="15"/>
      <c r="PSC2" s="15"/>
      <c r="PSD2" s="15"/>
      <c r="PSE2" s="15"/>
      <c r="PSF2" s="15"/>
      <c r="PSG2" s="15"/>
      <c r="PSH2" s="15"/>
      <c r="PSI2" s="15"/>
      <c r="PSJ2" s="15"/>
      <c r="PSK2" s="15"/>
      <c r="PSL2" s="15"/>
      <c r="PSM2" s="15"/>
      <c r="PSN2" s="15"/>
      <c r="PSO2" s="15"/>
      <c r="PSP2" s="15"/>
      <c r="PSQ2" s="15"/>
      <c r="PSR2" s="15"/>
      <c r="PSS2" s="15"/>
      <c r="PST2" s="15"/>
      <c r="PSU2" s="15"/>
      <c r="PSV2" s="15"/>
      <c r="PSW2" s="15"/>
      <c r="PSX2" s="15"/>
      <c r="PSY2" s="15"/>
      <c r="PSZ2" s="15"/>
      <c r="PTA2" s="15"/>
      <c r="PTB2" s="15"/>
      <c r="PTC2" s="15"/>
      <c r="PTD2" s="15"/>
      <c r="PTE2" s="15"/>
      <c r="PTF2" s="15"/>
      <c r="PTG2" s="15"/>
      <c r="PTH2" s="15"/>
      <c r="PTI2" s="15"/>
      <c r="PTJ2" s="15"/>
      <c r="PTK2" s="15"/>
      <c r="PTL2" s="15"/>
      <c r="PTM2" s="15"/>
      <c r="PTN2" s="15"/>
      <c r="PTO2" s="15"/>
      <c r="PTP2" s="15"/>
      <c r="PTQ2" s="15"/>
      <c r="PTR2" s="15"/>
      <c r="PTS2" s="15"/>
      <c r="PTT2" s="15"/>
      <c r="PTU2" s="15"/>
      <c r="PTV2" s="15"/>
      <c r="PTW2" s="15"/>
      <c r="PTX2" s="15"/>
      <c r="PTY2" s="15"/>
      <c r="PTZ2" s="15"/>
      <c r="PUA2" s="15"/>
      <c r="PUB2" s="15"/>
      <c r="PUC2" s="15"/>
      <c r="PUD2" s="15"/>
      <c r="PUE2" s="15"/>
      <c r="PUF2" s="15"/>
      <c r="PUG2" s="15"/>
      <c r="PUH2" s="15"/>
      <c r="PUI2" s="15"/>
      <c r="PUJ2" s="15"/>
      <c r="PUK2" s="15"/>
      <c r="PUL2" s="15"/>
      <c r="PUM2" s="15"/>
      <c r="PUN2" s="15"/>
      <c r="PUO2" s="15"/>
      <c r="PUP2" s="15"/>
      <c r="PUQ2" s="15"/>
      <c r="PUR2" s="15"/>
      <c r="PUS2" s="15"/>
      <c r="PUT2" s="15"/>
      <c r="PUU2" s="15"/>
      <c r="PUV2" s="15"/>
      <c r="PUW2" s="15"/>
      <c r="PUX2" s="15"/>
      <c r="PUY2" s="15"/>
      <c r="PUZ2" s="15"/>
      <c r="PVA2" s="15"/>
      <c r="PVB2" s="15"/>
      <c r="PVC2" s="15"/>
      <c r="PVD2" s="15"/>
      <c r="PVE2" s="15"/>
      <c r="PVF2" s="15"/>
      <c r="PVG2" s="15"/>
      <c r="PVH2" s="15"/>
      <c r="PVI2" s="15"/>
      <c r="PVJ2" s="15"/>
      <c r="PVK2" s="15"/>
      <c r="PVL2" s="15"/>
      <c r="PVM2" s="15"/>
      <c r="PVN2" s="15"/>
      <c r="PVO2" s="15"/>
      <c r="PVP2" s="15"/>
      <c r="PVQ2" s="15"/>
      <c r="PVR2" s="15"/>
      <c r="PVS2" s="15"/>
      <c r="PVT2" s="15"/>
      <c r="PVU2" s="15"/>
      <c r="PVV2" s="15"/>
      <c r="PVW2" s="15"/>
      <c r="PVX2" s="15"/>
      <c r="PVY2" s="15"/>
      <c r="PVZ2" s="15"/>
      <c r="PWA2" s="15"/>
      <c r="PWB2" s="15"/>
      <c r="PWC2" s="15"/>
      <c r="PWD2" s="15"/>
      <c r="PWE2" s="15"/>
      <c r="PWF2" s="15"/>
      <c r="PWG2" s="15"/>
      <c r="PWH2" s="15"/>
      <c r="PWI2" s="15"/>
      <c r="PWJ2" s="15"/>
      <c r="PWK2" s="15"/>
      <c r="PWL2" s="15"/>
      <c r="PWM2" s="15"/>
      <c r="PWN2" s="15"/>
      <c r="PWO2" s="15"/>
      <c r="PWP2" s="15"/>
      <c r="PWQ2" s="15"/>
      <c r="PWR2" s="15"/>
      <c r="PWS2" s="15"/>
      <c r="PWT2" s="15"/>
      <c r="PWU2" s="15"/>
      <c r="PWV2" s="15"/>
      <c r="PWW2" s="15"/>
      <c r="PWX2" s="15"/>
      <c r="PWY2" s="15"/>
      <c r="PWZ2" s="15"/>
      <c r="PXA2" s="15"/>
      <c r="PXB2" s="15"/>
      <c r="PXC2" s="15"/>
      <c r="PXD2" s="15"/>
      <c r="PXE2" s="15"/>
      <c r="PXF2" s="15"/>
      <c r="PXG2" s="15"/>
      <c r="PXH2" s="15"/>
      <c r="PXI2" s="15"/>
      <c r="PXJ2" s="15"/>
      <c r="PXK2" s="15"/>
      <c r="PXL2" s="15"/>
      <c r="PXM2" s="15"/>
      <c r="PXN2" s="15"/>
      <c r="PXO2" s="15"/>
      <c r="PXP2" s="15"/>
      <c r="PXQ2" s="15"/>
      <c r="PXR2" s="15"/>
      <c r="PXS2" s="15"/>
      <c r="PXT2" s="15"/>
      <c r="PXU2" s="15"/>
      <c r="PXV2" s="15"/>
      <c r="PXW2" s="15"/>
      <c r="PXX2" s="15"/>
      <c r="PXY2" s="15"/>
      <c r="PXZ2" s="15"/>
      <c r="PYA2" s="15"/>
      <c r="PYB2" s="15"/>
      <c r="PYC2" s="15"/>
      <c r="PYD2" s="15"/>
      <c r="PYE2" s="15"/>
      <c r="PYF2" s="15"/>
      <c r="PYG2" s="15"/>
      <c r="PYH2" s="15"/>
      <c r="PYI2" s="15"/>
      <c r="PYJ2" s="15"/>
      <c r="PYK2" s="15"/>
      <c r="PYL2" s="15"/>
      <c r="PYM2" s="15"/>
      <c r="PYN2" s="15"/>
      <c r="PYO2" s="15"/>
      <c r="PYP2" s="15"/>
      <c r="PYQ2" s="15"/>
      <c r="PYR2" s="15"/>
      <c r="PYS2" s="15"/>
      <c r="PYT2" s="15"/>
      <c r="PYU2" s="15"/>
      <c r="PYV2" s="15"/>
      <c r="PYW2" s="15"/>
      <c r="PYX2" s="15"/>
      <c r="PYY2" s="15"/>
      <c r="PYZ2" s="15"/>
      <c r="PZA2" s="15"/>
      <c r="PZB2" s="15"/>
      <c r="PZC2" s="15"/>
      <c r="PZD2" s="15"/>
      <c r="PZE2" s="15"/>
      <c r="PZF2" s="15"/>
      <c r="PZG2" s="15"/>
      <c r="PZH2" s="15"/>
      <c r="PZI2" s="15"/>
      <c r="PZJ2" s="15"/>
      <c r="PZK2" s="15"/>
      <c r="PZL2" s="15"/>
      <c r="PZM2" s="15"/>
      <c r="PZN2" s="15"/>
      <c r="PZO2" s="15"/>
      <c r="PZP2" s="15"/>
      <c r="PZQ2" s="15"/>
      <c r="PZR2" s="15"/>
      <c r="PZS2" s="15"/>
      <c r="PZT2" s="15"/>
      <c r="PZU2" s="15"/>
      <c r="PZV2" s="15"/>
      <c r="PZW2" s="15"/>
      <c r="PZX2" s="15"/>
      <c r="PZY2" s="15"/>
      <c r="PZZ2" s="15"/>
      <c r="QAA2" s="15"/>
      <c r="QAB2" s="15"/>
      <c r="QAC2" s="15"/>
      <c r="QAD2" s="15"/>
      <c r="QAE2" s="15"/>
      <c r="QAF2" s="15"/>
      <c r="QAG2" s="15"/>
      <c r="QAH2" s="15"/>
      <c r="QAI2" s="15"/>
      <c r="QAJ2" s="15"/>
      <c r="QAK2" s="15"/>
      <c r="QAL2" s="15"/>
      <c r="QAM2" s="15"/>
      <c r="QAN2" s="15"/>
      <c r="QAO2" s="15"/>
      <c r="QAP2" s="15"/>
      <c r="QAQ2" s="15"/>
      <c r="QAR2" s="15"/>
      <c r="QAS2" s="15"/>
      <c r="QAT2" s="15"/>
      <c r="QAU2" s="15"/>
      <c r="QAV2" s="15"/>
      <c r="QAW2" s="15"/>
      <c r="QAX2" s="15"/>
      <c r="QAY2" s="15"/>
      <c r="QAZ2" s="15"/>
      <c r="QBA2" s="15"/>
      <c r="QBB2" s="15"/>
      <c r="QBC2" s="15"/>
      <c r="QBD2" s="15"/>
      <c r="QBE2" s="15"/>
      <c r="QBF2" s="15"/>
      <c r="QBG2" s="15"/>
      <c r="QBH2" s="15"/>
      <c r="QBI2" s="15"/>
      <c r="QBJ2" s="15"/>
      <c r="QBK2" s="15"/>
      <c r="QBL2" s="15"/>
      <c r="QBM2" s="15"/>
      <c r="QBN2" s="15"/>
      <c r="QBO2" s="15"/>
      <c r="QBP2" s="15"/>
      <c r="QBQ2" s="15"/>
      <c r="QBR2" s="15"/>
      <c r="QBS2" s="15"/>
      <c r="QBT2" s="15"/>
      <c r="QBU2" s="15"/>
      <c r="QBV2" s="15"/>
      <c r="QBW2" s="15"/>
      <c r="QBX2" s="15"/>
      <c r="QBY2" s="15"/>
      <c r="QBZ2" s="15"/>
      <c r="QCA2" s="15"/>
      <c r="QCB2" s="15"/>
      <c r="QCC2" s="15"/>
      <c r="QCD2" s="15"/>
      <c r="QCE2" s="15"/>
      <c r="QCF2" s="15"/>
      <c r="QCG2" s="15"/>
      <c r="QCH2" s="15"/>
      <c r="QCI2" s="15"/>
      <c r="QCJ2" s="15"/>
      <c r="QCK2" s="15"/>
      <c r="QCL2" s="15"/>
      <c r="QCM2" s="15"/>
      <c r="QCN2" s="15"/>
      <c r="QCO2" s="15"/>
      <c r="QCP2" s="15"/>
      <c r="QCQ2" s="15"/>
      <c r="QCR2" s="15"/>
      <c r="QCS2" s="15"/>
      <c r="QCT2" s="15"/>
      <c r="QCU2" s="15"/>
      <c r="QCV2" s="15"/>
      <c r="QCW2" s="15"/>
      <c r="QCX2" s="15"/>
      <c r="QCY2" s="15"/>
      <c r="QCZ2" s="15"/>
      <c r="QDA2" s="15"/>
      <c r="QDB2" s="15"/>
      <c r="QDC2" s="15"/>
      <c r="QDD2" s="15"/>
      <c r="QDE2" s="15"/>
      <c r="QDF2" s="15"/>
      <c r="QDG2" s="15"/>
      <c r="QDH2" s="15"/>
      <c r="QDI2" s="15"/>
      <c r="QDJ2" s="15"/>
      <c r="QDK2" s="15"/>
      <c r="QDL2" s="15"/>
      <c r="QDM2" s="15"/>
      <c r="QDN2" s="15"/>
      <c r="QDO2" s="15"/>
      <c r="QDP2" s="15"/>
      <c r="QDQ2" s="15"/>
      <c r="QDR2" s="15"/>
      <c r="QDS2" s="15"/>
      <c r="QDT2" s="15"/>
      <c r="QDU2" s="15"/>
      <c r="QDV2" s="15"/>
      <c r="QDW2" s="15"/>
      <c r="QDX2" s="15"/>
      <c r="QDY2" s="15"/>
      <c r="QDZ2" s="15"/>
      <c r="QEA2" s="15"/>
      <c r="QEB2" s="15"/>
      <c r="QEC2" s="15"/>
      <c r="QED2" s="15"/>
      <c r="QEE2" s="15"/>
      <c r="QEF2" s="15"/>
      <c r="QEG2" s="15"/>
      <c r="QEH2" s="15"/>
      <c r="QEI2" s="15"/>
      <c r="QEJ2" s="15"/>
      <c r="QEK2" s="15"/>
      <c r="QEL2" s="15"/>
      <c r="QEM2" s="15"/>
      <c r="QEN2" s="15"/>
      <c r="QEO2" s="15"/>
      <c r="QEP2" s="15"/>
      <c r="QEQ2" s="15"/>
      <c r="QER2" s="15"/>
      <c r="QES2" s="15"/>
      <c r="QET2" s="15"/>
      <c r="QEU2" s="15"/>
      <c r="QEV2" s="15"/>
      <c r="QEW2" s="15"/>
      <c r="QEX2" s="15"/>
      <c r="QEY2" s="15"/>
      <c r="QEZ2" s="15"/>
      <c r="QFA2" s="15"/>
      <c r="QFB2" s="15"/>
      <c r="QFC2" s="15"/>
      <c r="QFD2" s="15"/>
      <c r="QFE2" s="15"/>
      <c r="QFF2" s="15"/>
      <c r="QFG2" s="15"/>
      <c r="QFH2" s="15"/>
      <c r="QFI2" s="15"/>
      <c r="QFJ2" s="15"/>
      <c r="QFK2" s="15"/>
      <c r="QFL2" s="15"/>
      <c r="QFM2" s="15"/>
      <c r="QFN2" s="15"/>
      <c r="QFO2" s="15"/>
      <c r="QFP2" s="15"/>
      <c r="QFQ2" s="15"/>
      <c r="QFR2" s="15"/>
      <c r="QFS2" s="15"/>
      <c r="QFT2" s="15"/>
      <c r="QFU2" s="15"/>
      <c r="QFV2" s="15"/>
      <c r="QFW2" s="15"/>
      <c r="QFX2" s="15"/>
      <c r="QFY2" s="15"/>
      <c r="QFZ2" s="15"/>
      <c r="QGA2" s="15"/>
      <c r="QGB2" s="15"/>
      <c r="QGC2" s="15"/>
      <c r="QGD2" s="15"/>
      <c r="QGE2" s="15"/>
      <c r="QGF2" s="15"/>
      <c r="QGG2" s="15"/>
      <c r="QGH2" s="15"/>
      <c r="QGI2" s="15"/>
      <c r="QGJ2" s="15"/>
      <c r="QGK2" s="15"/>
      <c r="QGL2" s="15"/>
      <c r="QGM2" s="15"/>
      <c r="QGN2" s="15"/>
      <c r="QGO2" s="15"/>
      <c r="QGP2" s="15"/>
      <c r="QGQ2" s="15"/>
      <c r="QGR2" s="15"/>
      <c r="QGS2" s="15"/>
      <c r="QGT2" s="15"/>
      <c r="QGU2" s="15"/>
      <c r="QGV2" s="15"/>
      <c r="QGW2" s="15"/>
      <c r="QGX2" s="15"/>
      <c r="QGY2" s="15"/>
      <c r="QGZ2" s="15"/>
      <c r="QHA2" s="15"/>
      <c r="QHB2" s="15"/>
      <c r="QHC2" s="15"/>
      <c r="QHD2" s="15"/>
      <c r="QHE2" s="15"/>
      <c r="QHF2" s="15"/>
      <c r="QHG2" s="15"/>
      <c r="QHH2" s="15"/>
      <c r="QHI2" s="15"/>
      <c r="QHJ2" s="15"/>
      <c r="QHK2" s="15"/>
      <c r="QHL2" s="15"/>
      <c r="QHM2" s="15"/>
      <c r="QHN2" s="15"/>
      <c r="QHO2" s="15"/>
      <c r="QHP2" s="15"/>
      <c r="QHQ2" s="15"/>
      <c r="QHR2" s="15"/>
      <c r="QHS2" s="15"/>
      <c r="QHT2" s="15"/>
      <c r="QHU2" s="15"/>
      <c r="QHV2" s="15"/>
      <c r="QHW2" s="15"/>
      <c r="QHX2" s="15"/>
      <c r="QHY2" s="15"/>
      <c r="QHZ2" s="15"/>
      <c r="QIA2" s="15"/>
      <c r="QIB2" s="15"/>
      <c r="QIC2" s="15"/>
      <c r="QID2" s="15"/>
      <c r="QIE2" s="15"/>
      <c r="QIF2" s="15"/>
      <c r="QIG2" s="15"/>
      <c r="QIH2" s="15"/>
      <c r="QII2" s="15"/>
      <c r="QIJ2" s="15"/>
      <c r="QIK2" s="15"/>
      <c r="QIL2" s="15"/>
      <c r="QIM2" s="15"/>
      <c r="QIN2" s="15"/>
      <c r="QIO2" s="15"/>
      <c r="QIP2" s="15"/>
      <c r="QIQ2" s="15"/>
      <c r="QIR2" s="15"/>
      <c r="QIS2" s="15"/>
      <c r="QIT2" s="15"/>
      <c r="QIU2" s="15"/>
      <c r="QIV2" s="15"/>
      <c r="QIW2" s="15"/>
      <c r="QIX2" s="15"/>
      <c r="QIY2" s="15"/>
      <c r="QIZ2" s="15"/>
      <c r="QJA2" s="15"/>
      <c r="QJB2" s="15"/>
      <c r="QJC2" s="15"/>
      <c r="QJD2" s="15"/>
      <c r="QJE2" s="15"/>
      <c r="QJF2" s="15"/>
      <c r="QJG2" s="15"/>
      <c r="QJH2" s="15"/>
      <c r="QJI2" s="15"/>
      <c r="QJJ2" s="15"/>
      <c r="QJK2" s="15"/>
      <c r="QJL2" s="15"/>
      <c r="QJM2" s="15"/>
      <c r="QJN2" s="15"/>
      <c r="QJO2" s="15"/>
      <c r="QJP2" s="15"/>
      <c r="QJQ2" s="15"/>
      <c r="QJR2" s="15"/>
      <c r="QJS2" s="15"/>
      <c r="QJT2" s="15"/>
      <c r="QJU2" s="15"/>
      <c r="QJV2" s="15"/>
      <c r="QJW2" s="15"/>
      <c r="QJX2" s="15"/>
      <c r="QJY2" s="15"/>
      <c r="QJZ2" s="15"/>
      <c r="QKA2" s="15"/>
      <c r="QKB2" s="15"/>
      <c r="QKC2" s="15"/>
      <c r="QKD2" s="15"/>
      <c r="QKE2" s="15"/>
      <c r="QKF2" s="15"/>
      <c r="QKG2" s="15"/>
      <c r="QKH2" s="15"/>
      <c r="QKI2" s="15"/>
      <c r="QKJ2" s="15"/>
      <c r="QKK2" s="15"/>
      <c r="QKL2" s="15"/>
      <c r="QKM2" s="15"/>
      <c r="QKN2" s="15"/>
      <c r="QKO2" s="15"/>
      <c r="QKP2" s="15"/>
      <c r="QKQ2" s="15"/>
      <c r="QKR2" s="15"/>
      <c r="QKS2" s="15"/>
      <c r="QKT2" s="15"/>
      <c r="QKU2" s="15"/>
      <c r="QKV2" s="15"/>
      <c r="QKW2" s="15"/>
      <c r="QKX2" s="15"/>
      <c r="QKY2" s="15"/>
      <c r="QKZ2" s="15"/>
      <c r="QLA2" s="15"/>
      <c r="QLB2" s="15"/>
      <c r="QLC2" s="15"/>
      <c r="QLD2" s="15"/>
      <c r="QLE2" s="15"/>
      <c r="QLF2" s="15"/>
      <c r="QLG2" s="15"/>
      <c r="QLH2" s="15"/>
      <c r="QLI2" s="15"/>
      <c r="QLJ2" s="15"/>
      <c r="QLK2" s="15"/>
      <c r="QLL2" s="15"/>
      <c r="QLM2" s="15"/>
      <c r="QLN2" s="15"/>
      <c r="QLO2" s="15"/>
      <c r="QLP2" s="15"/>
      <c r="QLQ2" s="15"/>
      <c r="QLR2" s="15"/>
      <c r="QLS2" s="15"/>
      <c r="QLT2" s="15"/>
      <c r="QLU2" s="15"/>
      <c r="QLV2" s="15"/>
      <c r="QLW2" s="15"/>
      <c r="QLX2" s="15"/>
      <c r="QLY2" s="15"/>
      <c r="QLZ2" s="15"/>
      <c r="QMA2" s="15"/>
      <c r="QMB2" s="15"/>
      <c r="QMC2" s="15"/>
      <c r="QMD2" s="15"/>
      <c r="QME2" s="15"/>
      <c r="QMF2" s="15"/>
      <c r="QMG2" s="15"/>
      <c r="QMH2" s="15"/>
      <c r="QMI2" s="15"/>
      <c r="QMJ2" s="15"/>
      <c r="QMK2" s="15"/>
      <c r="QML2" s="15"/>
      <c r="QMM2" s="15"/>
      <c r="QMN2" s="15"/>
      <c r="QMO2" s="15"/>
      <c r="QMP2" s="15"/>
      <c r="QMQ2" s="15"/>
      <c r="QMR2" s="15"/>
      <c r="QMS2" s="15"/>
      <c r="QMT2" s="15"/>
      <c r="QMU2" s="15"/>
      <c r="QMV2" s="15"/>
      <c r="QMW2" s="15"/>
      <c r="QMX2" s="15"/>
      <c r="QMY2" s="15"/>
      <c r="QMZ2" s="15"/>
      <c r="QNA2" s="15"/>
      <c r="QNB2" s="15"/>
      <c r="QNC2" s="15"/>
      <c r="QND2" s="15"/>
      <c r="QNE2" s="15"/>
      <c r="QNF2" s="15"/>
      <c r="QNG2" s="15"/>
      <c r="QNH2" s="15"/>
      <c r="QNI2" s="15"/>
      <c r="QNJ2" s="15"/>
      <c r="QNK2" s="15"/>
      <c r="QNL2" s="15"/>
      <c r="QNM2" s="15"/>
      <c r="QNN2" s="15"/>
      <c r="QNO2" s="15"/>
      <c r="QNP2" s="15"/>
      <c r="QNQ2" s="15"/>
      <c r="QNR2" s="15"/>
      <c r="QNS2" s="15"/>
      <c r="QNT2" s="15"/>
      <c r="QNU2" s="15"/>
      <c r="QNV2" s="15"/>
      <c r="QNW2" s="15"/>
      <c r="QNX2" s="15"/>
      <c r="QNY2" s="15"/>
      <c r="QNZ2" s="15"/>
      <c r="QOA2" s="15"/>
      <c r="QOB2" s="15"/>
      <c r="QOC2" s="15"/>
      <c r="QOD2" s="15"/>
      <c r="QOE2" s="15"/>
      <c r="QOF2" s="15"/>
      <c r="QOG2" s="15"/>
      <c r="QOH2" s="15"/>
      <c r="QOI2" s="15"/>
      <c r="QOJ2" s="15"/>
      <c r="QOK2" s="15"/>
      <c r="QOL2" s="15"/>
      <c r="QOM2" s="15"/>
      <c r="QON2" s="15"/>
      <c r="QOO2" s="15"/>
      <c r="QOP2" s="15"/>
      <c r="QOQ2" s="15"/>
      <c r="QOR2" s="15"/>
      <c r="QOS2" s="15"/>
      <c r="QOT2" s="15"/>
      <c r="QOU2" s="15"/>
      <c r="QOV2" s="15"/>
      <c r="QOW2" s="15"/>
      <c r="QOX2" s="15"/>
      <c r="QOY2" s="15"/>
      <c r="QOZ2" s="15"/>
      <c r="QPA2" s="15"/>
      <c r="QPB2" s="15"/>
      <c r="QPC2" s="15"/>
      <c r="QPD2" s="15"/>
      <c r="QPE2" s="15"/>
      <c r="QPF2" s="15"/>
      <c r="QPG2" s="15"/>
      <c r="QPH2" s="15"/>
      <c r="QPI2" s="15"/>
      <c r="QPJ2" s="15"/>
      <c r="QPK2" s="15"/>
      <c r="QPL2" s="15"/>
      <c r="QPM2" s="15"/>
      <c r="QPN2" s="15"/>
      <c r="QPO2" s="15"/>
      <c r="QPP2" s="15"/>
      <c r="QPQ2" s="15"/>
      <c r="QPR2" s="15"/>
      <c r="QPS2" s="15"/>
      <c r="QPT2" s="15"/>
      <c r="QPU2" s="15"/>
      <c r="QPV2" s="15"/>
      <c r="QPW2" s="15"/>
      <c r="QPX2" s="15"/>
      <c r="QPY2" s="15"/>
      <c r="QPZ2" s="15"/>
      <c r="QQA2" s="15"/>
      <c r="QQB2" s="15"/>
      <c r="QQC2" s="15"/>
      <c r="QQD2" s="15"/>
      <c r="QQE2" s="15"/>
      <c r="QQF2" s="15"/>
      <c r="QQG2" s="15"/>
      <c r="QQH2" s="15"/>
      <c r="QQI2" s="15"/>
      <c r="QQJ2" s="15"/>
      <c r="QQK2" s="15"/>
      <c r="QQL2" s="15"/>
      <c r="QQM2" s="15"/>
      <c r="QQN2" s="15"/>
      <c r="QQO2" s="15"/>
      <c r="QQP2" s="15"/>
      <c r="QQQ2" s="15"/>
      <c r="QQR2" s="15"/>
      <c r="QQS2" s="15"/>
      <c r="QQT2" s="15"/>
      <c r="QQU2" s="15"/>
      <c r="QQV2" s="15"/>
      <c r="QQW2" s="15"/>
      <c r="QQX2" s="15"/>
      <c r="QQY2" s="15"/>
      <c r="QQZ2" s="15"/>
      <c r="QRA2" s="15"/>
      <c r="QRB2" s="15"/>
      <c r="QRC2" s="15"/>
      <c r="QRD2" s="15"/>
      <c r="QRE2" s="15"/>
      <c r="QRF2" s="15"/>
      <c r="QRG2" s="15"/>
      <c r="QRH2" s="15"/>
      <c r="QRI2" s="15"/>
      <c r="QRJ2" s="15"/>
      <c r="QRK2" s="15"/>
      <c r="QRL2" s="15"/>
      <c r="QRM2" s="15"/>
      <c r="QRN2" s="15"/>
      <c r="QRO2" s="15"/>
      <c r="QRP2" s="15"/>
      <c r="QRQ2" s="15"/>
      <c r="QRR2" s="15"/>
      <c r="QRS2" s="15"/>
      <c r="QRT2" s="15"/>
      <c r="QRU2" s="15"/>
      <c r="QRV2" s="15"/>
      <c r="QRW2" s="15"/>
      <c r="QRX2" s="15"/>
      <c r="QRY2" s="15"/>
      <c r="QRZ2" s="15"/>
      <c r="QSA2" s="15"/>
      <c r="QSB2" s="15"/>
      <c r="QSC2" s="15"/>
      <c r="QSD2" s="15"/>
      <c r="QSE2" s="15"/>
      <c r="QSF2" s="15"/>
      <c r="QSG2" s="15"/>
      <c r="QSH2" s="15"/>
      <c r="QSI2" s="15"/>
      <c r="QSJ2" s="15"/>
      <c r="QSK2" s="15"/>
      <c r="QSL2" s="15"/>
      <c r="QSM2" s="15"/>
      <c r="QSN2" s="15"/>
      <c r="QSO2" s="15"/>
      <c r="QSP2" s="15"/>
      <c r="QSQ2" s="15"/>
      <c r="QSR2" s="15"/>
      <c r="QSS2" s="15"/>
      <c r="QST2" s="15"/>
      <c r="QSU2" s="15"/>
      <c r="QSV2" s="15"/>
      <c r="QSW2" s="15"/>
      <c r="QSX2" s="15"/>
      <c r="QSY2" s="15"/>
      <c r="QSZ2" s="15"/>
      <c r="QTA2" s="15"/>
      <c r="QTB2" s="15"/>
      <c r="QTC2" s="15"/>
      <c r="QTD2" s="15"/>
      <c r="QTE2" s="15"/>
      <c r="QTF2" s="15"/>
      <c r="QTG2" s="15"/>
      <c r="QTH2" s="15"/>
      <c r="QTI2" s="15"/>
      <c r="QTJ2" s="15"/>
      <c r="QTK2" s="15"/>
      <c r="QTL2" s="15"/>
      <c r="QTM2" s="15"/>
      <c r="QTN2" s="15"/>
      <c r="QTO2" s="15"/>
      <c r="QTP2" s="15"/>
      <c r="QTQ2" s="15"/>
      <c r="QTR2" s="15"/>
      <c r="QTS2" s="15"/>
      <c r="QTT2" s="15"/>
      <c r="QTU2" s="15"/>
      <c r="QTV2" s="15"/>
      <c r="QTW2" s="15"/>
      <c r="QTX2" s="15"/>
      <c r="QTY2" s="15"/>
      <c r="QTZ2" s="15"/>
      <c r="QUA2" s="15"/>
      <c r="QUB2" s="15"/>
      <c r="QUC2" s="15"/>
      <c r="QUD2" s="15"/>
      <c r="QUE2" s="15"/>
      <c r="QUF2" s="15"/>
      <c r="QUG2" s="15"/>
      <c r="QUH2" s="15"/>
      <c r="QUI2" s="15"/>
      <c r="QUJ2" s="15"/>
      <c r="QUK2" s="15"/>
      <c r="QUL2" s="15"/>
      <c r="QUM2" s="15"/>
      <c r="QUN2" s="15"/>
      <c r="QUO2" s="15"/>
      <c r="QUP2" s="15"/>
      <c r="QUQ2" s="15"/>
      <c r="QUR2" s="15"/>
      <c r="QUS2" s="15"/>
      <c r="QUT2" s="15"/>
      <c r="QUU2" s="15"/>
      <c r="QUV2" s="15"/>
      <c r="QUW2" s="15"/>
      <c r="QUX2" s="15"/>
      <c r="QUY2" s="15"/>
      <c r="QUZ2" s="15"/>
      <c r="QVA2" s="15"/>
      <c r="QVB2" s="15"/>
      <c r="QVC2" s="15"/>
      <c r="QVD2" s="15"/>
      <c r="QVE2" s="15"/>
      <c r="QVF2" s="15"/>
      <c r="QVG2" s="15"/>
      <c r="QVH2" s="15"/>
      <c r="QVI2" s="15"/>
      <c r="QVJ2" s="15"/>
      <c r="QVK2" s="15"/>
      <c r="QVL2" s="15"/>
      <c r="QVM2" s="15"/>
      <c r="QVN2" s="15"/>
      <c r="QVO2" s="15"/>
      <c r="QVP2" s="15"/>
      <c r="QVQ2" s="15"/>
      <c r="QVR2" s="15"/>
      <c r="QVS2" s="15"/>
      <c r="QVT2" s="15"/>
      <c r="QVU2" s="15"/>
      <c r="QVV2" s="15"/>
      <c r="QVW2" s="15"/>
      <c r="QVX2" s="15"/>
      <c r="QVY2" s="15"/>
      <c r="QVZ2" s="15"/>
      <c r="QWA2" s="15"/>
      <c r="QWB2" s="15"/>
      <c r="QWC2" s="15"/>
      <c r="QWD2" s="15"/>
      <c r="QWE2" s="15"/>
      <c r="QWF2" s="15"/>
      <c r="QWG2" s="15"/>
      <c r="QWH2" s="15"/>
      <c r="QWI2" s="15"/>
      <c r="QWJ2" s="15"/>
      <c r="QWK2" s="15"/>
      <c r="QWL2" s="15"/>
      <c r="QWM2" s="15"/>
      <c r="QWN2" s="15"/>
      <c r="QWO2" s="15"/>
      <c r="QWP2" s="15"/>
      <c r="QWQ2" s="15"/>
      <c r="QWR2" s="15"/>
      <c r="QWS2" s="15"/>
      <c r="QWT2" s="15"/>
      <c r="QWU2" s="15"/>
      <c r="QWV2" s="15"/>
      <c r="QWW2" s="15"/>
      <c r="QWX2" s="15"/>
      <c r="QWY2" s="15"/>
      <c r="QWZ2" s="15"/>
      <c r="QXA2" s="15"/>
      <c r="QXB2" s="15"/>
      <c r="QXC2" s="15"/>
      <c r="QXD2" s="15"/>
      <c r="QXE2" s="15"/>
      <c r="QXF2" s="15"/>
      <c r="QXG2" s="15"/>
      <c r="QXH2" s="15"/>
      <c r="QXI2" s="15"/>
      <c r="QXJ2" s="15"/>
      <c r="QXK2" s="15"/>
      <c r="QXL2" s="15"/>
      <c r="QXM2" s="15"/>
      <c r="QXN2" s="15"/>
      <c r="QXO2" s="15"/>
      <c r="QXP2" s="15"/>
      <c r="QXQ2" s="15"/>
      <c r="QXR2" s="15"/>
      <c r="QXS2" s="15"/>
      <c r="QXT2" s="15"/>
      <c r="QXU2" s="15"/>
      <c r="QXV2" s="15"/>
      <c r="QXW2" s="15"/>
      <c r="QXX2" s="15"/>
      <c r="QXY2" s="15"/>
      <c r="QXZ2" s="15"/>
      <c r="QYA2" s="15"/>
      <c r="QYB2" s="15"/>
      <c r="QYC2" s="15"/>
      <c r="QYD2" s="15"/>
      <c r="QYE2" s="15"/>
      <c r="QYF2" s="15"/>
      <c r="QYG2" s="15"/>
      <c r="QYH2" s="15"/>
      <c r="QYI2" s="15"/>
      <c r="QYJ2" s="15"/>
      <c r="QYK2" s="15"/>
      <c r="QYL2" s="15"/>
      <c r="QYM2" s="15"/>
      <c r="QYN2" s="15"/>
      <c r="QYO2" s="15"/>
      <c r="QYP2" s="15"/>
      <c r="QYQ2" s="15"/>
      <c r="QYR2" s="15"/>
      <c r="QYS2" s="15"/>
      <c r="QYT2" s="15"/>
      <c r="QYU2" s="15"/>
      <c r="QYV2" s="15"/>
      <c r="QYW2" s="15"/>
      <c r="QYX2" s="15"/>
      <c r="QYY2" s="15"/>
      <c r="QYZ2" s="15"/>
      <c r="QZA2" s="15"/>
      <c r="QZB2" s="15"/>
      <c r="QZC2" s="15"/>
      <c r="QZD2" s="15"/>
      <c r="QZE2" s="15"/>
      <c r="QZF2" s="15"/>
      <c r="QZG2" s="15"/>
      <c r="QZH2" s="15"/>
      <c r="QZI2" s="15"/>
      <c r="QZJ2" s="15"/>
      <c r="QZK2" s="15"/>
      <c r="QZL2" s="15"/>
      <c r="QZM2" s="15"/>
      <c r="QZN2" s="15"/>
      <c r="QZO2" s="15"/>
      <c r="QZP2" s="15"/>
      <c r="QZQ2" s="15"/>
      <c r="QZR2" s="15"/>
      <c r="QZS2" s="15"/>
      <c r="QZT2" s="15"/>
      <c r="QZU2" s="15"/>
      <c r="QZV2" s="15"/>
      <c r="QZW2" s="15"/>
      <c r="QZX2" s="15"/>
      <c r="QZY2" s="15"/>
      <c r="QZZ2" s="15"/>
      <c r="RAA2" s="15"/>
      <c r="RAB2" s="15"/>
      <c r="RAC2" s="15"/>
      <c r="RAD2" s="15"/>
      <c r="RAE2" s="15"/>
      <c r="RAF2" s="15"/>
      <c r="RAG2" s="15"/>
      <c r="RAH2" s="15"/>
      <c r="RAI2" s="15"/>
      <c r="RAJ2" s="15"/>
      <c r="RAK2" s="15"/>
      <c r="RAL2" s="15"/>
      <c r="RAM2" s="15"/>
      <c r="RAN2" s="15"/>
      <c r="RAO2" s="15"/>
      <c r="RAP2" s="15"/>
      <c r="RAQ2" s="15"/>
      <c r="RAR2" s="15"/>
      <c r="RAS2" s="15"/>
      <c r="RAT2" s="15"/>
      <c r="RAU2" s="15"/>
      <c r="RAV2" s="15"/>
      <c r="RAW2" s="15"/>
      <c r="RAX2" s="15"/>
      <c r="RAY2" s="15"/>
      <c r="RAZ2" s="15"/>
      <c r="RBA2" s="15"/>
      <c r="RBB2" s="15"/>
      <c r="RBC2" s="15"/>
      <c r="RBD2" s="15"/>
      <c r="RBE2" s="15"/>
      <c r="RBF2" s="15"/>
      <c r="RBG2" s="15"/>
      <c r="RBH2" s="15"/>
      <c r="RBI2" s="15"/>
      <c r="RBJ2" s="15"/>
      <c r="RBK2" s="15"/>
      <c r="RBL2" s="15"/>
      <c r="RBM2" s="15"/>
      <c r="RBN2" s="15"/>
      <c r="RBO2" s="15"/>
      <c r="RBP2" s="15"/>
      <c r="RBQ2" s="15"/>
      <c r="RBR2" s="15"/>
      <c r="RBS2" s="15"/>
      <c r="RBT2" s="15"/>
      <c r="RBU2" s="15"/>
      <c r="RBV2" s="15"/>
      <c r="RBW2" s="15"/>
      <c r="RBX2" s="15"/>
      <c r="RBY2" s="15"/>
      <c r="RBZ2" s="15"/>
      <c r="RCA2" s="15"/>
      <c r="RCB2" s="15"/>
      <c r="RCC2" s="15"/>
      <c r="RCD2" s="15"/>
      <c r="RCE2" s="15"/>
      <c r="RCF2" s="15"/>
      <c r="RCG2" s="15"/>
      <c r="RCH2" s="15"/>
      <c r="RCI2" s="15"/>
      <c r="RCJ2" s="15"/>
      <c r="RCK2" s="15"/>
      <c r="RCL2" s="15"/>
      <c r="RCM2" s="15"/>
      <c r="RCN2" s="15"/>
      <c r="RCO2" s="15"/>
      <c r="RCP2" s="15"/>
      <c r="RCQ2" s="15"/>
      <c r="RCR2" s="15"/>
      <c r="RCS2" s="15"/>
      <c r="RCT2" s="15"/>
      <c r="RCU2" s="15"/>
      <c r="RCV2" s="15"/>
      <c r="RCW2" s="15"/>
      <c r="RCX2" s="15"/>
      <c r="RCY2" s="15"/>
      <c r="RCZ2" s="15"/>
      <c r="RDA2" s="15"/>
      <c r="RDB2" s="15"/>
      <c r="RDC2" s="15"/>
      <c r="RDD2" s="15"/>
      <c r="RDE2" s="15"/>
      <c r="RDF2" s="15"/>
      <c r="RDG2" s="15"/>
      <c r="RDH2" s="15"/>
      <c r="RDI2" s="15"/>
      <c r="RDJ2" s="15"/>
      <c r="RDK2" s="15"/>
      <c r="RDL2" s="15"/>
      <c r="RDM2" s="15"/>
      <c r="RDN2" s="15"/>
      <c r="RDO2" s="15"/>
      <c r="RDP2" s="15"/>
      <c r="RDQ2" s="15"/>
      <c r="RDR2" s="15"/>
      <c r="RDS2" s="15"/>
      <c r="RDT2" s="15"/>
      <c r="RDU2" s="15"/>
      <c r="RDV2" s="15"/>
      <c r="RDW2" s="15"/>
      <c r="RDX2" s="15"/>
      <c r="RDY2" s="15"/>
      <c r="RDZ2" s="15"/>
      <c r="REA2" s="15"/>
      <c r="REB2" s="15"/>
      <c r="REC2" s="15"/>
      <c r="RED2" s="15"/>
      <c r="REE2" s="15"/>
      <c r="REF2" s="15"/>
      <c r="REG2" s="15"/>
      <c r="REH2" s="15"/>
      <c r="REI2" s="15"/>
      <c r="REJ2" s="15"/>
      <c r="REK2" s="15"/>
      <c r="REL2" s="15"/>
      <c r="REM2" s="15"/>
      <c r="REN2" s="15"/>
      <c r="REO2" s="15"/>
      <c r="REP2" s="15"/>
      <c r="REQ2" s="15"/>
      <c r="RER2" s="15"/>
      <c r="RES2" s="15"/>
      <c r="RET2" s="15"/>
      <c r="REU2" s="15"/>
      <c r="REV2" s="15"/>
      <c r="REW2" s="15"/>
      <c r="REX2" s="15"/>
      <c r="REY2" s="15"/>
      <c r="REZ2" s="15"/>
      <c r="RFA2" s="15"/>
      <c r="RFB2" s="15"/>
      <c r="RFC2" s="15"/>
      <c r="RFD2" s="15"/>
      <c r="RFE2" s="15"/>
      <c r="RFF2" s="15"/>
      <c r="RFG2" s="15"/>
      <c r="RFH2" s="15"/>
      <c r="RFI2" s="15"/>
      <c r="RFJ2" s="15"/>
      <c r="RFK2" s="15"/>
      <c r="RFL2" s="15"/>
      <c r="RFM2" s="15"/>
      <c r="RFN2" s="15"/>
      <c r="RFO2" s="15"/>
      <c r="RFP2" s="15"/>
      <c r="RFQ2" s="15"/>
      <c r="RFR2" s="15"/>
      <c r="RFS2" s="15"/>
      <c r="RFT2" s="15"/>
      <c r="RFU2" s="15"/>
      <c r="RFV2" s="15"/>
      <c r="RFW2" s="15"/>
      <c r="RFX2" s="15"/>
      <c r="RFY2" s="15"/>
      <c r="RFZ2" s="15"/>
      <c r="RGA2" s="15"/>
      <c r="RGB2" s="15"/>
      <c r="RGC2" s="15"/>
      <c r="RGD2" s="15"/>
      <c r="RGE2" s="15"/>
      <c r="RGF2" s="15"/>
      <c r="RGG2" s="15"/>
      <c r="RGH2" s="15"/>
      <c r="RGI2" s="15"/>
      <c r="RGJ2" s="15"/>
      <c r="RGK2" s="15"/>
      <c r="RGL2" s="15"/>
      <c r="RGM2" s="15"/>
      <c r="RGN2" s="15"/>
      <c r="RGO2" s="15"/>
      <c r="RGP2" s="15"/>
      <c r="RGQ2" s="15"/>
      <c r="RGR2" s="15"/>
      <c r="RGS2" s="15"/>
      <c r="RGT2" s="15"/>
      <c r="RGU2" s="15"/>
      <c r="RGV2" s="15"/>
      <c r="RGW2" s="15"/>
      <c r="RGX2" s="15"/>
      <c r="RGY2" s="15"/>
      <c r="RGZ2" s="15"/>
      <c r="RHA2" s="15"/>
      <c r="RHB2" s="15"/>
      <c r="RHC2" s="15"/>
      <c r="RHD2" s="15"/>
      <c r="RHE2" s="15"/>
      <c r="RHF2" s="15"/>
      <c r="RHG2" s="15"/>
      <c r="RHH2" s="15"/>
      <c r="RHI2" s="15"/>
      <c r="RHJ2" s="15"/>
      <c r="RHK2" s="15"/>
      <c r="RHL2" s="15"/>
      <c r="RHM2" s="15"/>
      <c r="RHN2" s="15"/>
      <c r="RHO2" s="15"/>
      <c r="RHP2" s="15"/>
      <c r="RHQ2" s="15"/>
      <c r="RHR2" s="15"/>
      <c r="RHS2" s="15"/>
      <c r="RHT2" s="15"/>
      <c r="RHU2" s="15"/>
      <c r="RHV2" s="15"/>
      <c r="RHW2" s="15"/>
      <c r="RHX2" s="15"/>
      <c r="RHY2" s="15"/>
      <c r="RHZ2" s="15"/>
      <c r="RIA2" s="15"/>
      <c r="RIB2" s="15"/>
      <c r="RIC2" s="15"/>
      <c r="RID2" s="15"/>
      <c r="RIE2" s="15"/>
      <c r="RIF2" s="15"/>
      <c r="RIG2" s="15"/>
      <c r="RIH2" s="15"/>
      <c r="RII2" s="15"/>
      <c r="RIJ2" s="15"/>
      <c r="RIK2" s="15"/>
      <c r="RIL2" s="15"/>
      <c r="RIM2" s="15"/>
      <c r="RIN2" s="15"/>
      <c r="RIO2" s="15"/>
      <c r="RIP2" s="15"/>
      <c r="RIQ2" s="15"/>
      <c r="RIR2" s="15"/>
      <c r="RIS2" s="15"/>
      <c r="RIT2" s="15"/>
      <c r="RIU2" s="15"/>
      <c r="RIV2" s="15"/>
      <c r="RIW2" s="15"/>
      <c r="RIX2" s="15"/>
      <c r="RIY2" s="15"/>
      <c r="RIZ2" s="15"/>
      <c r="RJA2" s="15"/>
      <c r="RJB2" s="15"/>
      <c r="RJC2" s="15"/>
      <c r="RJD2" s="15"/>
      <c r="RJE2" s="15"/>
      <c r="RJF2" s="15"/>
      <c r="RJG2" s="15"/>
      <c r="RJH2" s="15"/>
      <c r="RJI2" s="15"/>
      <c r="RJJ2" s="15"/>
      <c r="RJK2" s="15"/>
      <c r="RJL2" s="15"/>
      <c r="RJM2" s="15"/>
      <c r="RJN2" s="15"/>
      <c r="RJO2" s="15"/>
      <c r="RJP2" s="15"/>
      <c r="RJQ2" s="15"/>
      <c r="RJR2" s="15"/>
      <c r="RJS2" s="15"/>
      <c r="RJT2" s="15"/>
      <c r="RJU2" s="15"/>
      <c r="RJV2" s="15"/>
      <c r="RJW2" s="15"/>
      <c r="RJX2" s="15"/>
      <c r="RJY2" s="15"/>
      <c r="RJZ2" s="15"/>
      <c r="RKA2" s="15"/>
      <c r="RKB2" s="15"/>
      <c r="RKC2" s="15"/>
      <c r="RKD2" s="15"/>
      <c r="RKE2" s="15"/>
      <c r="RKF2" s="15"/>
      <c r="RKG2" s="15"/>
      <c r="RKH2" s="15"/>
      <c r="RKI2" s="15"/>
      <c r="RKJ2" s="15"/>
      <c r="RKK2" s="15"/>
      <c r="RKL2" s="15"/>
      <c r="RKM2" s="15"/>
      <c r="RKN2" s="15"/>
      <c r="RKO2" s="15"/>
      <c r="RKP2" s="15"/>
      <c r="RKQ2" s="15"/>
      <c r="RKR2" s="15"/>
      <c r="RKS2" s="15"/>
      <c r="RKT2" s="15"/>
      <c r="RKU2" s="15"/>
      <c r="RKV2" s="15"/>
      <c r="RKW2" s="15"/>
      <c r="RKX2" s="15"/>
      <c r="RKY2" s="15"/>
      <c r="RKZ2" s="15"/>
      <c r="RLA2" s="15"/>
      <c r="RLB2" s="15"/>
      <c r="RLC2" s="15"/>
      <c r="RLD2" s="15"/>
      <c r="RLE2" s="15"/>
      <c r="RLF2" s="15"/>
      <c r="RLG2" s="15"/>
      <c r="RLH2" s="15"/>
      <c r="RLI2" s="15"/>
      <c r="RLJ2" s="15"/>
      <c r="RLK2" s="15"/>
      <c r="RLL2" s="15"/>
      <c r="RLM2" s="15"/>
      <c r="RLN2" s="15"/>
      <c r="RLO2" s="15"/>
      <c r="RLP2" s="15"/>
      <c r="RLQ2" s="15"/>
      <c r="RLR2" s="15"/>
      <c r="RLS2" s="15"/>
      <c r="RLT2" s="15"/>
      <c r="RLU2" s="15"/>
      <c r="RLV2" s="15"/>
      <c r="RLW2" s="15"/>
      <c r="RLX2" s="15"/>
      <c r="RLY2" s="15"/>
      <c r="RLZ2" s="15"/>
      <c r="RMA2" s="15"/>
      <c r="RMB2" s="15"/>
      <c r="RMC2" s="15"/>
      <c r="RMD2" s="15"/>
      <c r="RME2" s="15"/>
      <c r="RMF2" s="15"/>
      <c r="RMG2" s="15"/>
      <c r="RMH2" s="15"/>
      <c r="RMI2" s="15"/>
      <c r="RMJ2" s="15"/>
      <c r="RMK2" s="15"/>
      <c r="RML2" s="15"/>
      <c r="RMM2" s="15"/>
      <c r="RMN2" s="15"/>
      <c r="RMO2" s="15"/>
      <c r="RMP2" s="15"/>
      <c r="RMQ2" s="15"/>
      <c r="RMR2" s="15"/>
      <c r="RMS2" s="15"/>
      <c r="RMT2" s="15"/>
      <c r="RMU2" s="15"/>
      <c r="RMV2" s="15"/>
      <c r="RMW2" s="15"/>
      <c r="RMX2" s="15"/>
      <c r="RMY2" s="15"/>
      <c r="RMZ2" s="15"/>
      <c r="RNA2" s="15"/>
      <c r="RNB2" s="15"/>
      <c r="RNC2" s="15"/>
      <c r="RND2" s="15"/>
      <c r="RNE2" s="15"/>
      <c r="RNF2" s="15"/>
      <c r="RNG2" s="15"/>
      <c r="RNH2" s="15"/>
      <c r="RNI2" s="15"/>
      <c r="RNJ2" s="15"/>
      <c r="RNK2" s="15"/>
      <c r="RNL2" s="15"/>
      <c r="RNM2" s="15"/>
      <c r="RNN2" s="15"/>
      <c r="RNO2" s="15"/>
      <c r="RNP2" s="15"/>
      <c r="RNQ2" s="15"/>
      <c r="RNR2" s="15"/>
      <c r="RNS2" s="15"/>
      <c r="RNT2" s="15"/>
      <c r="RNU2" s="15"/>
      <c r="RNV2" s="15"/>
      <c r="RNW2" s="15"/>
      <c r="RNX2" s="15"/>
      <c r="RNY2" s="15"/>
      <c r="RNZ2" s="15"/>
      <c r="ROA2" s="15"/>
      <c r="ROB2" s="15"/>
      <c r="ROC2" s="15"/>
      <c r="ROD2" s="15"/>
      <c r="ROE2" s="15"/>
      <c r="ROF2" s="15"/>
      <c r="ROG2" s="15"/>
      <c r="ROH2" s="15"/>
      <c r="ROI2" s="15"/>
      <c r="ROJ2" s="15"/>
      <c r="ROK2" s="15"/>
      <c r="ROL2" s="15"/>
      <c r="ROM2" s="15"/>
      <c r="RON2" s="15"/>
      <c r="ROO2" s="15"/>
      <c r="ROP2" s="15"/>
      <c r="ROQ2" s="15"/>
      <c r="ROR2" s="15"/>
      <c r="ROS2" s="15"/>
      <c r="ROT2" s="15"/>
      <c r="ROU2" s="15"/>
      <c r="ROV2" s="15"/>
      <c r="ROW2" s="15"/>
      <c r="ROX2" s="15"/>
      <c r="ROY2" s="15"/>
      <c r="ROZ2" s="15"/>
      <c r="RPA2" s="15"/>
      <c r="RPB2" s="15"/>
      <c r="RPC2" s="15"/>
      <c r="RPD2" s="15"/>
      <c r="RPE2" s="15"/>
      <c r="RPF2" s="15"/>
      <c r="RPG2" s="15"/>
      <c r="RPH2" s="15"/>
      <c r="RPI2" s="15"/>
      <c r="RPJ2" s="15"/>
      <c r="RPK2" s="15"/>
      <c r="RPL2" s="15"/>
      <c r="RPM2" s="15"/>
      <c r="RPN2" s="15"/>
      <c r="RPO2" s="15"/>
      <c r="RPP2" s="15"/>
      <c r="RPQ2" s="15"/>
      <c r="RPR2" s="15"/>
      <c r="RPS2" s="15"/>
      <c r="RPT2" s="15"/>
      <c r="RPU2" s="15"/>
      <c r="RPV2" s="15"/>
      <c r="RPW2" s="15"/>
      <c r="RPX2" s="15"/>
      <c r="RPY2" s="15"/>
      <c r="RPZ2" s="15"/>
      <c r="RQA2" s="15"/>
      <c r="RQB2" s="15"/>
      <c r="RQC2" s="15"/>
      <c r="RQD2" s="15"/>
      <c r="RQE2" s="15"/>
      <c r="RQF2" s="15"/>
      <c r="RQG2" s="15"/>
      <c r="RQH2" s="15"/>
      <c r="RQI2" s="15"/>
      <c r="RQJ2" s="15"/>
      <c r="RQK2" s="15"/>
      <c r="RQL2" s="15"/>
      <c r="RQM2" s="15"/>
      <c r="RQN2" s="15"/>
      <c r="RQO2" s="15"/>
      <c r="RQP2" s="15"/>
      <c r="RQQ2" s="15"/>
      <c r="RQR2" s="15"/>
      <c r="RQS2" s="15"/>
      <c r="RQT2" s="15"/>
      <c r="RQU2" s="15"/>
      <c r="RQV2" s="15"/>
      <c r="RQW2" s="15"/>
      <c r="RQX2" s="15"/>
      <c r="RQY2" s="15"/>
      <c r="RQZ2" s="15"/>
      <c r="RRA2" s="15"/>
      <c r="RRB2" s="15"/>
      <c r="RRC2" s="15"/>
      <c r="RRD2" s="15"/>
      <c r="RRE2" s="15"/>
      <c r="RRF2" s="15"/>
      <c r="RRG2" s="15"/>
      <c r="RRH2" s="15"/>
      <c r="RRI2" s="15"/>
      <c r="RRJ2" s="15"/>
      <c r="RRK2" s="15"/>
      <c r="RRL2" s="15"/>
      <c r="RRM2" s="15"/>
      <c r="RRN2" s="15"/>
      <c r="RRO2" s="15"/>
      <c r="RRP2" s="15"/>
      <c r="RRQ2" s="15"/>
      <c r="RRR2" s="15"/>
      <c r="RRS2" s="15"/>
      <c r="RRT2" s="15"/>
      <c r="RRU2" s="15"/>
      <c r="RRV2" s="15"/>
      <c r="RRW2" s="15"/>
      <c r="RRX2" s="15"/>
      <c r="RRY2" s="15"/>
      <c r="RRZ2" s="15"/>
      <c r="RSA2" s="15"/>
      <c r="RSB2" s="15"/>
      <c r="RSC2" s="15"/>
      <c r="RSD2" s="15"/>
      <c r="RSE2" s="15"/>
      <c r="RSF2" s="15"/>
      <c r="RSG2" s="15"/>
      <c r="RSH2" s="15"/>
      <c r="RSI2" s="15"/>
      <c r="RSJ2" s="15"/>
      <c r="RSK2" s="15"/>
      <c r="RSL2" s="15"/>
      <c r="RSM2" s="15"/>
      <c r="RSN2" s="15"/>
      <c r="RSO2" s="15"/>
      <c r="RSP2" s="15"/>
      <c r="RSQ2" s="15"/>
      <c r="RSR2" s="15"/>
      <c r="RSS2" s="15"/>
      <c r="RST2" s="15"/>
      <c r="RSU2" s="15"/>
      <c r="RSV2" s="15"/>
      <c r="RSW2" s="15"/>
      <c r="RSX2" s="15"/>
      <c r="RSY2" s="15"/>
      <c r="RSZ2" s="15"/>
      <c r="RTA2" s="15"/>
      <c r="RTB2" s="15"/>
      <c r="RTC2" s="15"/>
      <c r="RTD2" s="15"/>
      <c r="RTE2" s="15"/>
      <c r="RTF2" s="15"/>
      <c r="RTG2" s="15"/>
      <c r="RTH2" s="15"/>
      <c r="RTI2" s="15"/>
      <c r="RTJ2" s="15"/>
      <c r="RTK2" s="15"/>
      <c r="RTL2" s="15"/>
      <c r="RTM2" s="15"/>
      <c r="RTN2" s="15"/>
      <c r="RTO2" s="15"/>
      <c r="RTP2" s="15"/>
      <c r="RTQ2" s="15"/>
      <c r="RTR2" s="15"/>
      <c r="RTS2" s="15"/>
      <c r="RTT2" s="15"/>
      <c r="RTU2" s="15"/>
      <c r="RTV2" s="15"/>
      <c r="RTW2" s="15"/>
      <c r="RTX2" s="15"/>
      <c r="RTY2" s="15"/>
      <c r="RTZ2" s="15"/>
      <c r="RUA2" s="15"/>
      <c r="RUB2" s="15"/>
      <c r="RUC2" s="15"/>
      <c r="RUD2" s="15"/>
      <c r="RUE2" s="15"/>
      <c r="RUF2" s="15"/>
      <c r="RUG2" s="15"/>
      <c r="RUH2" s="15"/>
      <c r="RUI2" s="15"/>
      <c r="RUJ2" s="15"/>
      <c r="RUK2" s="15"/>
      <c r="RUL2" s="15"/>
      <c r="RUM2" s="15"/>
      <c r="RUN2" s="15"/>
      <c r="RUO2" s="15"/>
      <c r="RUP2" s="15"/>
      <c r="RUQ2" s="15"/>
      <c r="RUR2" s="15"/>
      <c r="RUS2" s="15"/>
      <c r="RUT2" s="15"/>
      <c r="RUU2" s="15"/>
      <c r="RUV2" s="15"/>
      <c r="RUW2" s="15"/>
      <c r="RUX2" s="15"/>
      <c r="RUY2" s="15"/>
      <c r="RUZ2" s="15"/>
      <c r="RVA2" s="15"/>
      <c r="RVB2" s="15"/>
      <c r="RVC2" s="15"/>
      <c r="RVD2" s="15"/>
      <c r="RVE2" s="15"/>
      <c r="RVF2" s="15"/>
      <c r="RVG2" s="15"/>
      <c r="RVH2" s="15"/>
      <c r="RVI2" s="15"/>
      <c r="RVJ2" s="15"/>
      <c r="RVK2" s="15"/>
      <c r="RVL2" s="15"/>
      <c r="RVM2" s="15"/>
      <c r="RVN2" s="15"/>
      <c r="RVO2" s="15"/>
      <c r="RVP2" s="15"/>
      <c r="RVQ2" s="15"/>
      <c r="RVR2" s="15"/>
      <c r="RVS2" s="15"/>
      <c r="RVT2" s="15"/>
      <c r="RVU2" s="15"/>
      <c r="RVV2" s="15"/>
      <c r="RVW2" s="15"/>
      <c r="RVX2" s="15"/>
      <c r="RVY2" s="15"/>
      <c r="RVZ2" s="15"/>
      <c r="RWA2" s="15"/>
      <c r="RWB2" s="15"/>
      <c r="RWC2" s="15"/>
      <c r="RWD2" s="15"/>
      <c r="RWE2" s="15"/>
      <c r="RWF2" s="15"/>
      <c r="RWG2" s="15"/>
      <c r="RWH2" s="15"/>
      <c r="RWI2" s="15"/>
      <c r="RWJ2" s="15"/>
      <c r="RWK2" s="15"/>
      <c r="RWL2" s="15"/>
      <c r="RWM2" s="15"/>
      <c r="RWN2" s="15"/>
      <c r="RWO2" s="15"/>
      <c r="RWP2" s="15"/>
      <c r="RWQ2" s="15"/>
      <c r="RWR2" s="15"/>
      <c r="RWS2" s="15"/>
      <c r="RWT2" s="15"/>
      <c r="RWU2" s="15"/>
      <c r="RWV2" s="15"/>
      <c r="RWW2" s="15"/>
      <c r="RWX2" s="15"/>
      <c r="RWY2" s="15"/>
      <c r="RWZ2" s="15"/>
      <c r="RXA2" s="15"/>
      <c r="RXB2" s="15"/>
      <c r="RXC2" s="15"/>
      <c r="RXD2" s="15"/>
      <c r="RXE2" s="15"/>
      <c r="RXF2" s="15"/>
      <c r="RXG2" s="15"/>
      <c r="RXH2" s="15"/>
      <c r="RXI2" s="15"/>
      <c r="RXJ2" s="15"/>
      <c r="RXK2" s="15"/>
      <c r="RXL2" s="15"/>
      <c r="RXM2" s="15"/>
      <c r="RXN2" s="15"/>
      <c r="RXO2" s="15"/>
      <c r="RXP2" s="15"/>
      <c r="RXQ2" s="15"/>
      <c r="RXR2" s="15"/>
      <c r="RXS2" s="15"/>
      <c r="RXT2" s="15"/>
      <c r="RXU2" s="15"/>
      <c r="RXV2" s="15"/>
      <c r="RXW2" s="15"/>
      <c r="RXX2" s="15"/>
      <c r="RXY2" s="15"/>
      <c r="RXZ2" s="15"/>
      <c r="RYA2" s="15"/>
      <c r="RYB2" s="15"/>
      <c r="RYC2" s="15"/>
      <c r="RYD2" s="15"/>
      <c r="RYE2" s="15"/>
      <c r="RYF2" s="15"/>
      <c r="RYG2" s="15"/>
      <c r="RYH2" s="15"/>
      <c r="RYI2" s="15"/>
      <c r="RYJ2" s="15"/>
      <c r="RYK2" s="15"/>
      <c r="RYL2" s="15"/>
      <c r="RYM2" s="15"/>
      <c r="RYN2" s="15"/>
      <c r="RYO2" s="15"/>
      <c r="RYP2" s="15"/>
      <c r="RYQ2" s="15"/>
      <c r="RYR2" s="15"/>
      <c r="RYS2" s="15"/>
      <c r="RYT2" s="15"/>
      <c r="RYU2" s="15"/>
      <c r="RYV2" s="15"/>
      <c r="RYW2" s="15"/>
      <c r="RYX2" s="15"/>
      <c r="RYY2" s="15"/>
      <c r="RYZ2" s="15"/>
      <c r="RZA2" s="15"/>
      <c r="RZB2" s="15"/>
      <c r="RZC2" s="15"/>
      <c r="RZD2" s="15"/>
      <c r="RZE2" s="15"/>
      <c r="RZF2" s="15"/>
      <c r="RZG2" s="15"/>
      <c r="RZH2" s="15"/>
      <c r="RZI2" s="15"/>
      <c r="RZJ2" s="15"/>
      <c r="RZK2" s="15"/>
      <c r="RZL2" s="15"/>
      <c r="RZM2" s="15"/>
      <c r="RZN2" s="15"/>
      <c r="RZO2" s="15"/>
      <c r="RZP2" s="15"/>
      <c r="RZQ2" s="15"/>
      <c r="RZR2" s="15"/>
      <c r="RZS2" s="15"/>
      <c r="RZT2" s="15"/>
      <c r="RZU2" s="15"/>
      <c r="RZV2" s="15"/>
      <c r="RZW2" s="15"/>
      <c r="RZX2" s="15"/>
      <c r="RZY2" s="15"/>
      <c r="RZZ2" s="15"/>
      <c r="SAA2" s="15"/>
      <c r="SAB2" s="15"/>
      <c r="SAC2" s="15"/>
      <c r="SAD2" s="15"/>
      <c r="SAE2" s="15"/>
      <c r="SAF2" s="15"/>
      <c r="SAG2" s="15"/>
      <c r="SAH2" s="15"/>
      <c r="SAI2" s="15"/>
      <c r="SAJ2" s="15"/>
      <c r="SAK2" s="15"/>
      <c r="SAL2" s="15"/>
      <c r="SAM2" s="15"/>
      <c r="SAN2" s="15"/>
      <c r="SAO2" s="15"/>
      <c r="SAP2" s="15"/>
      <c r="SAQ2" s="15"/>
      <c r="SAR2" s="15"/>
      <c r="SAS2" s="15"/>
      <c r="SAT2" s="15"/>
      <c r="SAU2" s="15"/>
      <c r="SAV2" s="15"/>
      <c r="SAW2" s="15"/>
      <c r="SAX2" s="15"/>
      <c r="SAY2" s="15"/>
      <c r="SAZ2" s="15"/>
      <c r="SBA2" s="15"/>
      <c r="SBB2" s="15"/>
      <c r="SBC2" s="15"/>
      <c r="SBD2" s="15"/>
      <c r="SBE2" s="15"/>
      <c r="SBF2" s="15"/>
      <c r="SBG2" s="15"/>
      <c r="SBH2" s="15"/>
      <c r="SBI2" s="15"/>
      <c r="SBJ2" s="15"/>
      <c r="SBK2" s="15"/>
      <c r="SBL2" s="15"/>
      <c r="SBM2" s="15"/>
      <c r="SBN2" s="15"/>
      <c r="SBO2" s="15"/>
      <c r="SBP2" s="15"/>
      <c r="SBQ2" s="15"/>
      <c r="SBR2" s="15"/>
      <c r="SBS2" s="15"/>
      <c r="SBT2" s="15"/>
      <c r="SBU2" s="15"/>
      <c r="SBV2" s="15"/>
      <c r="SBW2" s="15"/>
      <c r="SBX2" s="15"/>
      <c r="SBY2" s="15"/>
      <c r="SBZ2" s="15"/>
      <c r="SCA2" s="15"/>
      <c r="SCB2" s="15"/>
      <c r="SCC2" s="15"/>
      <c r="SCD2" s="15"/>
      <c r="SCE2" s="15"/>
      <c r="SCF2" s="15"/>
      <c r="SCG2" s="15"/>
      <c r="SCH2" s="15"/>
      <c r="SCI2" s="15"/>
      <c r="SCJ2" s="15"/>
      <c r="SCK2" s="15"/>
      <c r="SCL2" s="15"/>
      <c r="SCM2" s="15"/>
      <c r="SCN2" s="15"/>
      <c r="SCO2" s="15"/>
      <c r="SCP2" s="15"/>
      <c r="SCQ2" s="15"/>
      <c r="SCR2" s="15"/>
      <c r="SCS2" s="15"/>
      <c r="SCT2" s="15"/>
      <c r="SCU2" s="15"/>
      <c r="SCV2" s="15"/>
      <c r="SCW2" s="15"/>
      <c r="SCX2" s="15"/>
      <c r="SCY2" s="15"/>
      <c r="SCZ2" s="15"/>
      <c r="SDA2" s="15"/>
      <c r="SDB2" s="15"/>
      <c r="SDC2" s="15"/>
      <c r="SDD2" s="15"/>
      <c r="SDE2" s="15"/>
      <c r="SDF2" s="15"/>
      <c r="SDG2" s="15"/>
      <c r="SDH2" s="15"/>
      <c r="SDI2" s="15"/>
      <c r="SDJ2" s="15"/>
      <c r="SDK2" s="15"/>
      <c r="SDL2" s="15"/>
      <c r="SDM2" s="15"/>
      <c r="SDN2" s="15"/>
      <c r="SDO2" s="15"/>
      <c r="SDP2" s="15"/>
      <c r="SDQ2" s="15"/>
      <c r="SDR2" s="15"/>
      <c r="SDS2" s="15"/>
      <c r="SDT2" s="15"/>
      <c r="SDU2" s="15"/>
      <c r="SDV2" s="15"/>
      <c r="SDW2" s="15"/>
      <c r="SDX2" s="15"/>
      <c r="SDY2" s="15"/>
      <c r="SDZ2" s="15"/>
      <c r="SEA2" s="15"/>
      <c r="SEB2" s="15"/>
      <c r="SEC2" s="15"/>
      <c r="SED2" s="15"/>
      <c r="SEE2" s="15"/>
      <c r="SEF2" s="15"/>
      <c r="SEG2" s="15"/>
      <c r="SEH2" s="15"/>
      <c r="SEI2" s="15"/>
      <c r="SEJ2" s="15"/>
      <c r="SEK2" s="15"/>
      <c r="SEL2" s="15"/>
      <c r="SEM2" s="15"/>
      <c r="SEN2" s="15"/>
      <c r="SEO2" s="15"/>
      <c r="SEP2" s="15"/>
      <c r="SEQ2" s="15"/>
      <c r="SER2" s="15"/>
      <c r="SES2" s="15"/>
      <c r="SET2" s="15"/>
      <c r="SEU2" s="15"/>
      <c r="SEV2" s="15"/>
      <c r="SEW2" s="15"/>
      <c r="SEX2" s="15"/>
      <c r="SEY2" s="15"/>
      <c r="SEZ2" s="15"/>
      <c r="SFA2" s="15"/>
      <c r="SFB2" s="15"/>
      <c r="SFC2" s="15"/>
      <c r="SFD2" s="15"/>
      <c r="SFE2" s="15"/>
      <c r="SFF2" s="15"/>
      <c r="SFG2" s="15"/>
      <c r="SFH2" s="15"/>
      <c r="SFI2" s="15"/>
      <c r="SFJ2" s="15"/>
      <c r="SFK2" s="15"/>
      <c r="SFL2" s="15"/>
      <c r="SFM2" s="15"/>
      <c r="SFN2" s="15"/>
      <c r="SFO2" s="15"/>
      <c r="SFP2" s="15"/>
      <c r="SFQ2" s="15"/>
      <c r="SFR2" s="15"/>
      <c r="SFS2" s="15"/>
      <c r="SFT2" s="15"/>
      <c r="SFU2" s="15"/>
      <c r="SFV2" s="15"/>
      <c r="SFW2" s="15"/>
      <c r="SFX2" s="15"/>
      <c r="SFY2" s="15"/>
      <c r="SFZ2" s="15"/>
      <c r="SGA2" s="15"/>
      <c r="SGB2" s="15"/>
      <c r="SGC2" s="15"/>
      <c r="SGD2" s="15"/>
      <c r="SGE2" s="15"/>
      <c r="SGF2" s="15"/>
      <c r="SGG2" s="15"/>
      <c r="SGH2" s="15"/>
      <c r="SGI2" s="15"/>
      <c r="SGJ2" s="15"/>
      <c r="SGK2" s="15"/>
      <c r="SGL2" s="15"/>
      <c r="SGM2" s="15"/>
      <c r="SGN2" s="15"/>
      <c r="SGO2" s="15"/>
      <c r="SGP2" s="15"/>
      <c r="SGQ2" s="15"/>
      <c r="SGR2" s="15"/>
      <c r="SGS2" s="15"/>
      <c r="SGT2" s="15"/>
      <c r="SGU2" s="15"/>
      <c r="SGV2" s="15"/>
      <c r="SGW2" s="15"/>
      <c r="SGX2" s="15"/>
      <c r="SGY2" s="15"/>
      <c r="SGZ2" s="15"/>
      <c r="SHA2" s="15"/>
      <c r="SHB2" s="15"/>
      <c r="SHC2" s="15"/>
      <c r="SHD2" s="15"/>
      <c r="SHE2" s="15"/>
      <c r="SHF2" s="15"/>
      <c r="SHG2" s="15"/>
      <c r="SHH2" s="15"/>
      <c r="SHI2" s="15"/>
      <c r="SHJ2" s="15"/>
      <c r="SHK2" s="15"/>
      <c r="SHL2" s="15"/>
      <c r="SHM2" s="15"/>
      <c r="SHN2" s="15"/>
      <c r="SHO2" s="15"/>
      <c r="SHP2" s="15"/>
      <c r="SHQ2" s="15"/>
      <c r="SHR2" s="15"/>
      <c r="SHS2" s="15"/>
      <c r="SHT2" s="15"/>
      <c r="SHU2" s="15"/>
      <c r="SHV2" s="15"/>
      <c r="SHW2" s="15"/>
      <c r="SHX2" s="15"/>
      <c r="SHY2" s="15"/>
      <c r="SHZ2" s="15"/>
      <c r="SIA2" s="15"/>
      <c r="SIB2" s="15"/>
      <c r="SIC2" s="15"/>
      <c r="SID2" s="15"/>
      <c r="SIE2" s="15"/>
      <c r="SIF2" s="15"/>
      <c r="SIG2" s="15"/>
      <c r="SIH2" s="15"/>
      <c r="SII2" s="15"/>
      <c r="SIJ2" s="15"/>
      <c r="SIK2" s="15"/>
      <c r="SIL2" s="15"/>
      <c r="SIM2" s="15"/>
      <c r="SIN2" s="15"/>
      <c r="SIO2" s="15"/>
      <c r="SIP2" s="15"/>
      <c r="SIQ2" s="15"/>
      <c r="SIR2" s="15"/>
      <c r="SIS2" s="15"/>
      <c r="SIT2" s="15"/>
      <c r="SIU2" s="15"/>
      <c r="SIV2" s="15"/>
      <c r="SIW2" s="15"/>
      <c r="SIX2" s="15"/>
      <c r="SIY2" s="15"/>
      <c r="SIZ2" s="15"/>
      <c r="SJA2" s="15"/>
      <c r="SJB2" s="15"/>
      <c r="SJC2" s="15"/>
      <c r="SJD2" s="15"/>
      <c r="SJE2" s="15"/>
      <c r="SJF2" s="15"/>
      <c r="SJG2" s="15"/>
      <c r="SJH2" s="15"/>
      <c r="SJI2" s="15"/>
      <c r="SJJ2" s="15"/>
      <c r="SJK2" s="15"/>
      <c r="SJL2" s="15"/>
      <c r="SJM2" s="15"/>
      <c r="SJN2" s="15"/>
      <c r="SJO2" s="15"/>
      <c r="SJP2" s="15"/>
      <c r="SJQ2" s="15"/>
      <c r="SJR2" s="15"/>
      <c r="SJS2" s="15"/>
      <c r="SJT2" s="15"/>
      <c r="SJU2" s="15"/>
      <c r="SJV2" s="15"/>
      <c r="SJW2" s="15"/>
      <c r="SJX2" s="15"/>
      <c r="SJY2" s="15"/>
      <c r="SJZ2" s="15"/>
      <c r="SKA2" s="15"/>
      <c r="SKB2" s="15"/>
      <c r="SKC2" s="15"/>
      <c r="SKD2" s="15"/>
      <c r="SKE2" s="15"/>
      <c r="SKF2" s="15"/>
      <c r="SKG2" s="15"/>
      <c r="SKH2" s="15"/>
      <c r="SKI2" s="15"/>
      <c r="SKJ2" s="15"/>
      <c r="SKK2" s="15"/>
      <c r="SKL2" s="15"/>
      <c r="SKM2" s="15"/>
      <c r="SKN2" s="15"/>
      <c r="SKO2" s="15"/>
      <c r="SKP2" s="15"/>
      <c r="SKQ2" s="15"/>
      <c r="SKR2" s="15"/>
      <c r="SKS2" s="15"/>
      <c r="SKT2" s="15"/>
      <c r="SKU2" s="15"/>
      <c r="SKV2" s="15"/>
      <c r="SKW2" s="15"/>
      <c r="SKX2" s="15"/>
      <c r="SKY2" s="15"/>
      <c r="SKZ2" s="15"/>
      <c r="SLA2" s="15"/>
      <c r="SLB2" s="15"/>
      <c r="SLC2" s="15"/>
      <c r="SLD2" s="15"/>
      <c r="SLE2" s="15"/>
      <c r="SLF2" s="15"/>
      <c r="SLG2" s="15"/>
      <c r="SLH2" s="15"/>
      <c r="SLI2" s="15"/>
      <c r="SLJ2" s="15"/>
      <c r="SLK2" s="15"/>
      <c r="SLL2" s="15"/>
      <c r="SLM2" s="15"/>
      <c r="SLN2" s="15"/>
      <c r="SLO2" s="15"/>
      <c r="SLP2" s="15"/>
      <c r="SLQ2" s="15"/>
      <c r="SLR2" s="15"/>
      <c r="SLS2" s="15"/>
      <c r="SLT2" s="15"/>
      <c r="SLU2" s="15"/>
      <c r="SLV2" s="15"/>
      <c r="SLW2" s="15"/>
      <c r="SLX2" s="15"/>
      <c r="SLY2" s="15"/>
      <c r="SLZ2" s="15"/>
      <c r="SMA2" s="15"/>
      <c r="SMB2" s="15"/>
      <c r="SMC2" s="15"/>
      <c r="SMD2" s="15"/>
      <c r="SME2" s="15"/>
      <c r="SMF2" s="15"/>
      <c r="SMG2" s="15"/>
      <c r="SMH2" s="15"/>
      <c r="SMI2" s="15"/>
      <c r="SMJ2" s="15"/>
      <c r="SMK2" s="15"/>
      <c r="SML2" s="15"/>
      <c r="SMM2" s="15"/>
      <c r="SMN2" s="15"/>
      <c r="SMO2" s="15"/>
      <c r="SMP2" s="15"/>
      <c r="SMQ2" s="15"/>
      <c r="SMR2" s="15"/>
      <c r="SMS2" s="15"/>
      <c r="SMT2" s="15"/>
      <c r="SMU2" s="15"/>
      <c r="SMV2" s="15"/>
      <c r="SMW2" s="15"/>
      <c r="SMX2" s="15"/>
      <c r="SMY2" s="15"/>
      <c r="SMZ2" s="15"/>
      <c r="SNA2" s="15"/>
      <c r="SNB2" s="15"/>
      <c r="SNC2" s="15"/>
      <c r="SND2" s="15"/>
      <c r="SNE2" s="15"/>
      <c r="SNF2" s="15"/>
      <c r="SNG2" s="15"/>
      <c r="SNH2" s="15"/>
      <c r="SNI2" s="15"/>
      <c r="SNJ2" s="15"/>
      <c r="SNK2" s="15"/>
      <c r="SNL2" s="15"/>
      <c r="SNM2" s="15"/>
      <c r="SNN2" s="15"/>
      <c r="SNO2" s="15"/>
      <c r="SNP2" s="15"/>
      <c r="SNQ2" s="15"/>
      <c r="SNR2" s="15"/>
      <c r="SNS2" s="15"/>
      <c r="SNT2" s="15"/>
      <c r="SNU2" s="15"/>
      <c r="SNV2" s="15"/>
      <c r="SNW2" s="15"/>
      <c r="SNX2" s="15"/>
      <c r="SNY2" s="15"/>
      <c r="SNZ2" s="15"/>
      <c r="SOA2" s="15"/>
      <c r="SOB2" s="15"/>
      <c r="SOC2" s="15"/>
      <c r="SOD2" s="15"/>
      <c r="SOE2" s="15"/>
      <c r="SOF2" s="15"/>
      <c r="SOG2" s="15"/>
      <c r="SOH2" s="15"/>
      <c r="SOI2" s="15"/>
      <c r="SOJ2" s="15"/>
      <c r="SOK2" s="15"/>
      <c r="SOL2" s="15"/>
      <c r="SOM2" s="15"/>
      <c r="SON2" s="15"/>
      <c r="SOO2" s="15"/>
      <c r="SOP2" s="15"/>
      <c r="SOQ2" s="15"/>
      <c r="SOR2" s="15"/>
      <c r="SOS2" s="15"/>
      <c r="SOT2" s="15"/>
      <c r="SOU2" s="15"/>
      <c r="SOV2" s="15"/>
      <c r="SOW2" s="15"/>
      <c r="SOX2" s="15"/>
      <c r="SOY2" s="15"/>
      <c r="SOZ2" s="15"/>
      <c r="SPA2" s="15"/>
      <c r="SPB2" s="15"/>
      <c r="SPC2" s="15"/>
      <c r="SPD2" s="15"/>
      <c r="SPE2" s="15"/>
      <c r="SPF2" s="15"/>
      <c r="SPG2" s="15"/>
      <c r="SPH2" s="15"/>
      <c r="SPI2" s="15"/>
      <c r="SPJ2" s="15"/>
      <c r="SPK2" s="15"/>
      <c r="SPL2" s="15"/>
      <c r="SPM2" s="15"/>
      <c r="SPN2" s="15"/>
      <c r="SPO2" s="15"/>
      <c r="SPP2" s="15"/>
      <c r="SPQ2" s="15"/>
      <c r="SPR2" s="15"/>
      <c r="SPS2" s="15"/>
      <c r="SPT2" s="15"/>
      <c r="SPU2" s="15"/>
      <c r="SPV2" s="15"/>
      <c r="SPW2" s="15"/>
      <c r="SPX2" s="15"/>
      <c r="SPY2" s="15"/>
      <c r="SPZ2" s="15"/>
      <c r="SQA2" s="15"/>
      <c r="SQB2" s="15"/>
      <c r="SQC2" s="15"/>
      <c r="SQD2" s="15"/>
      <c r="SQE2" s="15"/>
      <c r="SQF2" s="15"/>
      <c r="SQG2" s="15"/>
      <c r="SQH2" s="15"/>
      <c r="SQI2" s="15"/>
      <c r="SQJ2" s="15"/>
      <c r="SQK2" s="15"/>
      <c r="SQL2" s="15"/>
      <c r="SQM2" s="15"/>
      <c r="SQN2" s="15"/>
      <c r="SQO2" s="15"/>
      <c r="SQP2" s="15"/>
      <c r="SQQ2" s="15"/>
      <c r="SQR2" s="15"/>
      <c r="SQS2" s="15"/>
      <c r="SQT2" s="15"/>
      <c r="SQU2" s="15"/>
      <c r="SQV2" s="15"/>
      <c r="SQW2" s="15"/>
      <c r="SQX2" s="15"/>
      <c r="SQY2" s="15"/>
      <c r="SQZ2" s="15"/>
      <c r="SRA2" s="15"/>
      <c r="SRB2" s="15"/>
      <c r="SRC2" s="15"/>
      <c r="SRD2" s="15"/>
      <c r="SRE2" s="15"/>
      <c r="SRF2" s="15"/>
      <c r="SRG2" s="15"/>
      <c r="SRH2" s="15"/>
      <c r="SRI2" s="15"/>
      <c r="SRJ2" s="15"/>
      <c r="SRK2" s="15"/>
      <c r="SRL2" s="15"/>
      <c r="SRM2" s="15"/>
      <c r="SRN2" s="15"/>
      <c r="SRO2" s="15"/>
      <c r="SRP2" s="15"/>
      <c r="SRQ2" s="15"/>
      <c r="SRR2" s="15"/>
      <c r="SRS2" s="15"/>
      <c r="SRT2" s="15"/>
      <c r="SRU2" s="15"/>
      <c r="SRV2" s="15"/>
      <c r="SRW2" s="15"/>
      <c r="SRX2" s="15"/>
      <c r="SRY2" s="15"/>
      <c r="SRZ2" s="15"/>
      <c r="SSA2" s="15"/>
      <c r="SSB2" s="15"/>
      <c r="SSC2" s="15"/>
      <c r="SSD2" s="15"/>
      <c r="SSE2" s="15"/>
      <c r="SSF2" s="15"/>
      <c r="SSG2" s="15"/>
      <c r="SSH2" s="15"/>
      <c r="SSI2" s="15"/>
      <c r="SSJ2" s="15"/>
      <c r="SSK2" s="15"/>
      <c r="SSL2" s="15"/>
      <c r="SSM2" s="15"/>
      <c r="SSN2" s="15"/>
      <c r="SSO2" s="15"/>
      <c r="SSP2" s="15"/>
      <c r="SSQ2" s="15"/>
      <c r="SSR2" s="15"/>
      <c r="SSS2" s="15"/>
      <c r="SST2" s="15"/>
      <c r="SSU2" s="15"/>
      <c r="SSV2" s="15"/>
      <c r="SSW2" s="15"/>
      <c r="SSX2" s="15"/>
      <c r="SSY2" s="15"/>
      <c r="SSZ2" s="15"/>
      <c r="STA2" s="15"/>
      <c r="STB2" s="15"/>
      <c r="STC2" s="15"/>
      <c r="STD2" s="15"/>
      <c r="STE2" s="15"/>
      <c r="STF2" s="15"/>
      <c r="STG2" s="15"/>
      <c r="STH2" s="15"/>
      <c r="STI2" s="15"/>
      <c r="STJ2" s="15"/>
      <c r="STK2" s="15"/>
      <c r="STL2" s="15"/>
      <c r="STM2" s="15"/>
      <c r="STN2" s="15"/>
      <c r="STO2" s="15"/>
      <c r="STP2" s="15"/>
      <c r="STQ2" s="15"/>
      <c r="STR2" s="15"/>
      <c r="STS2" s="15"/>
      <c r="STT2" s="15"/>
      <c r="STU2" s="15"/>
      <c r="STV2" s="15"/>
      <c r="STW2" s="15"/>
      <c r="STX2" s="15"/>
      <c r="STY2" s="15"/>
      <c r="STZ2" s="15"/>
      <c r="SUA2" s="15"/>
      <c r="SUB2" s="15"/>
      <c r="SUC2" s="15"/>
      <c r="SUD2" s="15"/>
      <c r="SUE2" s="15"/>
      <c r="SUF2" s="15"/>
      <c r="SUG2" s="15"/>
      <c r="SUH2" s="15"/>
      <c r="SUI2" s="15"/>
      <c r="SUJ2" s="15"/>
      <c r="SUK2" s="15"/>
      <c r="SUL2" s="15"/>
      <c r="SUM2" s="15"/>
      <c r="SUN2" s="15"/>
      <c r="SUO2" s="15"/>
      <c r="SUP2" s="15"/>
      <c r="SUQ2" s="15"/>
      <c r="SUR2" s="15"/>
      <c r="SUS2" s="15"/>
      <c r="SUT2" s="15"/>
      <c r="SUU2" s="15"/>
      <c r="SUV2" s="15"/>
      <c r="SUW2" s="15"/>
      <c r="SUX2" s="15"/>
      <c r="SUY2" s="15"/>
      <c r="SUZ2" s="15"/>
      <c r="SVA2" s="15"/>
      <c r="SVB2" s="15"/>
      <c r="SVC2" s="15"/>
      <c r="SVD2" s="15"/>
      <c r="SVE2" s="15"/>
      <c r="SVF2" s="15"/>
      <c r="SVG2" s="15"/>
      <c r="SVH2" s="15"/>
      <c r="SVI2" s="15"/>
      <c r="SVJ2" s="15"/>
      <c r="SVK2" s="15"/>
      <c r="SVL2" s="15"/>
      <c r="SVM2" s="15"/>
      <c r="SVN2" s="15"/>
      <c r="SVO2" s="15"/>
      <c r="SVP2" s="15"/>
      <c r="SVQ2" s="15"/>
      <c r="SVR2" s="15"/>
      <c r="SVS2" s="15"/>
      <c r="SVT2" s="15"/>
      <c r="SVU2" s="15"/>
      <c r="SVV2" s="15"/>
      <c r="SVW2" s="15"/>
      <c r="SVX2" s="15"/>
      <c r="SVY2" s="15"/>
      <c r="SVZ2" s="15"/>
      <c r="SWA2" s="15"/>
      <c r="SWB2" s="15"/>
      <c r="SWC2" s="15"/>
      <c r="SWD2" s="15"/>
      <c r="SWE2" s="15"/>
      <c r="SWF2" s="15"/>
      <c r="SWG2" s="15"/>
      <c r="SWH2" s="15"/>
      <c r="SWI2" s="15"/>
      <c r="SWJ2" s="15"/>
      <c r="SWK2" s="15"/>
      <c r="SWL2" s="15"/>
      <c r="SWM2" s="15"/>
      <c r="SWN2" s="15"/>
      <c r="SWO2" s="15"/>
      <c r="SWP2" s="15"/>
      <c r="SWQ2" s="15"/>
      <c r="SWR2" s="15"/>
      <c r="SWS2" s="15"/>
      <c r="SWT2" s="15"/>
      <c r="SWU2" s="15"/>
      <c r="SWV2" s="15"/>
      <c r="SWW2" s="15"/>
      <c r="SWX2" s="15"/>
      <c r="SWY2" s="15"/>
      <c r="SWZ2" s="15"/>
      <c r="SXA2" s="15"/>
      <c r="SXB2" s="15"/>
      <c r="SXC2" s="15"/>
      <c r="SXD2" s="15"/>
      <c r="SXE2" s="15"/>
      <c r="SXF2" s="15"/>
      <c r="SXG2" s="15"/>
      <c r="SXH2" s="15"/>
      <c r="SXI2" s="15"/>
      <c r="SXJ2" s="15"/>
      <c r="SXK2" s="15"/>
      <c r="SXL2" s="15"/>
      <c r="SXM2" s="15"/>
      <c r="SXN2" s="15"/>
      <c r="SXO2" s="15"/>
      <c r="SXP2" s="15"/>
      <c r="SXQ2" s="15"/>
      <c r="SXR2" s="15"/>
      <c r="SXS2" s="15"/>
      <c r="SXT2" s="15"/>
      <c r="SXU2" s="15"/>
      <c r="SXV2" s="15"/>
      <c r="SXW2" s="15"/>
      <c r="SXX2" s="15"/>
      <c r="SXY2" s="15"/>
      <c r="SXZ2" s="15"/>
      <c r="SYA2" s="15"/>
      <c r="SYB2" s="15"/>
      <c r="SYC2" s="15"/>
      <c r="SYD2" s="15"/>
      <c r="SYE2" s="15"/>
      <c r="SYF2" s="15"/>
      <c r="SYG2" s="15"/>
      <c r="SYH2" s="15"/>
      <c r="SYI2" s="15"/>
      <c r="SYJ2" s="15"/>
      <c r="SYK2" s="15"/>
      <c r="SYL2" s="15"/>
      <c r="SYM2" s="15"/>
      <c r="SYN2" s="15"/>
      <c r="SYO2" s="15"/>
      <c r="SYP2" s="15"/>
      <c r="SYQ2" s="15"/>
      <c r="SYR2" s="15"/>
      <c r="SYS2" s="15"/>
      <c r="SYT2" s="15"/>
      <c r="SYU2" s="15"/>
      <c r="SYV2" s="15"/>
      <c r="SYW2" s="15"/>
      <c r="SYX2" s="15"/>
      <c r="SYY2" s="15"/>
      <c r="SYZ2" s="15"/>
      <c r="SZA2" s="15"/>
      <c r="SZB2" s="15"/>
      <c r="SZC2" s="15"/>
      <c r="SZD2" s="15"/>
      <c r="SZE2" s="15"/>
      <c r="SZF2" s="15"/>
      <c r="SZG2" s="15"/>
      <c r="SZH2" s="15"/>
      <c r="SZI2" s="15"/>
      <c r="SZJ2" s="15"/>
      <c r="SZK2" s="15"/>
      <c r="SZL2" s="15"/>
      <c r="SZM2" s="15"/>
      <c r="SZN2" s="15"/>
      <c r="SZO2" s="15"/>
      <c r="SZP2" s="15"/>
      <c r="SZQ2" s="15"/>
      <c r="SZR2" s="15"/>
      <c r="SZS2" s="15"/>
      <c r="SZT2" s="15"/>
      <c r="SZU2" s="15"/>
      <c r="SZV2" s="15"/>
      <c r="SZW2" s="15"/>
      <c r="SZX2" s="15"/>
      <c r="SZY2" s="15"/>
      <c r="SZZ2" s="15"/>
      <c r="TAA2" s="15"/>
      <c r="TAB2" s="15"/>
      <c r="TAC2" s="15"/>
      <c r="TAD2" s="15"/>
      <c r="TAE2" s="15"/>
      <c r="TAF2" s="15"/>
      <c r="TAG2" s="15"/>
      <c r="TAH2" s="15"/>
      <c r="TAI2" s="15"/>
      <c r="TAJ2" s="15"/>
      <c r="TAK2" s="15"/>
      <c r="TAL2" s="15"/>
      <c r="TAM2" s="15"/>
      <c r="TAN2" s="15"/>
      <c r="TAO2" s="15"/>
      <c r="TAP2" s="15"/>
      <c r="TAQ2" s="15"/>
      <c r="TAR2" s="15"/>
      <c r="TAS2" s="15"/>
      <c r="TAT2" s="15"/>
      <c r="TAU2" s="15"/>
      <c r="TAV2" s="15"/>
      <c r="TAW2" s="15"/>
      <c r="TAX2" s="15"/>
      <c r="TAY2" s="15"/>
      <c r="TAZ2" s="15"/>
      <c r="TBA2" s="15"/>
      <c r="TBB2" s="15"/>
      <c r="TBC2" s="15"/>
      <c r="TBD2" s="15"/>
      <c r="TBE2" s="15"/>
      <c r="TBF2" s="15"/>
      <c r="TBG2" s="15"/>
      <c r="TBH2" s="15"/>
      <c r="TBI2" s="15"/>
      <c r="TBJ2" s="15"/>
      <c r="TBK2" s="15"/>
      <c r="TBL2" s="15"/>
      <c r="TBM2" s="15"/>
      <c r="TBN2" s="15"/>
      <c r="TBO2" s="15"/>
      <c r="TBP2" s="15"/>
      <c r="TBQ2" s="15"/>
      <c r="TBR2" s="15"/>
      <c r="TBS2" s="15"/>
      <c r="TBT2" s="15"/>
      <c r="TBU2" s="15"/>
      <c r="TBV2" s="15"/>
      <c r="TBW2" s="15"/>
      <c r="TBX2" s="15"/>
      <c r="TBY2" s="15"/>
      <c r="TBZ2" s="15"/>
      <c r="TCA2" s="15"/>
      <c r="TCB2" s="15"/>
      <c r="TCC2" s="15"/>
      <c r="TCD2" s="15"/>
      <c r="TCE2" s="15"/>
      <c r="TCF2" s="15"/>
      <c r="TCG2" s="15"/>
      <c r="TCH2" s="15"/>
      <c r="TCI2" s="15"/>
      <c r="TCJ2" s="15"/>
      <c r="TCK2" s="15"/>
      <c r="TCL2" s="15"/>
      <c r="TCM2" s="15"/>
      <c r="TCN2" s="15"/>
      <c r="TCO2" s="15"/>
      <c r="TCP2" s="15"/>
      <c r="TCQ2" s="15"/>
      <c r="TCR2" s="15"/>
      <c r="TCS2" s="15"/>
      <c r="TCT2" s="15"/>
      <c r="TCU2" s="15"/>
      <c r="TCV2" s="15"/>
      <c r="TCW2" s="15"/>
      <c r="TCX2" s="15"/>
      <c r="TCY2" s="15"/>
      <c r="TCZ2" s="15"/>
      <c r="TDA2" s="15"/>
      <c r="TDB2" s="15"/>
      <c r="TDC2" s="15"/>
      <c r="TDD2" s="15"/>
      <c r="TDE2" s="15"/>
      <c r="TDF2" s="15"/>
      <c r="TDG2" s="15"/>
      <c r="TDH2" s="15"/>
      <c r="TDI2" s="15"/>
      <c r="TDJ2" s="15"/>
      <c r="TDK2" s="15"/>
      <c r="TDL2" s="15"/>
      <c r="TDM2" s="15"/>
      <c r="TDN2" s="15"/>
      <c r="TDO2" s="15"/>
      <c r="TDP2" s="15"/>
      <c r="TDQ2" s="15"/>
      <c r="TDR2" s="15"/>
      <c r="TDS2" s="15"/>
      <c r="TDT2" s="15"/>
      <c r="TDU2" s="15"/>
      <c r="TDV2" s="15"/>
      <c r="TDW2" s="15"/>
      <c r="TDX2" s="15"/>
      <c r="TDY2" s="15"/>
      <c r="TDZ2" s="15"/>
      <c r="TEA2" s="15"/>
      <c r="TEB2" s="15"/>
      <c r="TEC2" s="15"/>
      <c r="TED2" s="15"/>
      <c r="TEE2" s="15"/>
      <c r="TEF2" s="15"/>
      <c r="TEG2" s="15"/>
      <c r="TEH2" s="15"/>
      <c r="TEI2" s="15"/>
      <c r="TEJ2" s="15"/>
      <c r="TEK2" s="15"/>
      <c r="TEL2" s="15"/>
      <c r="TEM2" s="15"/>
      <c r="TEN2" s="15"/>
      <c r="TEO2" s="15"/>
      <c r="TEP2" s="15"/>
      <c r="TEQ2" s="15"/>
      <c r="TER2" s="15"/>
      <c r="TES2" s="15"/>
      <c r="TET2" s="15"/>
      <c r="TEU2" s="15"/>
      <c r="TEV2" s="15"/>
      <c r="TEW2" s="15"/>
      <c r="TEX2" s="15"/>
      <c r="TEY2" s="15"/>
      <c r="TEZ2" s="15"/>
      <c r="TFA2" s="15"/>
      <c r="TFB2" s="15"/>
      <c r="TFC2" s="15"/>
      <c r="TFD2" s="15"/>
      <c r="TFE2" s="15"/>
      <c r="TFF2" s="15"/>
      <c r="TFG2" s="15"/>
      <c r="TFH2" s="15"/>
      <c r="TFI2" s="15"/>
      <c r="TFJ2" s="15"/>
      <c r="TFK2" s="15"/>
      <c r="TFL2" s="15"/>
      <c r="TFM2" s="15"/>
      <c r="TFN2" s="15"/>
      <c r="TFO2" s="15"/>
      <c r="TFP2" s="15"/>
      <c r="TFQ2" s="15"/>
      <c r="TFR2" s="15"/>
      <c r="TFS2" s="15"/>
      <c r="TFT2" s="15"/>
      <c r="TFU2" s="15"/>
      <c r="TFV2" s="15"/>
      <c r="TFW2" s="15"/>
      <c r="TFX2" s="15"/>
      <c r="TFY2" s="15"/>
      <c r="TFZ2" s="15"/>
      <c r="TGA2" s="15"/>
      <c r="TGB2" s="15"/>
      <c r="TGC2" s="15"/>
      <c r="TGD2" s="15"/>
      <c r="TGE2" s="15"/>
      <c r="TGF2" s="15"/>
      <c r="TGG2" s="15"/>
      <c r="TGH2" s="15"/>
      <c r="TGI2" s="15"/>
      <c r="TGJ2" s="15"/>
      <c r="TGK2" s="15"/>
      <c r="TGL2" s="15"/>
      <c r="TGM2" s="15"/>
      <c r="TGN2" s="15"/>
      <c r="TGO2" s="15"/>
      <c r="TGP2" s="15"/>
      <c r="TGQ2" s="15"/>
      <c r="TGR2" s="15"/>
      <c r="TGS2" s="15"/>
      <c r="TGT2" s="15"/>
      <c r="TGU2" s="15"/>
      <c r="TGV2" s="15"/>
      <c r="TGW2" s="15"/>
      <c r="TGX2" s="15"/>
      <c r="TGY2" s="15"/>
      <c r="TGZ2" s="15"/>
      <c r="THA2" s="15"/>
      <c r="THB2" s="15"/>
      <c r="THC2" s="15"/>
      <c r="THD2" s="15"/>
      <c r="THE2" s="15"/>
      <c r="THF2" s="15"/>
      <c r="THG2" s="15"/>
      <c r="THH2" s="15"/>
      <c r="THI2" s="15"/>
      <c r="THJ2" s="15"/>
      <c r="THK2" s="15"/>
      <c r="THL2" s="15"/>
      <c r="THM2" s="15"/>
      <c r="THN2" s="15"/>
      <c r="THO2" s="15"/>
      <c r="THP2" s="15"/>
      <c r="THQ2" s="15"/>
      <c r="THR2" s="15"/>
      <c r="THS2" s="15"/>
      <c r="THT2" s="15"/>
      <c r="THU2" s="15"/>
      <c r="THV2" s="15"/>
      <c r="THW2" s="15"/>
      <c r="THX2" s="15"/>
      <c r="THY2" s="15"/>
      <c r="THZ2" s="15"/>
      <c r="TIA2" s="15"/>
      <c r="TIB2" s="15"/>
      <c r="TIC2" s="15"/>
      <c r="TID2" s="15"/>
      <c r="TIE2" s="15"/>
      <c r="TIF2" s="15"/>
      <c r="TIG2" s="15"/>
      <c r="TIH2" s="15"/>
      <c r="TII2" s="15"/>
      <c r="TIJ2" s="15"/>
      <c r="TIK2" s="15"/>
      <c r="TIL2" s="15"/>
      <c r="TIM2" s="15"/>
      <c r="TIN2" s="15"/>
      <c r="TIO2" s="15"/>
      <c r="TIP2" s="15"/>
      <c r="TIQ2" s="15"/>
      <c r="TIR2" s="15"/>
      <c r="TIS2" s="15"/>
      <c r="TIT2" s="15"/>
      <c r="TIU2" s="15"/>
      <c r="TIV2" s="15"/>
      <c r="TIW2" s="15"/>
      <c r="TIX2" s="15"/>
      <c r="TIY2" s="15"/>
      <c r="TIZ2" s="15"/>
      <c r="TJA2" s="15"/>
      <c r="TJB2" s="15"/>
      <c r="TJC2" s="15"/>
      <c r="TJD2" s="15"/>
      <c r="TJE2" s="15"/>
      <c r="TJF2" s="15"/>
      <c r="TJG2" s="15"/>
      <c r="TJH2" s="15"/>
      <c r="TJI2" s="15"/>
      <c r="TJJ2" s="15"/>
      <c r="TJK2" s="15"/>
      <c r="TJL2" s="15"/>
      <c r="TJM2" s="15"/>
      <c r="TJN2" s="15"/>
      <c r="TJO2" s="15"/>
      <c r="TJP2" s="15"/>
      <c r="TJQ2" s="15"/>
      <c r="TJR2" s="15"/>
      <c r="TJS2" s="15"/>
      <c r="TJT2" s="15"/>
      <c r="TJU2" s="15"/>
      <c r="TJV2" s="15"/>
      <c r="TJW2" s="15"/>
      <c r="TJX2" s="15"/>
      <c r="TJY2" s="15"/>
      <c r="TJZ2" s="15"/>
      <c r="TKA2" s="15"/>
      <c r="TKB2" s="15"/>
      <c r="TKC2" s="15"/>
      <c r="TKD2" s="15"/>
      <c r="TKE2" s="15"/>
      <c r="TKF2" s="15"/>
      <c r="TKG2" s="15"/>
      <c r="TKH2" s="15"/>
      <c r="TKI2" s="15"/>
      <c r="TKJ2" s="15"/>
      <c r="TKK2" s="15"/>
      <c r="TKL2" s="15"/>
      <c r="TKM2" s="15"/>
      <c r="TKN2" s="15"/>
      <c r="TKO2" s="15"/>
      <c r="TKP2" s="15"/>
      <c r="TKQ2" s="15"/>
      <c r="TKR2" s="15"/>
      <c r="TKS2" s="15"/>
      <c r="TKT2" s="15"/>
      <c r="TKU2" s="15"/>
      <c r="TKV2" s="15"/>
      <c r="TKW2" s="15"/>
      <c r="TKX2" s="15"/>
      <c r="TKY2" s="15"/>
      <c r="TKZ2" s="15"/>
      <c r="TLA2" s="15"/>
      <c r="TLB2" s="15"/>
      <c r="TLC2" s="15"/>
      <c r="TLD2" s="15"/>
      <c r="TLE2" s="15"/>
      <c r="TLF2" s="15"/>
      <c r="TLG2" s="15"/>
      <c r="TLH2" s="15"/>
      <c r="TLI2" s="15"/>
      <c r="TLJ2" s="15"/>
      <c r="TLK2" s="15"/>
      <c r="TLL2" s="15"/>
      <c r="TLM2" s="15"/>
      <c r="TLN2" s="15"/>
      <c r="TLO2" s="15"/>
      <c r="TLP2" s="15"/>
      <c r="TLQ2" s="15"/>
      <c r="TLR2" s="15"/>
      <c r="TLS2" s="15"/>
      <c r="TLT2" s="15"/>
      <c r="TLU2" s="15"/>
      <c r="TLV2" s="15"/>
      <c r="TLW2" s="15"/>
      <c r="TLX2" s="15"/>
      <c r="TLY2" s="15"/>
      <c r="TLZ2" s="15"/>
      <c r="TMA2" s="15"/>
      <c r="TMB2" s="15"/>
      <c r="TMC2" s="15"/>
      <c r="TMD2" s="15"/>
      <c r="TME2" s="15"/>
      <c r="TMF2" s="15"/>
      <c r="TMG2" s="15"/>
      <c r="TMH2" s="15"/>
      <c r="TMI2" s="15"/>
      <c r="TMJ2" s="15"/>
      <c r="TMK2" s="15"/>
      <c r="TML2" s="15"/>
      <c r="TMM2" s="15"/>
      <c r="TMN2" s="15"/>
      <c r="TMO2" s="15"/>
      <c r="TMP2" s="15"/>
      <c r="TMQ2" s="15"/>
      <c r="TMR2" s="15"/>
      <c r="TMS2" s="15"/>
      <c r="TMT2" s="15"/>
      <c r="TMU2" s="15"/>
      <c r="TMV2" s="15"/>
      <c r="TMW2" s="15"/>
      <c r="TMX2" s="15"/>
      <c r="TMY2" s="15"/>
      <c r="TMZ2" s="15"/>
      <c r="TNA2" s="15"/>
      <c r="TNB2" s="15"/>
      <c r="TNC2" s="15"/>
      <c r="TND2" s="15"/>
      <c r="TNE2" s="15"/>
      <c r="TNF2" s="15"/>
      <c r="TNG2" s="15"/>
      <c r="TNH2" s="15"/>
      <c r="TNI2" s="15"/>
      <c r="TNJ2" s="15"/>
      <c r="TNK2" s="15"/>
      <c r="TNL2" s="15"/>
      <c r="TNM2" s="15"/>
      <c r="TNN2" s="15"/>
      <c r="TNO2" s="15"/>
      <c r="TNP2" s="15"/>
      <c r="TNQ2" s="15"/>
      <c r="TNR2" s="15"/>
      <c r="TNS2" s="15"/>
      <c r="TNT2" s="15"/>
      <c r="TNU2" s="15"/>
      <c r="TNV2" s="15"/>
      <c r="TNW2" s="15"/>
      <c r="TNX2" s="15"/>
      <c r="TNY2" s="15"/>
      <c r="TNZ2" s="15"/>
      <c r="TOA2" s="15"/>
      <c r="TOB2" s="15"/>
      <c r="TOC2" s="15"/>
      <c r="TOD2" s="15"/>
      <c r="TOE2" s="15"/>
      <c r="TOF2" s="15"/>
      <c r="TOG2" s="15"/>
      <c r="TOH2" s="15"/>
      <c r="TOI2" s="15"/>
      <c r="TOJ2" s="15"/>
      <c r="TOK2" s="15"/>
      <c r="TOL2" s="15"/>
      <c r="TOM2" s="15"/>
      <c r="TON2" s="15"/>
      <c r="TOO2" s="15"/>
      <c r="TOP2" s="15"/>
      <c r="TOQ2" s="15"/>
      <c r="TOR2" s="15"/>
      <c r="TOS2" s="15"/>
      <c r="TOT2" s="15"/>
      <c r="TOU2" s="15"/>
      <c r="TOV2" s="15"/>
      <c r="TOW2" s="15"/>
      <c r="TOX2" s="15"/>
      <c r="TOY2" s="15"/>
      <c r="TOZ2" s="15"/>
      <c r="TPA2" s="15"/>
      <c r="TPB2" s="15"/>
      <c r="TPC2" s="15"/>
      <c r="TPD2" s="15"/>
      <c r="TPE2" s="15"/>
      <c r="TPF2" s="15"/>
      <c r="TPG2" s="15"/>
      <c r="TPH2" s="15"/>
      <c r="TPI2" s="15"/>
      <c r="TPJ2" s="15"/>
      <c r="TPK2" s="15"/>
      <c r="TPL2" s="15"/>
      <c r="TPM2" s="15"/>
      <c r="TPN2" s="15"/>
      <c r="TPO2" s="15"/>
      <c r="TPP2" s="15"/>
      <c r="TPQ2" s="15"/>
      <c r="TPR2" s="15"/>
      <c r="TPS2" s="15"/>
      <c r="TPT2" s="15"/>
      <c r="TPU2" s="15"/>
      <c r="TPV2" s="15"/>
      <c r="TPW2" s="15"/>
      <c r="TPX2" s="15"/>
      <c r="TPY2" s="15"/>
      <c r="TPZ2" s="15"/>
      <c r="TQA2" s="15"/>
      <c r="TQB2" s="15"/>
      <c r="TQC2" s="15"/>
      <c r="TQD2" s="15"/>
      <c r="TQE2" s="15"/>
      <c r="TQF2" s="15"/>
      <c r="TQG2" s="15"/>
      <c r="TQH2" s="15"/>
      <c r="TQI2" s="15"/>
      <c r="TQJ2" s="15"/>
      <c r="TQK2" s="15"/>
      <c r="TQL2" s="15"/>
      <c r="TQM2" s="15"/>
      <c r="TQN2" s="15"/>
      <c r="TQO2" s="15"/>
      <c r="TQP2" s="15"/>
      <c r="TQQ2" s="15"/>
      <c r="TQR2" s="15"/>
      <c r="TQS2" s="15"/>
      <c r="TQT2" s="15"/>
      <c r="TQU2" s="15"/>
      <c r="TQV2" s="15"/>
      <c r="TQW2" s="15"/>
      <c r="TQX2" s="15"/>
      <c r="TQY2" s="15"/>
      <c r="TQZ2" s="15"/>
      <c r="TRA2" s="15"/>
      <c r="TRB2" s="15"/>
      <c r="TRC2" s="15"/>
      <c r="TRD2" s="15"/>
      <c r="TRE2" s="15"/>
      <c r="TRF2" s="15"/>
      <c r="TRG2" s="15"/>
      <c r="TRH2" s="15"/>
      <c r="TRI2" s="15"/>
      <c r="TRJ2" s="15"/>
      <c r="TRK2" s="15"/>
      <c r="TRL2" s="15"/>
      <c r="TRM2" s="15"/>
      <c r="TRN2" s="15"/>
      <c r="TRO2" s="15"/>
      <c r="TRP2" s="15"/>
      <c r="TRQ2" s="15"/>
      <c r="TRR2" s="15"/>
      <c r="TRS2" s="15"/>
      <c r="TRT2" s="15"/>
      <c r="TRU2" s="15"/>
      <c r="TRV2" s="15"/>
      <c r="TRW2" s="15"/>
      <c r="TRX2" s="15"/>
      <c r="TRY2" s="15"/>
      <c r="TRZ2" s="15"/>
      <c r="TSA2" s="15"/>
      <c r="TSB2" s="15"/>
      <c r="TSC2" s="15"/>
      <c r="TSD2" s="15"/>
      <c r="TSE2" s="15"/>
      <c r="TSF2" s="15"/>
      <c r="TSG2" s="15"/>
      <c r="TSH2" s="15"/>
      <c r="TSI2" s="15"/>
      <c r="TSJ2" s="15"/>
      <c r="TSK2" s="15"/>
      <c r="TSL2" s="15"/>
      <c r="TSM2" s="15"/>
      <c r="TSN2" s="15"/>
      <c r="TSO2" s="15"/>
      <c r="TSP2" s="15"/>
      <c r="TSQ2" s="15"/>
      <c r="TSR2" s="15"/>
      <c r="TSS2" s="15"/>
      <c r="TST2" s="15"/>
      <c r="TSU2" s="15"/>
      <c r="TSV2" s="15"/>
      <c r="TSW2" s="15"/>
      <c r="TSX2" s="15"/>
      <c r="TSY2" s="15"/>
      <c r="TSZ2" s="15"/>
      <c r="TTA2" s="15"/>
      <c r="TTB2" s="15"/>
      <c r="TTC2" s="15"/>
      <c r="TTD2" s="15"/>
      <c r="TTE2" s="15"/>
      <c r="TTF2" s="15"/>
      <c r="TTG2" s="15"/>
      <c r="TTH2" s="15"/>
      <c r="TTI2" s="15"/>
      <c r="TTJ2" s="15"/>
      <c r="TTK2" s="15"/>
      <c r="TTL2" s="15"/>
      <c r="TTM2" s="15"/>
      <c r="TTN2" s="15"/>
      <c r="TTO2" s="15"/>
      <c r="TTP2" s="15"/>
      <c r="TTQ2" s="15"/>
      <c r="TTR2" s="15"/>
      <c r="TTS2" s="15"/>
      <c r="TTT2" s="15"/>
      <c r="TTU2" s="15"/>
      <c r="TTV2" s="15"/>
      <c r="TTW2" s="15"/>
      <c r="TTX2" s="15"/>
      <c r="TTY2" s="15"/>
      <c r="TTZ2" s="15"/>
      <c r="TUA2" s="15"/>
      <c r="TUB2" s="15"/>
      <c r="TUC2" s="15"/>
      <c r="TUD2" s="15"/>
      <c r="TUE2" s="15"/>
      <c r="TUF2" s="15"/>
      <c r="TUG2" s="15"/>
      <c r="TUH2" s="15"/>
      <c r="TUI2" s="15"/>
      <c r="TUJ2" s="15"/>
      <c r="TUK2" s="15"/>
      <c r="TUL2" s="15"/>
      <c r="TUM2" s="15"/>
      <c r="TUN2" s="15"/>
      <c r="TUO2" s="15"/>
      <c r="TUP2" s="15"/>
      <c r="TUQ2" s="15"/>
      <c r="TUR2" s="15"/>
      <c r="TUS2" s="15"/>
      <c r="TUT2" s="15"/>
      <c r="TUU2" s="15"/>
      <c r="TUV2" s="15"/>
      <c r="TUW2" s="15"/>
      <c r="TUX2" s="15"/>
      <c r="TUY2" s="15"/>
      <c r="TUZ2" s="15"/>
      <c r="TVA2" s="15"/>
      <c r="TVB2" s="15"/>
      <c r="TVC2" s="15"/>
      <c r="TVD2" s="15"/>
      <c r="TVE2" s="15"/>
      <c r="TVF2" s="15"/>
      <c r="TVG2" s="15"/>
      <c r="TVH2" s="15"/>
      <c r="TVI2" s="15"/>
      <c r="TVJ2" s="15"/>
      <c r="TVK2" s="15"/>
      <c r="TVL2" s="15"/>
      <c r="TVM2" s="15"/>
      <c r="TVN2" s="15"/>
      <c r="TVO2" s="15"/>
      <c r="TVP2" s="15"/>
      <c r="TVQ2" s="15"/>
      <c r="TVR2" s="15"/>
      <c r="TVS2" s="15"/>
      <c r="TVT2" s="15"/>
      <c r="TVU2" s="15"/>
      <c r="TVV2" s="15"/>
      <c r="TVW2" s="15"/>
      <c r="TVX2" s="15"/>
      <c r="TVY2" s="15"/>
      <c r="TVZ2" s="15"/>
      <c r="TWA2" s="15"/>
      <c r="TWB2" s="15"/>
      <c r="TWC2" s="15"/>
      <c r="TWD2" s="15"/>
      <c r="TWE2" s="15"/>
      <c r="TWF2" s="15"/>
      <c r="TWG2" s="15"/>
      <c r="TWH2" s="15"/>
      <c r="TWI2" s="15"/>
      <c r="TWJ2" s="15"/>
      <c r="TWK2" s="15"/>
      <c r="TWL2" s="15"/>
      <c r="TWM2" s="15"/>
      <c r="TWN2" s="15"/>
      <c r="TWO2" s="15"/>
      <c r="TWP2" s="15"/>
      <c r="TWQ2" s="15"/>
      <c r="TWR2" s="15"/>
      <c r="TWS2" s="15"/>
      <c r="TWT2" s="15"/>
      <c r="TWU2" s="15"/>
      <c r="TWV2" s="15"/>
      <c r="TWW2" s="15"/>
      <c r="TWX2" s="15"/>
      <c r="TWY2" s="15"/>
      <c r="TWZ2" s="15"/>
      <c r="TXA2" s="15"/>
      <c r="TXB2" s="15"/>
      <c r="TXC2" s="15"/>
      <c r="TXD2" s="15"/>
      <c r="TXE2" s="15"/>
      <c r="TXF2" s="15"/>
      <c r="TXG2" s="15"/>
      <c r="TXH2" s="15"/>
      <c r="TXI2" s="15"/>
      <c r="TXJ2" s="15"/>
      <c r="TXK2" s="15"/>
      <c r="TXL2" s="15"/>
      <c r="TXM2" s="15"/>
      <c r="TXN2" s="15"/>
      <c r="TXO2" s="15"/>
      <c r="TXP2" s="15"/>
      <c r="TXQ2" s="15"/>
      <c r="TXR2" s="15"/>
      <c r="TXS2" s="15"/>
      <c r="TXT2" s="15"/>
      <c r="TXU2" s="15"/>
      <c r="TXV2" s="15"/>
      <c r="TXW2" s="15"/>
      <c r="TXX2" s="15"/>
      <c r="TXY2" s="15"/>
      <c r="TXZ2" s="15"/>
      <c r="TYA2" s="15"/>
      <c r="TYB2" s="15"/>
      <c r="TYC2" s="15"/>
      <c r="TYD2" s="15"/>
      <c r="TYE2" s="15"/>
      <c r="TYF2" s="15"/>
      <c r="TYG2" s="15"/>
      <c r="TYH2" s="15"/>
      <c r="TYI2" s="15"/>
      <c r="TYJ2" s="15"/>
      <c r="TYK2" s="15"/>
      <c r="TYL2" s="15"/>
      <c r="TYM2" s="15"/>
      <c r="TYN2" s="15"/>
      <c r="TYO2" s="15"/>
      <c r="TYP2" s="15"/>
      <c r="TYQ2" s="15"/>
      <c r="TYR2" s="15"/>
      <c r="TYS2" s="15"/>
      <c r="TYT2" s="15"/>
      <c r="TYU2" s="15"/>
      <c r="TYV2" s="15"/>
      <c r="TYW2" s="15"/>
      <c r="TYX2" s="15"/>
      <c r="TYY2" s="15"/>
      <c r="TYZ2" s="15"/>
      <c r="TZA2" s="15"/>
      <c r="TZB2" s="15"/>
      <c r="TZC2" s="15"/>
      <c r="TZD2" s="15"/>
      <c r="TZE2" s="15"/>
      <c r="TZF2" s="15"/>
      <c r="TZG2" s="15"/>
      <c r="TZH2" s="15"/>
      <c r="TZI2" s="15"/>
      <c r="TZJ2" s="15"/>
      <c r="TZK2" s="15"/>
      <c r="TZL2" s="15"/>
      <c r="TZM2" s="15"/>
      <c r="TZN2" s="15"/>
      <c r="TZO2" s="15"/>
      <c r="TZP2" s="15"/>
      <c r="TZQ2" s="15"/>
      <c r="TZR2" s="15"/>
      <c r="TZS2" s="15"/>
      <c r="TZT2" s="15"/>
      <c r="TZU2" s="15"/>
      <c r="TZV2" s="15"/>
      <c r="TZW2" s="15"/>
      <c r="TZX2" s="15"/>
      <c r="TZY2" s="15"/>
      <c r="TZZ2" s="15"/>
      <c r="UAA2" s="15"/>
      <c r="UAB2" s="15"/>
      <c r="UAC2" s="15"/>
      <c r="UAD2" s="15"/>
      <c r="UAE2" s="15"/>
      <c r="UAF2" s="15"/>
      <c r="UAG2" s="15"/>
      <c r="UAH2" s="15"/>
      <c r="UAI2" s="15"/>
      <c r="UAJ2" s="15"/>
      <c r="UAK2" s="15"/>
      <c r="UAL2" s="15"/>
      <c r="UAM2" s="15"/>
      <c r="UAN2" s="15"/>
      <c r="UAO2" s="15"/>
      <c r="UAP2" s="15"/>
      <c r="UAQ2" s="15"/>
      <c r="UAR2" s="15"/>
      <c r="UAS2" s="15"/>
      <c r="UAT2" s="15"/>
      <c r="UAU2" s="15"/>
      <c r="UAV2" s="15"/>
      <c r="UAW2" s="15"/>
      <c r="UAX2" s="15"/>
      <c r="UAY2" s="15"/>
      <c r="UAZ2" s="15"/>
      <c r="UBA2" s="15"/>
      <c r="UBB2" s="15"/>
      <c r="UBC2" s="15"/>
      <c r="UBD2" s="15"/>
      <c r="UBE2" s="15"/>
      <c r="UBF2" s="15"/>
      <c r="UBG2" s="15"/>
      <c r="UBH2" s="15"/>
      <c r="UBI2" s="15"/>
      <c r="UBJ2" s="15"/>
      <c r="UBK2" s="15"/>
      <c r="UBL2" s="15"/>
      <c r="UBM2" s="15"/>
      <c r="UBN2" s="15"/>
      <c r="UBO2" s="15"/>
      <c r="UBP2" s="15"/>
      <c r="UBQ2" s="15"/>
      <c r="UBR2" s="15"/>
      <c r="UBS2" s="15"/>
      <c r="UBT2" s="15"/>
      <c r="UBU2" s="15"/>
      <c r="UBV2" s="15"/>
      <c r="UBW2" s="15"/>
      <c r="UBX2" s="15"/>
      <c r="UBY2" s="15"/>
      <c r="UBZ2" s="15"/>
      <c r="UCA2" s="15"/>
      <c r="UCB2" s="15"/>
      <c r="UCC2" s="15"/>
      <c r="UCD2" s="15"/>
      <c r="UCE2" s="15"/>
      <c r="UCF2" s="15"/>
      <c r="UCG2" s="15"/>
      <c r="UCH2" s="15"/>
      <c r="UCI2" s="15"/>
      <c r="UCJ2" s="15"/>
      <c r="UCK2" s="15"/>
      <c r="UCL2" s="15"/>
      <c r="UCM2" s="15"/>
      <c r="UCN2" s="15"/>
      <c r="UCO2" s="15"/>
      <c r="UCP2" s="15"/>
      <c r="UCQ2" s="15"/>
      <c r="UCR2" s="15"/>
      <c r="UCS2" s="15"/>
      <c r="UCT2" s="15"/>
      <c r="UCU2" s="15"/>
      <c r="UCV2" s="15"/>
      <c r="UCW2" s="15"/>
      <c r="UCX2" s="15"/>
      <c r="UCY2" s="15"/>
      <c r="UCZ2" s="15"/>
      <c r="UDA2" s="15"/>
      <c r="UDB2" s="15"/>
      <c r="UDC2" s="15"/>
      <c r="UDD2" s="15"/>
      <c r="UDE2" s="15"/>
      <c r="UDF2" s="15"/>
      <c r="UDG2" s="15"/>
      <c r="UDH2" s="15"/>
      <c r="UDI2" s="15"/>
      <c r="UDJ2" s="15"/>
      <c r="UDK2" s="15"/>
      <c r="UDL2" s="15"/>
      <c r="UDM2" s="15"/>
      <c r="UDN2" s="15"/>
      <c r="UDO2" s="15"/>
      <c r="UDP2" s="15"/>
      <c r="UDQ2" s="15"/>
      <c r="UDR2" s="15"/>
      <c r="UDS2" s="15"/>
      <c r="UDT2" s="15"/>
      <c r="UDU2" s="15"/>
      <c r="UDV2" s="15"/>
      <c r="UDW2" s="15"/>
      <c r="UDX2" s="15"/>
      <c r="UDY2" s="15"/>
      <c r="UDZ2" s="15"/>
      <c r="UEA2" s="15"/>
      <c r="UEB2" s="15"/>
      <c r="UEC2" s="15"/>
      <c r="UED2" s="15"/>
      <c r="UEE2" s="15"/>
      <c r="UEF2" s="15"/>
      <c r="UEG2" s="15"/>
      <c r="UEH2" s="15"/>
      <c r="UEI2" s="15"/>
      <c r="UEJ2" s="15"/>
      <c r="UEK2" s="15"/>
      <c r="UEL2" s="15"/>
      <c r="UEM2" s="15"/>
      <c r="UEN2" s="15"/>
      <c r="UEO2" s="15"/>
      <c r="UEP2" s="15"/>
      <c r="UEQ2" s="15"/>
      <c r="UER2" s="15"/>
      <c r="UES2" s="15"/>
      <c r="UET2" s="15"/>
      <c r="UEU2" s="15"/>
      <c r="UEV2" s="15"/>
      <c r="UEW2" s="15"/>
      <c r="UEX2" s="15"/>
      <c r="UEY2" s="15"/>
      <c r="UEZ2" s="15"/>
      <c r="UFA2" s="15"/>
      <c r="UFB2" s="15"/>
      <c r="UFC2" s="15"/>
      <c r="UFD2" s="15"/>
      <c r="UFE2" s="15"/>
      <c r="UFF2" s="15"/>
      <c r="UFG2" s="15"/>
      <c r="UFH2" s="15"/>
      <c r="UFI2" s="15"/>
      <c r="UFJ2" s="15"/>
      <c r="UFK2" s="15"/>
      <c r="UFL2" s="15"/>
      <c r="UFM2" s="15"/>
      <c r="UFN2" s="15"/>
      <c r="UFO2" s="15"/>
      <c r="UFP2" s="15"/>
      <c r="UFQ2" s="15"/>
      <c r="UFR2" s="15"/>
      <c r="UFS2" s="15"/>
      <c r="UFT2" s="15"/>
      <c r="UFU2" s="15"/>
      <c r="UFV2" s="15"/>
      <c r="UFW2" s="15"/>
      <c r="UFX2" s="15"/>
      <c r="UFY2" s="15"/>
      <c r="UFZ2" s="15"/>
      <c r="UGA2" s="15"/>
      <c r="UGB2" s="15"/>
      <c r="UGC2" s="15"/>
      <c r="UGD2" s="15"/>
      <c r="UGE2" s="15"/>
      <c r="UGF2" s="15"/>
      <c r="UGG2" s="15"/>
      <c r="UGH2" s="15"/>
      <c r="UGI2" s="15"/>
      <c r="UGJ2" s="15"/>
      <c r="UGK2" s="15"/>
      <c r="UGL2" s="15"/>
      <c r="UGM2" s="15"/>
      <c r="UGN2" s="15"/>
      <c r="UGO2" s="15"/>
      <c r="UGP2" s="15"/>
      <c r="UGQ2" s="15"/>
      <c r="UGR2" s="15"/>
      <c r="UGS2" s="15"/>
      <c r="UGT2" s="15"/>
      <c r="UGU2" s="15"/>
      <c r="UGV2" s="15"/>
      <c r="UGW2" s="15"/>
      <c r="UGX2" s="15"/>
      <c r="UGY2" s="15"/>
      <c r="UGZ2" s="15"/>
      <c r="UHA2" s="15"/>
      <c r="UHB2" s="15"/>
      <c r="UHC2" s="15"/>
      <c r="UHD2" s="15"/>
      <c r="UHE2" s="15"/>
      <c r="UHF2" s="15"/>
      <c r="UHG2" s="15"/>
      <c r="UHH2" s="15"/>
      <c r="UHI2" s="15"/>
      <c r="UHJ2" s="15"/>
      <c r="UHK2" s="15"/>
      <c r="UHL2" s="15"/>
      <c r="UHM2" s="15"/>
      <c r="UHN2" s="15"/>
      <c r="UHO2" s="15"/>
      <c r="UHP2" s="15"/>
      <c r="UHQ2" s="15"/>
      <c r="UHR2" s="15"/>
      <c r="UHS2" s="15"/>
      <c r="UHT2" s="15"/>
      <c r="UHU2" s="15"/>
      <c r="UHV2" s="15"/>
      <c r="UHW2" s="15"/>
      <c r="UHX2" s="15"/>
      <c r="UHY2" s="15"/>
      <c r="UHZ2" s="15"/>
      <c r="UIA2" s="15"/>
      <c r="UIB2" s="15"/>
      <c r="UIC2" s="15"/>
      <c r="UID2" s="15"/>
      <c r="UIE2" s="15"/>
      <c r="UIF2" s="15"/>
      <c r="UIG2" s="15"/>
      <c r="UIH2" s="15"/>
      <c r="UII2" s="15"/>
      <c r="UIJ2" s="15"/>
      <c r="UIK2" s="15"/>
      <c r="UIL2" s="15"/>
      <c r="UIM2" s="15"/>
      <c r="UIN2" s="15"/>
      <c r="UIO2" s="15"/>
      <c r="UIP2" s="15"/>
      <c r="UIQ2" s="15"/>
      <c r="UIR2" s="15"/>
      <c r="UIS2" s="15"/>
      <c r="UIT2" s="15"/>
      <c r="UIU2" s="15"/>
      <c r="UIV2" s="15"/>
      <c r="UIW2" s="15"/>
      <c r="UIX2" s="15"/>
      <c r="UIY2" s="15"/>
      <c r="UIZ2" s="15"/>
      <c r="UJA2" s="15"/>
      <c r="UJB2" s="15"/>
      <c r="UJC2" s="15"/>
      <c r="UJD2" s="15"/>
      <c r="UJE2" s="15"/>
      <c r="UJF2" s="15"/>
      <c r="UJG2" s="15"/>
      <c r="UJH2" s="15"/>
      <c r="UJI2" s="15"/>
      <c r="UJJ2" s="15"/>
      <c r="UJK2" s="15"/>
      <c r="UJL2" s="15"/>
      <c r="UJM2" s="15"/>
      <c r="UJN2" s="15"/>
      <c r="UJO2" s="15"/>
      <c r="UJP2" s="15"/>
      <c r="UJQ2" s="15"/>
      <c r="UJR2" s="15"/>
      <c r="UJS2" s="15"/>
      <c r="UJT2" s="15"/>
      <c r="UJU2" s="15"/>
      <c r="UJV2" s="15"/>
      <c r="UJW2" s="15"/>
      <c r="UJX2" s="15"/>
      <c r="UJY2" s="15"/>
      <c r="UJZ2" s="15"/>
      <c r="UKA2" s="15"/>
      <c r="UKB2" s="15"/>
      <c r="UKC2" s="15"/>
      <c r="UKD2" s="15"/>
      <c r="UKE2" s="15"/>
      <c r="UKF2" s="15"/>
      <c r="UKG2" s="15"/>
      <c r="UKH2" s="15"/>
      <c r="UKI2" s="15"/>
      <c r="UKJ2" s="15"/>
      <c r="UKK2" s="15"/>
      <c r="UKL2" s="15"/>
      <c r="UKM2" s="15"/>
      <c r="UKN2" s="15"/>
      <c r="UKO2" s="15"/>
      <c r="UKP2" s="15"/>
      <c r="UKQ2" s="15"/>
      <c r="UKR2" s="15"/>
      <c r="UKS2" s="15"/>
      <c r="UKT2" s="15"/>
      <c r="UKU2" s="15"/>
      <c r="UKV2" s="15"/>
      <c r="UKW2" s="15"/>
      <c r="UKX2" s="15"/>
      <c r="UKY2" s="15"/>
      <c r="UKZ2" s="15"/>
      <c r="ULA2" s="15"/>
      <c r="ULB2" s="15"/>
      <c r="ULC2" s="15"/>
      <c r="ULD2" s="15"/>
      <c r="ULE2" s="15"/>
      <c r="ULF2" s="15"/>
      <c r="ULG2" s="15"/>
      <c r="ULH2" s="15"/>
      <c r="ULI2" s="15"/>
      <c r="ULJ2" s="15"/>
      <c r="ULK2" s="15"/>
      <c r="ULL2" s="15"/>
      <c r="ULM2" s="15"/>
      <c r="ULN2" s="15"/>
      <c r="ULO2" s="15"/>
      <c r="ULP2" s="15"/>
      <c r="ULQ2" s="15"/>
      <c r="ULR2" s="15"/>
      <c r="ULS2" s="15"/>
      <c r="ULT2" s="15"/>
      <c r="ULU2" s="15"/>
      <c r="ULV2" s="15"/>
      <c r="ULW2" s="15"/>
      <c r="ULX2" s="15"/>
      <c r="ULY2" s="15"/>
      <c r="ULZ2" s="15"/>
      <c r="UMA2" s="15"/>
      <c r="UMB2" s="15"/>
      <c r="UMC2" s="15"/>
      <c r="UMD2" s="15"/>
      <c r="UME2" s="15"/>
      <c r="UMF2" s="15"/>
      <c r="UMG2" s="15"/>
      <c r="UMH2" s="15"/>
      <c r="UMI2" s="15"/>
      <c r="UMJ2" s="15"/>
      <c r="UMK2" s="15"/>
      <c r="UML2" s="15"/>
      <c r="UMM2" s="15"/>
      <c r="UMN2" s="15"/>
      <c r="UMO2" s="15"/>
      <c r="UMP2" s="15"/>
      <c r="UMQ2" s="15"/>
      <c r="UMR2" s="15"/>
      <c r="UMS2" s="15"/>
      <c r="UMT2" s="15"/>
      <c r="UMU2" s="15"/>
      <c r="UMV2" s="15"/>
      <c r="UMW2" s="15"/>
      <c r="UMX2" s="15"/>
      <c r="UMY2" s="15"/>
      <c r="UMZ2" s="15"/>
      <c r="UNA2" s="15"/>
      <c r="UNB2" s="15"/>
      <c r="UNC2" s="15"/>
      <c r="UND2" s="15"/>
      <c r="UNE2" s="15"/>
      <c r="UNF2" s="15"/>
      <c r="UNG2" s="15"/>
      <c r="UNH2" s="15"/>
      <c r="UNI2" s="15"/>
      <c r="UNJ2" s="15"/>
      <c r="UNK2" s="15"/>
      <c r="UNL2" s="15"/>
      <c r="UNM2" s="15"/>
      <c r="UNN2" s="15"/>
      <c r="UNO2" s="15"/>
      <c r="UNP2" s="15"/>
      <c r="UNQ2" s="15"/>
      <c r="UNR2" s="15"/>
      <c r="UNS2" s="15"/>
      <c r="UNT2" s="15"/>
      <c r="UNU2" s="15"/>
      <c r="UNV2" s="15"/>
      <c r="UNW2" s="15"/>
      <c r="UNX2" s="15"/>
      <c r="UNY2" s="15"/>
      <c r="UNZ2" s="15"/>
      <c r="UOA2" s="15"/>
      <c r="UOB2" s="15"/>
      <c r="UOC2" s="15"/>
      <c r="UOD2" s="15"/>
      <c r="UOE2" s="15"/>
      <c r="UOF2" s="15"/>
      <c r="UOG2" s="15"/>
      <c r="UOH2" s="15"/>
      <c r="UOI2" s="15"/>
      <c r="UOJ2" s="15"/>
      <c r="UOK2" s="15"/>
      <c r="UOL2" s="15"/>
      <c r="UOM2" s="15"/>
      <c r="UON2" s="15"/>
      <c r="UOO2" s="15"/>
      <c r="UOP2" s="15"/>
      <c r="UOQ2" s="15"/>
      <c r="UOR2" s="15"/>
      <c r="UOS2" s="15"/>
      <c r="UOT2" s="15"/>
      <c r="UOU2" s="15"/>
      <c r="UOV2" s="15"/>
      <c r="UOW2" s="15"/>
      <c r="UOX2" s="15"/>
      <c r="UOY2" s="15"/>
      <c r="UOZ2" s="15"/>
      <c r="UPA2" s="15"/>
      <c r="UPB2" s="15"/>
      <c r="UPC2" s="15"/>
      <c r="UPD2" s="15"/>
      <c r="UPE2" s="15"/>
      <c r="UPF2" s="15"/>
      <c r="UPG2" s="15"/>
      <c r="UPH2" s="15"/>
      <c r="UPI2" s="15"/>
      <c r="UPJ2" s="15"/>
      <c r="UPK2" s="15"/>
      <c r="UPL2" s="15"/>
      <c r="UPM2" s="15"/>
      <c r="UPN2" s="15"/>
      <c r="UPO2" s="15"/>
      <c r="UPP2" s="15"/>
      <c r="UPQ2" s="15"/>
      <c r="UPR2" s="15"/>
      <c r="UPS2" s="15"/>
      <c r="UPT2" s="15"/>
      <c r="UPU2" s="15"/>
      <c r="UPV2" s="15"/>
      <c r="UPW2" s="15"/>
      <c r="UPX2" s="15"/>
      <c r="UPY2" s="15"/>
      <c r="UPZ2" s="15"/>
      <c r="UQA2" s="15"/>
      <c r="UQB2" s="15"/>
      <c r="UQC2" s="15"/>
      <c r="UQD2" s="15"/>
      <c r="UQE2" s="15"/>
      <c r="UQF2" s="15"/>
      <c r="UQG2" s="15"/>
      <c r="UQH2" s="15"/>
      <c r="UQI2" s="15"/>
      <c r="UQJ2" s="15"/>
      <c r="UQK2" s="15"/>
      <c r="UQL2" s="15"/>
      <c r="UQM2" s="15"/>
      <c r="UQN2" s="15"/>
      <c r="UQO2" s="15"/>
      <c r="UQP2" s="15"/>
      <c r="UQQ2" s="15"/>
      <c r="UQR2" s="15"/>
      <c r="UQS2" s="15"/>
      <c r="UQT2" s="15"/>
      <c r="UQU2" s="15"/>
      <c r="UQV2" s="15"/>
      <c r="UQW2" s="15"/>
      <c r="UQX2" s="15"/>
      <c r="UQY2" s="15"/>
      <c r="UQZ2" s="15"/>
      <c r="URA2" s="15"/>
      <c r="URB2" s="15"/>
      <c r="URC2" s="15"/>
      <c r="URD2" s="15"/>
      <c r="URE2" s="15"/>
      <c r="URF2" s="15"/>
      <c r="URG2" s="15"/>
      <c r="URH2" s="15"/>
      <c r="URI2" s="15"/>
      <c r="URJ2" s="15"/>
      <c r="URK2" s="15"/>
      <c r="URL2" s="15"/>
      <c r="URM2" s="15"/>
      <c r="URN2" s="15"/>
      <c r="URO2" s="15"/>
      <c r="URP2" s="15"/>
      <c r="URQ2" s="15"/>
      <c r="URR2" s="15"/>
      <c r="URS2" s="15"/>
      <c r="URT2" s="15"/>
      <c r="URU2" s="15"/>
      <c r="URV2" s="15"/>
      <c r="URW2" s="15"/>
      <c r="URX2" s="15"/>
      <c r="URY2" s="15"/>
      <c r="URZ2" s="15"/>
      <c r="USA2" s="15"/>
      <c r="USB2" s="15"/>
      <c r="USC2" s="15"/>
      <c r="USD2" s="15"/>
      <c r="USE2" s="15"/>
      <c r="USF2" s="15"/>
      <c r="USG2" s="15"/>
      <c r="USH2" s="15"/>
      <c r="USI2" s="15"/>
      <c r="USJ2" s="15"/>
      <c r="USK2" s="15"/>
      <c r="USL2" s="15"/>
      <c r="USM2" s="15"/>
      <c r="USN2" s="15"/>
      <c r="USO2" s="15"/>
      <c r="USP2" s="15"/>
      <c r="USQ2" s="15"/>
      <c r="USR2" s="15"/>
      <c r="USS2" s="15"/>
      <c r="UST2" s="15"/>
      <c r="USU2" s="15"/>
      <c r="USV2" s="15"/>
      <c r="USW2" s="15"/>
      <c r="USX2" s="15"/>
      <c r="USY2" s="15"/>
      <c r="USZ2" s="15"/>
      <c r="UTA2" s="15"/>
      <c r="UTB2" s="15"/>
      <c r="UTC2" s="15"/>
      <c r="UTD2" s="15"/>
      <c r="UTE2" s="15"/>
      <c r="UTF2" s="15"/>
      <c r="UTG2" s="15"/>
      <c r="UTH2" s="15"/>
      <c r="UTI2" s="15"/>
      <c r="UTJ2" s="15"/>
      <c r="UTK2" s="15"/>
      <c r="UTL2" s="15"/>
      <c r="UTM2" s="15"/>
      <c r="UTN2" s="15"/>
      <c r="UTO2" s="15"/>
      <c r="UTP2" s="15"/>
      <c r="UTQ2" s="15"/>
      <c r="UTR2" s="15"/>
      <c r="UTS2" s="15"/>
      <c r="UTT2" s="15"/>
      <c r="UTU2" s="15"/>
      <c r="UTV2" s="15"/>
      <c r="UTW2" s="15"/>
      <c r="UTX2" s="15"/>
      <c r="UTY2" s="15"/>
      <c r="UTZ2" s="15"/>
      <c r="UUA2" s="15"/>
      <c r="UUB2" s="15"/>
      <c r="UUC2" s="15"/>
      <c r="UUD2" s="15"/>
      <c r="UUE2" s="15"/>
      <c r="UUF2" s="15"/>
      <c r="UUG2" s="15"/>
      <c r="UUH2" s="15"/>
      <c r="UUI2" s="15"/>
      <c r="UUJ2" s="15"/>
      <c r="UUK2" s="15"/>
      <c r="UUL2" s="15"/>
      <c r="UUM2" s="15"/>
      <c r="UUN2" s="15"/>
      <c r="UUO2" s="15"/>
      <c r="UUP2" s="15"/>
      <c r="UUQ2" s="15"/>
      <c r="UUR2" s="15"/>
      <c r="UUS2" s="15"/>
      <c r="UUT2" s="15"/>
      <c r="UUU2" s="15"/>
      <c r="UUV2" s="15"/>
      <c r="UUW2" s="15"/>
      <c r="UUX2" s="15"/>
      <c r="UUY2" s="15"/>
      <c r="UUZ2" s="15"/>
      <c r="UVA2" s="15"/>
      <c r="UVB2" s="15"/>
      <c r="UVC2" s="15"/>
      <c r="UVD2" s="15"/>
      <c r="UVE2" s="15"/>
      <c r="UVF2" s="15"/>
      <c r="UVG2" s="15"/>
      <c r="UVH2" s="15"/>
      <c r="UVI2" s="15"/>
      <c r="UVJ2" s="15"/>
      <c r="UVK2" s="15"/>
      <c r="UVL2" s="15"/>
      <c r="UVM2" s="15"/>
      <c r="UVN2" s="15"/>
      <c r="UVO2" s="15"/>
      <c r="UVP2" s="15"/>
      <c r="UVQ2" s="15"/>
      <c r="UVR2" s="15"/>
      <c r="UVS2" s="15"/>
      <c r="UVT2" s="15"/>
      <c r="UVU2" s="15"/>
      <c r="UVV2" s="15"/>
      <c r="UVW2" s="15"/>
      <c r="UVX2" s="15"/>
      <c r="UVY2" s="15"/>
      <c r="UVZ2" s="15"/>
      <c r="UWA2" s="15"/>
      <c r="UWB2" s="15"/>
      <c r="UWC2" s="15"/>
      <c r="UWD2" s="15"/>
      <c r="UWE2" s="15"/>
      <c r="UWF2" s="15"/>
      <c r="UWG2" s="15"/>
      <c r="UWH2" s="15"/>
      <c r="UWI2" s="15"/>
      <c r="UWJ2" s="15"/>
      <c r="UWK2" s="15"/>
      <c r="UWL2" s="15"/>
      <c r="UWM2" s="15"/>
      <c r="UWN2" s="15"/>
      <c r="UWO2" s="15"/>
      <c r="UWP2" s="15"/>
      <c r="UWQ2" s="15"/>
      <c r="UWR2" s="15"/>
      <c r="UWS2" s="15"/>
      <c r="UWT2" s="15"/>
      <c r="UWU2" s="15"/>
      <c r="UWV2" s="15"/>
      <c r="UWW2" s="15"/>
      <c r="UWX2" s="15"/>
      <c r="UWY2" s="15"/>
      <c r="UWZ2" s="15"/>
      <c r="UXA2" s="15"/>
      <c r="UXB2" s="15"/>
      <c r="UXC2" s="15"/>
      <c r="UXD2" s="15"/>
      <c r="UXE2" s="15"/>
      <c r="UXF2" s="15"/>
      <c r="UXG2" s="15"/>
      <c r="UXH2" s="15"/>
      <c r="UXI2" s="15"/>
      <c r="UXJ2" s="15"/>
      <c r="UXK2" s="15"/>
      <c r="UXL2" s="15"/>
      <c r="UXM2" s="15"/>
      <c r="UXN2" s="15"/>
      <c r="UXO2" s="15"/>
      <c r="UXP2" s="15"/>
      <c r="UXQ2" s="15"/>
      <c r="UXR2" s="15"/>
      <c r="UXS2" s="15"/>
      <c r="UXT2" s="15"/>
      <c r="UXU2" s="15"/>
      <c r="UXV2" s="15"/>
      <c r="UXW2" s="15"/>
      <c r="UXX2" s="15"/>
      <c r="UXY2" s="15"/>
      <c r="UXZ2" s="15"/>
      <c r="UYA2" s="15"/>
      <c r="UYB2" s="15"/>
      <c r="UYC2" s="15"/>
      <c r="UYD2" s="15"/>
      <c r="UYE2" s="15"/>
      <c r="UYF2" s="15"/>
      <c r="UYG2" s="15"/>
      <c r="UYH2" s="15"/>
      <c r="UYI2" s="15"/>
      <c r="UYJ2" s="15"/>
      <c r="UYK2" s="15"/>
      <c r="UYL2" s="15"/>
      <c r="UYM2" s="15"/>
      <c r="UYN2" s="15"/>
      <c r="UYO2" s="15"/>
      <c r="UYP2" s="15"/>
      <c r="UYQ2" s="15"/>
      <c r="UYR2" s="15"/>
      <c r="UYS2" s="15"/>
      <c r="UYT2" s="15"/>
      <c r="UYU2" s="15"/>
      <c r="UYV2" s="15"/>
      <c r="UYW2" s="15"/>
      <c r="UYX2" s="15"/>
      <c r="UYY2" s="15"/>
      <c r="UYZ2" s="15"/>
      <c r="UZA2" s="15"/>
      <c r="UZB2" s="15"/>
      <c r="UZC2" s="15"/>
      <c r="UZD2" s="15"/>
      <c r="UZE2" s="15"/>
      <c r="UZF2" s="15"/>
      <c r="UZG2" s="15"/>
      <c r="UZH2" s="15"/>
      <c r="UZI2" s="15"/>
      <c r="UZJ2" s="15"/>
      <c r="UZK2" s="15"/>
      <c r="UZL2" s="15"/>
      <c r="UZM2" s="15"/>
      <c r="UZN2" s="15"/>
      <c r="UZO2" s="15"/>
      <c r="UZP2" s="15"/>
      <c r="UZQ2" s="15"/>
      <c r="UZR2" s="15"/>
      <c r="UZS2" s="15"/>
      <c r="UZT2" s="15"/>
      <c r="UZU2" s="15"/>
      <c r="UZV2" s="15"/>
      <c r="UZW2" s="15"/>
      <c r="UZX2" s="15"/>
      <c r="UZY2" s="15"/>
      <c r="UZZ2" s="15"/>
      <c r="VAA2" s="15"/>
      <c r="VAB2" s="15"/>
      <c r="VAC2" s="15"/>
      <c r="VAD2" s="15"/>
      <c r="VAE2" s="15"/>
      <c r="VAF2" s="15"/>
      <c r="VAG2" s="15"/>
      <c r="VAH2" s="15"/>
      <c r="VAI2" s="15"/>
      <c r="VAJ2" s="15"/>
      <c r="VAK2" s="15"/>
      <c r="VAL2" s="15"/>
      <c r="VAM2" s="15"/>
      <c r="VAN2" s="15"/>
      <c r="VAO2" s="15"/>
      <c r="VAP2" s="15"/>
      <c r="VAQ2" s="15"/>
      <c r="VAR2" s="15"/>
      <c r="VAS2" s="15"/>
      <c r="VAT2" s="15"/>
      <c r="VAU2" s="15"/>
      <c r="VAV2" s="15"/>
      <c r="VAW2" s="15"/>
      <c r="VAX2" s="15"/>
      <c r="VAY2" s="15"/>
      <c r="VAZ2" s="15"/>
      <c r="VBA2" s="15"/>
      <c r="VBB2" s="15"/>
      <c r="VBC2" s="15"/>
      <c r="VBD2" s="15"/>
      <c r="VBE2" s="15"/>
      <c r="VBF2" s="15"/>
      <c r="VBG2" s="15"/>
      <c r="VBH2" s="15"/>
      <c r="VBI2" s="15"/>
      <c r="VBJ2" s="15"/>
      <c r="VBK2" s="15"/>
      <c r="VBL2" s="15"/>
      <c r="VBM2" s="15"/>
      <c r="VBN2" s="15"/>
      <c r="VBO2" s="15"/>
      <c r="VBP2" s="15"/>
      <c r="VBQ2" s="15"/>
      <c r="VBR2" s="15"/>
      <c r="VBS2" s="15"/>
      <c r="VBT2" s="15"/>
      <c r="VBU2" s="15"/>
      <c r="VBV2" s="15"/>
      <c r="VBW2" s="15"/>
      <c r="VBX2" s="15"/>
      <c r="VBY2" s="15"/>
      <c r="VBZ2" s="15"/>
      <c r="VCA2" s="15"/>
      <c r="VCB2" s="15"/>
      <c r="VCC2" s="15"/>
      <c r="VCD2" s="15"/>
      <c r="VCE2" s="15"/>
      <c r="VCF2" s="15"/>
      <c r="VCG2" s="15"/>
      <c r="VCH2" s="15"/>
      <c r="VCI2" s="15"/>
      <c r="VCJ2" s="15"/>
      <c r="VCK2" s="15"/>
      <c r="VCL2" s="15"/>
      <c r="VCM2" s="15"/>
      <c r="VCN2" s="15"/>
      <c r="VCO2" s="15"/>
      <c r="VCP2" s="15"/>
      <c r="VCQ2" s="15"/>
      <c r="VCR2" s="15"/>
      <c r="VCS2" s="15"/>
      <c r="VCT2" s="15"/>
      <c r="VCU2" s="15"/>
      <c r="VCV2" s="15"/>
      <c r="VCW2" s="15"/>
      <c r="VCX2" s="15"/>
      <c r="VCY2" s="15"/>
      <c r="VCZ2" s="15"/>
      <c r="VDA2" s="15"/>
      <c r="VDB2" s="15"/>
      <c r="VDC2" s="15"/>
      <c r="VDD2" s="15"/>
      <c r="VDE2" s="15"/>
      <c r="VDF2" s="15"/>
      <c r="VDG2" s="15"/>
      <c r="VDH2" s="15"/>
      <c r="VDI2" s="15"/>
      <c r="VDJ2" s="15"/>
      <c r="VDK2" s="15"/>
      <c r="VDL2" s="15"/>
      <c r="VDM2" s="15"/>
      <c r="VDN2" s="15"/>
      <c r="VDO2" s="15"/>
      <c r="VDP2" s="15"/>
      <c r="VDQ2" s="15"/>
      <c r="VDR2" s="15"/>
      <c r="VDS2" s="15"/>
      <c r="VDT2" s="15"/>
      <c r="VDU2" s="15"/>
      <c r="VDV2" s="15"/>
      <c r="VDW2" s="15"/>
      <c r="VDX2" s="15"/>
      <c r="VDY2" s="15"/>
      <c r="VDZ2" s="15"/>
      <c r="VEA2" s="15"/>
      <c r="VEB2" s="15"/>
      <c r="VEC2" s="15"/>
      <c r="VED2" s="15"/>
      <c r="VEE2" s="15"/>
      <c r="VEF2" s="15"/>
      <c r="VEG2" s="15"/>
      <c r="VEH2" s="15"/>
      <c r="VEI2" s="15"/>
      <c r="VEJ2" s="15"/>
      <c r="VEK2" s="15"/>
      <c r="VEL2" s="15"/>
      <c r="VEM2" s="15"/>
      <c r="VEN2" s="15"/>
      <c r="VEO2" s="15"/>
      <c r="VEP2" s="15"/>
      <c r="VEQ2" s="15"/>
      <c r="VER2" s="15"/>
      <c r="VES2" s="15"/>
      <c r="VET2" s="15"/>
      <c r="VEU2" s="15"/>
      <c r="VEV2" s="15"/>
      <c r="VEW2" s="15"/>
      <c r="VEX2" s="15"/>
      <c r="VEY2" s="15"/>
      <c r="VEZ2" s="15"/>
      <c r="VFA2" s="15"/>
      <c r="VFB2" s="15"/>
      <c r="VFC2" s="15"/>
      <c r="VFD2" s="15"/>
      <c r="VFE2" s="15"/>
      <c r="VFF2" s="15"/>
      <c r="VFG2" s="15"/>
      <c r="VFH2" s="15"/>
      <c r="VFI2" s="15"/>
      <c r="VFJ2" s="15"/>
      <c r="VFK2" s="15"/>
      <c r="VFL2" s="15"/>
      <c r="VFM2" s="15"/>
      <c r="VFN2" s="15"/>
      <c r="VFO2" s="15"/>
      <c r="VFP2" s="15"/>
      <c r="VFQ2" s="15"/>
      <c r="VFR2" s="15"/>
      <c r="VFS2" s="15"/>
      <c r="VFT2" s="15"/>
      <c r="VFU2" s="15"/>
      <c r="VFV2" s="15"/>
      <c r="VFW2" s="15"/>
      <c r="VFX2" s="15"/>
      <c r="VFY2" s="15"/>
      <c r="VFZ2" s="15"/>
      <c r="VGA2" s="15"/>
      <c r="VGB2" s="15"/>
      <c r="VGC2" s="15"/>
      <c r="VGD2" s="15"/>
      <c r="VGE2" s="15"/>
      <c r="VGF2" s="15"/>
      <c r="VGG2" s="15"/>
      <c r="VGH2" s="15"/>
      <c r="VGI2" s="15"/>
      <c r="VGJ2" s="15"/>
      <c r="VGK2" s="15"/>
      <c r="VGL2" s="15"/>
      <c r="VGM2" s="15"/>
      <c r="VGN2" s="15"/>
      <c r="VGO2" s="15"/>
      <c r="VGP2" s="15"/>
      <c r="VGQ2" s="15"/>
      <c r="VGR2" s="15"/>
      <c r="VGS2" s="15"/>
      <c r="VGT2" s="15"/>
      <c r="VGU2" s="15"/>
      <c r="VGV2" s="15"/>
      <c r="VGW2" s="15"/>
      <c r="VGX2" s="15"/>
      <c r="VGY2" s="15"/>
      <c r="VGZ2" s="15"/>
      <c r="VHA2" s="15"/>
      <c r="VHB2" s="15"/>
      <c r="VHC2" s="15"/>
      <c r="VHD2" s="15"/>
      <c r="VHE2" s="15"/>
      <c r="VHF2" s="15"/>
      <c r="VHG2" s="15"/>
      <c r="VHH2" s="15"/>
      <c r="VHI2" s="15"/>
      <c r="VHJ2" s="15"/>
      <c r="VHK2" s="15"/>
      <c r="VHL2" s="15"/>
      <c r="VHM2" s="15"/>
      <c r="VHN2" s="15"/>
      <c r="VHO2" s="15"/>
      <c r="VHP2" s="15"/>
      <c r="VHQ2" s="15"/>
      <c r="VHR2" s="15"/>
      <c r="VHS2" s="15"/>
      <c r="VHT2" s="15"/>
      <c r="VHU2" s="15"/>
      <c r="VHV2" s="15"/>
      <c r="VHW2" s="15"/>
      <c r="VHX2" s="15"/>
      <c r="VHY2" s="15"/>
      <c r="VHZ2" s="15"/>
      <c r="VIA2" s="15"/>
      <c r="VIB2" s="15"/>
      <c r="VIC2" s="15"/>
      <c r="VID2" s="15"/>
      <c r="VIE2" s="15"/>
      <c r="VIF2" s="15"/>
      <c r="VIG2" s="15"/>
      <c r="VIH2" s="15"/>
      <c r="VII2" s="15"/>
      <c r="VIJ2" s="15"/>
      <c r="VIK2" s="15"/>
      <c r="VIL2" s="15"/>
      <c r="VIM2" s="15"/>
      <c r="VIN2" s="15"/>
      <c r="VIO2" s="15"/>
      <c r="VIP2" s="15"/>
      <c r="VIQ2" s="15"/>
      <c r="VIR2" s="15"/>
      <c r="VIS2" s="15"/>
      <c r="VIT2" s="15"/>
      <c r="VIU2" s="15"/>
      <c r="VIV2" s="15"/>
      <c r="VIW2" s="15"/>
      <c r="VIX2" s="15"/>
      <c r="VIY2" s="15"/>
      <c r="VIZ2" s="15"/>
      <c r="VJA2" s="15"/>
      <c r="VJB2" s="15"/>
      <c r="VJC2" s="15"/>
      <c r="VJD2" s="15"/>
      <c r="VJE2" s="15"/>
      <c r="VJF2" s="15"/>
      <c r="VJG2" s="15"/>
      <c r="VJH2" s="15"/>
      <c r="VJI2" s="15"/>
      <c r="VJJ2" s="15"/>
      <c r="VJK2" s="15"/>
      <c r="VJL2" s="15"/>
      <c r="VJM2" s="15"/>
      <c r="VJN2" s="15"/>
      <c r="VJO2" s="15"/>
      <c r="VJP2" s="15"/>
      <c r="VJQ2" s="15"/>
      <c r="VJR2" s="15"/>
      <c r="VJS2" s="15"/>
      <c r="VJT2" s="15"/>
      <c r="VJU2" s="15"/>
      <c r="VJV2" s="15"/>
      <c r="VJW2" s="15"/>
      <c r="VJX2" s="15"/>
      <c r="VJY2" s="15"/>
      <c r="VJZ2" s="15"/>
      <c r="VKA2" s="15"/>
      <c r="VKB2" s="15"/>
      <c r="VKC2" s="15"/>
      <c r="VKD2" s="15"/>
      <c r="VKE2" s="15"/>
      <c r="VKF2" s="15"/>
      <c r="VKG2" s="15"/>
      <c r="VKH2" s="15"/>
      <c r="VKI2" s="15"/>
      <c r="VKJ2" s="15"/>
      <c r="VKK2" s="15"/>
      <c r="VKL2" s="15"/>
      <c r="VKM2" s="15"/>
      <c r="VKN2" s="15"/>
      <c r="VKO2" s="15"/>
      <c r="VKP2" s="15"/>
      <c r="VKQ2" s="15"/>
      <c r="VKR2" s="15"/>
      <c r="VKS2" s="15"/>
      <c r="VKT2" s="15"/>
      <c r="VKU2" s="15"/>
      <c r="VKV2" s="15"/>
      <c r="VKW2" s="15"/>
      <c r="VKX2" s="15"/>
      <c r="VKY2" s="15"/>
      <c r="VKZ2" s="15"/>
      <c r="VLA2" s="15"/>
      <c r="VLB2" s="15"/>
      <c r="VLC2" s="15"/>
      <c r="VLD2" s="15"/>
      <c r="VLE2" s="15"/>
      <c r="VLF2" s="15"/>
      <c r="VLG2" s="15"/>
      <c r="VLH2" s="15"/>
      <c r="VLI2" s="15"/>
      <c r="VLJ2" s="15"/>
      <c r="VLK2" s="15"/>
      <c r="VLL2" s="15"/>
      <c r="VLM2" s="15"/>
      <c r="VLN2" s="15"/>
      <c r="VLO2" s="15"/>
      <c r="VLP2" s="15"/>
      <c r="VLQ2" s="15"/>
      <c r="VLR2" s="15"/>
      <c r="VLS2" s="15"/>
      <c r="VLT2" s="15"/>
      <c r="VLU2" s="15"/>
      <c r="VLV2" s="15"/>
      <c r="VLW2" s="15"/>
      <c r="VLX2" s="15"/>
      <c r="VLY2" s="15"/>
      <c r="VLZ2" s="15"/>
      <c r="VMA2" s="15"/>
      <c r="VMB2" s="15"/>
      <c r="VMC2" s="15"/>
      <c r="VMD2" s="15"/>
      <c r="VME2" s="15"/>
      <c r="VMF2" s="15"/>
      <c r="VMG2" s="15"/>
      <c r="VMH2" s="15"/>
      <c r="VMI2" s="15"/>
      <c r="VMJ2" s="15"/>
      <c r="VMK2" s="15"/>
      <c r="VML2" s="15"/>
      <c r="VMM2" s="15"/>
      <c r="VMN2" s="15"/>
      <c r="VMO2" s="15"/>
      <c r="VMP2" s="15"/>
      <c r="VMQ2" s="15"/>
      <c r="VMR2" s="15"/>
      <c r="VMS2" s="15"/>
      <c r="VMT2" s="15"/>
      <c r="VMU2" s="15"/>
      <c r="VMV2" s="15"/>
      <c r="VMW2" s="15"/>
      <c r="VMX2" s="15"/>
      <c r="VMY2" s="15"/>
      <c r="VMZ2" s="15"/>
      <c r="VNA2" s="15"/>
      <c r="VNB2" s="15"/>
      <c r="VNC2" s="15"/>
      <c r="VND2" s="15"/>
      <c r="VNE2" s="15"/>
      <c r="VNF2" s="15"/>
      <c r="VNG2" s="15"/>
      <c r="VNH2" s="15"/>
      <c r="VNI2" s="15"/>
      <c r="VNJ2" s="15"/>
      <c r="VNK2" s="15"/>
      <c r="VNL2" s="15"/>
      <c r="VNM2" s="15"/>
      <c r="VNN2" s="15"/>
      <c r="VNO2" s="15"/>
      <c r="VNP2" s="15"/>
      <c r="VNQ2" s="15"/>
      <c r="VNR2" s="15"/>
      <c r="VNS2" s="15"/>
      <c r="VNT2" s="15"/>
      <c r="VNU2" s="15"/>
      <c r="VNV2" s="15"/>
      <c r="VNW2" s="15"/>
      <c r="VNX2" s="15"/>
      <c r="VNY2" s="15"/>
      <c r="VNZ2" s="15"/>
      <c r="VOA2" s="15"/>
      <c r="VOB2" s="15"/>
      <c r="VOC2" s="15"/>
      <c r="VOD2" s="15"/>
      <c r="VOE2" s="15"/>
      <c r="VOF2" s="15"/>
      <c r="VOG2" s="15"/>
      <c r="VOH2" s="15"/>
      <c r="VOI2" s="15"/>
      <c r="VOJ2" s="15"/>
      <c r="VOK2" s="15"/>
      <c r="VOL2" s="15"/>
      <c r="VOM2" s="15"/>
      <c r="VON2" s="15"/>
      <c r="VOO2" s="15"/>
      <c r="VOP2" s="15"/>
      <c r="VOQ2" s="15"/>
      <c r="VOR2" s="15"/>
      <c r="VOS2" s="15"/>
      <c r="VOT2" s="15"/>
      <c r="VOU2" s="15"/>
      <c r="VOV2" s="15"/>
      <c r="VOW2" s="15"/>
      <c r="VOX2" s="15"/>
      <c r="VOY2" s="15"/>
      <c r="VOZ2" s="15"/>
      <c r="VPA2" s="15"/>
      <c r="VPB2" s="15"/>
      <c r="VPC2" s="15"/>
      <c r="VPD2" s="15"/>
      <c r="VPE2" s="15"/>
      <c r="VPF2" s="15"/>
      <c r="VPG2" s="15"/>
      <c r="VPH2" s="15"/>
      <c r="VPI2" s="15"/>
      <c r="VPJ2" s="15"/>
      <c r="VPK2" s="15"/>
      <c r="VPL2" s="15"/>
      <c r="VPM2" s="15"/>
      <c r="VPN2" s="15"/>
      <c r="VPO2" s="15"/>
      <c r="VPP2" s="15"/>
      <c r="VPQ2" s="15"/>
      <c r="VPR2" s="15"/>
      <c r="VPS2" s="15"/>
      <c r="VPT2" s="15"/>
      <c r="VPU2" s="15"/>
      <c r="VPV2" s="15"/>
      <c r="VPW2" s="15"/>
      <c r="VPX2" s="15"/>
      <c r="VPY2" s="15"/>
      <c r="VPZ2" s="15"/>
      <c r="VQA2" s="15"/>
      <c r="VQB2" s="15"/>
      <c r="VQC2" s="15"/>
      <c r="VQD2" s="15"/>
      <c r="VQE2" s="15"/>
      <c r="VQF2" s="15"/>
      <c r="VQG2" s="15"/>
      <c r="VQH2" s="15"/>
      <c r="VQI2" s="15"/>
      <c r="VQJ2" s="15"/>
      <c r="VQK2" s="15"/>
      <c r="VQL2" s="15"/>
      <c r="VQM2" s="15"/>
      <c r="VQN2" s="15"/>
      <c r="VQO2" s="15"/>
      <c r="VQP2" s="15"/>
      <c r="VQQ2" s="15"/>
      <c r="VQR2" s="15"/>
      <c r="VQS2" s="15"/>
      <c r="VQT2" s="15"/>
      <c r="VQU2" s="15"/>
      <c r="VQV2" s="15"/>
      <c r="VQW2" s="15"/>
      <c r="VQX2" s="15"/>
      <c r="VQY2" s="15"/>
      <c r="VQZ2" s="15"/>
      <c r="VRA2" s="15"/>
      <c r="VRB2" s="15"/>
      <c r="VRC2" s="15"/>
      <c r="VRD2" s="15"/>
      <c r="VRE2" s="15"/>
      <c r="VRF2" s="15"/>
      <c r="VRG2" s="15"/>
      <c r="VRH2" s="15"/>
      <c r="VRI2" s="15"/>
      <c r="VRJ2" s="15"/>
      <c r="VRK2" s="15"/>
      <c r="VRL2" s="15"/>
      <c r="VRM2" s="15"/>
      <c r="VRN2" s="15"/>
      <c r="VRO2" s="15"/>
      <c r="VRP2" s="15"/>
      <c r="VRQ2" s="15"/>
      <c r="VRR2" s="15"/>
      <c r="VRS2" s="15"/>
      <c r="VRT2" s="15"/>
      <c r="VRU2" s="15"/>
      <c r="VRV2" s="15"/>
      <c r="VRW2" s="15"/>
      <c r="VRX2" s="15"/>
      <c r="VRY2" s="15"/>
      <c r="VRZ2" s="15"/>
      <c r="VSA2" s="15"/>
      <c r="VSB2" s="15"/>
      <c r="VSC2" s="15"/>
      <c r="VSD2" s="15"/>
      <c r="VSE2" s="15"/>
      <c r="VSF2" s="15"/>
      <c r="VSG2" s="15"/>
      <c r="VSH2" s="15"/>
      <c r="VSI2" s="15"/>
      <c r="VSJ2" s="15"/>
      <c r="VSK2" s="15"/>
      <c r="VSL2" s="15"/>
      <c r="VSM2" s="15"/>
      <c r="VSN2" s="15"/>
      <c r="VSO2" s="15"/>
      <c r="VSP2" s="15"/>
      <c r="VSQ2" s="15"/>
      <c r="VSR2" s="15"/>
      <c r="VSS2" s="15"/>
      <c r="VST2" s="15"/>
      <c r="VSU2" s="15"/>
      <c r="VSV2" s="15"/>
      <c r="VSW2" s="15"/>
      <c r="VSX2" s="15"/>
      <c r="VSY2" s="15"/>
      <c r="VSZ2" s="15"/>
      <c r="VTA2" s="15"/>
      <c r="VTB2" s="15"/>
      <c r="VTC2" s="15"/>
      <c r="VTD2" s="15"/>
      <c r="VTE2" s="15"/>
      <c r="VTF2" s="15"/>
      <c r="VTG2" s="15"/>
      <c r="VTH2" s="15"/>
      <c r="VTI2" s="15"/>
      <c r="VTJ2" s="15"/>
      <c r="VTK2" s="15"/>
      <c r="VTL2" s="15"/>
      <c r="VTM2" s="15"/>
      <c r="VTN2" s="15"/>
      <c r="VTO2" s="15"/>
      <c r="VTP2" s="15"/>
      <c r="VTQ2" s="15"/>
      <c r="VTR2" s="15"/>
      <c r="VTS2" s="15"/>
      <c r="VTT2" s="15"/>
      <c r="VTU2" s="15"/>
      <c r="VTV2" s="15"/>
      <c r="VTW2" s="15"/>
      <c r="VTX2" s="15"/>
      <c r="VTY2" s="15"/>
      <c r="VTZ2" s="15"/>
      <c r="VUA2" s="15"/>
      <c r="VUB2" s="15"/>
      <c r="VUC2" s="15"/>
      <c r="VUD2" s="15"/>
      <c r="VUE2" s="15"/>
      <c r="VUF2" s="15"/>
      <c r="VUG2" s="15"/>
      <c r="VUH2" s="15"/>
      <c r="VUI2" s="15"/>
      <c r="VUJ2" s="15"/>
      <c r="VUK2" s="15"/>
      <c r="VUL2" s="15"/>
      <c r="VUM2" s="15"/>
      <c r="VUN2" s="15"/>
      <c r="VUO2" s="15"/>
      <c r="VUP2" s="15"/>
      <c r="VUQ2" s="15"/>
      <c r="VUR2" s="15"/>
      <c r="VUS2" s="15"/>
      <c r="VUT2" s="15"/>
      <c r="VUU2" s="15"/>
      <c r="VUV2" s="15"/>
      <c r="VUW2" s="15"/>
      <c r="VUX2" s="15"/>
      <c r="VUY2" s="15"/>
      <c r="VUZ2" s="15"/>
      <c r="VVA2" s="15"/>
      <c r="VVB2" s="15"/>
      <c r="VVC2" s="15"/>
      <c r="VVD2" s="15"/>
      <c r="VVE2" s="15"/>
      <c r="VVF2" s="15"/>
      <c r="VVG2" s="15"/>
      <c r="VVH2" s="15"/>
      <c r="VVI2" s="15"/>
      <c r="VVJ2" s="15"/>
      <c r="VVK2" s="15"/>
      <c r="VVL2" s="15"/>
      <c r="VVM2" s="15"/>
      <c r="VVN2" s="15"/>
      <c r="VVO2" s="15"/>
      <c r="VVP2" s="15"/>
      <c r="VVQ2" s="15"/>
      <c r="VVR2" s="15"/>
      <c r="VVS2" s="15"/>
      <c r="VVT2" s="15"/>
      <c r="VVU2" s="15"/>
      <c r="VVV2" s="15"/>
      <c r="VVW2" s="15"/>
      <c r="VVX2" s="15"/>
      <c r="VVY2" s="15"/>
      <c r="VVZ2" s="15"/>
      <c r="VWA2" s="15"/>
      <c r="VWB2" s="15"/>
      <c r="VWC2" s="15"/>
      <c r="VWD2" s="15"/>
      <c r="VWE2" s="15"/>
      <c r="VWF2" s="15"/>
      <c r="VWG2" s="15"/>
      <c r="VWH2" s="15"/>
      <c r="VWI2" s="15"/>
      <c r="VWJ2" s="15"/>
      <c r="VWK2" s="15"/>
      <c r="VWL2" s="15"/>
      <c r="VWM2" s="15"/>
      <c r="VWN2" s="15"/>
      <c r="VWO2" s="15"/>
      <c r="VWP2" s="15"/>
      <c r="VWQ2" s="15"/>
      <c r="VWR2" s="15"/>
      <c r="VWS2" s="15"/>
      <c r="VWT2" s="15"/>
      <c r="VWU2" s="15"/>
      <c r="VWV2" s="15"/>
      <c r="VWW2" s="15"/>
      <c r="VWX2" s="15"/>
      <c r="VWY2" s="15"/>
      <c r="VWZ2" s="15"/>
      <c r="VXA2" s="15"/>
      <c r="VXB2" s="15"/>
      <c r="VXC2" s="15"/>
      <c r="VXD2" s="15"/>
      <c r="VXE2" s="15"/>
      <c r="VXF2" s="15"/>
      <c r="VXG2" s="15"/>
      <c r="VXH2" s="15"/>
      <c r="VXI2" s="15"/>
      <c r="VXJ2" s="15"/>
      <c r="VXK2" s="15"/>
      <c r="VXL2" s="15"/>
      <c r="VXM2" s="15"/>
      <c r="VXN2" s="15"/>
      <c r="VXO2" s="15"/>
      <c r="VXP2" s="15"/>
      <c r="VXQ2" s="15"/>
      <c r="VXR2" s="15"/>
      <c r="VXS2" s="15"/>
      <c r="VXT2" s="15"/>
      <c r="VXU2" s="15"/>
      <c r="VXV2" s="15"/>
      <c r="VXW2" s="15"/>
      <c r="VXX2" s="15"/>
      <c r="VXY2" s="15"/>
      <c r="VXZ2" s="15"/>
      <c r="VYA2" s="15"/>
      <c r="VYB2" s="15"/>
      <c r="VYC2" s="15"/>
      <c r="VYD2" s="15"/>
      <c r="VYE2" s="15"/>
      <c r="VYF2" s="15"/>
      <c r="VYG2" s="15"/>
      <c r="VYH2" s="15"/>
      <c r="VYI2" s="15"/>
      <c r="VYJ2" s="15"/>
      <c r="VYK2" s="15"/>
      <c r="VYL2" s="15"/>
      <c r="VYM2" s="15"/>
      <c r="VYN2" s="15"/>
      <c r="VYO2" s="15"/>
      <c r="VYP2" s="15"/>
      <c r="VYQ2" s="15"/>
      <c r="VYR2" s="15"/>
      <c r="VYS2" s="15"/>
      <c r="VYT2" s="15"/>
      <c r="VYU2" s="15"/>
      <c r="VYV2" s="15"/>
      <c r="VYW2" s="15"/>
      <c r="VYX2" s="15"/>
      <c r="VYY2" s="15"/>
      <c r="VYZ2" s="15"/>
      <c r="VZA2" s="15"/>
      <c r="VZB2" s="15"/>
      <c r="VZC2" s="15"/>
      <c r="VZD2" s="15"/>
      <c r="VZE2" s="15"/>
      <c r="VZF2" s="15"/>
      <c r="VZG2" s="15"/>
      <c r="VZH2" s="15"/>
      <c r="VZI2" s="15"/>
      <c r="VZJ2" s="15"/>
      <c r="VZK2" s="15"/>
      <c r="VZL2" s="15"/>
      <c r="VZM2" s="15"/>
      <c r="VZN2" s="15"/>
      <c r="VZO2" s="15"/>
      <c r="VZP2" s="15"/>
      <c r="VZQ2" s="15"/>
      <c r="VZR2" s="15"/>
      <c r="VZS2" s="15"/>
      <c r="VZT2" s="15"/>
      <c r="VZU2" s="15"/>
      <c r="VZV2" s="15"/>
      <c r="VZW2" s="15"/>
      <c r="VZX2" s="15"/>
      <c r="VZY2" s="15"/>
      <c r="VZZ2" s="15"/>
      <c r="WAA2" s="15"/>
      <c r="WAB2" s="15"/>
      <c r="WAC2" s="15"/>
      <c r="WAD2" s="15"/>
      <c r="WAE2" s="15"/>
      <c r="WAF2" s="15"/>
      <c r="WAG2" s="15"/>
      <c r="WAH2" s="15"/>
      <c r="WAI2" s="15"/>
      <c r="WAJ2" s="15"/>
      <c r="WAK2" s="15"/>
      <c r="WAL2" s="15"/>
      <c r="WAM2" s="15"/>
      <c r="WAN2" s="15"/>
      <c r="WAO2" s="15"/>
      <c r="WAP2" s="15"/>
      <c r="WAQ2" s="15"/>
      <c r="WAR2" s="15"/>
      <c r="WAS2" s="15"/>
      <c r="WAT2" s="15"/>
      <c r="WAU2" s="15"/>
      <c r="WAV2" s="15"/>
      <c r="WAW2" s="15"/>
      <c r="WAX2" s="15"/>
      <c r="WAY2" s="15"/>
      <c r="WAZ2" s="15"/>
      <c r="WBA2" s="15"/>
      <c r="WBB2" s="15"/>
      <c r="WBC2" s="15"/>
      <c r="WBD2" s="15"/>
      <c r="WBE2" s="15"/>
      <c r="WBF2" s="15"/>
      <c r="WBG2" s="15"/>
      <c r="WBH2" s="15"/>
      <c r="WBI2" s="15"/>
      <c r="WBJ2" s="15"/>
      <c r="WBK2" s="15"/>
      <c r="WBL2" s="15"/>
      <c r="WBM2" s="15"/>
      <c r="WBN2" s="15"/>
      <c r="WBO2" s="15"/>
      <c r="WBP2" s="15"/>
      <c r="WBQ2" s="15"/>
      <c r="WBR2" s="15"/>
      <c r="WBS2" s="15"/>
      <c r="WBT2" s="15"/>
      <c r="WBU2" s="15"/>
      <c r="WBV2" s="15"/>
      <c r="WBW2" s="15"/>
      <c r="WBX2" s="15"/>
      <c r="WBY2" s="15"/>
      <c r="WBZ2" s="15"/>
      <c r="WCA2" s="15"/>
      <c r="WCB2" s="15"/>
      <c r="WCC2" s="15"/>
      <c r="WCD2" s="15"/>
      <c r="WCE2" s="15"/>
      <c r="WCF2" s="15"/>
      <c r="WCG2" s="15"/>
      <c r="WCH2" s="15"/>
      <c r="WCI2" s="15"/>
      <c r="WCJ2" s="15"/>
      <c r="WCK2" s="15"/>
      <c r="WCL2" s="15"/>
      <c r="WCM2" s="15"/>
      <c r="WCN2" s="15"/>
      <c r="WCO2" s="15"/>
      <c r="WCP2" s="15"/>
      <c r="WCQ2" s="15"/>
      <c r="WCR2" s="15"/>
      <c r="WCS2" s="15"/>
      <c r="WCT2" s="15"/>
      <c r="WCU2" s="15"/>
      <c r="WCV2" s="15"/>
      <c r="WCW2" s="15"/>
      <c r="WCX2" s="15"/>
      <c r="WCY2" s="15"/>
      <c r="WCZ2" s="15"/>
      <c r="WDA2" s="15"/>
      <c r="WDB2" s="15"/>
      <c r="WDC2" s="15"/>
      <c r="WDD2" s="15"/>
      <c r="WDE2" s="15"/>
      <c r="WDF2" s="15"/>
      <c r="WDG2" s="15"/>
      <c r="WDH2" s="15"/>
      <c r="WDI2" s="15"/>
      <c r="WDJ2" s="15"/>
      <c r="WDK2" s="15"/>
      <c r="WDL2" s="15"/>
      <c r="WDM2" s="15"/>
      <c r="WDN2" s="15"/>
      <c r="WDO2" s="15"/>
      <c r="WDP2" s="15"/>
      <c r="WDQ2" s="15"/>
      <c r="WDR2" s="15"/>
      <c r="WDS2" s="15"/>
      <c r="WDT2" s="15"/>
      <c r="WDU2" s="15"/>
      <c r="WDV2" s="15"/>
      <c r="WDW2" s="15"/>
      <c r="WDX2" s="15"/>
      <c r="WDY2" s="15"/>
      <c r="WDZ2" s="15"/>
      <c r="WEA2" s="15"/>
      <c r="WEB2" s="15"/>
      <c r="WEC2" s="15"/>
      <c r="WED2" s="15"/>
      <c r="WEE2" s="15"/>
      <c r="WEF2" s="15"/>
      <c r="WEG2" s="15"/>
      <c r="WEH2" s="15"/>
      <c r="WEI2" s="15"/>
      <c r="WEJ2" s="15"/>
      <c r="WEK2" s="15"/>
      <c r="WEL2" s="15"/>
      <c r="WEM2" s="15"/>
      <c r="WEN2" s="15"/>
      <c r="WEO2" s="15"/>
      <c r="WEP2" s="15"/>
      <c r="WEQ2" s="15"/>
      <c r="WER2" s="15"/>
      <c r="WES2" s="15"/>
      <c r="WET2" s="15"/>
      <c r="WEU2" s="15"/>
      <c r="WEV2" s="15"/>
      <c r="WEW2" s="15"/>
      <c r="WEX2" s="15"/>
      <c r="WEY2" s="15"/>
      <c r="WEZ2" s="15"/>
      <c r="WFA2" s="15"/>
      <c r="WFB2" s="15"/>
      <c r="WFC2" s="15"/>
      <c r="WFD2" s="15"/>
      <c r="WFE2" s="15"/>
      <c r="WFF2" s="15"/>
      <c r="WFG2" s="15"/>
      <c r="WFH2" s="15"/>
      <c r="WFI2" s="15"/>
      <c r="WFJ2" s="15"/>
      <c r="WFK2" s="15"/>
      <c r="WFL2" s="15"/>
      <c r="WFM2" s="15"/>
      <c r="WFN2" s="15"/>
      <c r="WFO2" s="15"/>
      <c r="WFP2" s="15"/>
      <c r="WFQ2" s="15"/>
      <c r="WFR2" s="15"/>
      <c r="WFS2" s="15"/>
      <c r="WFT2" s="15"/>
      <c r="WFU2" s="15"/>
      <c r="WFV2" s="15"/>
      <c r="WFW2" s="15"/>
      <c r="WFX2" s="15"/>
      <c r="WFY2" s="15"/>
      <c r="WFZ2" s="15"/>
      <c r="WGA2" s="15"/>
      <c r="WGB2" s="15"/>
      <c r="WGC2" s="15"/>
      <c r="WGD2" s="15"/>
      <c r="WGE2" s="15"/>
      <c r="WGF2" s="15"/>
      <c r="WGG2" s="15"/>
      <c r="WGH2" s="15"/>
      <c r="WGI2" s="15"/>
      <c r="WGJ2" s="15"/>
      <c r="WGK2" s="15"/>
      <c r="WGL2" s="15"/>
      <c r="WGM2" s="15"/>
      <c r="WGN2" s="15"/>
      <c r="WGO2" s="15"/>
      <c r="WGP2" s="15"/>
      <c r="WGQ2" s="15"/>
      <c r="WGR2" s="15"/>
      <c r="WGS2" s="15"/>
      <c r="WGT2" s="15"/>
      <c r="WGU2" s="15"/>
      <c r="WGV2" s="15"/>
      <c r="WGW2" s="15"/>
      <c r="WGX2" s="15"/>
      <c r="WGY2" s="15"/>
      <c r="WGZ2" s="15"/>
      <c r="WHA2" s="15"/>
      <c r="WHB2" s="15"/>
      <c r="WHC2" s="15"/>
      <c r="WHD2" s="15"/>
      <c r="WHE2" s="15"/>
      <c r="WHF2" s="15"/>
      <c r="WHG2" s="15"/>
      <c r="WHH2" s="15"/>
      <c r="WHI2" s="15"/>
      <c r="WHJ2" s="15"/>
      <c r="WHK2" s="15"/>
      <c r="WHL2" s="15"/>
      <c r="WHM2" s="15"/>
      <c r="WHN2" s="15"/>
      <c r="WHO2" s="15"/>
      <c r="WHP2" s="15"/>
      <c r="WHQ2" s="15"/>
      <c r="WHR2" s="15"/>
      <c r="WHS2" s="15"/>
      <c r="WHT2" s="15"/>
      <c r="WHU2" s="15"/>
      <c r="WHV2" s="15"/>
      <c r="WHW2" s="15"/>
      <c r="WHX2" s="15"/>
      <c r="WHY2" s="15"/>
      <c r="WHZ2" s="15"/>
      <c r="WIA2" s="15"/>
      <c r="WIB2" s="15"/>
      <c r="WIC2" s="15"/>
      <c r="WID2" s="15"/>
      <c r="WIE2" s="15"/>
      <c r="WIF2" s="15"/>
      <c r="WIG2" s="15"/>
      <c r="WIH2" s="15"/>
      <c r="WII2" s="15"/>
      <c r="WIJ2" s="15"/>
      <c r="WIK2" s="15"/>
      <c r="WIL2" s="15"/>
      <c r="WIM2" s="15"/>
      <c r="WIN2" s="15"/>
      <c r="WIO2" s="15"/>
      <c r="WIP2" s="15"/>
      <c r="WIQ2" s="15"/>
      <c r="WIR2" s="15"/>
      <c r="WIS2" s="15"/>
      <c r="WIT2" s="15"/>
      <c r="WIU2" s="15"/>
      <c r="WIV2" s="15"/>
      <c r="WIW2" s="15"/>
      <c r="WIX2" s="15"/>
      <c r="WIY2" s="15"/>
      <c r="WIZ2" s="15"/>
      <c r="WJA2" s="15"/>
      <c r="WJB2" s="15"/>
      <c r="WJC2" s="15"/>
      <c r="WJD2" s="15"/>
      <c r="WJE2" s="15"/>
      <c r="WJF2" s="15"/>
      <c r="WJG2" s="15"/>
      <c r="WJH2" s="15"/>
      <c r="WJI2" s="15"/>
      <c r="WJJ2" s="15"/>
      <c r="WJK2" s="15"/>
      <c r="WJL2" s="15"/>
      <c r="WJM2" s="15"/>
      <c r="WJN2" s="15"/>
      <c r="WJO2" s="15"/>
      <c r="WJP2" s="15"/>
      <c r="WJQ2" s="15"/>
      <c r="WJR2" s="15"/>
      <c r="WJS2" s="15"/>
      <c r="WJT2" s="15"/>
      <c r="WJU2" s="15"/>
      <c r="WJV2" s="15"/>
      <c r="WJW2" s="15"/>
      <c r="WJX2" s="15"/>
      <c r="WJY2" s="15"/>
      <c r="WJZ2" s="15"/>
      <c r="WKA2" s="15"/>
      <c r="WKB2" s="15"/>
      <c r="WKC2" s="15"/>
      <c r="WKD2" s="15"/>
      <c r="WKE2" s="15"/>
      <c r="WKF2" s="15"/>
      <c r="WKG2" s="15"/>
      <c r="WKH2" s="15"/>
      <c r="WKI2" s="15"/>
      <c r="WKJ2" s="15"/>
      <c r="WKK2" s="15"/>
      <c r="WKL2" s="15"/>
      <c r="WKM2" s="15"/>
      <c r="WKN2" s="15"/>
      <c r="WKO2" s="15"/>
      <c r="WKP2" s="15"/>
      <c r="WKQ2" s="15"/>
      <c r="WKR2" s="15"/>
      <c r="WKS2" s="15"/>
      <c r="WKT2" s="15"/>
      <c r="WKU2" s="15"/>
      <c r="WKV2" s="15"/>
      <c r="WKW2" s="15"/>
      <c r="WKX2" s="15"/>
      <c r="WKY2" s="15"/>
      <c r="WKZ2" s="15"/>
      <c r="WLA2" s="15"/>
      <c r="WLB2" s="15"/>
      <c r="WLC2" s="15"/>
      <c r="WLD2" s="15"/>
      <c r="WLE2" s="15"/>
      <c r="WLF2" s="15"/>
      <c r="WLG2" s="15"/>
      <c r="WLH2" s="15"/>
      <c r="WLI2" s="15"/>
      <c r="WLJ2" s="15"/>
      <c r="WLK2" s="15"/>
      <c r="WLL2" s="15"/>
      <c r="WLM2" s="15"/>
      <c r="WLN2" s="15"/>
      <c r="WLO2" s="15"/>
      <c r="WLP2" s="15"/>
      <c r="WLQ2" s="15"/>
      <c r="WLR2" s="15"/>
      <c r="WLS2" s="15"/>
      <c r="WLT2" s="15"/>
      <c r="WLU2" s="15"/>
      <c r="WLV2" s="15"/>
      <c r="WLW2" s="15"/>
      <c r="WLX2" s="15"/>
      <c r="WLY2" s="15"/>
      <c r="WLZ2" s="15"/>
      <c r="WMA2" s="15"/>
      <c r="WMB2" s="15"/>
      <c r="WMC2" s="15"/>
      <c r="WMD2" s="15"/>
      <c r="WME2" s="15"/>
      <c r="WMF2" s="15"/>
      <c r="WMG2" s="15"/>
      <c r="WMH2" s="15"/>
      <c r="WMI2" s="15"/>
      <c r="WMJ2" s="15"/>
      <c r="WMK2" s="15"/>
      <c r="WML2" s="15"/>
      <c r="WMM2" s="15"/>
      <c r="WMN2" s="15"/>
      <c r="WMO2" s="15"/>
      <c r="WMP2" s="15"/>
      <c r="WMQ2" s="15"/>
      <c r="WMR2" s="15"/>
      <c r="WMS2" s="15"/>
      <c r="WMT2" s="15"/>
      <c r="WMU2" s="15"/>
      <c r="WMV2" s="15"/>
      <c r="WMW2" s="15"/>
      <c r="WMX2" s="15"/>
      <c r="WMY2" s="15"/>
      <c r="WMZ2" s="15"/>
      <c r="WNA2" s="15"/>
      <c r="WNB2" s="15"/>
      <c r="WNC2" s="15"/>
      <c r="WND2" s="15"/>
      <c r="WNE2" s="15"/>
      <c r="WNF2" s="15"/>
      <c r="WNG2" s="15"/>
      <c r="WNH2" s="15"/>
      <c r="WNI2" s="15"/>
      <c r="WNJ2" s="15"/>
      <c r="WNK2" s="15"/>
      <c r="WNL2" s="15"/>
      <c r="WNM2" s="15"/>
      <c r="WNN2" s="15"/>
      <c r="WNO2" s="15"/>
      <c r="WNP2" s="15"/>
      <c r="WNQ2" s="15"/>
      <c r="WNR2" s="15"/>
      <c r="WNS2" s="15"/>
      <c r="WNT2" s="15"/>
      <c r="WNU2" s="15"/>
      <c r="WNV2" s="15"/>
      <c r="WNW2" s="15"/>
      <c r="WNX2" s="15"/>
      <c r="WNY2" s="15"/>
      <c r="WNZ2" s="15"/>
      <c r="WOA2" s="15"/>
      <c r="WOB2" s="15"/>
      <c r="WOC2" s="15"/>
      <c r="WOD2" s="15"/>
      <c r="WOE2" s="15"/>
      <c r="WOF2" s="15"/>
      <c r="WOG2" s="15"/>
      <c r="WOH2" s="15"/>
      <c r="WOI2" s="15"/>
      <c r="WOJ2" s="15"/>
      <c r="WOK2" s="15"/>
      <c r="WOL2" s="15"/>
      <c r="WOM2" s="15"/>
      <c r="WON2" s="15"/>
      <c r="WOO2" s="15"/>
      <c r="WOP2" s="15"/>
      <c r="WOQ2" s="15"/>
      <c r="WOR2" s="15"/>
      <c r="WOS2" s="15"/>
      <c r="WOT2" s="15"/>
      <c r="WOU2" s="15"/>
      <c r="WOV2" s="15"/>
      <c r="WOW2" s="15"/>
      <c r="WOX2" s="15"/>
      <c r="WOY2" s="15"/>
      <c r="WOZ2" s="15"/>
      <c r="WPA2" s="15"/>
      <c r="WPB2" s="15"/>
      <c r="WPC2" s="15"/>
      <c r="WPD2" s="15"/>
      <c r="WPE2" s="15"/>
      <c r="WPF2" s="15"/>
      <c r="WPG2" s="15"/>
      <c r="WPH2" s="15"/>
      <c r="WPI2" s="15"/>
      <c r="WPJ2" s="15"/>
      <c r="WPK2" s="15"/>
      <c r="WPL2" s="15"/>
      <c r="WPM2" s="15"/>
      <c r="WPN2" s="15"/>
      <c r="WPO2" s="15"/>
      <c r="WPP2" s="15"/>
      <c r="WPQ2" s="15"/>
      <c r="WPR2" s="15"/>
      <c r="WPS2" s="15"/>
      <c r="WPT2" s="15"/>
      <c r="WPU2" s="15"/>
      <c r="WPV2" s="15"/>
      <c r="WPW2" s="15"/>
      <c r="WPX2" s="15"/>
      <c r="WPY2" s="15"/>
      <c r="WPZ2" s="15"/>
      <c r="WQA2" s="15"/>
      <c r="WQB2" s="15"/>
      <c r="WQC2" s="15"/>
      <c r="WQD2" s="15"/>
      <c r="WQE2" s="15"/>
      <c r="WQF2" s="15"/>
      <c r="WQG2" s="15"/>
      <c r="WQH2" s="15"/>
      <c r="WQI2" s="15"/>
      <c r="WQJ2" s="15"/>
      <c r="WQK2" s="15"/>
      <c r="WQL2" s="15"/>
      <c r="WQM2" s="15"/>
      <c r="WQN2" s="15"/>
      <c r="WQO2" s="15"/>
      <c r="WQP2" s="15"/>
      <c r="WQQ2" s="15"/>
      <c r="WQR2" s="15"/>
      <c r="WQS2" s="15"/>
      <c r="WQT2" s="15"/>
      <c r="WQU2" s="15"/>
      <c r="WQV2" s="15"/>
      <c r="WQW2" s="15"/>
      <c r="WQX2" s="15"/>
      <c r="WQY2" s="15"/>
      <c r="WQZ2" s="15"/>
      <c r="WRA2" s="15"/>
      <c r="WRB2" s="15"/>
      <c r="WRC2" s="15"/>
      <c r="WRD2" s="15"/>
      <c r="WRE2" s="15"/>
      <c r="WRF2" s="15"/>
      <c r="WRG2" s="15"/>
      <c r="WRH2" s="15"/>
      <c r="WRI2" s="15"/>
      <c r="WRJ2" s="15"/>
      <c r="WRK2" s="15"/>
      <c r="WRL2" s="15"/>
      <c r="WRM2" s="15"/>
      <c r="WRN2" s="15"/>
      <c r="WRO2" s="15"/>
      <c r="WRP2" s="15"/>
      <c r="WRQ2" s="15"/>
      <c r="WRR2" s="15"/>
      <c r="WRS2" s="15"/>
      <c r="WRT2" s="15"/>
      <c r="WRU2" s="15"/>
      <c r="WRV2" s="15"/>
      <c r="WRW2" s="15"/>
      <c r="WRX2" s="15"/>
      <c r="WRY2" s="15"/>
      <c r="WRZ2" s="15"/>
      <c r="WSA2" s="15"/>
      <c r="WSB2" s="15"/>
      <c r="WSC2" s="15"/>
      <c r="WSD2" s="15"/>
      <c r="WSE2" s="15"/>
      <c r="WSF2" s="15"/>
      <c r="WSG2" s="15"/>
      <c r="WSH2" s="15"/>
      <c r="WSI2" s="15"/>
      <c r="WSJ2" s="15"/>
      <c r="WSK2" s="15"/>
      <c r="WSL2" s="15"/>
      <c r="WSM2" s="15"/>
      <c r="WSN2" s="15"/>
      <c r="WSO2" s="15"/>
      <c r="WSP2" s="15"/>
      <c r="WSQ2" s="15"/>
      <c r="WSR2" s="15"/>
      <c r="WSS2" s="15"/>
      <c r="WST2" s="15"/>
      <c r="WSU2" s="15"/>
      <c r="WSV2" s="15"/>
      <c r="WSW2" s="15"/>
      <c r="WSX2" s="15"/>
      <c r="WSY2" s="15"/>
      <c r="WSZ2" s="15"/>
      <c r="WTA2" s="15"/>
      <c r="WTB2" s="15"/>
      <c r="WTC2" s="15"/>
      <c r="WTD2" s="15"/>
      <c r="WTE2" s="15"/>
      <c r="WTF2" s="15"/>
      <c r="WTG2" s="15"/>
      <c r="WTH2" s="15"/>
      <c r="WTI2" s="15"/>
      <c r="WTJ2" s="15"/>
      <c r="WTK2" s="15"/>
      <c r="WTL2" s="15"/>
      <c r="WTM2" s="15"/>
      <c r="WTN2" s="15"/>
      <c r="WTO2" s="15"/>
      <c r="WTP2" s="15"/>
      <c r="WTQ2" s="15"/>
      <c r="WTR2" s="15"/>
      <c r="WTS2" s="15"/>
      <c r="WTT2" s="15"/>
      <c r="WTU2" s="15"/>
      <c r="WTV2" s="15"/>
      <c r="WTW2" s="15"/>
      <c r="WTX2" s="15"/>
      <c r="WTY2" s="15"/>
      <c r="WTZ2" s="15"/>
      <c r="WUA2" s="15"/>
      <c r="WUB2" s="15"/>
      <c r="WUC2" s="15"/>
      <c r="WUD2" s="15"/>
      <c r="WUE2" s="15"/>
      <c r="WUF2" s="15"/>
      <c r="WUG2" s="15"/>
      <c r="WUH2" s="15"/>
      <c r="WUI2" s="15"/>
      <c r="WUJ2" s="15"/>
      <c r="WUK2" s="15"/>
      <c r="WUL2" s="15"/>
      <c r="WUM2" s="15"/>
      <c r="WUN2" s="15"/>
      <c r="WUO2" s="15"/>
      <c r="WUP2" s="15"/>
      <c r="WUQ2" s="15"/>
      <c r="WUR2" s="15"/>
      <c r="WUS2" s="15"/>
      <c r="WUT2" s="15"/>
      <c r="WUU2" s="15"/>
      <c r="WUV2" s="15"/>
      <c r="WUW2" s="15"/>
      <c r="WUX2" s="15"/>
      <c r="WUY2" s="15"/>
      <c r="WUZ2" s="15"/>
      <c r="WVA2" s="15"/>
      <c r="WVB2" s="15"/>
      <c r="WVC2" s="15"/>
      <c r="WVD2" s="15"/>
      <c r="WVE2" s="15"/>
      <c r="WVF2" s="15"/>
      <c r="WVG2" s="15"/>
      <c r="WVH2" s="15"/>
      <c r="WVI2" s="15"/>
      <c r="WVJ2" s="15"/>
      <c r="WVK2" s="15"/>
      <c r="WVL2" s="15"/>
      <c r="WVM2" s="15"/>
      <c r="WVN2" s="15"/>
      <c r="WVO2" s="15"/>
      <c r="WVP2" s="15"/>
      <c r="WVQ2" s="15"/>
      <c r="WVR2" s="15"/>
      <c r="WVS2" s="15"/>
      <c r="WVT2" s="15"/>
      <c r="WVU2" s="15"/>
      <c r="WVV2" s="15"/>
      <c r="WVW2" s="15"/>
      <c r="WVX2" s="15"/>
    </row>
    <row r="3" spans="1:16144" ht="16.149999999999999" thickBot="1">
      <c r="A3" s="13"/>
      <c r="B3" s="11"/>
      <c r="C3" s="11"/>
      <c r="D3" s="14"/>
      <c r="E3" s="18">
        <v>12</v>
      </c>
      <c r="F3" s="18">
        <v>1</v>
      </c>
      <c r="G3" s="18">
        <v>2</v>
      </c>
      <c r="H3" s="18">
        <v>3</v>
      </c>
      <c r="I3" s="18">
        <v>4</v>
      </c>
      <c r="J3" s="18">
        <v>5</v>
      </c>
      <c r="K3" s="18">
        <v>6</v>
      </c>
      <c r="L3" s="18">
        <v>7</v>
      </c>
      <c r="M3" s="18">
        <v>8</v>
      </c>
      <c r="N3" s="18">
        <v>9</v>
      </c>
      <c r="O3" s="18">
        <v>10</v>
      </c>
      <c r="P3" s="18">
        <v>11</v>
      </c>
      <c r="Q3" s="18">
        <v>12</v>
      </c>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5"/>
      <c r="IS3" s="15"/>
      <c r="IT3" s="15"/>
      <c r="IU3" s="15"/>
      <c r="IV3" s="15"/>
      <c r="IW3" s="15"/>
      <c r="IX3" s="15"/>
      <c r="IY3" s="15"/>
      <c r="IZ3" s="15"/>
      <c r="JA3" s="15"/>
      <c r="JB3" s="15"/>
      <c r="JC3" s="15"/>
      <c r="JD3" s="15"/>
      <c r="JE3" s="15"/>
      <c r="JF3" s="15"/>
      <c r="JG3" s="15"/>
      <c r="JH3" s="15"/>
      <c r="JI3" s="15"/>
      <c r="JJ3" s="15"/>
      <c r="JK3" s="15"/>
      <c r="JL3" s="15"/>
      <c r="JM3" s="15"/>
      <c r="JN3" s="15"/>
      <c r="JO3" s="15"/>
      <c r="JP3" s="15"/>
      <c r="JQ3" s="15"/>
      <c r="JR3" s="15"/>
      <c r="JS3" s="15"/>
      <c r="JT3" s="15"/>
      <c r="JU3" s="15"/>
      <c r="JV3" s="15"/>
      <c r="JW3" s="15"/>
      <c r="JX3" s="15"/>
      <c r="JY3" s="15"/>
      <c r="JZ3" s="15"/>
      <c r="KA3" s="15"/>
      <c r="KB3" s="15"/>
      <c r="KC3" s="15"/>
      <c r="KD3" s="15"/>
      <c r="KE3" s="15"/>
      <c r="KF3" s="15"/>
      <c r="KG3" s="15"/>
      <c r="KH3" s="15"/>
      <c r="KI3" s="15"/>
      <c r="KJ3" s="15"/>
      <c r="KK3" s="15"/>
      <c r="KL3" s="15"/>
      <c r="KM3" s="15"/>
      <c r="KN3" s="15"/>
      <c r="KO3" s="15"/>
      <c r="KP3" s="15"/>
      <c r="KQ3" s="15"/>
      <c r="KR3" s="15"/>
      <c r="KS3" s="15"/>
      <c r="KT3" s="15"/>
      <c r="KU3" s="15"/>
      <c r="KV3" s="15"/>
      <c r="KW3" s="15"/>
      <c r="KX3" s="15"/>
      <c r="KY3" s="15"/>
      <c r="KZ3" s="15"/>
      <c r="LA3" s="15"/>
      <c r="LB3" s="15"/>
      <c r="LC3" s="15"/>
      <c r="LD3" s="15"/>
      <c r="LE3" s="15"/>
      <c r="LF3" s="15"/>
      <c r="LG3" s="15"/>
      <c r="LH3" s="15"/>
      <c r="LI3" s="15"/>
      <c r="LJ3" s="15"/>
      <c r="LK3" s="15"/>
      <c r="LL3" s="15"/>
      <c r="LM3" s="15"/>
      <c r="LN3" s="15"/>
      <c r="LO3" s="15"/>
      <c r="LP3" s="15"/>
      <c r="LQ3" s="15"/>
      <c r="LR3" s="15"/>
      <c r="LS3" s="15"/>
      <c r="LT3" s="15"/>
      <c r="LU3" s="15"/>
      <c r="LV3" s="15"/>
      <c r="LW3" s="15"/>
      <c r="LX3" s="15"/>
      <c r="LY3" s="15"/>
      <c r="LZ3" s="15"/>
      <c r="MA3" s="15"/>
      <c r="MB3" s="15"/>
      <c r="MC3" s="15"/>
      <c r="MD3" s="15"/>
      <c r="ME3" s="15"/>
      <c r="MF3" s="15"/>
      <c r="MG3" s="15"/>
      <c r="MH3" s="15"/>
      <c r="MI3" s="15"/>
      <c r="MJ3" s="15"/>
      <c r="MK3" s="15"/>
      <c r="ML3" s="15"/>
      <c r="MM3" s="15"/>
      <c r="MN3" s="15"/>
      <c r="MO3" s="15"/>
      <c r="MP3" s="15"/>
      <c r="MQ3" s="15"/>
      <c r="MR3" s="15"/>
      <c r="MS3" s="15"/>
      <c r="MT3" s="15"/>
      <c r="MU3" s="15"/>
      <c r="MV3" s="15"/>
      <c r="MW3" s="15"/>
      <c r="MX3" s="15"/>
      <c r="MY3" s="15"/>
      <c r="MZ3" s="15"/>
      <c r="NA3" s="15"/>
      <c r="NB3" s="15"/>
      <c r="NC3" s="15"/>
      <c r="ND3" s="15"/>
      <c r="NE3" s="15"/>
      <c r="NF3" s="15"/>
      <c r="NG3" s="15"/>
      <c r="NH3" s="15"/>
      <c r="NI3" s="15"/>
      <c r="NJ3" s="15"/>
      <c r="NK3" s="15"/>
      <c r="NL3" s="15"/>
      <c r="NM3" s="15"/>
      <c r="NN3" s="15"/>
      <c r="NO3" s="15"/>
      <c r="NP3" s="15"/>
      <c r="NQ3" s="15"/>
      <c r="NR3" s="15"/>
      <c r="NS3" s="15"/>
      <c r="NT3" s="15"/>
      <c r="NU3" s="15"/>
      <c r="NV3" s="15"/>
      <c r="NW3" s="15"/>
      <c r="NX3" s="15"/>
      <c r="NY3" s="15"/>
      <c r="NZ3" s="15"/>
      <c r="OA3" s="15"/>
      <c r="OB3" s="15"/>
      <c r="OC3" s="15"/>
      <c r="OD3" s="15"/>
      <c r="OE3" s="15"/>
      <c r="OF3" s="15"/>
      <c r="OG3" s="15"/>
      <c r="OH3" s="15"/>
      <c r="OI3" s="15"/>
      <c r="OJ3" s="15"/>
      <c r="OK3" s="15"/>
      <c r="OL3" s="15"/>
      <c r="OM3" s="15"/>
      <c r="ON3" s="15"/>
      <c r="OO3" s="15"/>
      <c r="OP3" s="15"/>
      <c r="OQ3" s="15"/>
      <c r="OR3" s="15"/>
      <c r="OS3" s="15"/>
      <c r="OT3" s="15"/>
      <c r="OU3" s="15"/>
      <c r="OV3" s="15"/>
      <c r="OW3" s="15"/>
      <c r="OX3" s="15"/>
      <c r="OY3" s="15"/>
      <c r="OZ3" s="15"/>
      <c r="PA3" s="15"/>
      <c r="PB3" s="15"/>
      <c r="PC3" s="15"/>
      <c r="PD3" s="15"/>
      <c r="PE3" s="15"/>
      <c r="PF3" s="15"/>
      <c r="PG3" s="15"/>
      <c r="PH3" s="15"/>
      <c r="PI3" s="15"/>
      <c r="PJ3" s="15"/>
      <c r="PK3" s="15"/>
      <c r="PL3" s="15"/>
      <c r="PM3" s="15"/>
      <c r="PN3" s="15"/>
      <c r="PO3" s="15"/>
      <c r="PP3" s="15"/>
      <c r="PQ3" s="15"/>
      <c r="PR3" s="15"/>
      <c r="PS3" s="15"/>
      <c r="PT3" s="15"/>
      <c r="PU3" s="15"/>
      <c r="PV3" s="15"/>
      <c r="PW3" s="15"/>
      <c r="PX3" s="15"/>
      <c r="PY3" s="15"/>
      <c r="PZ3" s="15"/>
      <c r="QA3" s="15"/>
      <c r="QB3" s="15"/>
      <c r="QC3" s="15"/>
      <c r="QD3" s="15"/>
      <c r="QE3" s="15"/>
      <c r="QF3" s="15"/>
      <c r="QG3" s="15"/>
      <c r="QH3" s="15"/>
      <c r="QI3" s="15"/>
      <c r="QJ3" s="15"/>
      <c r="QK3" s="15"/>
      <c r="QL3" s="15"/>
      <c r="QM3" s="15"/>
      <c r="QN3" s="15"/>
      <c r="QO3" s="15"/>
      <c r="QP3" s="15"/>
      <c r="QQ3" s="15"/>
      <c r="QR3" s="15"/>
      <c r="QS3" s="15"/>
      <c r="QT3" s="15"/>
      <c r="QU3" s="15"/>
      <c r="QV3" s="15"/>
      <c r="QW3" s="15"/>
      <c r="QX3" s="15"/>
      <c r="QY3" s="15"/>
      <c r="QZ3" s="15"/>
      <c r="RA3" s="15"/>
      <c r="RB3" s="15"/>
      <c r="RC3" s="15"/>
      <c r="RD3" s="15"/>
      <c r="RE3" s="15"/>
      <c r="RF3" s="15"/>
      <c r="RG3" s="15"/>
      <c r="RH3" s="15"/>
      <c r="RI3" s="15"/>
      <c r="RJ3" s="15"/>
      <c r="RK3" s="15"/>
      <c r="RL3" s="15"/>
      <c r="RM3" s="15"/>
      <c r="RN3" s="15"/>
      <c r="RO3" s="15"/>
      <c r="RP3" s="15"/>
      <c r="RQ3" s="15"/>
      <c r="RR3" s="15"/>
      <c r="RS3" s="15"/>
      <c r="RT3" s="15"/>
      <c r="RU3" s="15"/>
      <c r="RV3" s="15"/>
      <c r="RW3" s="15"/>
      <c r="RX3" s="15"/>
      <c r="RY3" s="15"/>
      <c r="RZ3" s="15"/>
      <c r="SA3" s="15"/>
      <c r="SB3" s="15"/>
      <c r="SC3" s="15"/>
      <c r="SD3" s="15"/>
      <c r="SE3" s="15"/>
      <c r="SF3" s="15"/>
      <c r="SG3" s="15"/>
      <c r="SH3" s="15"/>
      <c r="SI3" s="15"/>
      <c r="SJ3" s="15"/>
      <c r="SK3" s="15"/>
      <c r="SL3" s="15"/>
      <c r="SM3" s="15"/>
      <c r="SN3" s="15"/>
      <c r="SO3" s="15"/>
      <c r="SP3" s="15"/>
      <c r="SQ3" s="15"/>
      <c r="SR3" s="15"/>
      <c r="SS3" s="15"/>
      <c r="ST3" s="15"/>
      <c r="SU3" s="15"/>
      <c r="SV3" s="15"/>
      <c r="SW3" s="15"/>
      <c r="SX3" s="15"/>
      <c r="SY3" s="15"/>
      <c r="SZ3" s="15"/>
      <c r="TA3" s="15"/>
      <c r="TB3" s="15"/>
      <c r="TC3" s="15"/>
      <c r="TD3" s="15"/>
      <c r="TE3" s="15"/>
      <c r="TF3" s="15"/>
      <c r="TG3" s="15"/>
      <c r="TH3" s="15"/>
      <c r="TI3" s="15"/>
      <c r="TJ3" s="15"/>
      <c r="TK3" s="15"/>
      <c r="TL3" s="15"/>
      <c r="TM3" s="15"/>
      <c r="TN3" s="15"/>
      <c r="TO3" s="15"/>
      <c r="TP3" s="15"/>
      <c r="TQ3" s="15"/>
      <c r="TR3" s="15"/>
      <c r="TS3" s="15"/>
      <c r="TT3" s="15"/>
      <c r="TU3" s="15"/>
      <c r="TV3" s="15"/>
      <c r="TW3" s="15"/>
      <c r="TX3" s="15"/>
      <c r="TY3" s="15"/>
      <c r="TZ3" s="15"/>
      <c r="UA3" s="15"/>
      <c r="UB3" s="15"/>
      <c r="UC3" s="15"/>
      <c r="UD3" s="15"/>
      <c r="UE3" s="15"/>
      <c r="UF3" s="15"/>
      <c r="UG3" s="15"/>
      <c r="UH3" s="15"/>
      <c r="UI3" s="15"/>
      <c r="UJ3" s="15"/>
      <c r="UK3" s="15"/>
      <c r="UL3" s="15"/>
      <c r="UM3" s="15"/>
      <c r="UN3" s="15"/>
      <c r="UO3" s="15"/>
      <c r="UP3" s="15"/>
      <c r="UQ3" s="15"/>
      <c r="UR3" s="15"/>
      <c r="US3" s="15"/>
      <c r="UT3" s="15"/>
      <c r="UU3" s="15"/>
      <c r="UV3" s="15"/>
      <c r="UW3" s="15"/>
      <c r="UX3" s="15"/>
      <c r="UY3" s="15"/>
      <c r="UZ3" s="15"/>
      <c r="VA3" s="15"/>
      <c r="VB3" s="15"/>
      <c r="VC3" s="15"/>
      <c r="VD3" s="15"/>
      <c r="VE3" s="15"/>
      <c r="VF3" s="15"/>
      <c r="VG3" s="15"/>
      <c r="VH3" s="15"/>
      <c r="VI3" s="15"/>
      <c r="VJ3" s="15"/>
      <c r="VK3" s="15"/>
      <c r="VL3" s="15"/>
      <c r="VM3" s="15"/>
      <c r="VN3" s="15"/>
      <c r="VO3" s="15"/>
      <c r="VP3" s="15"/>
      <c r="VQ3" s="15"/>
      <c r="VR3" s="15"/>
      <c r="VS3" s="15"/>
      <c r="VT3" s="15"/>
      <c r="VU3" s="15"/>
      <c r="VV3" s="15"/>
      <c r="VW3" s="15"/>
      <c r="VX3" s="15"/>
      <c r="VY3" s="15"/>
      <c r="VZ3" s="15"/>
      <c r="WA3" s="15"/>
      <c r="WB3" s="15"/>
      <c r="WC3" s="15"/>
      <c r="WD3" s="15"/>
      <c r="WE3" s="15"/>
      <c r="WF3" s="15"/>
      <c r="WG3" s="15"/>
      <c r="WH3" s="15"/>
      <c r="WI3" s="15"/>
      <c r="WJ3" s="15"/>
      <c r="WK3" s="15"/>
      <c r="WL3" s="15"/>
      <c r="WM3" s="15"/>
      <c r="WN3" s="15"/>
      <c r="WO3" s="15"/>
      <c r="WP3" s="15"/>
      <c r="WQ3" s="15"/>
      <c r="WR3" s="15"/>
      <c r="WS3" s="15"/>
      <c r="WT3" s="15"/>
      <c r="WU3" s="15"/>
      <c r="WV3" s="15"/>
      <c r="WW3" s="15"/>
      <c r="WX3" s="15"/>
      <c r="WY3" s="15"/>
      <c r="WZ3" s="15"/>
      <c r="XA3" s="15"/>
      <c r="XB3" s="15"/>
      <c r="XC3" s="15"/>
      <c r="XD3" s="15"/>
      <c r="XE3" s="15"/>
      <c r="XF3" s="15"/>
      <c r="XG3" s="15"/>
      <c r="XH3" s="15"/>
      <c r="XI3" s="15"/>
      <c r="XJ3" s="15"/>
      <c r="XK3" s="15"/>
      <c r="XL3" s="15"/>
      <c r="XM3" s="15"/>
      <c r="XN3" s="15"/>
      <c r="XO3" s="15"/>
      <c r="XP3" s="15"/>
      <c r="XQ3" s="15"/>
      <c r="XR3" s="15"/>
      <c r="XS3" s="15"/>
      <c r="XT3" s="15"/>
      <c r="XU3" s="15"/>
      <c r="XV3" s="15"/>
      <c r="XW3" s="15"/>
      <c r="XX3" s="15"/>
      <c r="XY3" s="15"/>
      <c r="XZ3" s="15"/>
      <c r="YA3" s="15"/>
      <c r="YB3" s="15"/>
      <c r="YC3" s="15"/>
      <c r="YD3" s="15"/>
      <c r="YE3" s="15"/>
      <c r="YF3" s="15"/>
      <c r="YG3" s="15"/>
      <c r="YH3" s="15"/>
      <c r="YI3" s="15"/>
      <c r="YJ3" s="15"/>
      <c r="YK3" s="15"/>
      <c r="YL3" s="15"/>
      <c r="YM3" s="15"/>
      <c r="YN3" s="15"/>
      <c r="YO3" s="15"/>
      <c r="YP3" s="15"/>
      <c r="YQ3" s="15"/>
      <c r="YR3" s="15"/>
      <c r="YS3" s="15"/>
      <c r="YT3" s="15"/>
      <c r="YU3" s="15"/>
      <c r="YV3" s="15"/>
      <c r="YW3" s="15"/>
      <c r="YX3" s="15"/>
      <c r="YY3" s="15"/>
      <c r="YZ3" s="15"/>
      <c r="ZA3" s="15"/>
      <c r="ZB3" s="15"/>
      <c r="ZC3" s="15"/>
      <c r="ZD3" s="15"/>
      <c r="ZE3" s="15"/>
      <c r="ZF3" s="15"/>
      <c r="ZG3" s="15"/>
      <c r="ZH3" s="15"/>
      <c r="ZI3" s="15"/>
      <c r="ZJ3" s="15"/>
      <c r="ZK3" s="15"/>
      <c r="ZL3" s="15"/>
      <c r="ZM3" s="15"/>
      <c r="ZN3" s="15"/>
      <c r="ZO3" s="15"/>
      <c r="ZP3" s="15"/>
      <c r="ZQ3" s="15"/>
      <c r="ZR3" s="15"/>
      <c r="ZS3" s="15"/>
      <c r="ZT3" s="15"/>
      <c r="ZU3" s="15"/>
      <c r="ZV3" s="15"/>
      <c r="ZW3" s="15"/>
      <c r="ZX3" s="15"/>
      <c r="ZY3" s="15"/>
      <c r="ZZ3" s="15"/>
      <c r="AAA3" s="15"/>
      <c r="AAB3" s="15"/>
      <c r="AAC3" s="15"/>
      <c r="AAD3" s="15"/>
      <c r="AAE3" s="15"/>
      <c r="AAF3" s="15"/>
      <c r="AAG3" s="15"/>
      <c r="AAH3" s="15"/>
      <c r="AAI3" s="15"/>
      <c r="AAJ3" s="15"/>
      <c r="AAK3" s="15"/>
      <c r="AAL3" s="15"/>
      <c r="AAM3" s="15"/>
      <c r="AAN3" s="15"/>
      <c r="AAO3" s="15"/>
      <c r="AAP3" s="15"/>
      <c r="AAQ3" s="15"/>
      <c r="AAR3" s="15"/>
      <c r="AAS3" s="15"/>
      <c r="AAT3" s="15"/>
      <c r="AAU3" s="15"/>
      <c r="AAV3" s="15"/>
      <c r="AAW3" s="15"/>
      <c r="AAX3" s="15"/>
      <c r="AAY3" s="15"/>
      <c r="AAZ3" s="15"/>
      <c r="ABA3" s="15"/>
      <c r="ABB3" s="15"/>
      <c r="ABC3" s="15"/>
      <c r="ABD3" s="15"/>
      <c r="ABE3" s="15"/>
      <c r="ABF3" s="15"/>
      <c r="ABG3" s="15"/>
      <c r="ABH3" s="15"/>
      <c r="ABI3" s="15"/>
      <c r="ABJ3" s="15"/>
      <c r="ABK3" s="15"/>
      <c r="ABL3" s="15"/>
      <c r="ABM3" s="15"/>
      <c r="ABN3" s="15"/>
      <c r="ABO3" s="15"/>
      <c r="ABP3" s="15"/>
      <c r="ABQ3" s="15"/>
      <c r="ABR3" s="15"/>
      <c r="ABS3" s="15"/>
      <c r="ABT3" s="15"/>
      <c r="ABU3" s="15"/>
      <c r="ABV3" s="15"/>
      <c r="ABW3" s="15"/>
      <c r="ABX3" s="15"/>
      <c r="ABY3" s="15"/>
      <c r="ABZ3" s="15"/>
      <c r="ACA3" s="15"/>
      <c r="ACB3" s="15"/>
      <c r="ACC3" s="15"/>
      <c r="ACD3" s="15"/>
      <c r="ACE3" s="15"/>
      <c r="ACF3" s="15"/>
      <c r="ACG3" s="15"/>
      <c r="ACH3" s="15"/>
      <c r="ACI3" s="15"/>
      <c r="ACJ3" s="15"/>
      <c r="ACK3" s="15"/>
      <c r="ACL3" s="15"/>
      <c r="ACM3" s="15"/>
      <c r="ACN3" s="15"/>
      <c r="ACO3" s="15"/>
      <c r="ACP3" s="15"/>
      <c r="ACQ3" s="15"/>
      <c r="ACR3" s="15"/>
      <c r="ACS3" s="15"/>
      <c r="ACT3" s="15"/>
      <c r="ACU3" s="15"/>
      <c r="ACV3" s="15"/>
      <c r="ACW3" s="15"/>
      <c r="ACX3" s="15"/>
      <c r="ACY3" s="15"/>
      <c r="ACZ3" s="15"/>
      <c r="ADA3" s="15"/>
      <c r="ADB3" s="15"/>
      <c r="ADC3" s="15"/>
      <c r="ADD3" s="15"/>
      <c r="ADE3" s="15"/>
      <c r="ADF3" s="15"/>
      <c r="ADG3" s="15"/>
      <c r="ADH3" s="15"/>
      <c r="ADI3" s="15"/>
      <c r="ADJ3" s="15"/>
      <c r="ADK3" s="15"/>
      <c r="ADL3" s="15"/>
      <c r="ADM3" s="15"/>
      <c r="ADN3" s="15"/>
      <c r="ADO3" s="15"/>
      <c r="ADP3" s="15"/>
      <c r="ADQ3" s="15"/>
      <c r="ADR3" s="15"/>
      <c r="ADS3" s="15"/>
      <c r="ADT3" s="15"/>
      <c r="ADU3" s="15"/>
      <c r="ADV3" s="15"/>
      <c r="ADW3" s="15"/>
      <c r="ADX3" s="15"/>
      <c r="ADY3" s="15"/>
      <c r="ADZ3" s="15"/>
      <c r="AEA3" s="15"/>
      <c r="AEB3" s="15"/>
      <c r="AEC3" s="15"/>
      <c r="AED3" s="15"/>
      <c r="AEE3" s="15"/>
      <c r="AEF3" s="15"/>
      <c r="AEG3" s="15"/>
      <c r="AEH3" s="15"/>
      <c r="AEI3" s="15"/>
      <c r="AEJ3" s="15"/>
      <c r="AEK3" s="15"/>
      <c r="AEL3" s="15"/>
      <c r="AEM3" s="15"/>
      <c r="AEN3" s="15"/>
      <c r="AEO3" s="15"/>
      <c r="AEP3" s="15"/>
      <c r="AEQ3" s="15"/>
      <c r="AER3" s="15"/>
      <c r="AES3" s="15"/>
      <c r="AET3" s="15"/>
      <c r="AEU3" s="15"/>
      <c r="AEV3" s="15"/>
      <c r="AEW3" s="15"/>
      <c r="AEX3" s="15"/>
      <c r="AEY3" s="15"/>
      <c r="AEZ3" s="15"/>
      <c r="AFA3" s="15"/>
      <c r="AFB3" s="15"/>
      <c r="AFC3" s="15"/>
      <c r="AFD3" s="15"/>
      <c r="AFE3" s="15"/>
      <c r="AFF3" s="15"/>
      <c r="AFG3" s="15"/>
      <c r="AFH3" s="15"/>
      <c r="AFI3" s="15"/>
      <c r="AFJ3" s="15"/>
      <c r="AFK3" s="15"/>
      <c r="AFL3" s="15"/>
      <c r="AFM3" s="15"/>
      <c r="AFN3" s="15"/>
      <c r="AFO3" s="15"/>
      <c r="AFP3" s="15"/>
      <c r="AFQ3" s="15"/>
      <c r="AFR3" s="15"/>
      <c r="AFS3" s="15"/>
      <c r="AFT3" s="15"/>
      <c r="AFU3" s="15"/>
      <c r="AFV3" s="15"/>
      <c r="AFW3" s="15"/>
      <c r="AFX3" s="15"/>
      <c r="AFY3" s="15"/>
      <c r="AFZ3" s="15"/>
      <c r="AGA3" s="15"/>
      <c r="AGB3" s="15"/>
      <c r="AGC3" s="15"/>
      <c r="AGD3" s="15"/>
      <c r="AGE3" s="15"/>
      <c r="AGF3" s="15"/>
      <c r="AGG3" s="15"/>
      <c r="AGH3" s="15"/>
      <c r="AGI3" s="15"/>
      <c r="AGJ3" s="15"/>
      <c r="AGK3" s="15"/>
      <c r="AGL3" s="15"/>
      <c r="AGM3" s="15"/>
      <c r="AGN3" s="15"/>
      <c r="AGO3" s="15"/>
      <c r="AGP3" s="15"/>
      <c r="AGQ3" s="15"/>
      <c r="AGR3" s="15"/>
      <c r="AGS3" s="15"/>
      <c r="AGT3" s="15"/>
      <c r="AGU3" s="15"/>
      <c r="AGV3" s="15"/>
      <c r="AGW3" s="15"/>
      <c r="AGX3" s="15"/>
      <c r="AGY3" s="15"/>
      <c r="AGZ3" s="15"/>
      <c r="AHA3" s="15"/>
      <c r="AHB3" s="15"/>
      <c r="AHC3" s="15"/>
      <c r="AHD3" s="15"/>
      <c r="AHE3" s="15"/>
      <c r="AHF3" s="15"/>
      <c r="AHG3" s="15"/>
      <c r="AHH3" s="15"/>
      <c r="AHI3" s="15"/>
      <c r="AHJ3" s="15"/>
      <c r="AHK3" s="15"/>
      <c r="AHL3" s="15"/>
      <c r="AHM3" s="15"/>
      <c r="AHN3" s="15"/>
      <c r="AHO3" s="15"/>
      <c r="AHP3" s="15"/>
      <c r="AHQ3" s="15"/>
      <c r="AHR3" s="15"/>
      <c r="AHS3" s="15"/>
      <c r="AHT3" s="15"/>
      <c r="AHU3" s="15"/>
      <c r="AHV3" s="15"/>
      <c r="AHW3" s="15"/>
      <c r="AHX3" s="15"/>
      <c r="AHY3" s="15"/>
      <c r="AHZ3" s="15"/>
      <c r="AIA3" s="15"/>
      <c r="AIB3" s="15"/>
      <c r="AIC3" s="15"/>
      <c r="AID3" s="15"/>
      <c r="AIE3" s="15"/>
      <c r="AIF3" s="15"/>
      <c r="AIG3" s="15"/>
      <c r="AIH3" s="15"/>
      <c r="AII3" s="15"/>
      <c r="AIJ3" s="15"/>
      <c r="AIK3" s="15"/>
      <c r="AIL3" s="15"/>
      <c r="AIM3" s="15"/>
      <c r="AIN3" s="15"/>
      <c r="AIO3" s="15"/>
      <c r="AIP3" s="15"/>
      <c r="AIQ3" s="15"/>
      <c r="AIR3" s="15"/>
      <c r="AIS3" s="15"/>
      <c r="AIT3" s="15"/>
      <c r="AIU3" s="15"/>
      <c r="AIV3" s="15"/>
      <c r="AIW3" s="15"/>
      <c r="AIX3" s="15"/>
      <c r="AIY3" s="15"/>
      <c r="AIZ3" s="15"/>
      <c r="AJA3" s="15"/>
      <c r="AJB3" s="15"/>
      <c r="AJC3" s="15"/>
      <c r="AJD3" s="15"/>
      <c r="AJE3" s="15"/>
      <c r="AJF3" s="15"/>
      <c r="AJG3" s="15"/>
      <c r="AJH3" s="15"/>
      <c r="AJI3" s="15"/>
      <c r="AJJ3" s="15"/>
      <c r="AJK3" s="15"/>
      <c r="AJL3" s="15"/>
      <c r="AJM3" s="15"/>
      <c r="AJN3" s="15"/>
      <c r="AJO3" s="15"/>
      <c r="AJP3" s="15"/>
      <c r="AJQ3" s="15"/>
      <c r="AJR3" s="15"/>
      <c r="AJS3" s="15"/>
      <c r="AJT3" s="15"/>
      <c r="AJU3" s="15"/>
      <c r="AJV3" s="15"/>
      <c r="AJW3" s="15"/>
      <c r="AJX3" s="15"/>
      <c r="AJY3" s="15"/>
      <c r="AJZ3" s="15"/>
      <c r="AKA3" s="15"/>
      <c r="AKB3" s="15"/>
      <c r="AKC3" s="15"/>
      <c r="AKD3" s="15"/>
      <c r="AKE3" s="15"/>
      <c r="AKF3" s="15"/>
      <c r="AKG3" s="15"/>
      <c r="AKH3" s="15"/>
      <c r="AKI3" s="15"/>
      <c r="AKJ3" s="15"/>
      <c r="AKK3" s="15"/>
      <c r="AKL3" s="15"/>
      <c r="AKM3" s="15"/>
      <c r="AKN3" s="15"/>
      <c r="AKO3" s="15"/>
      <c r="AKP3" s="15"/>
      <c r="AKQ3" s="15"/>
      <c r="AKR3" s="15"/>
      <c r="AKS3" s="15"/>
      <c r="AKT3" s="15"/>
      <c r="AKU3" s="15"/>
      <c r="AKV3" s="15"/>
      <c r="AKW3" s="15"/>
      <c r="AKX3" s="15"/>
      <c r="AKY3" s="15"/>
      <c r="AKZ3" s="15"/>
      <c r="ALA3" s="15"/>
      <c r="ALB3" s="15"/>
      <c r="ALC3" s="15"/>
      <c r="ALD3" s="15"/>
      <c r="ALE3" s="15"/>
      <c r="ALF3" s="15"/>
      <c r="ALG3" s="15"/>
      <c r="ALH3" s="15"/>
      <c r="ALI3" s="15"/>
      <c r="ALJ3" s="15"/>
      <c r="ALK3" s="15"/>
      <c r="ALL3" s="15"/>
      <c r="ALM3" s="15"/>
      <c r="ALN3" s="15"/>
      <c r="ALO3" s="15"/>
      <c r="ALP3" s="15"/>
      <c r="ALQ3" s="15"/>
      <c r="ALR3" s="15"/>
      <c r="ALS3" s="15"/>
      <c r="ALT3" s="15"/>
      <c r="ALU3" s="15"/>
      <c r="ALV3" s="15"/>
      <c r="ALW3" s="15"/>
      <c r="ALX3" s="15"/>
      <c r="ALY3" s="15"/>
      <c r="ALZ3" s="15"/>
      <c r="AMA3" s="15"/>
      <c r="AMB3" s="15"/>
      <c r="AMC3" s="15"/>
      <c r="AMD3" s="15"/>
      <c r="AME3" s="15"/>
      <c r="AMF3" s="15"/>
      <c r="AMG3" s="15"/>
      <c r="AMH3" s="15"/>
      <c r="AMI3" s="15"/>
      <c r="AMJ3" s="15"/>
      <c r="AMK3" s="15"/>
      <c r="AML3" s="15"/>
      <c r="AMM3" s="15"/>
      <c r="AMN3" s="15"/>
      <c r="AMO3" s="15"/>
      <c r="AMP3" s="15"/>
      <c r="AMQ3" s="15"/>
      <c r="AMR3" s="15"/>
      <c r="AMS3" s="15"/>
      <c r="AMT3" s="15"/>
      <c r="AMU3" s="15"/>
      <c r="AMV3" s="15"/>
      <c r="AMW3" s="15"/>
      <c r="AMX3" s="15"/>
      <c r="AMY3" s="15"/>
      <c r="AMZ3" s="15"/>
      <c r="ANA3" s="15"/>
      <c r="ANB3" s="15"/>
      <c r="ANC3" s="15"/>
      <c r="AND3" s="15"/>
      <c r="ANE3" s="15"/>
      <c r="ANF3" s="15"/>
      <c r="ANG3" s="15"/>
      <c r="ANH3" s="15"/>
      <c r="ANI3" s="15"/>
      <c r="ANJ3" s="15"/>
      <c r="ANK3" s="15"/>
      <c r="ANL3" s="15"/>
      <c r="ANM3" s="15"/>
      <c r="ANN3" s="15"/>
      <c r="ANO3" s="15"/>
      <c r="ANP3" s="15"/>
      <c r="ANQ3" s="15"/>
      <c r="ANR3" s="15"/>
      <c r="ANS3" s="15"/>
      <c r="ANT3" s="15"/>
      <c r="ANU3" s="15"/>
      <c r="ANV3" s="15"/>
      <c r="ANW3" s="15"/>
      <c r="ANX3" s="15"/>
      <c r="ANY3" s="15"/>
      <c r="ANZ3" s="15"/>
      <c r="AOA3" s="15"/>
      <c r="AOB3" s="15"/>
      <c r="AOC3" s="15"/>
      <c r="AOD3" s="15"/>
      <c r="AOE3" s="15"/>
      <c r="AOF3" s="15"/>
      <c r="AOG3" s="15"/>
      <c r="AOH3" s="15"/>
      <c r="AOI3" s="15"/>
      <c r="AOJ3" s="15"/>
      <c r="AOK3" s="15"/>
      <c r="AOL3" s="15"/>
      <c r="AOM3" s="15"/>
      <c r="AON3" s="15"/>
      <c r="AOO3" s="15"/>
      <c r="AOP3" s="15"/>
      <c r="AOQ3" s="15"/>
      <c r="AOR3" s="15"/>
      <c r="AOS3" s="15"/>
      <c r="AOT3" s="15"/>
      <c r="AOU3" s="15"/>
      <c r="AOV3" s="15"/>
      <c r="AOW3" s="15"/>
      <c r="AOX3" s="15"/>
      <c r="AOY3" s="15"/>
      <c r="AOZ3" s="15"/>
      <c r="APA3" s="15"/>
      <c r="APB3" s="15"/>
      <c r="APC3" s="15"/>
      <c r="APD3" s="15"/>
      <c r="APE3" s="15"/>
      <c r="APF3" s="15"/>
      <c r="APG3" s="15"/>
      <c r="APH3" s="15"/>
      <c r="API3" s="15"/>
      <c r="APJ3" s="15"/>
      <c r="APK3" s="15"/>
      <c r="APL3" s="15"/>
      <c r="APM3" s="15"/>
      <c r="APN3" s="15"/>
      <c r="APO3" s="15"/>
      <c r="APP3" s="15"/>
      <c r="APQ3" s="15"/>
      <c r="APR3" s="15"/>
      <c r="APS3" s="15"/>
      <c r="APT3" s="15"/>
      <c r="APU3" s="15"/>
      <c r="APV3" s="15"/>
      <c r="APW3" s="15"/>
      <c r="APX3" s="15"/>
      <c r="APY3" s="15"/>
      <c r="APZ3" s="15"/>
      <c r="AQA3" s="15"/>
      <c r="AQB3" s="15"/>
      <c r="AQC3" s="15"/>
      <c r="AQD3" s="15"/>
      <c r="AQE3" s="15"/>
      <c r="AQF3" s="15"/>
      <c r="AQG3" s="15"/>
      <c r="AQH3" s="15"/>
      <c r="AQI3" s="15"/>
      <c r="AQJ3" s="15"/>
      <c r="AQK3" s="15"/>
      <c r="AQL3" s="15"/>
      <c r="AQM3" s="15"/>
      <c r="AQN3" s="15"/>
      <c r="AQO3" s="15"/>
      <c r="AQP3" s="15"/>
      <c r="AQQ3" s="15"/>
      <c r="AQR3" s="15"/>
      <c r="AQS3" s="15"/>
      <c r="AQT3" s="15"/>
      <c r="AQU3" s="15"/>
      <c r="AQV3" s="15"/>
      <c r="AQW3" s="15"/>
      <c r="AQX3" s="15"/>
      <c r="AQY3" s="15"/>
      <c r="AQZ3" s="15"/>
      <c r="ARA3" s="15"/>
      <c r="ARB3" s="15"/>
      <c r="ARC3" s="15"/>
      <c r="ARD3" s="15"/>
      <c r="ARE3" s="15"/>
      <c r="ARF3" s="15"/>
      <c r="ARG3" s="15"/>
      <c r="ARH3" s="15"/>
      <c r="ARI3" s="15"/>
      <c r="ARJ3" s="15"/>
      <c r="ARK3" s="15"/>
      <c r="ARL3" s="15"/>
      <c r="ARM3" s="15"/>
      <c r="ARN3" s="15"/>
      <c r="ARO3" s="15"/>
      <c r="ARP3" s="15"/>
      <c r="ARQ3" s="15"/>
      <c r="ARR3" s="15"/>
      <c r="ARS3" s="15"/>
      <c r="ART3" s="15"/>
      <c r="ARU3" s="15"/>
      <c r="ARV3" s="15"/>
      <c r="ARW3" s="15"/>
      <c r="ARX3" s="15"/>
      <c r="ARY3" s="15"/>
      <c r="ARZ3" s="15"/>
      <c r="ASA3" s="15"/>
      <c r="ASB3" s="15"/>
      <c r="ASC3" s="15"/>
      <c r="ASD3" s="15"/>
      <c r="ASE3" s="15"/>
      <c r="ASF3" s="15"/>
      <c r="ASG3" s="15"/>
      <c r="ASH3" s="15"/>
      <c r="ASI3" s="15"/>
      <c r="ASJ3" s="15"/>
      <c r="ASK3" s="15"/>
      <c r="ASL3" s="15"/>
      <c r="ASM3" s="15"/>
      <c r="ASN3" s="15"/>
      <c r="ASO3" s="15"/>
      <c r="ASP3" s="15"/>
      <c r="ASQ3" s="15"/>
      <c r="ASR3" s="15"/>
      <c r="ASS3" s="15"/>
      <c r="AST3" s="15"/>
      <c r="ASU3" s="15"/>
      <c r="ASV3" s="15"/>
      <c r="ASW3" s="15"/>
      <c r="ASX3" s="15"/>
      <c r="ASY3" s="15"/>
      <c r="ASZ3" s="15"/>
      <c r="ATA3" s="15"/>
      <c r="ATB3" s="15"/>
      <c r="ATC3" s="15"/>
      <c r="ATD3" s="15"/>
      <c r="ATE3" s="15"/>
      <c r="ATF3" s="15"/>
      <c r="ATG3" s="15"/>
      <c r="ATH3" s="15"/>
      <c r="ATI3" s="15"/>
      <c r="ATJ3" s="15"/>
      <c r="ATK3" s="15"/>
      <c r="ATL3" s="15"/>
      <c r="ATM3" s="15"/>
      <c r="ATN3" s="15"/>
      <c r="ATO3" s="15"/>
      <c r="ATP3" s="15"/>
      <c r="ATQ3" s="15"/>
      <c r="ATR3" s="15"/>
      <c r="ATS3" s="15"/>
      <c r="ATT3" s="15"/>
      <c r="ATU3" s="15"/>
      <c r="ATV3" s="15"/>
      <c r="ATW3" s="15"/>
      <c r="ATX3" s="15"/>
      <c r="ATY3" s="15"/>
      <c r="ATZ3" s="15"/>
      <c r="AUA3" s="15"/>
      <c r="AUB3" s="15"/>
      <c r="AUC3" s="15"/>
      <c r="AUD3" s="15"/>
      <c r="AUE3" s="15"/>
      <c r="AUF3" s="15"/>
      <c r="AUG3" s="15"/>
      <c r="AUH3" s="15"/>
      <c r="AUI3" s="15"/>
      <c r="AUJ3" s="15"/>
      <c r="AUK3" s="15"/>
      <c r="AUL3" s="15"/>
      <c r="AUM3" s="15"/>
      <c r="AUN3" s="15"/>
      <c r="AUO3" s="15"/>
      <c r="AUP3" s="15"/>
      <c r="AUQ3" s="15"/>
      <c r="AUR3" s="15"/>
      <c r="AUS3" s="15"/>
      <c r="AUT3" s="15"/>
      <c r="AUU3" s="15"/>
      <c r="AUV3" s="15"/>
      <c r="AUW3" s="15"/>
      <c r="AUX3" s="15"/>
      <c r="AUY3" s="15"/>
      <c r="AUZ3" s="15"/>
      <c r="AVA3" s="15"/>
      <c r="AVB3" s="15"/>
      <c r="AVC3" s="15"/>
      <c r="AVD3" s="15"/>
      <c r="AVE3" s="15"/>
      <c r="AVF3" s="15"/>
      <c r="AVG3" s="15"/>
      <c r="AVH3" s="15"/>
      <c r="AVI3" s="15"/>
      <c r="AVJ3" s="15"/>
      <c r="AVK3" s="15"/>
      <c r="AVL3" s="15"/>
      <c r="AVM3" s="15"/>
      <c r="AVN3" s="15"/>
      <c r="AVO3" s="15"/>
      <c r="AVP3" s="15"/>
      <c r="AVQ3" s="15"/>
      <c r="AVR3" s="15"/>
      <c r="AVS3" s="15"/>
      <c r="AVT3" s="15"/>
      <c r="AVU3" s="15"/>
      <c r="AVV3" s="15"/>
      <c r="AVW3" s="15"/>
      <c r="AVX3" s="15"/>
      <c r="AVY3" s="15"/>
      <c r="AVZ3" s="15"/>
      <c r="AWA3" s="15"/>
      <c r="AWB3" s="15"/>
      <c r="AWC3" s="15"/>
      <c r="AWD3" s="15"/>
      <c r="AWE3" s="15"/>
      <c r="AWF3" s="15"/>
      <c r="AWG3" s="15"/>
      <c r="AWH3" s="15"/>
      <c r="AWI3" s="15"/>
      <c r="AWJ3" s="15"/>
      <c r="AWK3" s="15"/>
      <c r="AWL3" s="15"/>
      <c r="AWM3" s="15"/>
      <c r="AWN3" s="15"/>
      <c r="AWO3" s="15"/>
      <c r="AWP3" s="15"/>
      <c r="AWQ3" s="15"/>
      <c r="AWR3" s="15"/>
      <c r="AWS3" s="15"/>
      <c r="AWT3" s="15"/>
      <c r="AWU3" s="15"/>
      <c r="AWV3" s="15"/>
      <c r="AWW3" s="15"/>
      <c r="AWX3" s="15"/>
      <c r="AWY3" s="15"/>
      <c r="AWZ3" s="15"/>
      <c r="AXA3" s="15"/>
      <c r="AXB3" s="15"/>
      <c r="AXC3" s="15"/>
      <c r="AXD3" s="15"/>
      <c r="AXE3" s="15"/>
      <c r="AXF3" s="15"/>
      <c r="AXG3" s="15"/>
      <c r="AXH3" s="15"/>
      <c r="AXI3" s="15"/>
      <c r="AXJ3" s="15"/>
      <c r="AXK3" s="15"/>
      <c r="AXL3" s="15"/>
      <c r="AXM3" s="15"/>
      <c r="AXN3" s="15"/>
      <c r="AXO3" s="15"/>
      <c r="AXP3" s="15"/>
      <c r="AXQ3" s="15"/>
      <c r="AXR3" s="15"/>
      <c r="AXS3" s="15"/>
      <c r="AXT3" s="15"/>
      <c r="AXU3" s="15"/>
      <c r="AXV3" s="15"/>
      <c r="AXW3" s="15"/>
      <c r="AXX3" s="15"/>
      <c r="AXY3" s="15"/>
      <c r="AXZ3" s="15"/>
      <c r="AYA3" s="15"/>
      <c r="AYB3" s="15"/>
      <c r="AYC3" s="15"/>
      <c r="AYD3" s="15"/>
      <c r="AYE3" s="15"/>
      <c r="AYF3" s="15"/>
      <c r="AYG3" s="15"/>
      <c r="AYH3" s="15"/>
      <c r="AYI3" s="15"/>
      <c r="AYJ3" s="15"/>
      <c r="AYK3" s="15"/>
      <c r="AYL3" s="15"/>
      <c r="AYM3" s="15"/>
      <c r="AYN3" s="15"/>
      <c r="AYO3" s="15"/>
      <c r="AYP3" s="15"/>
      <c r="AYQ3" s="15"/>
      <c r="AYR3" s="15"/>
      <c r="AYS3" s="15"/>
      <c r="AYT3" s="15"/>
      <c r="AYU3" s="15"/>
      <c r="AYV3" s="15"/>
      <c r="AYW3" s="15"/>
      <c r="AYX3" s="15"/>
      <c r="AYY3" s="15"/>
      <c r="AYZ3" s="15"/>
      <c r="AZA3" s="15"/>
      <c r="AZB3" s="15"/>
      <c r="AZC3" s="15"/>
      <c r="AZD3" s="15"/>
      <c r="AZE3" s="15"/>
      <c r="AZF3" s="15"/>
      <c r="AZG3" s="15"/>
      <c r="AZH3" s="15"/>
      <c r="AZI3" s="15"/>
      <c r="AZJ3" s="15"/>
      <c r="AZK3" s="15"/>
      <c r="AZL3" s="15"/>
      <c r="AZM3" s="15"/>
      <c r="AZN3" s="15"/>
      <c r="AZO3" s="15"/>
      <c r="AZP3" s="15"/>
      <c r="AZQ3" s="15"/>
      <c r="AZR3" s="15"/>
      <c r="AZS3" s="15"/>
      <c r="AZT3" s="15"/>
      <c r="AZU3" s="15"/>
      <c r="AZV3" s="15"/>
      <c r="AZW3" s="15"/>
      <c r="AZX3" s="15"/>
      <c r="AZY3" s="15"/>
      <c r="AZZ3" s="15"/>
      <c r="BAA3" s="15"/>
      <c r="BAB3" s="15"/>
      <c r="BAC3" s="15"/>
      <c r="BAD3" s="15"/>
      <c r="BAE3" s="15"/>
      <c r="BAF3" s="15"/>
      <c r="BAG3" s="15"/>
      <c r="BAH3" s="15"/>
      <c r="BAI3" s="15"/>
      <c r="BAJ3" s="15"/>
      <c r="BAK3" s="15"/>
      <c r="BAL3" s="15"/>
      <c r="BAM3" s="15"/>
      <c r="BAN3" s="15"/>
      <c r="BAO3" s="15"/>
      <c r="BAP3" s="15"/>
      <c r="BAQ3" s="15"/>
      <c r="BAR3" s="15"/>
      <c r="BAS3" s="15"/>
      <c r="BAT3" s="15"/>
      <c r="BAU3" s="15"/>
      <c r="BAV3" s="15"/>
      <c r="BAW3" s="15"/>
      <c r="BAX3" s="15"/>
      <c r="BAY3" s="15"/>
      <c r="BAZ3" s="15"/>
      <c r="BBA3" s="15"/>
      <c r="BBB3" s="15"/>
      <c r="BBC3" s="15"/>
      <c r="BBD3" s="15"/>
      <c r="BBE3" s="15"/>
      <c r="BBF3" s="15"/>
      <c r="BBG3" s="15"/>
      <c r="BBH3" s="15"/>
      <c r="BBI3" s="15"/>
      <c r="BBJ3" s="15"/>
      <c r="BBK3" s="15"/>
      <c r="BBL3" s="15"/>
      <c r="BBM3" s="15"/>
      <c r="BBN3" s="15"/>
      <c r="BBO3" s="15"/>
      <c r="BBP3" s="15"/>
      <c r="BBQ3" s="15"/>
      <c r="BBR3" s="15"/>
      <c r="BBS3" s="15"/>
      <c r="BBT3" s="15"/>
      <c r="BBU3" s="15"/>
      <c r="BBV3" s="15"/>
      <c r="BBW3" s="15"/>
      <c r="BBX3" s="15"/>
      <c r="BBY3" s="15"/>
      <c r="BBZ3" s="15"/>
      <c r="BCA3" s="15"/>
      <c r="BCB3" s="15"/>
      <c r="BCC3" s="15"/>
      <c r="BCD3" s="15"/>
      <c r="BCE3" s="15"/>
      <c r="BCF3" s="15"/>
      <c r="BCG3" s="15"/>
      <c r="BCH3" s="15"/>
      <c r="BCI3" s="15"/>
      <c r="BCJ3" s="15"/>
      <c r="BCK3" s="15"/>
      <c r="BCL3" s="15"/>
      <c r="BCM3" s="15"/>
      <c r="BCN3" s="15"/>
      <c r="BCO3" s="15"/>
      <c r="BCP3" s="15"/>
      <c r="BCQ3" s="15"/>
      <c r="BCR3" s="15"/>
      <c r="BCS3" s="15"/>
      <c r="BCT3" s="15"/>
      <c r="BCU3" s="15"/>
      <c r="BCV3" s="15"/>
      <c r="BCW3" s="15"/>
      <c r="BCX3" s="15"/>
      <c r="BCY3" s="15"/>
      <c r="BCZ3" s="15"/>
      <c r="BDA3" s="15"/>
      <c r="BDB3" s="15"/>
      <c r="BDC3" s="15"/>
      <c r="BDD3" s="15"/>
      <c r="BDE3" s="15"/>
      <c r="BDF3" s="15"/>
      <c r="BDG3" s="15"/>
      <c r="BDH3" s="15"/>
      <c r="BDI3" s="15"/>
      <c r="BDJ3" s="15"/>
      <c r="BDK3" s="15"/>
      <c r="BDL3" s="15"/>
      <c r="BDM3" s="15"/>
      <c r="BDN3" s="15"/>
      <c r="BDO3" s="15"/>
      <c r="BDP3" s="15"/>
      <c r="BDQ3" s="15"/>
      <c r="BDR3" s="15"/>
      <c r="BDS3" s="15"/>
      <c r="BDT3" s="15"/>
      <c r="BDU3" s="15"/>
      <c r="BDV3" s="15"/>
      <c r="BDW3" s="15"/>
      <c r="BDX3" s="15"/>
      <c r="BDY3" s="15"/>
      <c r="BDZ3" s="15"/>
      <c r="BEA3" s="15"/>
      <c r="BEB3" s="15"/>
      <c r="BEC3" s="15"/>
      <c r="BED3" s="15"/>
      <c r="BEE3" s="15"/>
      <c r="BEF3" s="15"/>
      <c r="BEG3" s="15"/>
      <c r="BEH3" s="15"/>
      <c r="BEI3" s="15"/>
      <c r="BEJ3" s="15"/>
      <c r="BEK3" s="15"/>
      <c r="BEL3" s="15"/>
      <c r="BEM3" s="15"/>
      <c r="BEN3" s="15"/>
      <c r="BEO3" s="15"/>
      <c r="BEP3" s="15"/>
      <c r="BEQ3" s="15"/>
      <c r="BER3" s="15"/>
      <c r="BES3" s="15"/>
      <c r="BET3" s="15"/>
      <c r="BEU3" s="15"/>
      <c r="BEV3" s="15"/>
      <c r="BEW3" s="15"/>
      <c r="BEX3" s="15"/>
      <c r="BEY3" s="15"/>
      <c r="BEZ3" s="15"/>
      <c r="BFA3" s="15"/>
      <c r="BFB3" s="15"/>
      <c r="BFC3" s="15"/>
      <c r="BFD3" s="15"/>
      <c r="BFE3" s="15"/>
      <c r="BFF3" s="15"/>
      <c r="BFG3" s="15"/>
      <c r="BFH3" s="15"/>
      <c r="BFI3" s="15"/>
      <c r="BFJ3" s="15"/>
      <c r="BFK3" s="15"/>
      <c r="BFL3" s="15"/>
      <c r="BFM3" s="15"/>
      <c r="BFN3" s="15"/>
      <c r="BFO3" s="15"/>
      <c r="BFP3" s="15"/>
      <c r="BFQ3" s="15"/>
      <c r="BFR3" s="15"/>
      <c r="BFS3" s="15"/>
      <c r="BFT3" s="15"/>
      <c r="BFU3" s="15"/>
      <c r="BFV3" s="15"/>
      <c r="BFW3" s="15"/>
      <c r="BFX3" s="15"/>
      <c r="BFY3" s="15"/>
      <c r="BFZ3" s="15"/>
      <c r="BGA3" s="15"/>
      <c r="BGB3" s="15"/>
      <c r="BGC3" s="15"/>
      <c r="BGD3" s="15"/>
      <c r="BGE3" s="15"/>
      <c r="BGF3" s="15"/>
      <c r="BGG3" s="15"/>
      <c r="BGH3" s="15"/>
      <c r="BGI3" s="15"/>
      <c r="BGJ3" s="15"/>
      <c r="BGK3" s="15"/>
      <c r="BGL3" s="15"/>
      <c r="BGM3" s="15"/>
      <c r="BGN3" s="15"/>
      <c r="BGO3" s="15"/>
      <c r="BGP3" s="15"/>
      <c r="BGQ3" s="15"/>
      <c r="BGR3" s="15"/>
      <c r="BGS3" s="15"/>
      <c r="BGT3" s="15"/>
      <c r="BGU3" s="15"/>
      <c r="BGV3" s="15"/>
      <c r="BGW3" s="15"/>
      <c r="BGX3" s="15"/>
      <c r="BGY3" s="15"/>
      <c r="BGZ3" s="15"/>
      <c r="BHA3" s="15"/>
      <c r="BHB3" s="15"/>
      <c r="BHC3" s="15"/>
      <c r="BHD3" s="15"/>
      <c r="BHE3" s="15"/>
      <c r="BHF3" s="15"/>
      <c r="BHG3" s="15"/>
      <c r="BHH3" s="15"/>
      <c r="BHI3" s="15"/>
      <c r="BHJ3" s="15"/>
      <c r="BHK3" s="15"/>
      <c r="BHL3" s="15"/>
      <c r="BHM3" s="15"/>
      <c r="BHN3" s="15"/>
      <c r="BHO3" s="15"/>
      <c r="BHP3" s="15"/>
      <c r="BHQ3" s="15"/>
      <c r="BHR3" s="15"/>
      <c r="BHS3" s="15"/>
      <c r="BHT3" s="15"/>
      <c r="BHU3" s="15"/>
      <c r="BHV3" s="15"/>
      <c r="BHW3" s="15"/>
      <c r="BHX3" s="15"/>
      <c r="BHY3" s="15"/>
      <c r="BHZ3" s="15"/>
      <c r="BIA3" s="15"/>
      <c r="BIB3" s="15"/>
      <c r="BIC3" s="15"/>
      <c r="BID3" s="15"/>
      <c r="BIE3" s="15"/>
      <c r="BIF3" s="15"/>
      <c r="BIG3" s="15"/>
      <c r="BIH3" s="15"/>
      <c r="BII3" s="15"/>
      <c r="BIJ3" s="15"/>
      <c r="BIK3" s="15"/>
      <c r="BIL3" s="15"/>
      <c r="BIM3" s="15"/>
      <c r="BIN3" s="15"/>
      <c r="BIO3" s="15"/>
      <c r="BIP3" s="15"/>
      <c r="BIQ3" s="15"/>
      <c r="BIR3" s="15"/>
      <c r="BIS3" s="15"/>
      <c r="BIT3" s="15"/>
      <c r="BIU3" s="15"/>
      <c r="BIV3" s="15"/>
      <c r="BIW3" s="15"/>
      <c r="BIX3" s="15"/>
      <c r="BIY3" s="15"/>
      <c r="BIZ3" s="15"/>
      <c r="BJA3" s="15"/>
      <c r="BJB3" s="15"/>
      <c r="BJC3" s="15"/>
      <c r="BJD3" s="15"/>
      <c r="BJE3" s="15"/>
      <c r="BJF3" s="15"/>
      <c r="BJG3" s="15"/>
      <c r="BJH3" s="15"/>
      <c r="BJI3" s="15"/>
      <c r="BJJ3" s="15"/>
      <c r="BJK3" s="15"/>
      <c r="BJL3" s="15"/>
      <c r="BJM3" s="15"/>
      <c r="BJN3" s="15"/>
      <c r="BJO3" s="15"/>
      <c r="BJP3" s="15"/>
      <c r="BJQ3" s="15"/>
      <c r="BJR3" s="15"/>
      <c r="BJS3" s="15"/>
      <c r="BJT3" s="15"/>
      <c r="BJU3" s="15"/>
      <c r="BJV3" s="15"/>
      <c r="BJW3" s="15"/>
      <c r="BJX3" s="15"/>
      <c r="BJY3" s="15"/>
      <c r="BJZ3" s="15"/>
      <c r="BKA3" s="15"/>
      <c r="BKB3" s="15"/>
      <c r="BKC3" s="15"/>
      <c r="BKD3" s="15"/>
      <c r="BKE3" s="15"/>
      <c r="BKF3" s="15"/>
      <c r="BKG3" s="15"/>
      <c r="BKH3" s="15"/>
      <c r="BKI3" s="15"/>
      <c r="BKJ3" s="15"/>
      <c r="BKK3" s="15"/>
      <c r="BKL3" s="15"/>
      <c r="BKM3" s="15"/>
      <c r="BKN3" s="15"/>
      <c r="BKO3" s="15"/>
      <c r="BKP3" s="15"/>
      <c r="BKQ3" s="15"/>
      <c r="BKR3" s="15"/>
      <c r="BKS3" s="15"/>
      <c r="BKT3" s="15"/>
      <c r="BKU3" s="15"/>
      <c r="BKV3" s="15"/>
      <c r="BKW3" s="15"/>
      <c r="BKX3" s="15"/>
      <c r="BKY3" s="15"/>
      <c r="BKZ3" s="15"/>
      <c r="BLA3" s="15"/>
      <c r="BLB3" s="15"/>
      <c r="BLC3" s="15"/>
      <c r="BLD3" s="15"/>
      <c r="BLE3" s="15"/>
      <c r="BLF3" s="15"/>
      <c r="BLG3" s="15"/>
      <c r="BLH3" s="15"/>
      <c r="BLI3" s="15"/>
      <c r="BLJ3" s="15"/>
      <c r="BLK3" s="15"/>
      <c r="BLL3" s="15"/>
      <c r="BLM3" s="15"/>
      <c r="BLN3" s="15"/>
      <c r="BLO3" s="15"/>
      <c r="BLP3" s="15"/>
      <c r="BLQ3" s="15"/>
      <c r="BLR3" s="15"/>
      <c r="BLS3" s="15"/>
      <c r="BLT3" s="15"/>
      <c r="BLU3" s="15"/>
      <c r="BLV3" s="15"/>
      <c r="BLW3" s="15"/>
      <c r="BLX3" s="15"/>
      <c r="BLY3" s="15"/>
      <c r="BLZ3" s="15"/>
      <c r="BMA3" s="15"/>
      <c r="BMB3" s="15"/>
      <c r="BMC3" s="15"/>
      <c r="BMD3" s="15"/>
      <c r="BME3" s="15"/>
      <c r="BMF3" s="15"/>
      <c r="BMG3" s="15"/>
      <c r="BMH3" s="15"/>
      <c r="BMI3" s="15"/>
      <c r="BMJ3" s="15"/>
      <c r="BMK3" s="15"/>
      <c r="BML3" s="15"/>
      <c r="BMM3" s="15"/>
      <c r="BMN3" s="15"/>
      <c r="BMO3" s="15"/>
      <c r="BMP3" s="15"/>
      <c r="BMQ3" s="15"/>
      <c r="BMR3" s="15"/>
      <c r="BMS3" s="15"/>
      <c r="BMT3" s="15"/>
      <c r="BMU3" s="15"/>
      <c r="BMV3" s="15"/>
      <c r="BMW3" s="15"/>
      <c r="BMX3" s="15"/>
      <c r="BMY3" s="15"/>
      <c r="BMZ3" s="15"/>
      <c r="BNA3" s="15"/>
      <c r="BNB3" s="15"/>
      <c r="BNC3" s="15"/>
      <c r="BND3" s="15"/>
      <c r="BNE3" s="15"/>
      <c r="BNF3" s="15"/>
      <c r="BNG3" s="15"/>
      <c r="BNH3" s="15"/>
      <c r="BNI3" s="15"/>
      <c r="BNJ3" s="15"/>
      <c r="BNK3" s="15"/>
      <c r="BNL3" s="15"/>
      <c r="BNM3" s="15"/>
      <c r="BNN3" s="15"/>
      <c r="BNO3" s="15"/>
      <c r="BNP3" s="15"/>
      <c r="BNQ3" s="15"/>
      <c r="BNR3" s="15"/>
      <c r="BNS3" s="15"/>
      <c r="BNT3" s="15"/>
      <c r="BNU3" s="15"/>
      <c r="BNV3" s="15"/>
      <c r="BNW3" s="15"/>
      <c r="BNX3" s="15"/>
      <c r="BNY3" s="15"/>
      <c r="BNZ3" s="15"/>
      <c r="BOA3" s="15"/>
      <c r="BOB3" s="15"/>
      <c r="BOC3" s="15"/>
      <c r="BOD3" s="15"/>
      <c r="BOE3" s="15"/>
      <c r="BOF3" s="15"/>
      <c r="BOG3" s="15"/>
      <c r="BOH3" s="15"/>
      <c r="BOI3" s="15"/>
      <c r="BOJ3" s="15"/>
      <c r="BOK3" s="15"/>
      <c r="BOL3" s="15"/>
      <c r="BOM3" s="15"/>
      <c r="BON3" s="15"/>
      <c r="BOO3" s="15"/>
      <c r="BOP3" s="15"/>
      <c r="BOQ3" s="15"/>
      <c r="BOR3" s="15"/>
      <c r="BOS3" s="15"/>
      <c r="BOT3" s="15"/>
      <c r="BOU3" s="15"/>
      <c r="BOV3" s="15"/>
      <c r="BOW3" s="15"/>
      <c r="BOX3" s="15"/>
      <c r="BOY3" s="15"/>
      <c r="BOZ3" s="15"/>
      <c r="BPA3" s="15"/>
      <c r="BPB3" s="15"/>
      <c r="BPC3" s="15"/>
      <c r="BPD3" s="15"/>
      <c r="BPE3" s="15"/>
      <c r="BPF3" s="15"/>
      <c r="BPG3" s="15"/>
      <c r="BPH3" s="15"/>
      <c r="BPI3" s="15"/>
      <c r="BPJ3" s="15"/>
      <c r="BPK3" s="15"/>
      <c r="BPL3" s="15"/>
      <c r="BPM3" s="15"/>
      <c r="BPN3" s="15"/>
      <c r="BPO3" s="15"/>
      <c r="BPP3" s="15"/>
      <c r="BPQ3" s="15"/>
      <c r="BPR3" s="15"/>
      <c r="BPS3" s="15"/>
      <c r="BPT3" s="15"/>
      <c r="BPU3" s="15"/>
      <c r="BPV3" s="15"/>
      <c r="BPW3" s="15"/>
      <c r="BPX3" s="15"/>
      <c r="BPY3" s="15"/>
      <c r="BPZ3" s="15"/>
      <c r="BQA3" s="15"/>
      <c r="BQB3" s="15"/>
      <c r="BQC3" s="15"/>
      <c r="BQD3" s="15"/>
      <c r="BQE3" s="15"/>
      <c r="BQF3" s="15"/>
      <c r="BQG3" s="15"/>
      <c r="BQH3" s="15"/>
      <c r="BQI3" s="15"/>
      <c r="BQJ3" s="15"/>
      <c r="BQK3" s="15"/>
      <c r="BQL3" s="15"/>
      <c r="BQM3" s="15"/>
      <c r="BQN3" s="15"/>
      <c r="BQO3" s="15"/>
      <c r="BQP3" s="15"/>
      <c r="BQQ3" s="15"/>
      <c r="BQR3" s="15"/>
      <c r="BQS3" s="15"/>
      <c r="BQT3" s="15"/>
      <c r="BQU3" s="15"/>
      <c r="BQV3" s="15"/>
      <c r="BQW3" s="15"/>
      <c r="BQX3" s="15"/>
      <c r="BQY3" s="15"/>
      <c r="BQZ3" s="15"/>
      <c r="BRA3" s="15"/>
      <c r="BRB3" s="15"/>
      <c r="BRC3" s="15"/>
      <c r="BRD3" s="15"/>
      <c r="BRE3" s="15"/>
      <c r="BRF3" s="15"/>
      <c r="BRG3" s="15"/>
      <c r="BRH3" s="15"/>
      <c r="BRI3" s="15"/>
      <c r="BRJ3" s="15"/>
      <c r="BRK3" s="15"/>
      <c r="BRL3" s="15"/>
      <c r="BRM3" s="15"/>
      <c r="BRN3" s="15"/>
      <c r="BRO3" s="15"/>
      <c r="BRP3" s="15"/>
      <c r="BRQ3" s="15"/>
      <c r="BRR3" s="15"/>
      <c r="BRS3" s="15"/>
      <c r="BRT3" s="15"/>
      <c r="BRU3" s="15"/>
      <c r="BRV3" s="15"/>
      <c r="BRW3" s="15"/>
      <c r="BRX3" s="15"/>
      <c r="BRY3" s="15"/>
      <c r="BRZ3" s="15"/>
      <c r="BSA3" s="15"/>
      <c r="BSB3" s="15"/>
      <c r="BSC3" s="15"/>
      <c r="BSD3" s="15"/>
      <c r="BSE3" s="15"/>
      <c r="BSF3" s="15"/>
      <c r="BSG3" s="15"/>
      <c r="BSH3" s="15"/>
      <c r="BSI3" s="15"/>
      <c r="BSJ3" s="15"/>
      <c r="BSK3" s="15"/>
      <c r="BSL3" s="15"/>
      <c r="BSM3" s="15"/>
      <c r="BSN3" s="15"/>
      <c r="BSO3" s="15"/>
      <c r="BSP3" s="15"/>
      <c r="BSQ3" s="15"/>
      <c r="BSR3" s="15"/>
      <c r="BSS3" s="15"/>
      <c r="BST3" s="15"/>
      <c r="BSU3" s="15"/>
      <c r="BSV3" s="15"/>
      <c r="BSW3" s="15"/>
      <c r="BSX3" s="15"/>
      <c r="BSY3" s="15"/>
      <c r="BSZ3" s="15"/>
      <c r="BTA3" s="15"/>
      <c r="BTB3" s="15"/>
      <c r="BTC3" s="15"/>
      <c r="BTD3" s="15"/>
      <c r="BTE3" s="15"/>
      <c r="BTF3" s="15"/>
      <c r="BTG3" s="15"/>
      <c r="BTH3" s="15"/>
      <c r="BTI3" s="15"/>
      <c r="BTJ3" s="15"/>
      <c r="BTK3" s="15"/>
      <c r="BTL3" s="15"/>
      <c r="BTM3" s="15"/>
      <c r="BTN3" s="15"/>
      <c r="BTO3" s="15"/>
      <c r="BTP3" s="15"/>
      <c r="BTQ3" s="15"/>
      <c r="BTR3" s="15"/>
      <c r="BTS3" s="15"/>
      <c r="BTT3" s="15"/>
      <c r="BTU3" s="15"/>
      <c r="BTV3" s="15"/>
      <c r="BTW3" s="15"/>
      <c r="BTX3" s="15"/>
      <c r="BTY3" s="15"/>
      <c r="BTZ3" s="15"/>
      <c r="BUA3" s="15"/>
      <c r="BUB3" s="15"/>
      <c r="BUC3" s="15"/>
      <c r="BUD3" s="15"/>
      <c r="BUE3" s="15"/>
      <c r="BUF3" s="15"/>
      <c r="BUG3" s="15"/>
      <c r="BUH3" s="15"/>
      <c r="BUI3" s="15"/>
      <c r="BUJ3" s="15"/>
      <c r="BUK3" s="15"/>
      <c r="BUL3" s="15"/>
      <c r="BUM3" s="15"/>
      <c r="BUN3" s="15"/>
      <c r="BUO3" s="15"/>
      <c r="BUP3" s="15"/>
      <c r="BUQ3" s="15"/>
      <c r="BUR3" s="15"/>
      <c r="BUS3" s="15"/>
      <c r="BUT3" s="15"/>
      <c r="BUU3" s="15"/>
      <c r="BUV3" s="15"/>
      <c r="BUW3" s="15"/>
      <c r="BUX3" s="15"/>
      <c r="BUY3" s="15"/>
      <c r="BUZ3" s="15"/>
      <c r="BVA3" s="15"/>
      <c r="BVB3" s="15"/>
      <c r="BVC3" s="15"/>
      <c r="BVD3" s="15"/>
      <c r="BVE3" s="15"/>
      <c r="BVF3" s="15"/>
      <c r="BVG3" s="15"/>
      <c r="BVH3" s="15"/>
      <c r="BVI3" s="15"/>
      <c r="BVJ3" s="15"/>
      <c r="BVK3" s="15"/>
      <c r="BVL3" s="15"/>
      <c r="BVM3" s="15"/>
      <c r="BVN3" s="15"/>
      <c r="BVO3" s="15"/>
      <c r="BVP3" s="15"/>
      <c r="BVQ3" s="15"/>
      <c r="BVR3" s="15"/>
      <c r="BVS3" s="15"/>
      <c r="BVT3" s="15"/>
      <c r="BVU3" s="15"/>
      <c r="BVV3" s="15"/>
      <c r="BVW3" s="15"/>
      <c r="BVX3" s="15"/>
      <c r="BVY3" s="15"/>
      <c r="BVZ3" s="15"/>
      <c r="BWA3" s="15"/>
      <c r="BWB3" s="15"/>
      <c r="BWC3" s="15"/>
      <c r="BWD3" s="15"/>
      <c r="BWE3" s="15"/>
      <c r="BWF3" s="15"/>
      <c r="BWG3" s="15"/>
      <c r="BWH3" s="15"/>
      <c r="BWI3" s="15"/>
      <c r="BWJ3" s="15"/>
      <c r="BWK3" s="15"/>
      <c r="BWL3" s="15"/>
      <c r="BWM3" s="15"/>
      <c r="BWN3" s="15"/>
      <c r="BWO3" s="15"/>
      <c r="BWP3" s="15"/>
      <c r="BWQ3" s="15"/>
      <c r="BWR3" s="15"/>
      <c r="BWS3" s="15"/>
      <c r="BWT3" s="15"/>
      <c r="BWU3" s="15"/>
      <c r="BWV3" s="15"/>
      <c r="BWW3" s="15"/>
      <c r="BWX3" s="15"/>
      <c r="BWY3" s="15"/>
      <c r="BWZ3" s="15"/>
      <c r="BXA3" s="15"/>
      <c r="BXB3" s="15"/>
      <c r="BXC3" s="15"/>
      <c r="BXD3" s="15"/>
      <c r="BXE3" s="15"/>
      <c r="BXF3" s="15"/>
      <c r="BXG3" s="15"/>
      <c r="BXH3" s="15"/>
      <c r="BXI3" s="15"/>
      <c r="BXJ3" s="15"/>
      <c r="BXK3" s="15"/>
      <c r="BXL3" s="15"/>
      <c r="BXM3" s="15"/>
      <c r="BXN3" s="15"/>
      <c r="BXO3" s="15"/>
      <c r="BXP3" s="15"/>
      <c r="BXQ3" s="15"/>
      <c r="BXR3" s="15"/>
      <c r="BXS3" s="15"/>
      <c r="BXT3" s="15"/>
      <c r="BXU3" s="15"/>
      <c r="BXV3" s="15"/>
      <c r="BXW3" s="15"/>
      <c r="BXX3" s="15"/>
      <c r="BXY3" s="15"/>
      <c r="BXZ3" s="15"/>
      <c r="BYA3" s="15"/>
      <c r="BYB3" s="15"/>
      <c r="BYC3" s="15"/>
      <c r="BYD3" s="15"/>
      <c r="BYE3" s="15"/>
      <c r="BYF3" s="15"/>
      <c r="BYG3" s="15"/>
      <c r="BYH3" s="15"/>
      <c r="BYI3" s="15"/>
      <c r="BYJ3" s="15"/>
      <c r="BYK3" s="15"/>
      <c r="BYL3" s="15"/>
      <c r="BYM3" s="15"/>
      <c r="BYN3" s="15"/>
      <c r="BYO3" s="15"/>
      <c r="BYP3" s="15"/>
      <c r="BYQ3" s="15"/>
      <c r="BYR3" s="15"/>
      <c r="BYS3" s="15"/>
      <c r="BYT3" s="15"/>
      <c r="BYU3" s="15"/>
      <c r="BYV3" s="15"/>
      <c r="BYW3" s="15"/>
      <c r="BYX3" s="15"/>
      <c r="BYY3" s="15"/>
      <c r="BYZ3" s="15"/>
      <c r="BZA3" s="15"/>
      <c r="BZB3" s="15"/>
      <c r="BZC3" s="15"/>
      <c r="BZD3" s="15"/>
      <c r="BZE3" s="15"/>
      <c r="BZF3" s="15"/>
      <c r="BZG3" s="15"/>
      <c r="BZH3" s="15"/>
      <c r="BZI3" s="15"/>
      <c r="BZJ3" s="15"/>
      <c r="BZK3" s="15"/>
      <c r="BZL3" s="15"/>
      <c r="BZM3" s="15"/>
      <c r="BZN3" s="15"/>
      <c r="BZO3" s="15"/>
      <c r="BZP3" s="15"/>
      <c r="BZQ3" s="15"/>
      <c r="BZR3" s="15"/>
      <c r="BZS3" s="15"/>
      <c r="BZT3" s="15"/>
      <c r="BZU3" s="15"/>
      <c r="BZV3" s="15"/>
      <c r="BZW3" s="15"/>
      <c r="BZX3" s="15"/>
      <c r="BZY3" s="15"/>
      <c r="BZZ3" s="15"/>
      <c r="CAA3" s="15"/>
      <c r="CAB3" s="15"/>
      <c r="CAC3" s="15"/>
      <c r="CAD3" s="15"/>
      <c r="CAE3" s="15"/>
      <c r="CAF3" s="15"/>
      <c r="CAG3" s="15"/>
      <c r="CAH3" s="15"/>
      <c r="CAI3" s="15"/>
      <c r="CAJ3" s="15"/>
      <c r="CAK3" s="15"/>
      <c r="CAL3" s="15"/>
      <c r="CAM3" s="15"/>
      <c r="CAN3" s="15"/>
      <c r="CAO3" s="15"/>
      <c r="CAP3" s="15"/>
      <c r="CAQ3" s="15"/>
      <c r="CAR3" s="15"/>
      <c r="CAS3" s="15"/>
      <c r="CAT3" s="15"/>
      <c r="CAU3" s="15"/>
      <c r="CAV3" s="15"/>
      <c r="CAW3" s="15"/>
      <c r="CAX3" s="15"/>
      <c r="CAY3" s="15"/>
      <c r="CAZ3" s="15"/>
      <c r="CBA3" s="15"/>
      <c r="CBB3" s="15"/>
      <c r="CBC3" s="15"/>
      <c r="CBD3" s="15"/>
      <c r="CBE3" s="15"/>
      <c r="CBF3" s="15"/>
      <c r="CBG3" s="15"/>
      <c r="CBH3" s="15"/>
      <c r="CBI3" s="15"/>
      <c r="CBJ3" s="15"/>
      <c r="CBK3" s="15"/>
      <c r="CBL3" s="15"/>
      <c r="CBM3" s="15"/>
      <c r="CBN3" s="15"/>
      <c r="CBO3" s="15"/>
      <c r="CBP3" s="15"/>
      <c r="CBQ3" s="15"/>
      <c r="CBR3" s="15"/>
      <c r="CBS3" s="15"/>
      <c r="CBT3" s="15"/>
      <c r="CBU3" s="15"/>
      <c r="CBV3" s="15"/>
      <c r="CBW3" s="15"/>
      <c r="CBX3" s="15"/>
      <c r="CBY3" s="15"/>
      <c r="CBZ3" s="15"/>
      <c r="CCA3" s="15"/>
      <c r="CCB3" s="15"/>
      <c r="CCC3" s="15"/>
      <c r="CCD3" s="15"/>
      <c r="CCE3" s="15"/>
      <c r="CCF3" s="15"/>
      <c r="CCG3" s="15"/>
      <c r="CCH3" s="15"/>
      <c r="CCI3" s="15"/>
      <c r="CCJ3" s="15"/>
      <c r="CCK3" s="15"/>
      <c r="CCL3" s="15"/>
      <c r="CCM3" s="15"/>
      <c r="CCN3" s="15"/>
      <c r="CCO3" s="15"/>
      <c r="CCP3" s="15"/>
      <c r="CCQ3" s="15"/>
      <c r="CCR3" s="15"/>
      <c r="CCS3" s="15"/>
      <c r="CCT3" s="15"/>
      <c r="CCU3" s="15"/>
      <c r="CCV3" s="15"/>
      <c r="CCW3" s="15"/>
      <c r="CCX3" s="15"/>
      <c r="CCY3" s="15"/>
      <c r="CCZ3" s="15"/>
      <c r="CDA3" s="15"/>
      <c r="CDB3" s="15"/>
      <c r="CDC3" s="15"/>
      <c r="CDD3" s="15"/>
      <c r="CDE3" s="15"/>
      <c r="CDF3" s="15"/>
      <c r="CDG3" s="15"/>
      <c r="CDH3" s="15"/>
      <c r="CDI3" s="15"/>
      <c r="CDJ3" s="15"/>
      <c r="CDK3" s="15"/>
      <c r="CDL3" s="15"/>
      <c r="CDM3" s="15"/>
      <c r="CDN3" s="15"/>
      <c r="CDO3" s="15"/>
      <c r="CDP3" s="15"/>
      <c r="CDQ3" s="15"/>
      <c r="CDR3" s="15"/>
      <c r="CDS3" s="15"/>
      <c r="CDT3" s="15"/>
      <c r="CDU3" s="15"/>
      <c r="CDV3" s="15"/>
      <c r="CDW3" s="15"/>
      <c r="CDX3" s="15"/>
      <c r="CDY3" s="15"/>
      <c r="CDZ3" s="15"/>
      <c r="CEA3" s="15"/>
      <c r="CEB3" s="15"/>
      <c r="CEC3" s="15"/>
      <c r="CED3" s="15"/>
      <c r="CEE3" s="15"/>
      <c r="CEF3" s="15"/>
      <c r="CEG3" s="15"/>
      <c r="CEH3" s="15"/>
      <c r="CEI3" s="15"/>
      <c r="CEJ3" s="15"/>
      <c r="CEK3" s="15"/>
      <c r="CEL3" s="15"/>
      <c r="CEM3" s="15"/>
      <c r="CEN3" s="15"/>
      <c r="CEO3" s="15"/>
      <c r="CEP3" s="15"/>
      <c r="CEQ3" s="15"/>
      <c r="CER3" s="15"/>
      <c r="CES3" s="15"/>
      <c r="CET3" s="15"/>
      <c r="CEU3" s="15"/>
      <c r="CEV3" s="15"/>
      <c r="CEW3" s="15"/>
      <c r="CEX3" s="15"/>
      <c r="CEY3" s="15"/>
      <c r="CEZ3" s="15"/>
      <c r="CFA3" s="15"/>
      <c r="CFB3" s="15"/>
      <c r="CFC3" s="15"/>
      <c r="CFD3" s="15"/>
      <c r="CFE3" s="15"/>
      <c r="CFF3" s="15"/>
      <c r="CFG3" s="15"/>
      <c r="CFH3" s="15"/>
      <c r="CFI3" s="15"/>
      <c r="CFJ3" s="15"/>
      <c r="CFK3" s="15"/>
      <c r="CFL3" s="15"/>
      <c r="CFM3" s="15"/>
      <c r="CFN3" s="15"/>
      <c r="CFO3" s="15"/>
      <c r="CFP3" s="15"/>
      <c r="CFQ3" s="15"/>
      <c r="CFR3" s="15"/>
      <c r="CFS3" s="15"/>
      <c r="CFT3" s="15"/>
      <c r="CFU3" s="15"/>
      <c r="CFV3" s="15"/>
      <c r="CFW3" s="15"/>
      <c r="CFX3" s="15"/>
      <c r="CFY3" s="15"/>
      <c r="CFZ3" s="15"/>
      <c r="CGA3" s="15"/>
      <c r="CGB3" s="15"/>
      <c r="CGC3" s="15"/>
      <c r="CGD3" s="15"/>
      <c r="CGE3" s="15"/>
      <c r="CGF3" s="15"/>
      <c r="CGG3" s="15"/>
      <c r="CGH3" s="15"/>
      <c r="CGI3" s="15"/>
      <c r="CGJ3" s="15"/>
      <c r="CGK3" s="15"/>
      <c r="CGL3" s="15"/>
      <c r="CGM3" s="15"/>
      <c r="CGN3" s="15"/>
      <c r="CGO3" s="15"/>
      <c r="CGP3" s="15"/>
      <c r="CGQ3" s="15"/>
      <c r="CGR3" s="15"/>
      <c r="CGS3" s="15"/>
      <c r="CGT3" s="15"/>
      <c r="CGU3" s="15"/>
      <c r="CGV3" s="15"/>
      <c r="CGW3" s="15"/>
      <c r="CGX3" s="15"/>
      <c r="CGY3" s="15"/>
      <c r="CGZ3" s="15"/>
      <c r="CHA3" s="15"/>
      <c r="CHB3" s="15"/>
      <c r="CHC3" s="15"/>
      <c r="CHD3" s="15"/>
      <c r="CHE3" s="15"/>
      <c r="CHF3" s="15"/>
      <c r="CHG3" s="15"/>
      <c r="CHH3" s="15"/>
      <c r="CHI3" s="15"/>
      <c r="CHJ3" s="15"/>
      <c r="CHK3" s="15"/>
      <c r="CHL3" s="15"/>
      <c r="CHM3" s="15"/>
      <c r="CHN3" s="15"/>
      <c r="CHO3" s="15"/>
      <c r="CHP3" s="15"/>
      <c r="CHQ3" s="15"/>
      <c r="CHR3" s="15"/>
      <c r="CHS3" s="15"/>
      <c r="CHT3" s="15"/>
      <c r="CHU3" s="15"/>
      <c r="CHV3" s="15"/>
      <c r="CHW3" s="15"/>
      <c r="CHX3" s="15"/>
      <c r="CHY3" s="15"/>
      <c r="CHZ3" s="15"/>
      <c r="CIA3" s="15"/>
      <c r="CIB3" s="15"/>
      <c r="CIC3" s="15"/>
      <c r="CID3" s="15"/>
      <c r="CIE3" s="15"/>
      <c r="CIF3" s="15"/>
      <c r="CIG3" s="15"/>
      <c r="CIH3" s="15"/>
      <c r="CII3" s="15"/>
      <c r="CIJ3" s="15"/>
      <c r="CIK3" s="15"/>
      <c r="CIL3" s="15"/>
      <c r="CIM3" s="15"/>
      <c r="CIN3" s="15"/>
      <c r="CIO3" s="15"/>
      <c r="CIP3" s="15"/>
      <c r="CIQ3" s="15"/>
      <c r="CIR3" s="15"/>
      <c r="CIS3" s="15"/>
      <c r="CIT3" s="15"/>
      <c r="CIU3" s="15"/>
      <c r="CIV3" s="15"/>
      <c r="CIW3" s="15"/>
      <c r="CIX3" s="15"/>
      <c r="CIY3" s="15"/>
      <c r="CIZ3" s="15"/>
      <c r="CJA3" s="15"/>
      <c r="CJB3" s="15"/>
      <c r="CJC3" s="15"/>
      <c r="CJD3" s="15"/>
      <c r="CJE3" s="15"/>
      <c r="CJF3" s="15"/>
      <c r="CJG3" s="15"/>
      <c r="CJH3" s="15"/>
      <c r="CJI3" s="15"/>
      <c r="CJJ3" s="15"/>
      <c r="CJK3" s="15"/>
      <c r="CJL3" s="15"/>
      <c r="CJM3" s="15"/>
      <c r="CJN3" s="15"/>
      <c r="CJO3" s="15"/>
      <c r="CJP3" s="15"/>
      <c r="CJQ3" s="15"/>
      <c r="CJR3" s="15"/>
      <c r="CJS3" s="15"/>
      <c r="CJT3" s="15"/>
      <c r="CJU3" s="15"/>
      <c r="CJV3" s="15"/>
      <c r="CJW3" s="15"/>
      <c r="CJX3" s="15"/>
      <c r="CJY3" s="15"/>
      <c r="CJZ3" s="15"/>
      <c r="CKA3" s="15"/>
      <c r="CKB3" s="15"/>
      <c r="CKC3" s="15"/>
      <c r="CKD3" s="15"/>
      <c r="CKE3" s="15"/>
      <c r="CKF3" s="15"/>
      <c r="CKG3" s="15"/>
      <c r="CKH3" s="15"/>
      <c r="CKI3" s="15"/>
      <c r="CKJ3" s="15"/>
      <c r="CKK3" s="15"/>
      <c r="CKL3" s="15"/>
      <c r="CKM3" s="15"/>
      <c r="CKN3" s="15"/>
      <c r="CKO3" s="15"/>
      <c r="CKP3" s="15"/>
      <c r="CKQ3" s="15"/>
      <c r="CKR3" s="15"/>
      <c r="CKS3" s="15"/>
      <c r="CKT3" s="15"/>
      <c r="CKU3" s="15"/>
      <c r="CKV3" s="15"/>
      <c r="CKW3" s="15"/>
      <c r="CKX3" s="15"/>
      <c r="CKY3" s="15"/>
      <c r="CKZ3" s="15"/>
      <c r="CLA3" s="15"/>
      <c r="CLB3" s="15"/>
      <c r="CLC3" s="15"/>
      <c r="CLD3" s="15"/>
      <c r="CLE3" s="15"/>
      <c r="CLF3" s="15"/>
      <c r="CLG3" s="15"/>
      <c r="CLH3" s="15"/>
      <c r="CLI3" s="15"/>
      <c r="CLJ3" s="15"/>
      <c r="CLK3" s="15"/>
      <c r="CLL3" s="15"/>
      <c r="CLM3" s="15"/>
      <c r="CLN3" s="15"/>
      <c r="CLO3" s="15"/>
      <c r="CLP3" s="15"/>
      <c r="CLQ3" s="15"/>
      <c r="CLR3" s="15"/>
      <c r="CLS3" s="15"/>
      <c r="CLT3" s="15"/>
      <c r="CLU3" s="15"/>
      <c r="CLV3" s="15"/>
      <c r="CLW3" s="15"/>
      <c r="CLX3" s="15"/>
      <c r="CLY3" s="15"/>
      <c r="CLZ3" s="15"/>
      <c r="CMA3" s="15"/>
      <c r="CMB3" s="15"/>
      <c r="CMC3" s="15"/>
      <c r="CMD3" s="15"/>
      <c r="CME3" s="15"/>
      <c r="CMF3" s="15"/>
      <c r="CMG3" s="15"/>
      <c r="CMH3" s="15"/>
      <c r="CMI3" s="15"/>
      <c r="CMJ3" s="15"/>
      <c r="CMK3" s="15"/>
      <c r="CML3" s="15"/>
      <c r="CMM3" s="15"/>
      <c r="CMN3" s="15"/>
      <c r="CMO3" s="15"/>
      <c r="CMP3" s="15"/>
      <c r="CMQ3" s="15"/>
      <c r="CMR3" s="15"/>
      <c r="CMS3" s="15"/>
      <c r="CMT3" s="15"/>
      <c r="CMU3" s="15"/>
      <c r="CMV3" s="15"/>
      <c r="CMW3" s="15"/>
      <c r="CMX3" s="15"/>
      <c r="CMY3" s="15"/>
      <c r="CMZ3" s="15"/>
      <c r="CNA3" s="15"/>
      <c r="CNB3" s="15"/>
      <c r="CNC3" s="15"/>
      <c r="CND3" s="15"/>
      <c r="CNE3" s="15"/>
      <c r="CNF3" s="15"/>
      <c r="CNG3" s="15"/>
      <c r="CNH3" s="15"/>
      <c r="CNI3" s="15"/>
      <c r="CNJ3" s="15"/>
      <c r="CNK3" s="15"/>
      <c r="CNL3" s="15"/>
      <c r="CNM3" s="15"/>
      <c r="CNN3" s="15"/>
      <c r="CNO3" s="15"/>
      <c r="CNP3" s="15"/>
      <c r="CNQ3" s="15"/>
      <c r="CNR3" s="15"/>
      <c r="CNS3" s="15"/>
      <c r="CNT3" s="15"/>
      <c r="CNU3" s="15"/>
      <c r="CNV3" s="15"/>
      <c r="CNW3" s="15"/>
      <c r="CNX3" s="15"/>
      <c r="CNY3" s="15"/>
      <c r="CNZ3" s="15"/>
      <c r="COA3" s="15"/>
      <c r="COB3" s="15"/>
      <c r="COC3" s="15"/>
      <c r="COD3" s="15"/>
      <c r="COE3" s="15"/>
      <c r="COF3" s="15"/>
      <c r="COG3" s="15"/>
      <c r="COH3" s="15"/>
      <c r="COI3" s="15"/>
      <c r="COJ3" s="15"/>
      <c r="COK3" s="15"/>
      <c r="COL3" s="15"/>
      <c r="COM3" s="15"/>
      <c r="CON3" s="15"/>
      <c r="COO3" s="15"/>
      <c r="COP3" s="15"/>
      <c r="COQ3" s="15"/>
      <c r="COR3" s="15"/>
      <c r="COS3" s="15"/>
      <c r="COT3" s="15"/>
      <c r="COU3" s="15"/>
      <c r="COV3" s="15"/>
      <c r="COW3" s="15"/>
      <c r="COX3" s="15"/>
      <c r="COY3" s="15"/>
      <c r="COZ3" s="15"/>
      <c r="CPA3" s="15"/>
      <c r="CPB3" s="15"/>
      <c r="CPC3" s="15"/>
      <c r="CPD3" s="15"/>
      <c r="CPE3" s="15"/>
      <c r="CPF3" s="15"/>
      <c r="CPG3" s="15"/>
      <c r="CPH3" s="15"/>
      <c r="CPI3" s="15"/>
      <c r="CPJ3" s="15"/>
      <c r="CPK3" s="15"/>
      <c r="CPL3" s="15"/>
      <c r="CPM3" s="15"/>
      <c r="CPN3" s="15"/>
      <c r="CPO3" s="15"/>
      <c r="CPP3" s="15"/>
      <c r="CPQ3" s="15"/>
      <c r="CPR3" s="15"/>
      <c r="CPS3" s="15"/>
      <c r="CPT3" s="15"/>
      <c r="CPU3" s="15"/>
      <c r="CPV3" s="15"/>
      <c r="CPW3" s="15"/>
      <c r="CPX3" s="15"/>
      <c r="CPY3" s="15"/>
      <c r="CPZ3" s="15"/>
      <c r="CQA3" s="15"/>
      <c r="CQB3" s="15"/>
      <c r="CQC3" s="15"/>
      <c r="CQD3" s="15"/>
      <c r="CQE3" s="15"/>
      <c r="CQF3" s="15"/>
      <c r="CQG3" s="15"/>
      <c r="CQH3" s="15"/>
      <c r="CQI3" s="15"/>
      <c r="CQJ3" s="15"/>
      <c r="CQK3" s="15"/>
      <c r="CQL3" s="15"/>
      <c r="CQM3" s="15"/>
      <c r="CQN3" s="15"/>
      <c r="CQO3" s="15"/>
      <c r="CQP3" s="15"/>
      <c r="CQQ3" s="15"/>
      <c r="CQR3" s="15"/>
      <c r="CQS3" s="15"/>
      <c r="CQT3" s="15"/>
      <c r="CQU3" s="15"/>
      <c r="CQV3" s="15"/>
      <c r="CQW3" s="15"/>
      <c r="CQX3" s="15"/>
      <c r="CQY3" s="15"/>
      <c r="CQZ3" s="15"/>
      <c r="CRA3" s="15"/>
      <c r="CRB3" s="15"/>
      <c r="CRC3" s="15"/>
      <c r="CRD3" s="15"/>
      <c r="CRE3" s="15"/>
      <c r="CRF3" s="15"/>
      <c r="CRG3" s="15"/>
      <c r="CRH3" s="15"/>
      <c r="CRI3" s="15"/>
      <c r="CRJ3" s="15"/>
      <c r="CRK3" s="15"/>
      <c r="CRL3" s="15"/>
      <c r="CRM3" s="15"/>
      <c r="CRN3" s="15"/>
      <c r="CRO3" s="15"/>
      <c r="CRP3" s="15"/>
      <c r="CRQ3" s="15"/>
      <c r="CRR3" s="15"/>
      <c r="CRS3" s="15"/>
      <c r="CRT3" s="15"/>
      <c r="CRU3" s="15"/>
      <c r="CRV3" s="15"/>
      <c r="CRW3" s="15"/>
      <c r="CRX3" s="15"/>
      <c r="CRY3" s="15"/>
      <c r="CRZ3" s="15"/>
      <c r="CSA3" s="15"/>
      <c r="CSB3" s="15"/>
      <c r="CSC3" s="15"/>
      <c r="CSD3" s="15"/>
      <c r="CSE3" s="15"/>
      <c r="CSF3" s="15"/>
      <c r="CSG3" s="15"/>
      <c r="CSH3" s="15"/>
      <c r="CSI3" s="15"/>
      <c r="CSJ3" s="15"/>
      <c r="CSK3" s="15"/>
      <c r="CSL3" s="15"/>
      <c r="CSM3" s="15"/>
      <c r="CSN3" s="15"/>
      <c r="CSO3" s="15"/>
      <c r="CSP3" s="15"/>
      <c r="CSQ3" s="15"/>
      <c r="CSR3" s="15"/>
      <c r="CSS3" s="15"/>
      <c r="CST3" s="15"/>
      <c r="CSU3" s="15"/>
      <c r="CSV3" s="15"/>
      <c r="CSW3" s="15"/>
      <c r="CSX3" s="15"/>
      <c r="CSY3" s="15"/>
      <c r="CSZ3" s="15"/>
      <c r="CTA3" s="15"/>
      <c r="CTB3" s="15"/>
      <c r="CTC3" s="15"/>
      <c r="CTD3" s="15"/>
      <c r="CTE3" s="15"/>
      <c r="CTF3" s="15"/>
      <c r="CTG3" s="15"/>
      <c r="CTH3" s="15"/>
      <c r="CTI3" s="15"/>
      <c r="CTJ3" s="15"/>
      <c r="CTK3" s="15"/>
      <c r="CTL3" s="15"/>
      <c r="CTM3" s="15"/>
      <c r="CTN3" s="15"/>
      <c r="CTO3" s="15"/>
      <c r="CTP3" s="15"/>
      <c r="CTQ3" s="15"/>
      <c r="CTR3" s="15"/>
      <c r="CTS3" s="15"/>
      <c r="CTT3" s="15"/>
      <c r="CTU3" s="15"/>
      <c r="CTV3" s="15"/>
      <c r="CTW3" s="15"/>
      <c r="CTX3" s="15"/>
      <c r="CTY3" s="15"/>
      <c r="CTZ3" s="15"/>
      <c r="CUA3" s="15"/>
      <c r="CUB3" s="15"/>
      <c r="CUC3" s="15"/>
      <c r="CUD3" s="15"/>
      <c r="CUE3" s="15"/>
      <c r="CUF3" s="15"/>
      <c r="CUG3" s="15"/>
      <c r="CUH3" s="15"/>
      <c r="CUI3" s="15"/>
      <c r="CUJ3" s="15"/>
      <c r="CUK3" s="15"/>
      <c r="CUL3" s="15"/>
      <c r="CUM3" s="15"/>
      <c r="CUN3" s="15"/>
      <c r="CUO3" s="15"/>
      <c r="CUP3" s="15"/>
      <c r="CUQ3" s="15"/>
      <c r="CUR3" s="15"/>
      <c r="CUS3" s="15"/>
      <c r="CUT3" s="15"/>
      <c r="CUU3" s="15"/>
      <c r="CUV3" s="15"/>
      <c r="CUW3" s="15"/>
      <c r="CUX3" s="15"/>
      <c r="CUY3" s="15"/>
      <c r="CUZ3" s="15"/>
      <c r="CVA3" s="15"/>
      <c r="CVB3" s="15"/>
      <c r="CVC3" s="15"/>
      <c r="CVD3" s="15"/>
      <c r="CVE3" s="15"/>
      <c r="CVF3" s="15"/>
      <c r="CVG3" s="15"/>
      <c r="CVH3" s="15"/>
      <c r="CVI3" s="15"/>
      <c r="CVJ3" s="15"/>
      <c r="CVK3" s="15"/>
      <c r="CVL3" s="15"/>
      <c r="CVM3" s="15"/>
      <c r="CVN3" s="15"/>
      <c r="CVO3" s="15"/>
      <c r="CVP3" s="15"/>
      <c r="CVQ3" s="15"/>
      <c r="CVR3" s="15"/>
      <c r="CVS3" s="15"/>
      <c r="CVT3" s="15"/>
      <c r="CVU3" s="15"/>
      <c r="CVV3" s="15"/>
      <c r="CVW3" s="15"/>
      <c r="CVX3" s="15"/>
      <c r="CVY3" s="15"/>
      <c r="CVZ3" s="15"/>
      <c r="CWA3" s="15"/>
      <c r="CWB3" s="15"/>
      <c r="CWC3" s="15"/>
      <c r="CWD3" s="15"/>
      <c r="CWE3" s="15"/>
      <c r="CWF3" s="15"/>
      <c r="CWG3" s="15"/>
      <c r="CWH3" s="15"/>
      <c r="CWI3" s="15"/>
      <c r="CWJ3" s="15"/>
      <c r="CWK3" s="15"/>
      <c r="CWL3" s="15"/>
      <c r="CWM3" s="15"/>
      <c r="CWN3" s="15"/>
      <c r="CWO3" s="15"/>
      <c r="CWP3" s="15"/>
      <c r="CWQ3" s="15"/>
      <c r="CWR3" s="15"/>
      <c r="CWS3" s="15"/>
      <c r="CWT3" s="15"/>
      <c r="CWU3" s="15"/>
      <c r="CWV3" s="15"/>
      <c r="CWW3" s="15"/>
      <c r="CWX3" s="15"/>
      <c r="CWY3" s="15"/>
      <c r="CWZ3" s="15"/>
      <c r="CXA3" s="15"/>
      <c r="CXB3" s="15"/>
      <c r="CXC3" s="15"/>
      <c r="CXD3" s="15"/>
      <c r="CXE3" s="15"/>
      <c r="CXF3" s="15"/>
      <c r="CXG3" s="15"/>
      <c r="CXH3" s="15"/>
      <c r="CXI3" s="15"/>
      <c r="CXJ3" s="15"/>
      <c r="CXK3" s="15"/>
      <c r="CXL3" s="15"/>
      <c r="CXM3" s="15"/>
      <c r="CXN3" s="15"/>
      <c r="CXO3" s="15"/>
      <c r="CXP3" s="15"/>
      <c r="CXQ3" s="15"/>
      <c r="CXR3" s="15"/>
      <c r="CXS3" s="15"/>
      <c r="CXT3" s="15"/>
      <c r="CXU3" s="15"/>
      <c r="CXV3" s="15"/>
      <c r="CXW3" s="15"/>
      <c r="CXX3" s="15"/>
      <c r="CXY3" s="15"/>
      <c r="CXZ3" s="15"/>
      <c r="CYA3" s="15"/>
      <c r="CYB3" s="15"/>
      <c r="CYC3" s="15"/>
      <c r="CYD3" s="15"/>
      <c r="CYE3" s="15"/>
      <c r="CYF3" s="15"/>
      <c r="CYG3" s="15"/>
      <c r="CYH3" s="15"/>
      <c r="CYI3" s="15"/>
      <c r="CYJ3" s="15"/>
      <c r="CYK3" s="15"/>
      <c r="CYL3" s="15"/>
      <c r="CYM3" s="15"/>
      <c r="CYN3" s="15"/>
      <c r="CYO3" s="15"/>
      <c r="CYP3" s="15"/>
      <c r="CYQ3" s="15"/>
      <c r="CYR3" s="15"/>
      <c r="CYS3" s="15"/>
      <c r="CYT3" s="15"/>
      <c r="CYU3" s="15"/>
      <c r="CYV3" s="15"/>
      <c r="CYW3" s="15"/>
      <c r="CYX3" s="15"/>
      <c r="CYY3" s="15"/>
      <c r="CYZ3" s="15"/>
      <c r="CZA3" s="15"/>
      <c r="CZB3" s="15"/>
      <c r="CZC3" s="15"/>
      <c r="CZD3" s="15"/>
      <c r="CZE3" s="15"/>
      <c r="CZF3" s="15"/>
      <c r="CZG3" s="15"/>
      <c r="CZH3" s="15"/>
      <c r="CZI3" s="15"/>
      <c r="CZJ3" s="15"/>
      <c r="CZK3" s="15"/>
      <c r="CZL3" s="15"/>
      <c r="CZM3" s="15"/>
      <c r="CZN3" s="15"/>
      <c r="CZO3" s="15"/>
      <c r="CZP3" s="15"/>
      <c r="CZQ3" s="15"/>
      <c r="CZR3" s="15"/>
      <c r="CZS3" s="15"/>
      <c r="CZT3" s="15"/>
      <c r="CZU3" s="15"/>
      <c r="CZV3" s="15"/>
      <c r="CZW3" s="15"/>
      <c r="CZX3" s="15"/>
      <c r="CZY3" s="15"/>
      <c r="CZZ3" s="15"/>
      <c r="DAA3" s="15"/>
      <c r="DAB3" s="15"/>
      <c r="DAC3" s="15"/>
      <c r="DAD3" s="15"/>
      <c r="DAE3" s="15"/>
      <c r="DAF3" s="15"/>
      <c r="DAG3" s="15"/>
      <c r="DAH3" s="15"/>
      <c r="DAI3" s="15"/>
      <c r="DAJ3" s="15"/>
      <c r="DAK3" s="15"/>
      <c r="DAL3" s="15"/>
      <c r="DAM3" s="15"/>
      <c r="DAN3" s="15"/>
      <c r="DAO3" s="15"/>
      <c r="DAP3" s="15"/>
      <c r="DAQ3" s="15"/>
      <c r="DAR3" s="15"/>
      <c r="DAS3" s="15"/>
      <c r="DAT3" s="15"/>
      <c r="DAU3" s="15"/>
      <c r="DAV3" s="15"/>
      <c r="DAW3" s="15"/>
      <c r="DAX3" s="15"/>
      <c r="DAY3" s="15"/>
      <c r="DAZ3" s="15"/>
      <c r="DBA3" s="15"/>
      <c r="DBB3" s="15"/>
      <c r="DBC3" s="15"/>
      <c r="DBD3" s="15"/>
      <c r="DBE3" s="15"/>
      <c r="DBF3" s="15"/>
      <c r="DBG3" s="15"/>
      <c r="DBH3" s="15"/>
      <c r="DBI3" s="15"/>
      <c r="DBJ3" s="15"/>
      <c r="DBK3" s="15"/>
      <c r="DBL3" s="15"/>
      <c r="DBM3" s="15"/>
      <c r="DBN3" s="15"/>
      <c r="DBO3" s="15"/>
      <c r="DBP3" s="15"/>
      <c r="DBQ3" s="15"/>
      <c r="DBR3" s="15"/>
      <c r="DBS3" s="15"/>
      <c r="DBT3" s="15"/>
      <c r="DBU3" s="15"/>
      <c r="DBV3" s="15"/>
      <c r="DBW3" s="15"/>
      <c r="DBX3" s="15"/>
      <c r="DBY3" s="15"/>
      <c r="DBZ3" s="15"/>
      <c r="DCA3" s="15"/>
      <c r="DCB3" s="15"/>
      <c r="DCC3" s="15"/>
      <c r="DCD3" s="15"/>
      <c r="DCE3" s="15"/>
      <c r="DCF3" s="15"/>
      <c r="DCG3" s="15"/>
      <c r="DCH3" s="15"/>
      <c r="DCI3" s="15"/>
      <c r="DCJ3" s="15"/>
      <c r="DCK3" s="15"/>
      <c r="DCL3" s="15"/>
      <c r="DCM3" s="15"/>
      <c r="DCN3" s="15"/>
      <c r="DCO3" s="15"/>
      <c r="DCP3" s="15"/>
      <c r="DCQ3" s="15"/>
      <c r="DCR3" s="15"/>
      <c r="DCS3" s="15"/>
      <c r="DCT3" s="15"/>
      <c r="DCU3" s="15"/>
      <c r="DCV3" s="15"/>
      <c r="DCW3" s="15"/>
      <c r="DCX3" s="15"/>
      <c r="DCY3" s="15"/>
      <c r="DCZ3" s="15"/>
      <c r="DDA3" s="15"/>
      <c r="DDB3" s="15"/>
      <c r="DDC3" s="15"/>
      <c r="DDD3" s="15"/>
      <c r="DDE3" s="15"/>
      <c r="DDF3" s="15"/>
      <c r="DDG3" s="15"/>
      <c r="DDH3" s="15"/>
      <c r="DDI3" s="15"/>
      <c r="DDJ3" s="15"/>
      <c r="DDK3" s="15"/>
      <c r="DDL3" s="15"/>
      <c r="DDM3" s="15"/>
      <c r="DDN3" s="15"/>
      <c r="DDO3" s="15"/>
      <c r="DDP3" s="15"/>
      <c r="DDQ3" s="15"/>
      <c r="DDR3" s="15"/>
      <c r="DDS3" s="15"/>
      <c r="DDT3" s="15"/>
      <c r="DDU3" s="15"/>
      <c r="DDV3" s="15"/>
      <c r="DDW3" s="15"/>
      <c r="DDX3" s="15"/>
      <c r="DDY3" s="15"/>
      <c r="DDZ3" s="15"/>
      <c r="DEA3" s="15"/>
      <c r="DEB3" s="15"/>
      <c r="DEC3" s="15"/>
      <c r="DED3" s="15"/>
      <c r="DEE3" s="15"/>
      <c r="DEF3" s="15"/>
      <c r="DEG3" s="15"/>
      <c r="DEH3" s="15"/>
      <c r="DEI3" s="15"/>
      <c r="DEJ3" s="15"/>
      <c r="DEK3" s="15"/>
      <c r="DEL3" s="15"/>
      <c r="DEM3" s="15"/>
      <c r="DEN3" s="15"/>
      <c r="DEO3" s="15"/>
      <c r="DEP3" s="15"/>
      <c r="DEQ3" s="15"/>
      <c r="DER3" s="15"/>
      <c r="DES3" s="15"/>
      <c r="DET3" s="15"/>
      <c r="DEU3" s="15"/>
      <c r="DEV3" s="15"/>
      <c r="DEW3" s="15"/>
      <c r="DEX3" s="15"/>
      <c r="DEY3" s="15"/>
      <c r="DEZ3" s="15"/>
      <c r="DFA3" s="15"/>
      <c r="DFB3" s="15"/>
      <c r="DFC3" s="15"/>
      <c r="DFD3" s="15"/>
      <c r="DFE3" s="15"/>
      <c r="DFF3" s="15"/>
      <c r="DFG3" s="15"/>
      <c r="DFH3" s="15"/>
      <c r="DFI3" s="15"/>
      <c r="DFJ3" s="15"/>
      <c r="DFK3" s="15"/>
      <c r="DFL3" s="15"/>
      <c r="DFM3" s="15"/>
      <c r="DFN3" s="15"/>
      <c r="DFO3" s="15"/>
      <c r="DFP3" s="15"/>
      <c r="DFQ3" s="15"/>
      <c r="DFR3" s="15"/>
      <c r="DFS3" s="15"/>
      <c r="DFT3" s="15"/>
      <c r="DFU3" s="15"/>
      <c r="DFV3" s="15"/>
      <c r="DFW3" s="15"/>
      <c r="DFX3" s="15"/>
      <c r="DFY3" s="15"/>
      <c r="DFZ3" s="15"/>
      <c r="DGA3" s="15"/>
      <c r="DGB3" s="15"/>
      <c r="DGC3" s="15"/>
      <c r="DGD3" s="15"/>
      <c r="DGE3" s="15"/>
      <c r="DGF3" s="15"/>
      <c r="DGG3" s="15"/>
      <c r="DGH3" s="15"/>
      <c r="DGI3" s="15"/>
      <c r="DGJ3" s="15"/>
      <c r="DGK3" s="15"/>
      <c r="DGL3" s="15"/>
      <c r="DGM3" s="15"/>
      <c r="DGN3" s="15"/>
      <c r="DGO3" s="15"/>
      <c r="DGP3" s="15"/>
      <c r="DGQ3" s="15"/>
      <c r="DGR3" s="15"/>
      <c r="DGS3" s="15"/>
      <c r="DGT3" s="15"/>
      <c r="DGU3" s="15"/>
      <c r="DGV3" s="15"/>
      <c r="DGW3" s="15"/>
      <c r="DGX3" s="15"/>
      <c r="DGY3" s="15"/>
      <c r="DGZ3" s="15"/>
      <c r="DHA3" s="15"/>
      <c r="DHB3" s="15"/>
      <c r="DHC3" s="15"/>
      <c r="DHD3" s="15"/>
      <c r="DHE3" s="15"/>
      <c r="DHF3" s="15"/>
      <c r="DHG3" s="15"/>
      <c r="DHH3" s="15"/>
      <c r="DHI3" s="15"/>
      <c r="DHJ3" s="15"/>
      <c r="DHK3" s="15"/>
      <c r="DHL3" s="15"/>
      <c r="DHM3" s="15"/>
      <c r="DHN3" s="15"/>
      <c r="DHO3" s="15"/>
      <c r="DHP3" s="15"/>
      <c r="DHQ3" s="15"/>
      <c r="DHR3" s="15"/>
      <c r="DHS3" s="15"/>
      <c r="DHT3" s="15"/>
      <c r="DHU3" s="15"/>
      <c r="DHV3" s="15"/>
      <c r="DHW3" s="15"/>
      <c r="DHX3" s="15"/>
      <c r="DHY3" s="15"/>
      <c r="DHZ3" s="15"/>
      <c r="DIA3" s="15"/>
      <c r="DIB3" s="15"/>
      <c r="DIC3" s="15"/>
      <c r="DID3" s="15"/>
      <c r="DIE3" s="15"/>
      <c r="DIF3" s="15"/>
      <c r="DIG3" s="15"/>
      <c r="DIH3" s="15"/>
      <c r="DII3" s="15"/>
      <c r="DIJ3" s="15"/>
      <c r="DIK3" s="15"/>
      <c r="DIL3" s="15"/>
      <c r="DIM3" s="15"/>
      <c r="DIN3" s="15"/>
      <c r="DIO3" s="15"/>
      <c r="DIP3" s="15"/>
      <c r="DIQ3" s="15"/>
      <c r="DIR3" s="15"/>
      <c r="DIS3" s="15"/>
      <c r="DIT3" s="15"/>
      <c r="DIU3" s="15"/>
      <c r="DIV3" s="15"/>
      <c r="DIW3" s="15"/>
      <c r="DIX3" s="15"/>
      <c r="DIY3" s="15"/>
      <c r="DIZ3" s="15"/>
      <c r="DJA3" s="15"/>
      <c r="DJB3" s="15"/>
      <c r="DJC3" s="15"/>
      <c r="DJD3" s="15"/>
      <c r="DJE3" s="15"/>
      <c r="DJF3" s="15"/>
      <c r="DJG3" s="15"/>
      <c r="DJH3" s="15"/>
      <c r="DJI3" s="15"/>
      <c r="DJJ3" s="15"/>
      <c r="DJK3" s="15"/>
      <c r="DJL3" s="15"/>
      <c r="DJM3" s="15"/>
      <c r="DJN3" s="15"/>
      <c r="DJO3" s="15"/>
      <c r="DJP3" s="15"/>
      <c r="DJQ3" s="15"/>
      <c r="DJR3" s="15"/>
      <c r="DJS3" s="15"/>
      <c r="DJT3" s="15"/>
      <c r="DJU3" s="15"/>
      <c r="DJV3" s="15"/>
      <c r="DJW3" s="15"/>
      <c r="DJX3" s="15"/>
      <c r="DJY3" s="15"/>
      <c r="DJZ3" s="15"/>
      <c r="DKA3" s="15"/>
      <c r="DKB3" s="15"/>
      <c r="DKC3" s="15"/>
      <c r="DKD3" s="15"/>
      <c r="DKE3" s="15"/>
      <c r="DKF3" s="15"/>
      <c r="DKG3" s="15"/>
      <c r="DKH3" s="15"/>
      <c r="DKI3" s="15"/>
      <c r="DKJ3" s="15"/>
      <c r="DKK3" s="15"/>
      <c r="DKL3" s="15"/>
      <c r="DKM3" s="15"/>
      <c r="DKN3" s="15"/>
      <c r="DKO3" s="15"/>
      <c r="DKP3" s="15"/>
      <c r="DKQ3" s="15"/>
      <c r="DKR3" s="15"/>
      <c r="DKS3" s="15"/>
      <c r="DKT3" s="15"/>
      <c r="DKU3" s="15"/>
      <c r="DKV3" s="15"/>
      <c r="DKW3" s="15"/>
      <c r="DKX3" s="15"/>
      <c r="DKY3" s="15"/>
      <c r="DKZ3" s="15"/>
      <c r="DLA3" s="15"/>
      <c r="DLB3" s="15"/>
      <c r="DLC3" s="15"/>
      <c r="DLD3" s="15"/>
      <c r="DLE3" s="15"/>
      <c r="DLF3" s="15"/>
      <c r="DLG3" s="15"/>
      <c r="DLH3" s="15"/>
      <c r="DLI3" s="15"/>
      <c r="DLJ3" s="15"/>
      <c r="DLK3" s="15"/>
      <c r="DLL3" s="15"/>
      <c r="DLM3" s="15"/>
      <c r="DLN3" s="15"/>
      <c r="DLO3" s="15"/>
      <c r="DLP3" s="15"/>
      <c r="DLQ3" s="15"/>
      <c r="DLR3" s="15"/>
      <c r="DLS3" s="15"/>
      <c r="DLT3" s="15"/>
      <c r="DLU3" s="15"/>
      <c r="DLV3" s="15"/>
      <c r="DLW3" s="15"/>
      <c r="DLX3" s="15"/>
      <c r="DLY3" s="15"/>
      <c r="DLZ3" s="15"/>
      <c r="DMA3" s="15"/>
      <c r="DMB3" s="15"/>
      <c r="DMC3" s="15"/>
      <c r="DMD3" s="15"/>
      <c r="DME3" s="15"/>
      <c r="DMF3" s="15"/>
      <c r="DMG3" s="15"/>
      <c r="DMH3" s="15"/>
      <c r="DMI3" s="15"/>
      <c r="DMJ3" s="15"/>
      <c r="DMK3" s="15"/>
      <c r="DML3" s="15"/>
      <c r="DMM3" s="15"/>
      <c r="DMN3" s="15"/>
      <c r="DMO3" s="15"/>
      <c r="DMP3" s="15"/>
      <c r="DMQ3" s="15"/>
      <c r="DMR3" s="15"/>
      <c r="DMS3" s="15"/>
      <c r="DMT3" s="15"/>
      <c r="DMU3" s="15"/>
      <c r="DMV3" s="15"/>
      <c r="DMW3" s="15"/>
      <c r="DMX3" s="15"/>
      <c r="DMY3" s="15"/>
      <c r="DMZ3" s="15"/>
      <c r="DNA3" s="15"/>
      <c r="DNB3" s="15"/>
      <c r="DNC3" s="15"/>
      <c r="DND3" s="15"/>
      <c r="DNE3" s="15"/>
      <c r="DNF3" s="15"/>
      <c r="DNG3" s="15"/>
      <c r="DNH3" s="15"/>
      <c r="DNI3" s="15"/>
      <c r="DNJ3" s="15"/>
      <c r="DNK3" s="15"/>
      <c r="DNL3" s="15"/>
      <c r="DNM3" s="15"/>
      <c r="DNN3" s="15"/>
      <c r="DNO3" s="15"/>
      <c r="DNP3" s="15"/>
      <c r="DNQ3" s="15"/>
      <c r="DNR3" s="15"/>
      <c r="DNS3" s="15"/>
      <c r="DNT3" s="15"/>
      <c r="DNU3" s="15"/>
      <c r="DNV3" s="15"/>
      <c r="DNW3" s="15"/>
      <c r="DNX3" s="15"/>
      <c r="DNY3" s="15"/>
      <c r="DNZ3" s="15"/>
      <c r="DOA3" s="15"/>
      <c r="DOB3" s="15"/>
      <c r="DOC3" s="15"/>
      <c r="DOD3" s="15"/>
      <c r="DOE3" s="15"/>
      <c r="DOF3" s="15"/>
      <c r="DOG3" s="15"/>
      <c r="DOH3" s="15"/>
      <c r="DOI3" s="15"/>
      <c r="DOJ3" s="15"/>
      <c r="DOK3" s="15"/>
      <c r="DOL3" s="15"/>
      <c r="DOM3" s="15"/>
      <c r="DON3" s="15"/>
      <c r="DOO3" s="15"/>
      <c r="DOP3" s="15"/>
      <c r="DOQ3" s="15"/>
      <c r="DOR3" s="15"/>
      <c r="DOS3" s="15"/>
      <c r="DOT3" s="15"/>
      <c r="DOU3" s="15"/>
      <c r="DOV3" s="15"/>
      <c r="DOW3" s="15"/>
      <c r="DOX3" s="15"/>
      <c r="DOY3" s="15"/>
      <c r="DOZ3" s="15"/>
      <c r="DPA3" s="15"/>
      <c r="DPB3" s="15"/>
      <c r="DPC3" s="15"/>
      <c r="DPD3" s="15"/>
      <c r="DPE3" s="15"/>
      <c r="DPF3" s="15"/>
      <c r="DPG3" s="15"/>
      <c r="DPH3" s="15"/>
      <c r="DPI3" s="15"/>
      <c r="DPJ3" s="15"/>
      <c r="DPK3" s="15"/>
      <c r="DPL3" s="15"/>
      <c r="DPM3" s="15"/>
      <c r="DPN3" s="15"/>
      <c r="DPO3" s="15"/>
      <c r="DPP3" s="15"/>
      <c r="DPQ3" s="15"/>
      <c r="DPR3" s="15"/>
      <c r="DPS3" s="15"/>
      <c r="DPT3" s="15"/>
      <c r="DPU3" s="15"/>
      <c r="DPV3" s="15"/>
      <c r="DPW3" s="15"/>
      <c r="DPX3" s="15"/>
      <c r="DPY3" s="15"/>
      <c r="DPZ3" s="15"/>
      <c r="DQA3" s="15"/>
      <c r="DQB3" s="15"/>
      <c r="DQC3" s="15"/>
      <c r="DQD3" s="15"/>
      <c r="DQE3" s="15"/>
      <c r="DQF3" s="15"/>
      <c r="DQG3" s="15"/>
      <c r="DQH3" s="15"/>
      <c r="DQI3" s="15"/>
      <c r="DQJ3" s="15"/>
      <c r="DQK3" s="15"/>
      <c r="DQL3" s="15"/>
      <c r="DQM3" s="15"/>
      <c r="DQN3" s="15"/>
      <c r="DQO3" s="15"/>
      <c r="DQP3" s="15"/>
      <c r="DQQ3" s="15"/>
      <c r="DQR3" s="15"/>
      <c r="DQS3" s="15"/>
      <c r="DQT3" s="15"/>
      <c r="DQU3" s="15"/>
      <c r="DQV3" s="15"/>
      <c r="DQW3" s="15"/>
      <c r="DQX3" s="15"/>
      <c r="DQY3" s="15"/>
      <c r="DQZ3" s="15"/>
      <c r="DRA3" s="15"/>
      <c r="DRB3" s="15"/>
      <c r="DRC3" s="15"/>
      <c r="DRD3" s="15"/>
      <c r="DRE3" s="15"/>
      <c r="DRF3" s="15"/>
      <c r="DRG3" s="15"/>
      <c r="DRH3" s="15"/>
      <c r="DRI3" s="15"/>
      <c r="DRJ3" s="15"/>
      <c r="DRK3" s="15"/>
      <c r="DRL3" s="15"/>
      <c r="DRM3" s="15"/>
      <c r="DRN3" s="15"/>
      <c r="DRO3" s="15"/>
      <c r="DRP3" s="15"/>
      <c r="DRQ3" s="15"/>
      <c r="DRR3" s="15"/>
      <c r="DRS3" s="15"/>
      <c r="DRT3" s="15"/>
      <c r="DRU3" s="15"/>
      <c r="DRV3" s="15"/>
      <c r="DRW3" s="15"/>
      <c r="DRX3" s="15"/>
      <c r="DRY3" s="15"/>
      <c r="DRZ3" s="15"/>
      <c r="DSA3" s="15"/>
      <c r="DSB3" s="15"/>
      <c r="DSC3" s="15"/>
      <c r="DSD3" s="15"/>
      <c r="DSE3" s="15"/>
      <c r="DSF3" s="15"/>
      <c r="DSG3" s="15"/>
      <c r="DSH3" s="15"/>
      <c r="DSI3" s="15"/>
      <c r="DSJ3" s="15"/>
      <c r="DSK3" s="15"/>
      <c r="DSL3" s="15"/>
      <c r="DSM3" s="15"/>
      <c r="DSN3" s="15"/>
      <c r="DSO3" s="15"/>
      <c r="DSP3" s="15"/>
      <c r="DSQ3" s="15"/>
      <c r="DSR3" s="15"/>
      <c r="DSS3" s="15"/>
      <c r="DST3" s="15"/>
      <c r="DSU3" s="15"/>
      <c r="DSV3" s="15"/>
      <c r="DSW3" s="15"/>
      <c r="DSX3" s="15"/>
      <c r="DSY3" s="15"/>
      <c r="DSZ3" s="15"/>
      <c r="DTA3" s="15"/>
      <c r="DTB3" s="15"/>
      <c r="DTC3" s="15"/>
      <c r="DTD3" s="15"/>
      <c r="DTE3" s="15"/>
      <c r="DTF3" s="15"/>
      <c r="DTG3" s="15"/>
      <c r="DTH3" s="15"/>
      <c r="DTI3" s="15"/>
      <c r="DTJ3" s="15"/>
      <c r="DTK3" s="15"/>
      <c r="DTL3" s="15"/>
      <c r="DTM3" s="15"/>
      <c r="DTN3" s="15"/>
      <c r="DTO3" s="15"/>
      <c r="DTP3" s="15"/>
      <c r="DTQ3" s="15"/>
      <c r="DTR3" s="15"/>
      <c r="DTS3" s="15"/>
      <c r="DTT3" s="15"/>
      <c r="DTU3" s="15"/>
      <c r="DTV3" s="15"/>
      <c r="DTW3" s="15"/>
      <c r="DTX3" s="15"/>
      <c r="DTY3" s="15"/>
      <c r="DTZ3" s="15"/>
      <c r="DUA3" s="15"/>
      <c r="DUB3" s="15"/>
      <c r="DUC3" s="15"/>
      <c r="DUD3" s="15"/>
      <c r="DUE3" s="15"/>
      <c r="DUF3" s="15"/>
      <c r="DUG3" s="15"/>
      <c r="DUH3" s="15"/>
      <c r="DUI3" s="15"/>
      <c r="DUJ3" s="15"/>
      <c r="DUK3" s="15"/>
      <c r="DUL3" s="15"/>
      <c r="DUM3" s="15"/>
      <c r="DUN3" s="15"/>
      <c r="DUO3" s="15"/>
      <c r="DUP3" s="15"/>
      <c r="DUQ3" s="15"/>
      <c r="DUR3" s="15"/>
      <c r="DUS3" s="15"/>
      <c r="DUT3" s="15"/>
      <c r="DUU3" s="15"/>
      <c r="DUV3" s="15"/>
      <c r="DUW3" s="15"/>
      <c r="DUX3" s="15"/>
      <c r="DUY3" s="15"/>
      <c r="DUZ3" s="15"/>
      <c r="DVA3" s="15"/>
      <c r="DVB3" s="15"/>
      <c r="DVC3" s="15"/>
      <c r="DVD3" s="15"/>
      <c r="DVE3" s="15"/>
      <c r="DVF3" s="15"/>
      <c r="DVG3" s="15"/>
      <c r="DVH3" s="15"/>
      <c r="DVI3" s="15"/>
      <c r="DVJ3" s="15"/>
      <c r="DVK3" s="15"/>
      <c r="DVL3" s="15"/>
      <c r="DVM3" s="15"/>
      <c r="DVN3" s="15"/>
      <c r="DVO3" s="15"/>
      <c r="DVP3" s="15"/>
      <c r="DVQ3" s="15"/>
      <c r="DVR3" s="15"/>
      <c r="DVS3" s="15"/>
      <c r="DVT3" s="15"/>
      <c r="DVU3" s="15"/>
      <c r="DVV3" s="15"/>
      <c r="DVW3" s="15"/>
      <c r="DVX3" s="15"/>
      <c r="DVY3" s="15"/>
      <c r="DVZ3" s="15"/>
      <c r="DWA3" s="15"/>
      <c r="DWB3" s="15"/>
      <c r="DWC3" s="15"/>
      <c r="DWD3" s="15"/>
      <c r="DWE3" s="15"/>
      <c r="DWF3" s="15"/>
      <c r="DWG3" s="15"/>
      <c r="DWH3" s="15"/>
      <c r="DWI3" s="15"/>
      <c r="DWJ3" s="15"/>
      <c r="DWK3" s="15"/>
      <c r="DWL3" s="15"/>
      <c r="DWM3" s="15"/>
      <c r="DWN3" s="15"/>
      <c r="DWO3" s="15"/>
      <c r="DWP3" s="15"/>
      <c r="DWQ3" s="15"/>
      <c r="DWR3" s="15"/>
      <c r="DWS3" s="15"/>
      <c r="DWT3" s="15"/>
      <c r="DWU3" s="15"/>
      <c r="DWV3" s="15"/>
      <c r="DWW3" s="15"/>
      <c r="DWX3" s="15"/>
      <c r="DWY3" s="15"/>
      <c r="DWZ3" s="15"/>
      <c r="DXA3" s="15"/>
      <c r="DXB3" s="15"/>
      <c r="DXC3" s="15"/>
      <c r="DXD3" s="15"/>
      <c r="DXE3" s="15"/>
      <c r="DXF3" s="15"/>
      <c r="DXG3" s="15"/>
      <c r="DXH3" s="15"/>
      <c r="DXI3" s="15"/>
      <c r="DXJ3" s="15"/>
      <c r="DXK3" s="15"/>
      <c r="DXL3" s="15"/>
      <c r="DXM3" s="15"/>
      <c r="DXN3" s="15"/>
      <c r="DXO3" s="15"/>
      <c r="DXP3" s="15"/>
      <c r="DXQ3" s="15"/>
      <c r="DXR3" s="15"/>
      <c r="DXS3" s="15"/>
      <c r="DXT3" s="15"/>
      <c r="DXU3" s="15"/>
      <c r="DXV3" s="15"/>
      <c r="DXW3" s="15"/>
      <c r="DXX3" s="15"/>
      <c r="DXY3" s="15"/>
      <c r="DXZ3" s="15"/>
      <c r="DYA3" s="15"/>
      <c r="DYB3" s="15"/>
      <c r="DYC3" s="15"/>
      <c r="DYD3" s="15"/>
      <c r="DYE3" s="15"/>
      <c r="DYF3" s="15"/>
      <c r="DYG3" s="15"/>
      <c r="DYH3" s="15"/>
      <c r="DYI3" s="15"/>
      <c r="DYJ3" s="15"/>
      <c r="DYK3" s="15"/>
      <c r="DYL3" s="15"/>
      <c r="DYM3" s="15"/>
      <c r="DYN3" s="15"/>
      <c r="DYO3" s="15"/>
      <c r="DYP3" s="15"/>
      <c r="DYQ3" s="15"/>
      <c r="DYR3" s="15"/>
      <c r="DYS3" s="15"/>
      <c r="DYT3" s="15"/>
      <c r="DYU3" s="15"/>
      <c r="DYV3" s="15"/>
      <c r="DYW3" s="15"/>
      <c r="DYX3" s="15"/>
      <c r="DYY3" s="15"/>
      <c r="DYZ3" s="15"/>
      <c r="DZA3" s="15"/>
      <c r="DZB3" s="15"/>
      <c r="DZC3" s="15"/>
      <c r="DZD3" s="15"/>
      <c r="DZE3" s="15"/>
      <c r="DZF3" s="15"/>
      <c r="DZG3" s="15"/>
      <c r="DZH3" s="15"/>
      <c r="DZI3" s="15"/>
      <c r="DZJ3" s="15"/>
      <c r="DZK3" s="15"/>
      <c r="DZL3" s="15"/>
      <c r="DZM3" s="15"/>
      <c r="DZN3" s="15"/>
      <c r="DZO3" s="15"/>
      <c r="DZP3" s="15"/>
      <c r="DZQ3" s="15"/>
      <c r="DZR3" s="15"/>
      <c r="DZS3" s="15"/>
      <c r="DZT3" s="15"/>
      <c r="DZU3" s="15"/>
      <c r="DZV3" s="15"/>
      <c r="DZW3" s="15"/>
      <c r="DZX3" s="15"/>
      <c r="DZY3" s="15"/>
      <c r="DZZ3" s="15"/>
      <c r="EAA3" s="15"/>
      <c r="EAB3" s="15"/>
      <c r="EAC3" s="15"/>
      <c r="EAD3" s="15"/>
      <c r="EAE3" s="15"/>
      <c r="EAF3" s="15"/>
      <c r="EAG3" s="15"/>
      <c r="EAH3" s="15"/>
      <c r="EAI3" s="15"/>
      <c r="EAJ3" s="15"/>
      <c r="EAK3" s="15"/>
      <c r="EAL3" s="15"/>
      <c r="EAM3" s="15"/>
      <c r="EAN3" s="15"/>
      <c r="EAO3" s="15"/>
      <c r="EAP3" s="15"/>
      <c r="EAQ3" s="15"/>
      <c r="EAR3" s="15"/>
      <c r="EAS3" s="15"/>
      <c r="EAT3" s="15"/>
      <c r="EAU3" s="15"/>
      <c r="EAV3" s="15"/>
      <c r="EAW3" s="15"/>
      <c r="EAX3" s="15"/>
      <c r="EAY3" s="15"/>
      <c r="EAZ3" s="15"/>
      <c r="EBA3" s="15"/>
      <c r="EBB3" s="15"/>
      <c r="EBC3" s="15"/>
      <c r="EBD3" s="15"/>
      <c r="EBE3" s="15"/>
      <c r="EBF3" s="15"/>
      <c r="EBG3" s="15"/>
      <c r="EBH3" s="15"/>
      <c r="EBI3" s="15"/>
      <c r="EBJ3" s="15"/>
      <c r="EBK3" s="15"/>
      <c r="EBL3" s="15"/>
      <c r="EBM3" s="15"/>
      <c r="EBN3" s="15"/>
      <c r="EBO3" s="15"/>
      <c r="EBP3" s="15"/>
      <c r="EBQ3" s="15"/>
      <c r="EBR3" s="15"/>
      <c r="EBS3" s="15"/>
      <c r="EBT3" s="15"/>
      <c r="EBU3" s="15"/>
      <c r="EBV3" s="15"/>
      <c r="EBW3" s="15"/>
      <c r="EBX3" s="15"/>
      <c r="EBY3" s="15"/>
      <c r="EBZ3" s="15"/>
      <c r="ECA3" s="15"/>
      <c r="ECB3" s="15"/>
      <c r="ECC3" s="15"/>
      <c r="ECD3" s="15"/>
      <c r="ECE3" s="15"/>
      <c r="ECF3" s="15"/>
      <c r="ECG3" s="15"/>
      <c r="ECH3" s="15"/>
      <c r="ECI3" s="15"/>
      <c r="ECJ3" s="15"/>
      <c r="ECK3" s="15"/>
      <c r="ECL3" s="15"/>
      <c r="ECM3" s="15"/>
      <c r="ECN3" s="15"/>
      <c r="ECO3" s="15"/>
      <c r="ECP3" s="15"/>
      <c r="ECQ3" s="15"/>
      <c r="ECR3" s="15"/>
      <c r="ECS3" s="15"/>
      <c r="ECT3" s="15"/>
      <c r="ECU3" s="15"/>
      <c r="ECV3" s="15"/>
      <c r="ECW3" s="15"/>
      <c r="ECX3" s="15"/>
      <c r="ECY3" s="15"/>
      <c r="ECZ3" s="15"/>
      <c r="EDA3" s="15"/>
      <c r="EDB3" s="15"/>
      <c r="EDC3" s="15"/>
      <c r="EDD3" s="15"/>
      <c r="EDE3" s="15"/>
      <c r="EDF3" s="15"/>
      <c r="EDG3" s="15"/>
      <c r="EDH3" s="15"/>
      <c r="EDI3" s="15"/>
      <c r="EDJ3" s="15"/>
      <c r="EDK3" s="15"/>
      <c r="EDL3" s="15"/>
      <c r="EDM3" s="15"/>
      <c r="EDN3" s="15"/>
      <c r="EDO3" s="15"/>
      <c r="EDP3" s="15"/>
      <c r="EDQ3" s="15"/>
      <c r="EDR3" s="15"/>
      <c r="EDS3" s="15"/>
      <c r="EDT3" s="15"/>
      <c r="EDU3" s="15"/>
      <c r="EDV3" s="15"/>
      <c r="EDW3" s="15"/>
      <c r="EDX3" s="15"/>
      <c r="EDY3" s="15"/>
      <c r="EDZ3" s="15"/>
      <c r="EEA3" s="15"/>
      <c r="EEB3" s="15"/>
      <c r="EEC3" s="15"/>
      <c r="EED3" s="15"/>
      <c r="EEE3" s="15"/>
      <c r="EEF3" s="15"/>
      <c r="EEG3" s="15"/>
      <c r="EEH3" s="15"/>
      <c r="EEI3" s="15"/>
      <c r="EEJ3" s="15"/>
      <c r="EEK3" s="15"/>
      <c r="EEL3" s="15"/>
      <c r="EEM3" s="15"/>
      <c r="EEN3" s="15"/>
      <c r="EEO3" s="15"/>
      <c r="EEP3" s="15"/>
      <c r="EEQ3" s="15"/>
      <c r="EER3" s="15"/>
      <c r="EES3" s="15"/>
      <c r="EET3" s="15"/>
      <c r="EEU3" s="15"/>
      <c r="EEV3" s="15"/>
      <c r="EEW3" s="15"/>
      <c r="EEX3" s="15"/>
      <c r="EEY3" s="15"/>
      <c r="EEZ3" s="15"/>
      <c r="EFA3" s="15"/>
      <c r="EFB3" s="15"/>
      <c r="EFC3" s="15"/>
      <c r="EFD3" s="15"/>
      <c r="EFE3" s="15"/>
      <c r="EFF3" s="15"/>
      <c r="EFG3" s="15"/>
      <c r="EFH3" s="15"/>
      <c r="EFI3" s="15"/>
      <c r="EFJ3" s="15"/>
      <c r="EFK3" s="15"/>
      <c r="EFL3" s="15"/>
      <c r="EFM3" s="15"/>
      <c r="EFN3" s="15"/>
      <c r="EFO3" s="15"/>
      <c r="EFP3" s="15"/>
      <c r="EFQ3" s="15"/>
      <c r="EFR3" s="15"/>
      <c r="EFS3" s="15"/>
      <c r="EFT3" s="15"/>
      <c r="EFU3" s="15"/>
      <c r="EFV3" s="15"/>
      <c r="EFW3" s="15"/>
      <c r="EFX3" s="15"/>
      <c r="EFY3" s="15"/>
      <c r="EFZ3" s="15"/>
      <c r="EGA3" s="15"/>
      <c r="EGB3" s="15"/>
      <c r="EGC3" s="15"/>
      <c r="EGD3" s="15"/>
      <c r="EGE3" s="15"/>
      <c r="EGF3" s="15"/>
      <c r="EGG3" s="15"/>
      <c r="EGH3" s="15"/>
      <c r="EGI3" s="15"/>
      <c r="EGJ3" s="15"/>
      <c r="EGK3" s="15"/>
      <c r="EGL3" s="15"/>
      <c r="EGM3" s="15"/>
      <c r="EGN3" s="15"/>
      <c r="EGO3" s="15"/>
      <c r="EGP3" s="15"/>
      <c r="EGQ3" s="15"/>
      <c r="EGR3" s="15"/>
      <c r="EGS3" s="15"/>
      <c r="EGT3" s="15"/>
      <c r="EGU3" s="15"/>
      <c r="EGV3" s="15"/>
      <c r="EGW3" s="15"/>
      <c r="EGX3" s="15"/>
      <c r="EGY3" s="15"/>
      <c r="EGZ3" s="15"/>
      <c r="EHA3" s="15"/>
      <c r="EHB3" s="15"/>
      <c r="EHC3" s="15"/>
      <c r="EHD3" s="15"/>
      <c r="EHE3" s="15"/>
      <c r="EHF3" s="15"/>
      <c r="EHG3" s="15"/>
      <c r="EHH3" s="15"/>
      <c r="EHI3" s="15"/>
      <c r="EHJ3" s="15"/>
      <c r="EHK3" s="15"/>
      <c r="EHL3" s="15"/>
      <c r="EHM3" s="15"/>
      <c r="EHN3" s="15"/>
      <c r="EHO3" s="15"/>
      <c r="EHP3" s="15"/>
      <c r="EHQ3" s="15"/>
      <c r="EHR3" s="15"/>
      <c r="EHS3" s="15"/>
      <c r="EHT3" s="15"/>
      <c r="EHU3" s="15"/>
      <c r="EHV3" s="15"/>
      <c r="EHW3" s="15"/>
      <c r="EHX3" s="15"/>
      <c r="EHY3" s="15"/>
      <c r="EHZ3" s="15"/>
      <c r="EIA3" s="15"/>
      <c r="EIB3" s="15"/>
      <c r="EIC3" s="15"/>
      <c r="EID3" s="15"/>
      <c r="EIE3" s="15"/>
      <c r="EIF3" s="15"/>
      <c r="EIG3" s="15"/>
      <c r="EIH3" s="15"/>
      <c r="EII3" s="15"/>
      <c r="EIJ3" s="15"/>
      <c r="EIK3" s="15"/>
      <c r="EIL3" s="15"/>
      <c r="EIM3" s="15"/>
      <c r="EIN3" s="15"/>
      <c r="EIO3" s="15"/>
      <c r="EIP3" s="15"/>
      <c r="EIQ3" s="15"/>
      <c r="EIR3" s="15"/>
      <c r="EIS3" s="15"/>
      <c r="EIT3" s="15"/>
      <c r="EIU3" s="15"/>
      <c r="EIV3" s="15"/>
      <c r="EIW3" s="15"/>
      <c r="EIX3" s="15"/>
      <c r="EIY3" s="15"/>
      <c r="EIZ3" s="15"/>
      <c r="EJA3" s="15"/>
      <c r="EJB3" s="15"/>
      <c r="EJC3" s="15"/>
      <c r="EJD3" s="15"/>
      <c r="EJE3" s="15"/>
      <c r="EJF3" s="15"/>
      <c r="EJG3" s="15"/>
      <c r="EJH3" s="15"/>
      <c r="EJI3" s="15"/>
      <c r="EJJ3" s="15"/>
      <c r="EJK3" s="15"/>
      <c r="EJL3" s="15"/>
      <c r="EJM3" s="15"/>
      <c r="EJN3" s="15"/>
      <c r="EJO3" s="15"/>
      <c r="EJP3" s="15"/>
      <c r="EJQ3" s="15"/>
      <c r="EJR3" s="15"/>
      <c r="EJS3" s="15"/>
      <c r="EJT3" s="15"/>
      <c r="EJU3" s="15"/>
      <c r="EJV3" s="15"/>
      <c r="EJW3" s="15"/>
      <c r="EJX3" s="15"/>
      <c r="EJY3" s="15"/>
      <c r="EJZ3" s="15"/>
      <c r="EKA3" s="15"/>
      <c r="EKB3" s="15"/>
      <c r="EKC3" s="15"/>
      <c r="EKD3" s="15"/>
      <c r="EKE3" s="15"/>
      <c r="EKF3" s="15"/>
      <c r="EKG3" s="15"/>
      <c r="EKH3" s="15"/>
      <c r="EKI3" s="15"/>
      <c r="EKJ3" s="15"/>
      <c r="EKK3" s="15"/>
      <c r="EKL3" s="15"/>
      <c r="EKM3" s="15"/>
      <c r="EKN3" s="15"/>
      <c r="EKO3" s="15"/>
      <c r="EKP3" s="15"/>
      <c r="EKQ3" s="15"/>
      <c r="EKR3" s="15"/>
      <c r="EKS3" s="15"/>
      <c r="EKT3" s="15"/>
      <c r="EKU3" s="15"/>
      <c r="EKV3" s="15"/>
      <c r="EKW3" s="15"/>
      <c r="EKX3" s="15"/>
      <c r="EKY3" s="15"/>
      <c r="EKZ3" s="15"/>
      <c r="ELA3" s="15"/>
      <c r="ELB3" s="15"/>
      <c r="ELC3" s="15"/>
      <c r="ELD3" s="15"/>
      <c r="ELE3" s="15"/>
      <c r="ELF3" s="15"/>
      <c r="ELG3" s="15"/>
      <c r="ELH3" s="15"/>
      <c r="ELI3" s="15"/>
      <c r="ELJ3" s="15"/>
      <c r="ELK3" s="15"/>
      <c r="ELL3" s="15"/>
      <c r="ELM3" s="15"/>
      <c r="ELN3" s="15"/>
      <c r="ELO3" s="15"/>
      <c r="ELP3" s="15"/>
      <c r="ELQ3" s="15"/>
      <c r="ELR3" s="15"/>
      <c r="ELS3" s="15"/>
      <c r="ELT3" s="15"/>
      <c r="ELU3" s="15"/>
      <c r="ELV3" s="15"/>
      <c r="ELW3" s="15"/>
      <c r="ELX3" s="15"/>
      <c r="ELY3" s="15"/>
      <c r="ELZ3" s="15"/>
      <c r="EMA3" s="15"/>
      <c r="EMB3" s="15"/>
      <c r="EMC3" s="15"/>
      <c r="EMD3" s="15"/>
      <c r="EME3" s="15"/>
      <c r="EMF3" s="15"/>
      <c r="EMG3" s="15"/>
      <c r="EMH3" s="15"/>
      <c r="EMI3" s="15"/>
      <c r="EMJ3" s="15"/>
      <c r="EMK3" s="15"/>
      <c r="EML3" s="15"/>
      <c r="EMM3" s="15"/>
      <c r="EMN3" s="15"/>
      <c r="EMO3" s="15"/>
      <c r="EMP3" s="15"/>
      <c r="EMQ3" s="15"/>
      <c r="EMR3" s="15"/>
      <c r="EMS3" s="15"/>
      <c r="EMT3" s="15"/>
      <c r="EMU3" s="15"/>
      <c r="EMV3" s="15"/>
      <c r="EMW3" s="15"/>
      <c r="EMX3" s="15"/>
      <c r="EMY3" s="15"/>
      <c r="EMZ3" s="15"/>
      <c r="ENA3" s="15"/>
      <c r="ENB3" s="15"/>
      <c r="ENC3" s="15"/>
      <c r="END3" s="15"/>
      <c r="ENE3" s="15"/>
      <c r="ENF3" s="15"/>
      <c r="ENG3" s="15"/>
      <c r="ENH3" s="15"/>
      <c r="ENI3" s="15"/>
      <c r="ENJ3" s="15"/>
      <c r="ENK3" s="15"/>
      <c r="ENL3" s="15"/>
      <c r="ENM3" s="15"/>
      <c r="ENN3" s="15"/>
      <c r="ENO3" s="15"/>
      <c r="ENP3" s="15"/>
      <c r="ENQ3" s="15"/>
      <c r="ENR3" s="15"/>
      <c r="ENS3" s="15"/>
      <c r="ENT3" s="15"/>
      <c r="ENU3" s="15"/>
      <c r="ENV3" s="15"/>
      <c r="ENW3" s="15"/>
      <c r="ENX3" s="15"/>
      <c r="ENY3" s="15"/>
      <c r="ENZ3" s="15"/>
      <c r="EOA3" s="15"/>
      <c r="EOB3" s="15"/>
      <c r="EOC3" s="15"/>
      <c r="EOD3" s="15"/>
      <c r="EOE3" s="15"/>
      <c r="EOF3" s="15"/>
      <c r="EOG3" s="15"/>
      <c r="EOH3" s="15"/>
      <c r="EOI3" s="15"/>
      <c r="EOJ3" s="15"/>
      <c r="EOK3" s="15"/>
      <c r="EOL3" s="15"/>
      <c r="EOM3" s="15"/>
      <c r="EON3" s="15"/>
      <c r="EOO3" s="15"/>
      <c r="EOP3" s="15"/>
      <c r="EOQ3" s="15"/>
      <c r="EOR3" s="15"/>
      <c r="EOS3" s="15"/>
      <c r="EOT3" s="15"/>
      <c r="EOU3" s="15"/>
      <c r="EOV3" s="15"/>
      <c r="EOW3" s="15"/>
      <c r="EOX3" s="15"/>
      <c r="EOY3" s="15"/>
      <c r="EOZ3" s="15"/>
      <c r="EPA3" s="15"/>
      <c r="EPB3" s="15"/>
      <c r="EPC3" s="15"/>
      <c r="EPD3" s="15"/>
      <c r="EPE3" s="15"/>
      <c r="EPF3" s="15"/>
      <c r="EPG3" s="15"/>
      <c r="EPH3" s="15"/>
      <c r="EPI3" s="15"/>
      <c r="EPJ3" s="15"/>
      <c r="EPK3" s="15"/>
      <c r="EPL3" s="15"/>
      <c r="EPM3" s="15"/>
      <c r="EPN3" s="15"/>
      <c r="EPO3" s="15"/>
      <c r="EPP3" s="15"/>
      <c r="EPQ3" s="15"/>
      <c r="EPR3" s="15"/>
      <c r="EPS3" s="15"/>
      <c r="EPT3" s="15"/>
      <c r="EPU3" s="15"/>
      <c r="EPV3" s="15"/>
      <c r="EPW3" s="15"/>
      <c r="EPX3" s="15"/>
      <c r="EPY3" s="15"/>
      <c r="EPZ3" s="15"/>
      <c r="EQA3" s="15"/>
      <c r="EQB3" s="15"/>
      <c r="EQC3" s="15"/>
      <c r="EQD3" s="15"/>
      <c r="EQE3" s="15"/>
      <c r="EQF3" s="15"/>
      <c r="EQG3" s="15"/>
      <c r="EQH3" s="15"/>
      <c r="EQI3" s="15"/>
      <c r="EQJ3" s="15"/>
      <c r="EQK3" s="15"/>
      <c r="EQL3" s="15"/>
      <c r="EQM3" s="15"/>
      <c r="EQN3" s="15"/>
      <c r="EQO3" s="15"/>
      <c r="EQP3" s="15"/>
      <c r="EQQ3" s="15"/>
      <c r="EQR3" s="15"/>
      <c r="EQS3" s="15"/>
      <c r="EQT3" s="15"/>
      <c r="EQU3" s="15"/>
      <c r="EQV3" s="15"/>
      <c r="EQW3" s="15"/>
      <c r="EQX3" s="15"/>
      <c r="EQY3" s="15"/>
      <c r="EQZ3" s="15"/>
      <c r="ERA3" s="15"/>
      <c r="ERB3" s="15"/>
      <c r="ERC3" s="15"/>
      <c r="ERD3" s="15"/>
      <c r="ERE3" s="15"/>
      <c r="ERF3" s="15"/>
      <c r="ERG3" s="15"/>
      <c r="ERH3" s="15"/>
      <c r="ERI3" s="15"/>
      <c r="ERJ3" s="15"/>
      <c r="ERK3" s="15"/>
      <c r="ERL3" s="15"/>
      <c r="ERM3" s="15"/>
      <c r="ERN3" s="15"/>
      <c r="ERO3" s="15"/>
      <c r="ERP3" s="15"/>
      <c r="ERQ3" s="15"/>
      <c r="ERR3" s="15"/>
      <c r="ERS3" s="15"/>
      <c r="ERT3" s="15"/>
      <c r="ERU3" s="15"/>
      <c r="ERV3" s="15"/>
      <c r="ERW3" s="15"/>
      <c r="ERX3" s="15"/>
      <c r="ERY3" s="15"/>
      <c r="ERZ3" s="15"/>
      <c r="ESA3" s="15"/>
      <c r="ESB3" s="15"/>
      <c r="ESC3" s="15"/>
      <c r="ESD3" s="15"/>
      <c r="ESE3" s="15"/>
      <c r="ESF3" s="15"/>
      <c r="ESG3" s="15"/>
      <c r="ESH3" s="15"/>
      <c r="ESI3" s="15"/>
      <c r="ESJ3" s="15"/>
      <c r="ESK3" s="15"/>
      <c r="ESL3" s="15"/>
      <c r="ESM3" s="15"/>
      <c r="ESN3" s="15"/>
      <c r="ESO3" s="15"/>
      <c r="ESP3" s="15"/>
      <c r="ESQ3" s="15"/>
      <c r="ESR3" s="15"/>
      <c r="ESS3" s="15"/>
      <c r="EST3" s="15"/>
      <c r="ESU3" s="15"/>
      <c r="ESV3" s="15"/>
      <c r="ESW3" s="15"/>
      <c r="ESX3" s="15"/>
      <c r="ESY3" s="15"/>
      <c r="ESZ3" s="15"/>
      <c r="ETA3" s="15"/>
      <c r="ETB3" s="15"/>
      <c r="ETC3" s="15"/>
      <c r="ETD3" s="15"/>
      <c r="ETE3" s="15"/>
      <c r="ETF3" s="15"/>
      <c r="ETG3" s="15"/>
      <c r="ETH3" s="15"/>
      <c r="ETI3" s="15"/>
      <c r="ETJ3" s="15"/>
      <c r="ETK3" s="15"/>
      <c r="ETL3" s="15"/>
      <c r="ETM3" s="15"/>
      <c r="ETN3" s="15"/>
      <c r="ETO3" s="15"/>
      <c r="ETP3" s="15"/>
      <c r="ETQ3" s="15"/>
      <c r="ETR3" s="15"/>
      <c r="ETS3" s="15"/>
      <c r="ETT3" s="15"/>
      <c r="ETU3" s="15"/>
      <c r="ETV3" s="15"/>
      <c r="ETW3" s="15"/>
      <c r="ETX3" s="15"/>
      <c r="ETY3" s="15"/>
      <c r="ETZ3" s="15"/>
      <c r="EUA3" s="15"/>
      <c r="EUB3" s="15"/>
      <c r="EUC3" s="15"/>
      <c r="EUD3" s="15"/>
      <c r="EUE3" s="15"/>
      <c r="EUF3" s="15"/>
      <c r="EUG3" s="15"/>
      <c r="EUH3" s="15"/>
      <c r="EUI3" s="15"/>
      <c r="EUJ3" s="15"/>
      <c r="EUK3" s="15"/>
      <c r="EUL3" s="15"/>
      <c r="EUM3" s="15"/>
      <c r="EUN3" s="15"/>
      <c r="EUO3" s="15"/>
      <c r="EUP3" s="15"/>
      <c r="EUQ3" s="15"/>
      <c r="EUR3" s="15"/>
      <c r="EUS3" s="15"/>
      <c r="EUT3" s="15"/>
      <c r="EUU3" s="15"/>
      <c r="EUV3" s="15"/>
      <c r="EUW3" s="15"/>
      <c r="EUX3" s="15"/>
      <c r="EUY3" s="15"/>
      <c r="EUZ3" s="15"/>
      <c r="EVA3" s="15"/>
      <c r="EVB3" s="15"/>
      <c r="EVC3" s="15"/>
      <c r="EVD3" s="15"/>
      <c r="EVE3" s="15"/>
      <c r="EVF3" s="15"/>
      <c r="EVG3" s="15"/>
      <c r="EVH3" s="15"/>
      <c r="EVI3" s="15"/>
      <c r="EVJ3" s="15"/>
      <c r="EVK3" s="15"/>
      <c r="EVL3" s="15"/>
      <c r="EVM3" s="15"/>
      <c r="EVN3" s="15"/>
      <c r="EVO3" s="15"/>
      <c r="EVP3" s="15"/>
      <c r="EVQ3" s="15"/>
      <c r="EVR3" s="15"/>
      <c r="EVS3" s="15"/>
      <c r="EVT3" s="15"/>
      <c r="EVU3" s="15"/>
      <c r="EVV3" s="15"/>
      <c r="EVW3" s="15"/>
      <c r="EVX3" s="15"/>
      <c r="EVY3" s="15"/>
      <c r="EVZ3" s="15"/>
      <c r="EWA3" s="15"/>
      <c r="EWB3" s="15"/>
      <c r="EWC3" s="15"/>
      <c r="EWD3" s="15"/>
      <c r="EWE3" s="15"/>
      <c r="EWF3" s="15"/>
      <c r="EWG3" s="15"/>
      <c r="EWH3" s="15"/>
      <c r="EWI3" s="15"/>
      <c r="EWJ3" s="15"/>
      <c r="EWK3" s="15"/>
      <c r="EWL3" s="15"/>
      <c r="EWM3" s="15"/>
      <c r="EWN3" s="15"/>
      <c r="EWO3" s="15"/>
      <c r="EWP3" s="15"/>
      <c r="EWQ3" s="15"/>
      <c r="EWR3" s="15"/>
      <c r="EWS3" s="15"/>
      <c r="EWT3" s="15"/>
      <c r="EWU3" s="15"/>
      <c r="EWV3" s="15"/>
      <c r="EWW3" s="15"/>
      <c r="EWX3" s="15"/>
      <c r="EWY3" s="15"/>
      <c r="EWZ3" s="15"/>
      <c r="EXA3" s="15"/>
      <c r="EXB3" s="15"/>
      <c r="EXC3" s="15"/>
      <c r="EXD3" s="15"/>
      <c r="EXE3" s="15"/>
      <c r="EXF3" s="15"/>
      <c r="EXG3" s="15"/>
      <c r="EXH3" s="15"/>
      <c r="EXI3" s="15"/>
      <c r="EXJ3" s="15"/>
      <c r="EXK3" s="15"/>
      <c r="EXL3" s="15"/>
      <c r="EXM3" s="15"/>
      <c r="EXN3" s="15"/>
      <c r="EXO3" s="15"/>
      <c r="EXP3" s="15"/>
      <c r="EXQ3" s="15"/>
      <c r="EXR3" s="15"/>
      <c r="EXS3" s="15"/>
      <c r="EXT3" s="15"/>
      <c r="EXU3" s="15"/>
      <c r="EXV3" s="15"/>
      <c r="EXW3" s="15"/>
      <c r="EXX3" s="15"/>
      <c r="EXY3" s="15"/>
      <c r="EXZ3" s="15"/>
      <c r="EYA3" s="15"/>
      <c r="EYB3" s="15"/>
      <c r="EYC3" s="15"/>
      <c r="EYD3" s="15"/>
      <c r="EYE3" s="15"/>
      <c r="EYF3" s="15"/>
      <c r="EYG3" s="15"/>
      <c r="EYH3" s="15"/>
      <c r="EYI3" s="15"/>
      <c r="EYJ3" s="15"/>
      <c r="EYK3" s="15"/>
      <c r="EYL3" s="15"/>
      <c r="EYM3" s="15"/>
      <c r="EYN3" s="15"/>
      <c r="EYO3" s="15"/>
      <c r="EYP3" s="15"/>
      <c r="EYQ3" s="15"/>
      <c r="EYR3" s="15"/>
      <c r="EYS3" s="15"/>
      <c r="EYT3" s="15"/>
      <c r="EYU3" s="15"/>
      <c r="EYV3" s="15"/>
      <c r="EYW3" s="15"/>
      <c r="EYX3" s="15"/>
      <c r="EYY3" s="15"/>
      <c r="EYZ3" s="15"/>
      <c r="EZA3" s="15"/>
      <c r="EZB3" s="15"/>
      <c r="EZC3" s="15"/>
      <c r="EZD3" s="15"/>
      <c r="EZE3" s="15"/>
      <c r="EZF3" s="15"/>
      <c r="EZG3" s="15"/>
      <c r="EZH3" s="15"/>
      <c r="EZI3" s="15"/>
      <c r="EZJ3" s="15"/>
      <c r="EZK3" s="15"/>
      <c r="EZL3" s="15"/>
      <c r="EZM3" s="15"/>
      <c r="EZN3" s="15"/>
      <c r="EZO3" s="15"/>
      <c r="EZP3" s="15"/>
      <c r="EZQ3" s="15"/>
      <c r="EZR3" s="15"/>
      <c r="EZS3" s="15"/>
      <c r="EZT3" s="15"/>
      <c r="EZU3" s="15"/>
      <c r="EZV3" s="15"/>
      <c r="EZW3" s="15"/>
      <c r="EZX3" s="15"/>
      <c r="EZY3" s="15"/>
      <c r="EZZ3" s="15"/>
      <c r="FAA3" s="15"/>
      <c r="FAB3" s="15"/>
      <c r="FAC3" s="15"/>
      <c r="FAD3" s="15"/>
      <c r="FAE3" s="15"/>
      <c r="FAF3" s="15"/>
      <c r="FAG3" s="15"/>
      <c r="FAH3" s="15"/>
      <c r="FAI3" s="15"/>
      <c r="FAJ3" s="15"/>
      <c r="FAK3" s="15"/>
      <c r="FAL3" s="15"/>
      <c r="FAM3" s="15"/>
      <c r="FAN3" s="15"/>
      <c r="FAO3" s="15"/>
      <c r="FAP3" s="15"/>
      <c r="FAQ3" s="15"/>
      <c r="FAR3" s="15"/>
      <c r="FAS3" s="15"/>
      <c r="FAT3" s="15"/>
      <c r="FAU3" s="15"/>
      <c r="FAV3" s="15"/>
      <c r="FAW3" s="15"/>
      <c r="FAX3" s="15"/>
      <c r="FAY3" s="15"/>
      <c r="FAZ3" s="15"/>
      <c r="FBA3" s="15"/>
      <c r="FBB3" s="15"/>
      <c r="FBC3" s="15"/>
      <c r="FBD3" s="15"/>
      <c r="FBE3" s="15"/>
      <c r="FBF3" s="15"/>
      <c r="FBG3" s="15"/>
      <c r="FBH3" s="15"/>
      <c r="FBI3" s="15"/>
      <c r="FBJ3" s="15"/>
      <c r="FBK3" s="15"/>
      <c r="FBL3" s="15"/>
      <c r="FBM3" s="15"/>
      <c r="FBN3" s="15"/>
      <c r="FBO3" s="15"/>
      <c r="FBP3" s="15"/>
      <c r="FBQ3" s="15"/>
      <c r="FBR3" s="15"/>
      <c r="FBS3" s="15"/>
      <c r="FBT3" s="15"/>
      <c r="FBU3" s="15"/>
      <c r="FBV3" s="15"/>
      <c r="FBW3" s="15"/>
      <c r="FBX3" s="15"/>
      <c r="FBY3" s="15"/>
      <c r="FBZ3" s="15"/>
      <c r="FCA3" s="15"/>
      <c r="FCB3" s="15"/>
      <c r="FCC3" s="15"/>
      <c r="FCD3" s="15"/>
      <c r="FCE3" s="15"/>
      <c r="FCF3" s="15"/>
      <c r="FCG3" s="15"/>
      <c r="FCH3" s="15"/>
      <c r="FCI3" s="15"/>
      <c r="FCJ3" s="15"/>
      <c r="FCK3" s="15"/>
      <c r="FCL3" s="15"/>
      <c r="FCM3" s="15"/>
      <c r="FCN3" s="15"/>
      <c r="FCO3" s="15"/>
      <c r="FCP3" s="15"/>
      <c r="FCQ3" s="15"/>
      <c r="FCR3" s="15"/>
      <c r="FCS3" s="15"/>
      <c r="FCT3" s="15"/>
      <c r="FCU3" s="15"/>
      <c r="FCV3" s="15"/>
      <c r="FCW3" s="15"/>
      <c r="FCX3" s="15"/>
      <c r="FCY3" s="15"/>
      <c r="FCZ3" s="15"/>
      <c r="FDA3" s="15"/>
      <c r="FDB3" s="15"/>
      <c r="FDC3" s="15"/>
      <c r="FDD3" s="15"/>
      <c r="FDE3" s="15"/>
      <c r="FDF3" s="15"/>
      <c r="FDG3" s="15"/>
      <c r="FDH3" s="15"/>
      <c r="FDI3" s="15"/>
      <c r="FDJ3" s="15"/>
      <c r="FDK3" s="15"/>
      <c r="FDL3" s="15"/>
      <c r="FDM3" s="15"/>
      <c r="FDN3" s="15"/>
      <c r="FDO3" s="15"/>
      <c r="FDP3" s="15"/>
      <c r="FDQ3" s="15"/>
      <c r="FDR3" s="15"/>
      <c r="FDS3" s="15"/>
      <c r="FDT3" s="15"/>
      <c r="FDU3" s="15"/>
      <c r="FDV3" s="15"/>
      <c r="FDW3" s="15"/>
      <c r="FDX3" s="15"/>
      <c r="FDY3" s="15"/>
      <c r="FDZ3" s="15"/>
      <c r="FEA3" s="15"/>
      <c r="FEB3" s="15"/>
      <c r="FEC3" s="15"/>
      <c r="FED3" s="15"/>
      <c r="FEE3" s="15"/>
      <c r="FEF3" s="15"/>
      <c r="FEG3" s="15"/>
      <c r="FEH3" s="15"/>
      <c r="FEI3" s="15"/>
      <c r="FEJ3" s="15"/>
      <c r="FEK3" s="15"/>
      <c r="FEL3" s="15"/>
      <c r="FEM3" s="15"/>
      <c r="FEN3" s="15"/>
      <c r="FEO3" s="15"/>
      <c r="FEP3" s="15"/>
      <c r="FEQ3" s="15"/>
      <c r="FER3" s="15"/>
      <c r="FES3" s="15"/>
      <c r="FET3" s="15"/>
      <c r="FEU3" s="15"/>
      <c r="FEV3" s="15"/>
      <c r="FEW3" s="15"/>
      <c r="FEX3" s="15"/>
      <c r="FEY3" s="15"/>
      <c r="FEZ3" s="15"/>
      <c r="FFA3" s="15"/>
      <c r="FFB3" s="15"/>
      <c r="FFC3" s="15"/>
      <c r="FFD3" s="15"/>
      <c r="FFE3" s="15"/>
      <c r="FFF3" s="15"/>
      <c r="FFG3" s="15"/>
      <c r="FFH3" s="15"/>
      <c r="FFI3" s="15"/>
      <c r="FFJ3" s="15"/>
      <c r="FFK3" s="15"/>
      <c r="FFL3" s="15"/>
      <c r="FFM3" s="15"/>
      <c r="FFN3" s="15"/>
      <c r="FFO3" s="15"/>
      <c r="FFP3" s="15"/>
      <c r="FFQ3" s="15"/>
      <c r="FFR3" s="15"/>
      <c r="FFS3" s="15"/>
      <c r="FFT3" s="15"/>
      <c r="FFU3" s="15"/>
      <c r="FFV3" s="15"/>
      <c r="FFW3" s="15"/>
      <c r="FFX3" s="15"/>
      <c r="FFY3" s="15"/>
      <c r="FFZ3" s="15"/>
      <c r="FGA3" s="15"/>
      <c r="FGB3" s="15"/>
      <c r="FGC3" s="15"/>
      <c r="FGD3" s="15"/>
      <c r="FGE3" s="15"/>
      <c r="FGF3" s="15"/>
      <c r="FGG3" s="15"/>
      <c r="FGH3" s="15"/>
      <c r="FGI3" s="15"/>
      <c r="FGJ3" s="15"/>
      <c r="FGK3" s="15"/>
      <c r="FGL3" s="15"/>
      <c r="FGM3" s="15"/>
      <c r="FGN3" s="15"/>
      <c r="FGO3" s="15"/>
      <c r="FGP3" s="15"/>
      <c r="FGQ3" s="15"/>
      <c r="FGR3" s="15"/>
      <c r="FGS3" s="15"/>
      <c r="FGT3" s="15"/>
      <c r="FGU3" s="15"/>
      <c r="FGV3" s="15"/>
      <c r="FGW3" s="15"/>
      <c r="FGX3" s="15"/>
      <c r="FGY3" s="15"/>
      <c r="FGZ3" s="15"/>
      <c r="FHA3" s="15"/>
      <c r="FHB3" s="15"/>
      <c r="FHC3" s="15"/>
      <c r="FHD3" s="15"/>
      <c r="FHE3" s="15"/>
      <c r="FHF3" s="15"/>
      <c r="FHG3" s="15"/>
      <c r="FHH3" s="15"/>
      <c r="FHI3" s="15"/>
      <c r="FHJ3" s="15"/>
      <c r="FHK3" s="15"/>
      <c r="FHL3" s="15"/>
      <c r="FHM3" s="15"/>
      <c r="FHN3" s="15"/>
      <c r="FHO3" s="15"/>
      <c r="FHP3" s="15"/>
      <c r="FHQ3" s="15"/>
      <c r="FHR3" s="15"/>
      <c r="FHS3" s="15"/>
      <c r="FHT3" s="15"/>
      <c r="FHU3" s="15"/>
      <c r="FHV3" s="15"/>
      <c r="FHW3" s="15"/>
      <c r="FHX3" s="15"/>
      <c r="FHY3" s="15"/>
      <c r="FHZ3" s="15"/>
      <c r="FIA3" s="15"/>
      <c r="FIB3" s="15"/>
      <c r="FIC3" s="15"/>
      <c r="FID3" s="15"/>
      <c r="FIE3" s="15"/>
      <c r="FIF3" s="15"/>
      <c r="FIG3" s="15"/>
      <c r="FIH3" s="15"/>
      <c r="FII3" s="15"/>
      <c r="FIJ3" s="15"/>
      <c r="FIK3" s="15"/>
      <c r="FIL3" s="15"/>
      <c r="FIM3" s="15"/>
      <c r="FIN3" s="15"/>
      <c r="FIO3" s="15"/>
      <c r="FIP3" s="15"/>
      <c r="FIQ3" s="15"/>
      <c r="FIR3" s="15"/>
      <c r="FIS3" s="15"/>
      <c r="FIT3" s="15"/>
      <c r="FIU3" s="15"/>
      <c r="FIV3" s="15"/>
      <c r="FIW3" s="15"/>
      <c r="FIX3" s="15"/>
      <c r="FIY3" s="15"/>
      <c r="FIZ3" s="15"/>
      <c r="FJA3" s="15"/>
      <c r="FJB3" s="15"/>
      <c r="FJC3" s="15"/>
      <c r="FJD3" s="15"/>
      <c r="FJE3" s="15"/>
      <c r="FJF3" s="15"/>
      <c r="FJG3" s="15"/>
      <c r="FJH3" s="15"/>
      <c r="FJI3" s="15"/>
      <c r="FJJ3" s="15"/>
      <c r="FJK3" s="15"/>
      <c r="FJL3" s="15"/>
      <c r="FJM3" s="15"/>
      <c r="FJN3" s="15"/>
      <c r="FJO3" s="15"/>
      <c r="FJP3" s="15"/>
      <c r="FJQ3" s="15"/>
      <c r="FJR3" s="15"/>
      <c r="FJS3" s="15"/>
      <c r="FJT3" s="15"/>
      <c r="FJU3" s="15"/>
      <c r="FJV3" s="15"/>
      <c r="FJW3" s="15"/>
      <c r="FJX3" s="15"/>
      <c r="FJY3" s="15"/>
      <c r="FJZ3" s="15"/>
      <c r="FKA3" s="15"/>
      <c r="FKB3" s="15"/>
      <c r="FKC3" s="15"/>
      <c r="FKD3" s="15"/>
      <c r="FKE3" s="15"/>
      <c r="FKF3" s="15"/>
      <c r="FKG3" s="15"/>
      <c r="FKH3" s="15"/>
      <c r="FKI3" s="15"/>
      <c r="FKJ3" s="15"/>
      <c r="FKK3" s="15"/>
      <c r="FKL3" s="15"/>
      <c r="FKM3" s="15"/>
      <c r="FKN3" s="15"/>
      <c r="FKO3" s="15"/>
      <c r="FKP3" s="15"/>
      <c r="FKQ3" s="15"/>
      <c r="FKR3" s="15"/>
      <c r="FKS3" s="15"/>
      <c r="FKT3" s="15"/>
      <c r="FKU3" s="15"/>
      <c r="FKV3" s="15"/>
      <c r="FKW3" s="15"/>
      <c r="FKX3" s="15"/>
      <c r="FKY3" s="15"/>
      <c r="FKZ3" s="15"/>
      <c r="FLA3" s="15"/>
      <c r="FLB3" s="15"/>
      <c r="FLC3" s="15"/>
      <c r="FLD3" s="15"/>
      <c r="FLE3" s="15"/>
      <c r="FLF3" s="15"/>
      <c r="FLG3" s="15"/>
      <c r="FLH3" s="15"/>
      <c r="FLI3" s="15"/>
      <c r="FLJ3" s="15"/>
      <c r="FLK3" s="15"/>
      <c r="FLL3" s="15"/>
      <c r="FLM3" s="15"/>
      <c r="FLN3" s="15"/>
      <c r="FLO3" s="15"/>
      <c r="FLP3" s="15"/>
      <c r="FLQ3" s="15"/>
      <c r="FLR3" s="15"/>
      <c r="FLS3" s="15"/>
      <c r="FLT3" s="15"/>
      <c r="FLU3" s="15"/>
      <c r="FLV3" s="15"/>
      <c r="FLW3" s="15"/>
      <c r="FLX3" s="15"/>
      <c r="FLY3" s="15"/>
      <c r="FLZ3" s="15"/>
      <c r="FMA3" s="15"/>
      <c r="FMB3" s="15"/>
      <c r="FMC3" s="15"/>
      <c r="FMD3" s="15"/>
      <c r="FME3" s="15"/>
      <c r="FMF3" s="15"/>
      <c r="FMG3" s="15"/>
      <c r="FMH3" s="15"/>
      <c r="FMI3" s="15"/>
      <c r="FMJ3" s="15"/>
      <c r="FMK3" s="15"/>
      <c r="FML3" s="15"/>
      <c r="FMM3" s="15"/>
      <c r="FMN3" s="15"/>
      <c r="FMO3" s="15"/>
      <c r="FMP3" s="15"/>
      <c r="FMQ3" s="15"/>
      <c r="FMR3" s="15"/>
      <c r="FMS3" s="15"/>
      <c r="FMT3" s="15"/>
      <c r="FMU3" s="15"/>
      <c r="FMV3" s="15"/>
      <c r="FMW3" s="15"/>
      <c r="FMX3" s="15"/>
      <c r="FMY3" s="15"/>
      <c r="FMZ3" s="15"/>
      <c r="FNA3" s="15"/>
      <c r="FNB3" s="15"/>
      <c r="FNC3" s="15"/>
      <c r="FND3" s="15"/>
      <c r="FNE3" s="15"/>
      <c r="FNF3" s="15"/>
      <c r="FNG3" s="15"/>
      <c r="FNH3" s="15"/>
      <c r="FNI3" s="15"/>
      <c r="FNJ3" s="15"/>
      <c r="FNK3" s="15"/>
      <c r="FNL3" s="15"/>
      <c r="FNM3" s="15"/>
      <c r="FNN3" s="15"/>
      <c r="FNO3" s="15"/>
      <c r="FNP3" s="15"/>
      <c r="FNQ3" s="15"/>
      <c r="FNR3" s="15"/>
      <c r="FNS3" s="15"/>
      <c r="FNT3" s="15"/>
      <c r="FNU3" s="15"/>
      <c r="FNV3" s="15"/>
      <c r="FNW3" s="15"/>
      <c r="FNX3" s="15"/>
      <c r="FNY3" s="15"/>
      <c r="FNZ3" s="15"/>
      <c r="FOA3" s="15"/>
      <c r="FOB3" s="15"/>
      <c r="FOC3" s="15"/>
      <c r="FOD3" s="15"/>
      <c r="FOE3" s="15"/>
      <c r="FOF3" s="15"/>
      <c r="FOG3" s="15"/>
      <c r="FOH3" s="15"/>
      <c r="FOI3" s="15"/>
      <c r="FOJ3" s="15"/>
      <c r="FOK3" s="15"/>
      <c r="FOL3" s="15"/>
      <c r="FOM3" s="15"/>
      <c r="FON3" s="15"/>
      <c r="FOO3" s="15"/>
      <c r="FOP3" s="15"/>
      <c r="FOQ3" s="15"/>
      <c r="FOR3" s="15"/>
      <c r="FOS3" s="15"/>
      <c r="FOT3" s="15"/>
      <c r="FOU3" s="15"/>
      <c r="FOV3" s="15"/>
      <c r="FOW3" s="15"/>
      <c r="FOX3" s="15"/>
      <c r="FOY3" s="15"/>
      <c r="FOZ3" s="15"/>
      <c r="FPA3" s="15"/>
      <c r="FPB3" s="15"/>
      <c r="FPC3" s="15"/>
      <c r="FPD3" s="15"/>
      <c r="FPE3" s="15"/>
      <c r="FPF3" s="15"/>
      <c r="FPG3" s="15"/>
      <c r="FPH3" s="15"/>
      <c r="FPI3" s="15"/>
      <c r="FPJ3" s="15"/>
      <c r="FPK3" s="15"/>
      <c r="FPL3" s="15"/>
      <c r="FPM3" s="15"/>
      <c r="FPN3" s="15"/>
      <c r="FPO3" s="15"/>
      <c r="FPP3" s="15"/>
      <c r="FPQ3" s="15"/>
      <c r="FPR3" s="15"/>
      <c r="FPS3" s="15"/>
      <c r="FPT3" s="15"/>
      <c r="FPU3" s="15"/>
      <c r="FPV3" s="15"/>
      <c r="FPW3" s="15"/>
      <c r="FPX3" s="15"/>
      <c r="FPY3" s="15"/>
      <c r="FPZ3" s="15"/>
      <c r="FQA3" s="15"/>
      <c r="FQB3" s="15"/>
      <c r="FQC3" s="15"/>
      <c r="FQD3" s="15"/>
      <c r="FQE3" s="15"/>
      <c r="FQF3" s="15"/>
      <c r="FQG3" s="15"/>
      <c r="FQH3" s="15"/>
      <c r="FQI3" s="15"/>
      <c r="FQJ3" s="15"/>
      <c r="FQK3" s="15"/>
      <c r="FQL3" s="15"/>
      <c r="FQM3" s="15"/>
      <c r="FQN3" s="15"/>
      <c r="FQO3" s="15"/>
      <c r="FQP3" s="15"/>
      <c r="FQQ3" s="15"/>
      <c r="FQR3" s="15"/>
      <c r="FQS3" s="15"/>
      <c r="FQT3" s="15"/>
      <c r="FQU3" s="15"/>
      <c r="FQV3" s="15"/>
      <c r="FQW3" s="15"/>
      <c r="FQX3" s="15"/>
      <c r="FQY3" s="15"/>
      <c r="FQZ3" s="15"/>
      <c r="FRA3" s="15"/>
      <c r="FRB3" s="15"/>
      <c r="FRC3" s="15"/>
      <c r="FRD3" s="15"/>
      <c r="FRE3" s="15"/>
      <c r="FRF3" s="15"/>
      <c r="FRG3" s="15"/>
      <c r="FRH3" s="15"/>
      <c r="FRI3" s="15"/>
      <c r="FRJ3" s="15"/>
      <c r="FRK3" s="15"/>
      <c r="FRL3" s="15"/>
      <c r="FRM3" s="15"/>
      <c r="FRN3" s="15"/>
      <c r="FRO3" s="15"/>
      <c r="FRP3" s="15"/>
      <c r="FRQ3" s="15"/>
      <c r="FRR3" s="15"/>
      <c r="FRS3" s="15"/>
      <c r="FRT3" s="15"/>
      <c r="FRU3" s="15"/>
      <c r="FRV3" s="15"/>
      <c r="FRW3" s="15"/>
      <c r="FRX3" s="15"/>
      <c r="FRY3" s="15"/>
      <c r="FRZ3" s="15"/>
      <c r="FSA3" s="15"/>
      <c r="FSB3" s="15"/>
      <c r="FSC3" s="15"/>
      <c r="FSD3" s="15"/>
      <c r="FSE3" s="15"/>
      <c r="FSF3" s="15"/>
      <c r="FSG3" s="15"/>
      <c r="FSH3" s="15"/>
      <c r="FSI3" s="15"/>
      <c r="FSJ3" s="15"/>
      <c r="FSK3" s="15"/>
      <c r="FSL3" s="15"/>
      <c r="FSM3" s="15"/>
      <c r="FSN3" s="15"/>
      <c r="FSO3" s="15"/>
      <c r="FSP3" s="15"/>
      <c r="FSQ3" s="15"/>
      <c r="FSR3" s="15"/>
      <c r="FSS3" s="15"/>
      <c r="FST3" s="15"/>
      <c r="FSU3" s="15"/>
      <c r="FSV3" s="15"/>
      <c r="FSW3" s="15"/>
      <c r="FSX3" s="15"/>
      <c r="FSY3" s="15"/>
      <c r="FSZ3" s="15"/>
      <c r="FTA3" s="15"/>
      <c r="FTB3" s="15"/>
      <c r="FTC3" s="15"/>
      <c r="FTD3" s="15"/>
      <c r="FTE3" s="15"/>
      <c r="FTF3" s="15"/>
      <c r="FTG3" s="15"/>
      <c r="FTH3" s="15"/>
      <c r="FTI3" s="15"/>
      <c r="FTJ3" s="15"/>
      <c r="FTK3" s="15"/>
      <c r="FTL3" s="15"/>
      <c r="FTM3" s="15"/>
      <c r="FTN3" s="15"/>
      <c r="FTO3" s="15"/>
      <c r="FTP3" s="15"/>
      <c r="FTQ3" s="15"/>
      <c r="FTR3" s="15"/>
      <c r="FTS3" s="15"/>
      <c r="FTT3" s="15"/>
      <c r="FTU3" s="15"/>
      <c r="FTV3" s="15"/>
      <c r="FTW3" s="15"/>
      <c r="FTX3" s="15"/>
      <c r="FTY3" s="15"/>
      <c r="FTZ3" s="15"/>
      <c r="FUA3" s="15"/>
      <c r="FUB3" s="15"/>
      <c r="FUC3" s="15"/>
      <c r="FUD3" s="15"/>
      <c r="FUE3" s="15"/>
      <c r="FUF3" s="15"/>
      <c r="FUG3" s="15"/>
      <c r="FUH3" s="15"/>
      <c r="FUI3" s="15"/>
      <c r="FUJ3" s="15"/>
      <c r="FUK3" s="15"/>
      <c r="FUL3" s="15"/>
      <c r="FUM3" s="15"/>
      <c r="FUN3" s="15"/>
      <c r="FUO3" s="15"/>
      <c r="FUP3" s="15"/>
      <c r="FUQ3" s="15"/>
      <c r="FUR3" s="15"/>
      <c r="FUS3" s="15"/>
      <c r="FUT3" s="15"/>
      <c r="FUU3" s="15"/>
      <c r="FUV3" s="15"/>
      <c r="FUW3" s="15"/>
      <c r="FUX3" s="15"/>
      <c r="FUY3" s="15"/>
      <c r="FUZ3" s="15"/>
      <c r="FVA3" s="15"/>
      <c r="FVB3" s="15"/>
      <c r="FVC3" s="15"/>
      <c r="FVD3" s="15"/>
      <c r="FVE3" s="15"/>
      <c r="FVF3" s="15"/>
      <c r="FVG3" s="15"/>
      <c r="FVH3" s="15"/>
      <c r="FVI3" s="15"/>
      <c r="FVJ3" s="15"/>
      <c r="FVK3" s="15"/>
      <c r="FVL3" s="15"/>
      <c r="FVM3" s="15"/>
      <c r="FVN3" s="15"/>
      <c r="FVO3" s="15"/>
      <c r="FVP3" s="15"/>
      <c r="FVQ3" s="15"/>
      <c r="FVR3" s="15"/>
      <c r="FVS3" s="15"/>
      <c r="FVT3" s="15"/>
      <c r="FVU3" s="15"/>
      <c r="FVV3" s="15"/>
      <c r="FVW3" s="15"/>
      <c r="FVX3" s="15"/>
      <c r="FVY3" s="15"/>
      <c r="FVZ3" s="15"/>
      <c r="FWA3" s="15"/>
      <c r="FWB3" s="15"/>
      <c r="FWC3" s="15"/>
      <c r="FWD3" s="15"/>
      <c r="FWE3" s="15"/>
      <c r="FWF3" s="15"/>
      <c r="FWG3" s="15"/>
      <c r="FWH3" s="15"/>
      <c r="FWI3" s="15"/>
      <c r="FWJ3" s="15"/>
      <c r="FWK3" s="15"/>
      <c r="FWL3" s="15"/>
      <c r="FWM3" s="15"/>
      <c r="FWN3" s="15"/>
      <c r="FWO3" s="15"/>
      <c r="FWP3" s="15"/>
      <c r="FWQ3" s="15"/>
      <c r="FWR3" s="15"/>
      <c r="FWS3" s="15"/>
      <c r="FWT3" s="15"/>
      <c r="FWU3" s="15"/>
      <c r="FWV3" s="15"/>
      <c r="FWW3" s="15"/>
      <c r="FWX3" s="15"/>
      <c r="FWY3" s="15"/>
      <c r="FWZ3" s="15"/>
      <c r="FXA3" s="15"/>
      <c r="FXB3" s="15"/>
      <c r="FXC3" s="15"/>
      <c r="FXD3" s="15"/>
      <c r="FXE3" s="15"/>
      <c r="FXF3" s="15"/>
      <c r="FXG3" s="15"/>
      <c r="FXH3" s="15"/>
      <c r="FXI3" s="15"/>
      <c r="FXJ3" s="15"/>
      <c r="FXK3" s="15"/>
      <c r="FXL3" s="15"/>
      <c r="FXM3" s="15"/>
      <c r="FXN3" s="15"/>
      <c r="FXO3" s="15"/>
      <c r="FXP3" s="15"/>
      <c r="FXQ3" s="15"/>
      <c r="FXR3" s="15"/>
      <c r="FXS3" s="15"/>
      <c r="FXT3" s="15"/>
      <c r="FXU3" s="15"/>
      <c r="FXV3" s="15"/>
      <c r="FXW3" s="15"/>
      <c r="FXX3" s="15"/>
      <c r="FXY3" s="15"/>
      <c r="FXZ3" s="15"/>
      <c r="FYA3" s="15"/>
      <c r="FYB3" s="15"/>
      <c r="FYC3" s="15"/>
      <c r="FYD3" s="15"/>
      <c r="FYE3" s="15"/>
      <c r="FYF3" s="15"/>
      <c r="FYG3" s="15"/>
      <c r="FYH3" s="15"/>
      <c r="FYI3" s="15"/>
      <c r="FYJ3" s="15"/>
      <c r="FYK3" s="15"/>
      <c r="FYL3" s="15"/>
      <c r="FYM3" s="15"/>
      <c r="FYN3" s="15"/>
      <c r="FYO3" s="15"/>
      <c r="FYP3" s="15"/>
      <c r="FYQ3" s="15"/>
      <c r="FYR3" s="15"/>
      <c r="FYS3" s="15"/>
      <c r="FYT3" s="15"/>
      <c r="FYU3" s="15"/>
      <c r="FYV3" s="15"/>
      <c r="FYW3" s="15"/>
      <c r="FYX3" s="15"/>
      <c r="FYY3" s="15"/>
      <c r="FYZ3" s="15"/>
      <c r="FZA3" s="15"/>
      <c r="FZB3" s="15"/>
      <c r="FZC3" s="15"/>
      <c r="FZD3" s="15"/>
      <c r="FZE3" s="15"/>
      <c r="FZF3" s="15"/>
      <c r="FZG3" s="15"/>
      <c r="FZH3" s="15"/>
      <c r="FZI3" s="15"/>
      <c r="FZJ3" s="15"/>
      <c r="FZK3" s="15"/>
      <c r="FZL3" s="15"/>
      <c r="FZM3" s="15"/>
      <c r="FZN3" s="15"/>
      <c r="FZO3" s="15"/>
      <c r="FZP3" s="15"/>
      <c r="FZQ3" s="15"/>
      <c r="FZR3" s="15"/>
      <c r="FZS3" s="15"/>
      <c r="FZT3" s="15"/>
      <c r="FZU3" s="15"/>
      <c r="FZV3" s="15"/>
      <c r="FZW3" s="15"/>
      <c r="FZX3" s="15"/>
      <c r="FZY3" s="15"/>
      <c r="FZZ3" s="15"/>
      <c r="GAA3" s="15"/>
      <c r="GAB3" s="15"/>
      <c r="GAC3" s="15"/>
      <c r="GAD3" s="15"/>
      <c r="GAE3" s="15"/>
      <c r="GAF3" s="15"/>
      <c r="GAG3" s="15"/>
      <c r="GAH3" s="15"/>
      <c r="GAI3" s="15"/>
      <c r="GAJ3" s="15"/>
      <c r="GAK3" s="15"/>
      <c r="GAL3" s="15"/>
      <c r="GAM3" s="15"/>
      <c r="GAN3" s="15"/>
      <c r="GAO3" s="15"/>
      <c r="GAP3" s="15"/>
      <c r="GAQ3" s="15"/>
      <c r="GAR3" s="15"/>
      <c r="GAS3" s="15"/>
      <c r="GAT3" s="15"/>
      <c r="GAU3" s="15"/>
      <c r="GAV3" s="15"/>
      <c r="GAW3" s="15"/>
      <c r="GAX3" s="15"/>
      <c r="GAY3" s="15"/>
      <c r="GAZ3" s="15"/>
      <c r="GBA3" s="15"/>
      <c r="GBB3" s="15"/>
      <c r="GBC3" s="15"/>
      <c r="GBD3" s="15"/>
      <c r="GBE3" s="15"/>
      <c r="GBF3" s="15"/>
      <c r="GBG3" s="15"/>
      <c r="GBH3" s="15"/>
      <c r="GBI3" s="15"/>
      <c r="GBJ3" s="15"/>
      <c r="GBK3" s="15"/>
      <c r="GBL3" s="15"/>
      <c r="GBM3" s="15"/>
      <c r="GBN3" s="15"/>
      <c r="GBO3" s="15"/>
      <c r="GBP3" s="15"/>
      <c r="GBQ3" s="15"/>
      <c r="GBR3" s="15"/>
      <c r="GBS3" s="15"/>
      <c r="GBT3" s="15"/>
      <c r="GBU3" s="15"/>
      <c r="GBV3" s="15"/>
      <c r="GBW3" s="15"/>
      <c r="GBX3" s="15"/>
      <c r="GBY3" s="15"/>
      <c r="GBZ3" s="15"/>
      <c r="GCA3" s="15"/>
      <c r="GCB3" s="15"/>
      <c r="GCC3" s="15"/>
      <c r="GCD3" s="15"/>
      <c r="GCE3" s="15"/>
      <c r="GCF3" s="15"/>
      <c r="GCG3" s="15"/>
      <c r="GCH3" s="15"/>
      <c r="GCI3" s="15"/>
      <c r="GCJ3" s="15"/>
      <c r="GCK3" s="15"/>
      <c r="GCL3" s="15"/>
      <c r="GCM3" s="15"/>
      <c r="GCN3" s="15"/>
      <c r="GCO3" s="15"/>
      <c r="GCP3" s="15"/>
      <c r="GCQ3" s="15"/>
      <c r="GCR3" s="15"/>
      <c r="GCS3" s="15"/>
      <c r="GCT3" s="15"/>
      <c r="GCU3" s="15"/>
      <c r="GCV3" s="15"/>
      <c r="GCW3" s="15"/>
      <c r="GCX3" s="15"/>
      <c r="GCY3" s="15"/>
      <c r="GCZ3" s="15"/>
      <c r="GDA3" s="15"/>
      <c r="GDB3" s="15"/>
      <c r="GDC3" s="15"/>
      <c r="GDD3" s="15"/>
      <c r="GDE3" s="15"/>
      <c r="GDF3" s="15"/>
      <c r="GDG3" s="15"/>
      <c r="GDH3" s="15"/>
      <c r="GDI3" s="15"/>
      <c r="GDJ3" s="15"/>
      <c r="GDK3" s="15"/>
      <c r="GDL3" s="15"/>
      <c r="GDM3" s="15"/>
      <c r="GDN3" s="15"/>
      <c r="GDO3" s="15"/>
      <c r="GDP3" s="15"/>
      <c r="GDQ3" s="15"/>
      <c r="GDR3" s="15"/>
      <c r="GDS3" s="15"/>
      <c r="GDT3" s="15"/>
      <c r="GDU3" s="15"/>
      <c r="GDV3" s="15"/>
      <c r="GDW3" s="15"/>
      <c r="GDX3" s="15"/>
      <c r="GDY3" s="15"/>
      <c r="GDZ3" s="15"/>
      <c r="GEA3" s="15"/>
      <c r="GEB3" s="15"/>
      <c r="GEC3" s="15"/>
      <c r="GED3" s="15"/>
      <c r="GEE3" s="15"/>
      <c r="GEF3" s="15"/>
      <c r="GEG3" s="15"/>
      <c r="GEH3" s="15"/>
      <c r="GEI3" s="15"/>
      <c r="GEJ3" s="15"/>
      <c r="GEK3" s="15"/>
      <c r="GEL3" s="15"/>
      <c r="GEM3" s="15"/>
      <c r="GEN3" s="15"/>
      <c r="GEO3" s="15"/>
      <c r="GEP3" s="15"/>
      <c r="GEQ3" s="15"/>
      <c r="GER3" s="15"/>
      <c r="GES3" s="15"/>
      <c r="GET3" s="15"/>
      <c r="GEU3" s="15"/>
      <c r="GEV3" s="15"/>
      <c r="GEW3" s="15"/>
      <c r="GEX3" s="15"/>
      <c r="GEY3" s="15"/>
      <c r="GEZ3" s="15"/>
      <c r="GFA3" s="15"/>
      <c r="GFB3" s="15"/>
      <c r="GFC3" s="15"/>
      <c r="GFD3" s="15"/>
      <c r="GFE3" s="15"/>
      <c r="GFF3" s="15"/>
      <c r="GFG3" s="15"/>
      <c r="GFH3" s="15"/>
      <c r="GFI3" s="15"/>
      <c r="GFJ3" s="15"/>
      <c r="GFK3" s="15"/>
      <c r="GFL3" s="15"/>
      <c r="GFM3" s="15"/>
      <c r="GFN3" s="15"/>
      <c r="GFO3" s="15"/>
      <c r="GFP3" s="15"/>
      <c r="GFQ3" s="15"/>
      <c r="GFR3" s="15"/>
      <c r="GFS3" s="15"/>
      <c r="GFT3" s="15"/>
      <c r="GFU3" s="15"/>
      <c r="GFV3" s="15"/>
      <c r="GFW3" s="15"/>
      <c r="GFX3" s="15"/>
      <c r="GFY3" s="15"/>
      <c r="GFZ3" s="15"/>
      <c r="GGA3" s="15"/>
      <c r="GGB3" s="15"/>
      <c r="GGC3" s="15"/>
      <c r="GGD3" s="15"/>
      <c r="GGE3" s="15"/>
      <c r="GGF3" s="15"/>
      <c r="GGG3" s="15"/>
      <c r="GGH3" s="15"/>
      <c r="GGI3" s="15"/>
      <c r="GGJ3" s="15"/>
      <c r="GGK3" s="15"/>
      <c r="GGL3" s="15"/>
      <c r="GGM3" s="15"/>
      <c r="GGN3" s="15"/>
      <c r="GGO3" s="15"/>
      <c r="GGP3" s="15"/>
      <c r="GGQ3" s="15"/>
      <c r="GGR3" s="15"/>
      <c r="GGS3" s="15"/>
      <c r="GGT3" s="15"/>
      <c r="GGU3" s="15"/>
      <c r="GGV3" s="15"/>
      <c r="GGW3" s="15"/>
      <c r="GGX3" s="15"/>
      <c r="GGY3" s="15"/>
      <c r="GGZ3" s="15"/>
      <c r="GHA3" s="15"/>
      <c r="GHB3" s="15"/>
      <c r="GHC3" s="15"/>
      <c r="GHD3" s="15"/>
      <c r="GHE3" s="15"/>
      <c r="GHF3" s="15"/>
      <c r="GHG3" s="15"/>
      <c r="GHH3" s="15"/>
      <c r="GHI3" s="15"/>
      <c r="GHJ3" s="15"/>
      <c r="GHK3" s="15"/>
      <c r="GHL3" s="15"/>
      <c r="GHM3" s="15"/>
      <c r="GHN3" s="15"/>
      <c r="GHO3" s="15"/>
      <c r="GHP3" s="15"/>
      <c r="GHQ3" s="15"/>
      <c r="GHR3" s="15"/>
      <c r="GHS3" s="15"/>
      <c r="GHT3" s="15"/>
      <c r="GHU3" s="15"/>
      <c r="GHV3" s="15"/>
      <c r="GHW3" s="15"/>
      <c r="GHX3" s="15"/>
      <c r="GHY3" s="15"/>
      <c r="GHZ3" s="15"/>
      <c r="GIA3" s="15"/>
      <c r="GIB3" s="15"/>
      <c r="GIC3" s="15"/>
      <c r="GID3" s="15"/>
      <c r="GIE3" s="15"/>
      <c r="GIF3" s="15"/>
      <c r="GIG3" s="15"/>
      <c r="GIH3" s="15"/>
      <c r="GII3" s="15"/>
      <c r="GIJ3" s="15"/>
      <c r="GIK3" s="15"/>
      <c r="GIL3" s="15"/>
      <c r="GIM3" s="15"/>
      <c r="GIN3" s="15"/>
      <c r="GIO3" s="15"/>
      <c r="GIP3" s="15"/>
      <c r="GIQ3" s="15"/>
      <c r="GIR3" s="15"/>
      <c r="GIS3" s="15"/>
      <c r="GIT3" s="15"/>
      <c r="GIU3" s="15"/>
      <c r="GIV3" s="15"/>
      <c r="GIW3" s="15"/>
      <c r="GIX3" s="15"/>
      <c r="GIY3" s="15"/>
      <c r="GIZ3" s="15"/>
      <c r="GJA3" s="15"/>
      <c r="GJB3" s="15"/>
      <c r="GJC3" s="15"/>
      <c r="GJD3" s="15"/>
      <c r="GJE3" s="15"/>
      <c r="GJF3" s="15"/>
      <c r="GJG3" s="15"/>
      <c r="GJH3" s="15"/>
      <c r="GJI3" s="15"/>
      <c r="GJJ3" s="15"/>
      <c r="GJK3" s="15"/>
      <c r="GJL3" s="15"/>
      <c r="GJM3" s="15"/>
      <c r="GJN3" s="15"/>
      <c r="GJO3" s="15"/>
      <c r="GJP3" s="15"/>
      <c r="GJQ3" s="15"/>
      <c r="GJR3" s="15"/>
      <c r="GJS3" s="15"/>
      <c r="GJT3" s="15"/>
      <c r="GJU3" s="15"/>
      <c r="GJV3" s="15"/>
      <c r="GJW3" s="15"/>
      <c r="GJX3" s="15"/>
      <c r="GJY3" s="15"/>
      <c r="GJZ3" s="15"/>
      <c r="GKA3" s="15"/>
      <c r="GKB3" s="15"/>
      <c r="GKC3" s="15"/>
      <c r="GKD3" s="15"/>
      <c r="GKE3" s="15"/>
      <c r="GKF3" s="15"/>
      <c r="GKG3" s="15"/>
      <c r="GKH3" s="15"/>
      <c r="GKI3" s="15"/>
      <c r="GKJ3" s="15"/>
      <c r="GKK3" s="15"/>
      <c r="GKL3" s="15"/>
      <c r="GKM3" s="15"/>
      <c r="GKN3" s="15"/>
      <c r="GKO3" s="15"/>
      <c r="GKP3" s="15"/>
      <c r="GKQ3" s="15"/>
      <c r="GKR3" s="15"/>
      <c r="GKS3" s="15"/>
      <c r="GKT3" s="15"/>
      <c r="GKU3" s="15"/>
      <c r="GKV3" s="15"/>
      <c r="GKW3" s="15"/>
      <c r="GKX3" s="15"/>
      <c r="GKY3" s="15"/>
      <c r="GKZ3" s="15"/>
      <c r="GLA3" s="15"/>
      <c r="GLB3" s="15"/>
      <c r="GLC3" s="15"/>
      <c r="GLD3" s="15"/>
      <c r="GLE3" s="15"/>
      <c r="GLF3" s="15"/>
      <c r="GLG3" s="15"/>
      <c r="GLH3" s="15"/>
      <c r="GLI3" s="15"/>
      <c r="GLJ3" s="15"/>
      <c r="GLK3" s="15"/>
      <c r="GLL3" s="15"/>
      <c r="GLM3" s="15"/>
      <c r="GLN3" s="15"/>
      <c r="GLO3" s="15"/>
      <c r="GLP3" s="15"/>
      <c r="GLQ3" s="15"/>
      <c r="GLR3" s="15"/>
      <c r="GLS3" s="15"/>
      <c r="GLT3" s="15"/>
      <c r="GLU3" s="15"/>
      <c r="GLV3" s="15"/>
      <c r="GLW3" s="15"/>
      <c r="GLX3" s="15"/>
      <c r="GLY3" s="15"/>
      <c r="GLZ3" s="15"/>
      <c r="GMA3" s="15"/>
      <c r="GMB3" s="15"/>
      <c r="GMC3" s="15"/>
      <c r="GMD3" s="15"/>
      <c r="GME3" s="15"/>
      <c r="GMF3" s="15"/>
      <c r="GMG3" s="15"/>
      <c r="GMH3" s="15"/>
      <c r="GMI3" s="15"/>
      <c r="GMJ3" s="15"/>
      <c r="GMK3" s="15"/>
      <c r="GML3" s="15"/>
      <c r="GMM3" s="15"/>
      <c r="GMN3" s="15"/>
      <c r="GMO3" s="15"/>
      <c r="GMP3" s="15"/>
      <c r="GMQ3" s="15"/>
      <c r="GMR3" s="15"/>
      <c r="GMS3" s="15"/>
      <c r="GMT3" s="15"/>
      <c r="GMU3" s="15"/>
      <c r="GMV3" s="15"/>
      <c r="GMW3" s="15"/>
      <c r="GMX3" s="15"/>
      <c r="GMY3" s="15"/>
      <c r="GMZ3" s="15"/>
      <c r="GNA3" s="15"/>
      <c r="GNB3" s="15"/>
      <c r="GNC3" s="15"/>
      <c r="GND3" s="15"/>
      <c r="GNE3" s="15"/>
      <c r="GNF3" s="15"/>
      <c r="GNG3" s="15"/>
      <c r="GNH3" s="15"/>
      <c r="GNI3" s="15"/>
      <c r="GNJ3" s="15"/>
      <c r="GNK3" s="15"/>
      <c r="GNL3" s="15"/>
      <c r="GNM3" s="15"/>
      <c r="GNN3" s="15"/>
      <c r="GNO3" s="15"/>
      <c r="GNP3" s="15"/>
      <c r="GNQ3" s="15"/>
      <c r="GNR3" s="15"/>
      <c r="GNS3" s="15"/>
      <c r="GNT3" s="15"/>
      <c r="GNU3" s="15"/>
      <c r="GNV3" s="15"/>
      <c r="GNW3" s="15"/>
      <c r="GNX3" s="15"/>
      <c r="GNY3" s="15"/>
      <c r="GNZ3" s="15"/>
      <c r="GOA3" s="15"/>
      <c r="GOB3" s="15"/>
      <c r="GOC3" s="15"/>
      <c r="GOD3" s="15"/>
      <c r="GOE3" s="15"/>
      <c r="GOF3" s="15"/>
      <c r="GOG3" s="15"/>
      <c r="GOH3" s="15"/>
      <c r="GOI3" s="15"/>
      <c r="GOJ3" s="15"/>
      <c r="GOK3" s="15"/>
      <c r="GOL3" s="15"/>
      <c r="GOM3" s="15"/>
      <c r="GON3" s="15"/>
      <c r="GOO3" s="15"/>
      <c r="GOP3" s="15"/>
      <c r="GOQ3" s="15"/>
      <c r="GOR3" s="15"/>
      <c r="GOS3" s="15"/>
      <c r="GOT3" s="15"/>
      <c r="GOU3" s="15"/>
      <c r="GOV3" s="15"/>
      <c r="GOW3" s="15"/>
      <c r="GOX3" s="15"/>
      <c r="GOY3" s="15"/>
      <c r="GOZ3" s="15"/>
      <c r="GPA3" s="15"/>
      <c r="GPB3" s="15"/>
      <c r="GPC3" s="15"/>
      <c r="GPD3" s="15"/>
      <c r="GPE3" s="15"/>
      <c r="GPF3" s="15"/>
      <c r="GPG3" s="15"/>
      <c r="GPH3" s="15"/>
      <c r="GPI3" s="15"/>
      <c r="GPJ3" s="15"/>
      <c r="GPK3" s="15"/>
      <c r="GPL3" s="15"/>
      <c r="GPM3" s="15"/>
      <c r="GPN3" s="15"/>
      <c r="GPO3" s="15"/>
      <c r="GPP3" s="15"/>
      <c r="GPQ3" s="15"/>
      <c r="GPR3" s="15"/>
      <c r="GPS3" s="15"/>
      <c r="GPT3" s="15"/>
      <c r="GPU3" s="15"/>
      <c r="GPV3" s="15"/>
      <c r="GPW3" s="15"/>
      <c r="GPX3" s="15"/>
      <c r="GPY3" s="15"/>
      <c r="GPZ3" s="15"/>
      <c r="GQA3" s="15"/>
      <c r="GQB3" s="15"/>
      <c r="GQC3" s="15"/>
      <c r="GQD3" s="15"/>
      <c r="GQE3" s="15"/>
      <c r="GQF3" s="15"/>
      <c r="GQG3" s="15"/>
      <c r="GQH3" s="15"/>
      <c r="GQI3" s="15"/>
      <c r="GQJ3" s="15"/>
      <c r="GQK3" s="15"/>
      <c r="GQL3" s="15"/>
      <c r="GQM3" s="15"/>
      <c r="GQN3" s="15"/>
      <c r="GQO3" s="15"/>
      <c r="GQP3" s="15"/>
      <c r="GQQ3" s="15"/>
      <c r="GQR3" s="15"/>
      <c r="GQS3" s="15"/>
      <c r="GQT3" s="15"/>
      <c r="GQU3" s="15"/>
      <c r="GQV3" s="15"/>
      <c r="GQW3" s="15"/>
      <c r="GQX3" s="15"/>
      <c r="GQY3" s="15"/>
      <c r="GQZ3" s="15"/>
      <c r="GRA3" s="15"/>
      <c r="GRB3" s="15"/>
      <c r="GRC3" s="15"/>
      <c r="GRD3" s="15"/>
      <c r="GRE3" s="15"/>
      <c r="GRF3" s="15"/>
      <c r="GRG3" s="15"/>
      <c r="GRH3" s="15"/>
      <c r="GRI3" s="15"/>
      <c r="GRJ3" s="15"/>
      <c r="GRK3" s="15"/>
      <c r="GRL3" s="15"/>
      <c r="GRM3" s="15"/>
      <c r="GRN3" s="15"/>
      <c r="GRO3" s="15"/>
      <c r="GRP3" s="15"/>
      <c r="GRQ3" s="15"/>
      <c r="GRR3" s="15"/>
      <c r="GRS3" s="15"/>
      <c r="GRT3" s="15"/>
      <c r="GRU3" s="15"/>
      <c r="GRV3" s="15"/>
      <c r="GRW3" s="15"/>
      <c r="GRX3" s="15"/>
      <c r="GRY3" s="15"/>
      <c r="GRZ3" s="15"/>
      <c r="GSA3" s="15"/>
      <c r="GSB3" s="15"/>
      <c r="GSC3" s="15"/>
      <c r="GSD3" s="15"/>
      <c r="GSE3" s="15"/>
      <c r="GSF3" s="15"/>
      <c r="GSG3" s="15"/>
      <c r="GSH3" s="15"/>
      <c r="GSI3" s="15"/>
      <c r="GSJ3" s="15"/>
      <c r="GSK3" s="15"/>
      <c r="GSL3" s="15"/>
      <c r="GSM3" s="15"/>
      <c r="GSN3" s="15"/>
      <c r="GSO3" s="15"/>
      <c r="GSP3" s="15"/>
      <c r="GSQ3" s="15"/>
      <c r="GSR3" s="15"/>
      <c r="GSS3" s="15"/>
      <c r="GST3" s="15"/>
      <c r="GSU3" s="15"/>
      <c r="GSV3" s="15"/>
      <c r="GSW3" s="15"/>
      <c r="GSX3" s="15"/>
      <c r="GSY3" s="15"/>
      <c r="GSZ3" s="15"/>
      <c r="GTA3" s="15"/>
      <c r="GTB3" s="15"/>
      <c r="GTC3" s="15"/>
      <c r="GTD3" s="15"/>
      <c r="GTE3" s="15"/>
      <c r="GTF3" s="15"/>
      <c r="GTG3" s="15"/>
      <c r="GTH3" s="15"/>
      <c r="GTI3" s="15"/>
      <c r="GTJ3" s="15"/>
      <c r="GTK3" s="15"/>
      <c r="GTL3" s="15"/>
      <c r="GTM3" s="15"/>
      <c r="GTN3" s="15"/>
      <c r="GTO3" s="15"/>
      <c r="GTP3" s="15"/>
      <c r="GTQ3" s="15"/>
      <c r="GTR3" s="15"/>
      <c r="GTS3" s="15"/>
      <c r="GTT3" s="15"/>
      <c r="GTU3" s="15"/>
      <c r="GTV3" s="15"/>
      <c r="GTW3" s="15"/>
      <c r="GTX3" s="15"/>
      <c r="GTY3" s="15"/>
      <c r="GTZ3" s="15"/>
      <c r="GUA3" s="15"/>
      <c r="GUB3" s="15"/>
      <c r="GUC3" s="15"/>
      <c r="GUD3" s="15"/>
      <c r="GUE3" s="15"/>
      <c r="GUF3" s="15"/>
      <c r="GUG3" s="15"/>
      <c r="GUH3" s="15"/>
      <c r="GUI3" s="15"/>
      <c r="GUJ3" s="15"/>
      <c r="GUK3" s="15"/>
      <c r="GUL3" s="15"/>
      <c r="GUM3" s="15"/>
      <c r="GUN3" s="15"/>
      <c r="GUO3" s="15"/>
      <c r="GUP3" s="15"/>
      <c r="GUQ3" s="15"/>
      <c r="GUR3" s="15"/>
      <c r="GUS3" s="15"/>
      <c r="GUT3" s="15"/>
      <c r="GUU3" s="15"/>
      <c r="GUV3" s="15"/>
      <c r="GUW3" s="15"/>
      <c r="GUX3" s="15"/>
      <c r="GUY3" s="15"/>
      <c r="GUZ3" s="15"/>
      <c r="GVA3" s="15"/>
      <c r="GVB3" s="15"/>
      <c r="GVC3" s="15"/>
      <c r="GVD3" s="15"/>
      <c r="GVE3" s="15"/>
      <c r="GVF3" s="15"/>
      <c r="GVG3" s="15"/>
      <c r="GVH3" s="15"/>
      <c r="GVI3" s="15"/>
      <c r="GVJ3" s="15"/>
      <c r="GVK3" s="15"/>
      <c r="GVL3" s="15"/>
      <c r="GVM3" s="15"/>
      <c r="GVN3" s="15"/>
      <c r="GVO3" s="15"/>
      <c r="GVP3" s="15"/>
      <c r="GVQ3" s="15"/>
      <c r="GVR3" s="15"/>
      <c r="GVS3" s="15"/>
      <c r="GVT3" s="15"/>
      <c r="GVU3" s="15"/>
      <c r="GVV3" s="15"/>
      <c r="GVW3" s="15"/>
      <c r="GVX3" s="15"/>
      <c r="GVY3" s="15"/>
      <c r="GVZ3" s="15"/>
      <c r="GWA3" s="15"/>
      <c r="GWB3" s="15"/>
      <c r="GWC3" s="15"/>
      <c r="GWD3" s="15"/>
      <c r="GWE3" s="15"/>
      <c r="GWF3" s="15"/>
      <c r="GWG3" s="15"/>
      <c r="GWH3" s="15"/>
      <c r="GWI3" s="15"/>
      <c r="GWJ3" s="15"/>
      <c r="GWK3" s="15"/>
      <c r="GWL3" s="15"/>
      <c r="GWM3" s="15"/>
      <c r="GWN3" s="15"/>
      <c r="GWO3" s="15"/>
      <c r="GWP3" s="15"/>
      <c r="GWQ3" s="15"/>
      <c r="GWR3" s="15"/>
      <c r="GWS3" s="15"/>
      <c r="GWT3" s="15"/>
      <c r="GWU3" s="15"/>
      <c r="GWV3" s="15"/>
      <c r="GWW3" s="15"/>
      <c r="GWX3" s="15"/>
      <c r="GWY3" s="15"/>
      <c r="GWZ3" s="15"/>
      <c r="GXA3" s="15"/>
      <c r="GXB3" s="15"/>
      <c r="GXC3" s="15"/>
      <c r="GXD3" s="15"/>
      <c r="GXE3" s="15"/>
      <c r="GXF3" s="15"/>
      <c r="GXG3" s="15"/>
      <c r="GXH3" s="15"/>
      <c r="GXI3" s="15"/>
      <c r="GXJ3" s="15"/>
      <c r="GXK3" s="15"/>
      <c r="GXL3" s="15"/>
      <c r="GXM3" s="15"/>
      <c r="GXN3" s="15"/>
      <c r="GXO3" s="15"/>
      <c r="GXP3" s="15"/>
      <c r="GXQ3" s="15"/>
      <c r="GXR3" s="15"/>
      <c r="GXS3" s="15"/>
      <c r="GXT3" s="15"/>
      <c r="GXU3" s="15"/>
      <c r="GXV3" s="15"/>
      <c r="GXW3" s="15"/>
      <c r="GXX3" s="15"/>
      <c r="GXY3" s="15"/>
      <c r="GXZ3" s="15"/>
      <c r="GYA3" s="15"/>
      <c r="GYB3" s="15"/>
      <c r="GYC3" s="15"/>
      <c r="GYD3" s="15"/>
      <c r="GYE3" s="15"/>
      <c r="GYF3" s="15"/>
      <c r="GYG3" s="15"/>
      <c r="GYH3" s="15"/>
      <c r="GYI3" s="15"/>
      <c r="GYJ3" s="15"/>
      <c r="GYK3" s="15"/>
      <c r="GYL3" s="15"/>
      <c r="GYM3" s="15"/>
      <c r="GYN3" s="15"/>
      <c r="GYO3" s="15"/>
      <c r="GYP3" s="15"/>
      <c r="GYQ3" s="15"/>
      <c r="GYR3" s="15"/>
      <c r="GYS3" s="15"/>
      <c r="GYT3" s="15"/>
      <c r="GYU3" s="15"/>
      <c r="GYV3" s="15"/>
      <c r="GYW3" s="15"/>
      <c r="GYX3" s="15"/>
      <c r="GYY3" s="15"/>
      <c r="GYZ3" s="15"/>
      <c r="GZA3" s="15"/>
      <c r="GZB3" s="15"/>
      <c r="GZC3" s="15"/>
      <c r="GZD3" s="15"/>
      <c r="GZE3" s="15"/>
      <c r="GZF3" s="15"/>
      <c r="GZG3" s="15"/>
      <c r="GZH3" s="15"/>
      <c r="GZI3" s="15"/>
      <c r="GZJ3" s="15"/>
      <c r="GZK3" s="15"/>
      <c r="GZL3" s="15"/>
      <c r="GZM3" s="15"/>
      <c r="GZN3" s="15"/>
      <c r="GZO3" s="15"/>
      <c r="GZP3" s="15"/>
      <c r="GZQ3" s="15"/>
      <c r="GZR3" s="15"/>
      <c r="GZS3" s="15"/>
      <c r="GZT3" s="15"/>
      <c r="GZU3" s="15"/>
      <c r="GZV3" s="15"/>
      <c r="GZW3" s="15"/>
      <c r="GZX3" s="15"/>
      <c r="GZY3" s="15"/>
      <c r="GZZ3" s="15"/>
      <c r="HAA3" s="15"/>
      <c r="HAB3" s="15"/>
      <c r="HAC3" s="15"/>
      <c r="HAD3" s="15"/>
      <c r="HAE3" s="15"/>
      <c r="HAF3" s="15"/>
      <c r="HAG3" s="15"/>
      <c r="HAH3" s="15"/>
      <c r="HAI3" s="15"/>
      <c r="HAJ3" s="15"/>
      <c r="HAK3" s="15"/>
      <c r="HAL3" s="15"/>
      <c r="HAM3" s="15"/>
      <c r="HAN3" s="15"/>
      <c r="HAO3" s="15"/>
      <c r="HAP3" s="15"/>
      <c r="HAQ3" s="15"/>
      <c r="HAR3" s="15"/>
      <c r="HAS3" s="15"/>
      <c r="HAT3" s="15"/>
      <c r="HAU3" s="15"/>
      <c r="HAV3" s="15"/>
      <c r="HAW3" s="15"/>
      <c r="HAX3" s="15"/>
      <c r="HAY3" s="15"/>
      <c r="HAZ3" s="15"/>
      <c r="HBA3" s="15"/>
      <c r="HBB3" s="15"/>
      <c r="HBC3" s="15"/>
      <c r="HBD3" s="15"/>
      <c r="HBE3" s="15"/>
      <c r="HBF3" s="15"/>
      <c r="HBG3" s="15"/>
      <c r="HBH3" s="15"/>
      <c r="HBI3" s="15"/>
      <c r="HBJ3" s="15"/>
      <c r="HBK3" s="15"/>
      <c r="HBL3" s="15"/>
      <c r="HBM3" s="15"/>
      <c r="HBN3" s="15"/>
      <c r="HBO3" s="15"/>
      <c r="HBP3" s="15"/>
      <c r="HBQ3" s="15"/>
      <c r="HBR3" s="15"/>
      <c r="HBS3" s="15"/>
      <c r="HBT3" s="15"/>
      <c r="HBU3" s="15"/>
      <c r="HBV3" s="15"/>
      <c r="HBW3" s="15"/>
      <c r="HBX3" s="15"/>
      <c r="HBY3" s="15"/>
      <c r="HBZ3" s="15"/>
      <c r="HCA3" s="15"/>
      <c r="HCB3" s="15"/>
      <c r="HCC3" s="15"/>
      <c r="HCD3" s="15"/>
      <c r="HCE3" s="15"/>
      <c r="HCF3" s="15"/>
      <c r="HCG3" s="15"/>
      <c r="HCH3" s="15"/>
      <c r="HCI3" s="15"/>
      <c r="HCJ3" s="15"/>
      <c r="HCK3" s="15"/>
      <c r="HCL3" s="15"/>
      <c r="HCM3" s="15"/>
      <c r="HCN3" s="15"/>
      <c r="HCO3" s="15"/>
      <c r="HCP3" s="15"/>
      <c r="HCQ3" s="15"/>
      <c r="HCR3" s="15"/>
      <c r="HCS3" s="15"/>
      <c r="HCT3" s="15"/>
      <c r="HCU3" s="15"/>
      <c r="HCV3" s="15"/>
      <c r="HCW3" s="15"/>
      <c r="HCX3" s="15"/>
      <c r="HCY3" s="15"/>
      <c r="HCZ3" s="15"/>
      <c r="HDA3" s="15"/>
      <c r="HDB3" s="15"/>
      <c r="HDC3" s="15"/>
      <c r="HDD3" s="15"/>
      <c r="HDE3" s="15"/>
      <c r="HDF3" s="15"/>
      <c r="HDG3" s="15"/>
      <c r="HDH3" s="15"/>
      <c r="HDI3" s="15"/>
      <c r="HDJ3" s="15"/>
      <c r="HDK3" s="15"/>
      <c r="HDL3" s="15"/>
      <c r="HDM3" s="15"/>
      <c r="HDN3" s="15"/>
      <c r="HDO3" s="15"/>
      <c r="HDP3" s="15"/>
      <c r="HDQ3" s="15"/>
      <c r="HDR3" s="15"/>
      <c r="HDS3" s="15"/>
      <c r="HDT3" s="15"/>
      <c r="HDU3" s="15"/>
      <c r="HDV3" s="15"/>
      <c r="HDW3" s="15"/>
      <c r="HDX3" s="15"/>
      <c r="HDY3" s="15"/>
      <c r="HDZ3" s="15"/>
      <c r="HEA3" s="15"/>
      <c r="HEB3" s="15"/>
      <c r="HEC3" s="15"/>
      <c r="HED3" s="15"/>
      <c r="HEE3" s="15"/>
      <c r="HEF3" s="15"/>
      <c r="HEG3" s="15"/>
      <c r="HEH3" s="15"/>
      <c r="HEI3" s="15"/>
      <c r="HEJ3" s="15"/>
      <c r="HEK3" s="15"/>
      <c r="HEL3" s="15"/>
      <c r="HEM3" s="15"/>
      <c r="HEN3" s="15"/>
      <c r="HEO3" s="15"/>
      <c r="HEP3" s="15"/>
      <c r="HEQ3" s="15"/>
      <c r="HER3" s="15"/>
      <c r="HES3" s="15"/>
      <c r="HET3" s="15"/>
      <c r="HEU3" s="15"/>
      <c r="HEV3" s="15"/>
      <c r="HEW3" s="15"/>
      <c r="HEX3" s="15"/>
      <c r="HEY3" s="15"/>
      <c r="HEZ3" s="15"/>
      <c r="HFA3" s="15"/>
      <c r="HFB3" s="15"/>
      <c r="HFC3" s="15"/>
      <c r="HFD3" s="15"/>
      <c r="HFE3" s="15"/>
      <c r="HFF3" s="15"/>
      <c r="HFG3" s="15"/>
      <c r="HFH3" s="15"/>
      <c r="HFI3" s="15"/>
      <c r="HFJ3" s="15"/>
      <c r="HFK3" s="15"/>
      <c r="HFL3" s="15"/>
      <c r="HFM3" s="15"/>
      <c r="HFN3" s="15"/>
      <c r="HFO3" s="15"/>
      <c r="HFP3" s="15"/>
      <c r="HFQ3" s="15"/>
      <c r="HFR3" s="15"/>
      <c r="HFS3" s="15"/>
      <c r="HFT3" s="15"/>
      <c r="HFU3" s="15"/>
      <c r="HFV3" s="15"/>
      <c r="HFW3" s="15"/>
      <c r="HFX3" s="15"/>
      <c r="HFY3" s="15"/>
      <c r="HFZ3" s="15"/>
      <c r="HGA3" s="15"/>
      <c r="HGB3" s="15"/>
      <c r="HGC3" s="15"/>
      <c r="HGD3" s="15"/>
      <c r="HGE3" s="15"/>
      <c r="HGF3" s="15"/>
      <c r="HGG3" s="15"/>
      <c r="HGH3" s="15"/>
      <c r="HGI3" s="15"/>
      <c r="HGJ3" s="15"/>
      <c r="HGK3" s="15"/>
      <c r="HGL3" s="15"/>
      <c r="HGM3" s="15"/>
      <c r="HGN3" s="15"/>
      <c r="HGO3" s="15"/>
      <c r="HGP3" s="15"/>
      <c r="HGQ3" s="15"/>
      <c r="HGR3" s="15"/>
      <c r="HGS3" s="15"/>
      <c r="HGT3" s="15"/>
      <c r="HGU3" s="15"/>
      <c r="HGV3" s="15"/>
      <c r="HGW3" s="15"/>
      <c r="HGX3" s="15"/>
      <c r="HGY3" s="15"/>
      <c r="HGZ3" s="15"/>
      <c r="HHA3" s="15"/>
      <c r="HHB3" s="15"/>
      <c r="HHC3" s="15"/>
      <c r="HHD3" s="15"/>
      <c r="HHE3" s="15"/>
      <c r="HHF3" s="15"/>
      <c r="HHG3" s="15"/>
      <c r="HHH3" s="15"/>
      <c r="HHI3" s="15"/>
      <c r="HHJ3" s="15"/>
      <c r="HHK3" s="15"/>
      <c r="HHL3" s="15"/>
      <c r="HHM3" s="15"/>
      <c r="HHN3" s="15"/>
      <c r="HHO3" s="15"/>
      <c r="HHP3" s="15"/>
      <c r="HHQ3" s="15"/>
      <c r="HHR3" s="15"/>
      <c r="HHS3" s="15"/>
      <c r="HHT3" s="15"/>
      <c r="HHU3" s="15"/>
      <c r="HHV3" s="15"/>
      <c r="HHW3" s="15"/>
      <c r="HHX3" s="15"/>
      <c r="HHY3" s="15"/>
      <c r="HHZ3" s="15"/>
      <c r="HIA3" s="15"/>
      <c r="HIB3" s="15"/>
      <c r="HIC3" s="15"/>
      <c r="HID3" s="15"/>
      <c r="HIE3" s="15"/>
      <c r="HIF3" s="15"/>
      <c r="HIG3" s="15"/>
      <c r="HIH3" s="15"/>
      <c r="HII3" s="15"/>
      <c r="HIJ3" s="15"/>
      <c r="HIK3" s="15"/>
      <c r="HIL3" s="15"/>
      <c r="HIM3" s="15"/>
      <c r="HIN3" s="15"/>
      <c r="HIO3" s="15"/>
      <c r="HIP3" s="15"/>
      <c r="HIQ3" s="15"/>
      <c r="HIR3" s="15"/>
      <c r="HIS3" s="15"/>
      <c r="HIT3" s="15"/>
      <c r="HIU3" s="15"/>
      <c r="HIV3" s="15"/>
      <c r="HIW3" s="15"/>
      <c r="HIX3" s="15"/>
      <c r="HIY3" s="15"/>
      <c r="HIZ3" s="15"/>
      <c r="HJA3" s="15"/>
      <c r="HJB3" s="15"/>
      <c r="HJC3" s="15"/>
      <c r="HJD3" s="15"/>
      <c r="HJE3" s="15"/>
      <c r="HJF3" s="15"/>
      <c r="HJG3" s="15"/>
      <c r="HJH3" s="15"/>
      <c r="HJI3" s="15"/>
      <c r="HJJ3" s="15"/>
      <c r="HJK3" s="15"/>
      <c r="HJL3" s="15"/>
      <c r="HJM3" s="15"/>
      <c r="HJN3" s="15"/>
      <c r="HJO3" s="15"/>
      <c r="HJP3" s="15"/>
      <c r="HJQ3" s="15"/>
      <c r="HJR3" s="15"/>
      <c r="HJS3" s="15"/>
      <c r="HJT3" s="15"/>
      <c r="HJU3" s="15"/>
      <c r="HJV3" s="15"/>
      <c r="HJW3" s="15"/>
      <c r="HJX3" s="15"/>
      <c r="HJY3" s="15"/>
      <c r="HJZ3" s="15"/>
      <c r="HKA3" s="15"/>
      <c r="HKB3" s="15"/>
      <c r="HKC3" s="15"/>
      <c r="HKD3" s="15"/>
      <c r="HKE3" s="15"/>
      <c r="HKF3" s="15"/>
      <c r="HKG3" s="15"/>
      <c r="HKH3" s="15"/>
      <c r="HKI3" s="15"/>
      <c r="HKJ3" s="15"/>
      <c r="HKK3" s="15"/>
      <c r="HKL3" s="15"/>
      <c r="HKM3" s="15"/>
      <c r="HKN3" s="15"/>
      <c r="HKO3" s="15"/>
      <c r="HKP3" s="15"/>
      <c r="HKQ3" s="15"/>
      <c r="HKR3" s="15"/>
      <c r="HKS3" s="15"/>
      <c r="HKT3" s="15"/>
      <c r="HKU3" s="15"/>
      <c r="HKV3" s="15"/>
      <c r="HKW3" s="15"/>
      <c r="HKX3" s="15"/>
      <c r="HKY3" s="15"/>
      <c r="HKZ3" s="15"/>
      <c r="HLA3" s="15"/>
      <c r="HLB3" s="15"/>
      <c r="HLC3" s="15"/>
      <c r="HLD3" s="15"/>
      <c r="HLE3" s="15"/>
      <c r="HLF3" s="15"/>
      <c r="HLG3" s="15"/>
      <c r="HLH3" s="15"/>
      <c r="HLI3" s="15"/>
      <c r="HLJ3" s="15"/>
      <c r="HLK3" s="15"/>
      <c r="HLL3" s="15"/>
      <c r="HLM3" s="15"/>
      <c r="HLN3" s="15"/>
      <c r="HLO3" s="15"/>
      <c r="HLP3" s="15"/>
      <c r="HLQ3" s="15"/>
      <c r="HLR3" s="15"/>
      <c r="HLS3" s="15"/>
      <c r="HLT3" s="15"/>
      <c r="HLU3" s="15"/>
      <c r="HLV3" s="15"/>
      <c r="HLW3" s="15"/>
      <c r="HLX3" s="15"/>
      <c r="HLY3" s="15"/>
      <c r="HLZ3" s="15"/>
      <c r="HMA3" s="15"/>
      <c r="HMB3" s="15"/>
      <c r="HMC3" s="15"/>
      <c r="HMD3" s="15"/>
      <c r="HME3" s="15"/>
      <c r="HMF3" s="15"/>
      <c r="HMG3" s="15"/>
      <c r="HMH3" s="15"/>
      <c r="HMI3" s="15"/>
      <c r="HMJ3" s="15"/>
      <c r="HMK3" s="15"/>
      <c r="HML3" s="15"/>
      <c r="HMM3" s="15"/>
      <c r="HMN3" s="15"/>
      <c r="HMO3" s="15"/>
      <c r="HMP3" s="15"/>
      <c r="HMQ3" s="15"/>
      <c r="HMR3" s="15"/>
      <c r="HMS3" s="15"/>
      <c r="HMT3" s="15"/>
      <c r="HMU3" s="15"/>
      <c r="HMV3" s="15"/>
      <c r="HMW3" s="15"/>
      <c r="HMX3" s="15"/>
      <c r="HMY3" s="15"/>
      <c r="HMZ3" s="15"/>
      <c r="HNA3" s="15"/>
      <c r="HNB3" s="15"/>
      <c r="HNC3" s="15"/>
      <c r="HND3" s="15"/>
      <c r="HNE3" s="15"/>
      <c r="HNF3" s="15"/>
      <c r="HNG3" s="15"/>
      <c r="HNH3" s="15"/>
      <c r="HNI3" s="15"/>
      <c r="HNJ3" s="15"/>
      <c r="HNK3" s="15"/>
      <c r="HNL3" s="15"/>
      <c r="HNM3" s="15"/>
      <c r="HNN3" s="15"/>
      <c r="HNO3" s="15"/>
      <c r="HNP3" s="15"/>
      <c r="HNQ3" s="15"/>
      <c r="HNR3" s="15"/>
      <c r="HNS3" s="15"/>
      <c r="HNT3" s="15"/>
      <c r="HNU3" s="15"/>
      <c r="HNV3" s="15"/>
      <c r="HNW3" s="15"/>
      <c r="HNX3" s="15"/>
      <c r="HNY3" s="15"/>
      <c r="HNZ3" s="15"/>
      <c r="HOA3" s="15"/>
      <c r="HOB3" s="15"/>
      <c r="HOC3" s="15"/>
      <c r="HOD3" s="15"/>
      <c r="HOE3" s="15"/>
      <c r="HOF3" s="15"/>
      <c r="HOG3" s="15"/>
      <c r="HOH3" s="15"/>
      <c r="HOI3" s="15"/>
      <c r="HOJ3" s="15"/>
      <c r="HOK3" s="15"/>
      <c r="HOL3" s="15"/>
      <c r="HOM3" s="15"/>
      <c r="HON3" s="15"/>
      <c r="HOO3" s="15"/>
      <c r="HOP3" s="15"/>
      <c r="HOQ3" s="15"/>
      <c r="HOR3" s="15"/>
      <c r="HOS3" s="15"/>
      <c r="HOT3" s="15"/>
      <c r="HOU3" s="15"/>
      <c r="HOV3" s="15"/>
      <c r="HOW3" s="15"/>
      <c r="HOX3" s="15"/>
      <c r="HOY3" s="15"/>
      <c r="HOZ3" s="15"/>
      <c r="HPA3" s="15"/>
      <c r="HPB3" s="15"/>
      <c r="HPC3" s="15"/>
      <c r="HPD3" s="15"/>
      <c r="HPE3" s="15"/>
      <c r="HPF3" s="15"/>
      <c r="HPG3" s="15"/>
      <c r="HPH3" s="15"/>
      <c r="HPI3" s="15"/>
      <c r="HPJ3" s="15"/>
      <c r="HPK3" s="15"/>
      <c r="HPL3" s="15"/>
      <c r="HPM3" s="15"/>
      <c r="HPN3" s="15"/>
      <c r="HPO3" s="15"/>
      <c r="HPP3" s="15"/>
      <c r="HPQ3" s="15"/>
      <c r="HPR3" s="15"/>
      <c r="HPS3" s="15"/>
      <c r="HPT3" s="15"/>
      <c r="HPU3" s="15"/>
      <c r="HPV3" s="15"/>
      <c r="HPW3" s="15"/>
      <c r="HPX3" s="15"/>
      <c r="HPY3" s="15"/>
      <c r="HPZ3" s="15"/>
      <c r="HQA3" s="15"/>
      <c r="HQB3" s="15"/>
      <c r="HQC3" s="15"/>
      <c r="HQD3" s="15"/>
      <c r="HQE3" s="15"/>
      <c r="HQF3" s="15"/>
      <c r="HQG3" s="15"/>
      <c r="HQH3" s="15"/>
      <c r="HQI3" s="15"/>
      <c r="HQJ3" s="15"/>
      <c r="HQK3" s="15"/>
      <c r="HQL3" s="15"/>
      <c r="HQM3" s="15"/>
      <c r="HQN3" s="15"/>
      <c r="HQO3" s="15"/>
      <c r="HQP3" s="15"/>
      <c r="HQQ3" s="15"/>
      <c r="HQR3" s="15"/>
      <c r="HQS3" s="15"/>
      <c r="HQT3" s="15"/>
      <c r="HQU3" s="15"/>
      <c r="HQV3" s="15"/>
      <c r="HQW3" s="15"/>
      <c r="HQX3" s="15"/>
      <c r="HQY3" s="15"/>
      <c r="HQZ3" s="15"/>
      <c r="HRA3" s="15"/>
      <c r="HRB3" s="15"/>
      <c r="HRC3" s="15"/>
      <c r="HRD3" s="15"/>
      <c r="HRE3" s="15"/>
      <c r="HRF3" s="15"/>
      <c r="HRG3" s="15"/>
      <c r="HRH3" s="15"/>
      <c r="HRI3" s="15"/>
      <c r="HRJ3" s="15"/>
      <c r="HRK3" s="15"/>
      <c r="HRL3" s="15"/>
      <c r="HRM3" s="15"/>
      <c r="HRN3" s="15"/>
      <c r="HRO3" s="15"/>
      <c r="HRP3" s="15"/>
      <c r="HRQ3" s="15"/>
      <c r="HRR3" s="15"/>
      <c r="HRS3" s="15"/>
      <c r="HRT3" s="15"/>
      <c r="HRU3" s="15"/>
      <c r="HRV3" s="15"/>
      <c r="HRW3" s="15"/>
      <c r="HRX3" s="15"/>
      <c r="HRY3" s="15"/>
      <c r="HRZ3" s="15"/>
      <c r="HSA3" s="15"/>
      <c r="HSB3" s="15"/>
      <c r="HSC3" s="15"/>
      <c r="HSD3" s="15"/>
      <c r="HSE3" s="15"/>
      <c r="HSF3" s="15"/>
      <c r="HSG3" s="15"/>
      <c r="HSH3" s="15"/>
      <c r="HSI3" s="15"/>
      <c r="HSJ3" s="15"/>
      <c r="HSK3" s="15"/>
      <c r="HSL3" s="15"/>
      <c r="HSM3" s="15"/>
      <c r="HSN3" s="15"/>
      <c r="HSO3" s="15"/>
      <c r="HSP3" s="15"/>
      <c r="HSQ3" s="15"/>
      <c r="HSR3" s="15"/>
      <c r="HSS3" s="15"/>
      <c r="HST3" s="15"/>
      <c r="HSU3" s="15"/>
      <c r="HSV3" s="15"/>
      <c r="HSW3" s="15"/>
      <c r="HSX3" s="15"/>
      <c r="HSY3" s="15"/>
      <c r="HSZ3" s="15"/>
      <c r="HTA3" s="15"/>
      <c r="HTB3" s="15"/>
      <c r="HTC3" s="15"/>
      <c r="HTD3" s="15"/>
      <c r="HTE3" s="15"/>
      <c r="HTF3" s="15"/>
      <c r="HTG3" s="15"/>
      <c r="HTH3" s="15"/>
      <c r="HTI3" s="15"/>
      <c r="HTJ3" s="15"/>
      <c r="HTK3" s="15"/>
      <c r="HTL3" s="15"/>
      <c r="HTM3" s="15"/>
      <c r="HTN3" s="15"/>
      <c r="HTO3" s="15"/>
      <c r="HTP3" s="15"/>
      <c r="HTQ3" s="15"/>
      <c r="HTR3" s="15"/>
      <c r="HTS3" s="15"/>
      <c r="HTT3" s="15"/>
      <c r="HTU3" s="15"/>
      <c r="HTV3" s="15"/>
      <c r="HTW3" s="15"/>
      <c r="HTX3" s="15"/>
      <c r="HTY3" s="15"/>
      <c r="HTZ3" s="15"/>
      <c r="HUA3" s="15"/>
      <c r="HUB3" s="15"/>
      <c r="HUC3" s="15"/>
      <c r="HUD3" s="15"/>
      <c r="HUE3" s="15"/>
      <c r="HUF3" s="15"/>
      <c r="HUG3" s="15"/>
      <c r="HUH3" s="15"/>
      <c r="HUI3" s="15"/>
      <c r="HUJ3" s="15"/>
      <c r="HUK3" s="15"/>
      <c r="HUL3" s="15"/>
      <c r="HUM3" s="15"/>
      <c r="HUN3" s="15"/>
      <c r="HUO3" s="15"/>
      <c r="HUP3" s="15"/>
      <c r="HUQ3" s="15"/>
      <c r="HUR3" s="15"/>
      <c r="HUS3" s="15"/>
      <c r="HUT3" s="15"/>
      <c r="HUU3" s="15"/>
      <c r="HUV3" s="15"/>
      <c r="HUW3" s="15"/>
      <c r="HUX3" s="15"/>
      <c r="HUY3" s="15"/>
      <c r="HUZ3" s="15"/>
      <c r="HVA3" s="15"/>
      <c r="HVB3" s="15"/>
      <c r="HVC3" s="15"/>
      <c r="HVD3" s="15"/>
      <c r="HVE3" s="15"/>
      <c r="HVF3" s="15"/>
      <c r="HVG3" s="15"/>
      <c r="HVH3" s="15"/>
      <c r="HVI3" s="15"/>
      <c r="HVJ3" s="15"/>
      <c r="HVK3" s="15"/>
      <c r="HVL3" s="15"/>
      <c r="HVM3" s="15"/>
      <c r="HVN3" s="15"/>
      <c r="HVO3" s="15"/>
      <c r="HVP3" s="15"/>
      <c r="HVQ3" s="15"/>
      <c r="HVR3" s="15"/>
      <c r="HVS3" s="15"/>
      <c r="HVT3" s="15"/>
      <c r="HVU3" s="15"/>
      <c r="HVV3" s="15"/>
      <c r="HVW3" s="15"/>
      <c r="HVX3" s="15"/>
      <c r="HVY3" s="15"/>
      <c r="HVZ3" s="15"/>
      <c r="HWA3" s="15"/>
      <c r="HWB3" s="15"/>
      <c r="HWC3" s="15"/>
      <c r="HWD3" s="15"/>
      <c r="HWE3" s="15"/>
      <c r="HWF3" s="15"/>
      <c r="HWG3" s="15"/>
      <c r="HWH3" s="15"/>
      <c r="HWI3" s="15"/>
      <c r="HWJ3" s="15"/>
      <c r="HWK3" s="15"/>
      <c r="HWL3" s="15"/>
      <c r="HWM3" s="15"/>
      <c r="HWN3" s="15"/>
      <c r="HWO3" s="15"/>
      <c r="HWP3" s="15"/>
      <c r="HWQ3" s="15"/>
      <c r="HWR3" s="15"/>
      <c r="HWS3" s="15"/>
      <c r="HWT3" s="15"/>
      <c r="HWU3" s="15"/>
      <c r="HWV3" s="15"/>
      <c r="HWW3" s="15"/>
      <c r="HWX3" s="15"/>
      <c r="HWY3" s="15"/>
      <c r="HWZ3" s="15"/>
      <c r="HXA3" s="15"/>
      <c r="HXB3" s="15"/>
      <c r="HXC3" s="15"/>
      <c r="HXD3" s="15"/>
      <c r="HXE3" s="15"/>
      <c r="HXF3" s="15"/>
      <c r="HXG3" s="15"/>
      <c r="HXH3" s="15"/>
      <c r="HXI3" s="15"/>
      <c r="HXJ3" s="15"/>
      <c r="HXK3" s="15"/>
      <c r="HXL3" s="15"/>
      <c r="HXM3" s="15"/>
      <c r="HXN3" s="15"/>
      <c r="HXO3" s="15"/>
      <c r="HXP3" s="15"/>
      <c r="HXQ3" s="15"/>
      <c r="HXR3" s="15"/>
      <c r="HXS3" s="15"/>
      <c r="HXT3" s="15"/>
      <c r="HXU3" s="15"/>
      <c r="HXV3" s="15"/>
      <c r="HXW3" s="15"/>
      <c r="HXX3" s="15"/>
      <c r="HXY3" s="15"/>
      <c r="HXZ3" s="15"/>
      <c r="HYA3" s="15"/>
      <c r="HYB3" s="15"/>
      <c r="HYC3" s="15"/>
      <c r="HYD3" s="15"/>
      <c r="HYE3" s="15"/>
      <c r="HYF3" s="15"/>
      <c r="HYG3" s="15"/>
      <c r="HYH3" s="15"/>
      <c r="HYI3" s="15"/>
      <c r="HYJ3" s="15"/>
      <c r="HYK3" s="15"/>
      <c r="HYL3" s="15"/>
      <c r="HYM3" s="15"/>
      <c r="HYN3" s="15"/>
      <c r="HYO3" s="15"/>
      <c r="HYP3" s="15"/>
      <c r="HYQ3" s="15"/>
      <c r="HYR3" s="15"/>
      <c r="HYS3" s="15"/>
      <c r="HYT3" s="15"/>
      <c r="HYU3" s="15"/>
      <c r="HYV3" s="15"/>
      <c r="HYW3" s="15"/>
      <c r="HYX3" s="15"/>
      <c r="HYY3" s="15"/>
      <c r="HYZ3" s="15"/>
      <c r="HZA3" s="15"/>
      <c r="HZB3" s="15"/>
      <c r="HZC3" s="15"/>
      <c r="HZD3" s="15"/>
      <c r="HZE3" s="15"/>
      <c r="HZF3" s="15"/>
      <c r="HZG3" s="15"/>
      <c r="HZH3" s="15"/>
      <c r="HZI3" s="15"/>
      <c r="HZJ3" s="15"/>
      <c r="HZK3" s="15"/>
      <c r="HZL3" s="15"/>
      <c r="HZM3" s="15"/>
      <c r="HZN3" s="15"/>
      <c r="HZO3" s="15"/>
      <c r="HZP3" s="15"/>
      <c r="HZQ3" s="15"/>
      <c r="HZR3" s="15"/>
      <c r="HZS3" s="15"/>
      <c r="HZT3" s="15"/>
      <c r="HZU3" s="15"/>
      <c r="HZV3" s="15"/>
      <c r="HZW3" s="15"/>
      <c r="HZX3" s="15"/>
      <c r="HZY3" s="15"/>
      <c r="HZZ3" s="15"/>
      <c r="IAA3" s="15"/>
      <c r="IAB3" s="15"/>
      <c r="IAC3" s="15"/>
      <c r="IAD3" s="15"/>
      <c r="IAE3" s="15"/>
      <c r="IAF3" s="15"/>
      <c r="IAG3" s="15"/>
      <c r="IAH3" s="15"/>
      <c r="IAI3" s="15"/>
      <c r="IAJ3" s="15"/>
      <c r="IAK3" s="15"/>
      <c r="IAL3" s="15"/>
      <c r="IAM3" s="15"/>
      <c r="IAN3" s="15"/>
      <c r="IAO3" s="15"/>
      <c r="IAP3" s="15"/>
      <c r="IAQ3" s="15"/>
      <c r="IAR3" s="15"/>
      <c r="IAS3" s="15"/>
      <c r="IAT3" s="15"/>
      <c r="IAU3" s="15"/>
      <c r="IAV3" s="15"/>
      <c r="IAW3" s="15"/>
      <c r="IAX3" s="15"/>
      <c r="IAY3" s="15"/>
      <c r="IAZ3" s="15"/>
      <c r="IBA3" s="15"/>
      <c r="IBB3" s="15"/>
      <c r="IBC3" s="15"/>
      <c r="IBD3" s="15"/>
      <c r="IBE3" s="15"/>
      <c r="IBF3" s="15"/>
      <c r="IBG3" s="15"/>
      <c r="IBH3" s="15"/>
      <c r="IBI3" s="15"/>
      <c r="IBJ3" s="15"/>
      <c r="IBK3" s="15"/>
      <c r="IBL3" s="15"/>
      <c r="IBM3" s="15"/>
      <c r="IBN3" s="15"/>
      <c r="IBO3" s="15"/>
      <c r="IBP3" s="15"/>
      <c r="IBQ3" s="15"/>
      <c r="IBR3" s="15"/>
      <c r="IBS3" s="15"/>
      <c r="IBT3" s="15"/>
      <c r="IBU3" s="15"/>
      <c r="IBV3" s="15"/>
      <c r="IBW3" s="15"/>
      <c r="IBX3" s="15"/>
      <c r="IBY3" s="15"/>
      <c r="IBZ3" s="15"/>
      <c r="ICA3" s="15"/>
      <c r="ICB3" s="15"/>
      <c r="ICC3" s="15"/>
      <c r="ICD3" s="15"/>
      <c r="ICE3" s="15"/>
      <c r="ICF3" s="15"/>
      <c r="ICG3" s="15"/>
      <c r="ICH3" s="15"/>
      <c r="ICI3" s="15"/>
      <c r="ICJ3" s="15"/>
      <c r="ICK3" s="15"/>
      <c r="ICL3" s="15"/>
      <c r="ICM3" s="15"/>
      <c r="ICN3" s="15"/>
      <c r="ICO3" s="15"/>
      <c r="ICP3" s="15"/>
      <c r="ICQ3" s="15"/>
      <c r="ICR3" s="15"/>
      <c r="ICS3" s="15"/>
      <c r="ICT3" s="15"/>
      <c r="ICU3" s="15"/>
      <c r="ICV3" s="15"/>
      <c r="ICW3" s="15"/>
      <c r="ICX3" s="15"/>
      <c r="ICY3" s="15"/>
      <c r="ICZ3" s="15"/>
      <c r="IDA3" s="15"/>
      <c r="IDB3" s="15"/>
      <c r="IDC3" s="15"/>
      <c r="IDD3" s="15"/>
      <c r="IDE3" s="15"/>
      <c r="IDF3" s="15"/>
      <c r="IDG3" s="15"/>
      <c r="IDH3" s="15"/>
      <c r="IDI3" s="15"/>
      <c r="IDJ3" s="15"/>
      <c r="IDK3" s="15"/>
      <c r="IDL3" s="15"/>
      <c r="IDM3" s="15"/>
      <c r="IDN3" s="15"/>
      <c r="IDO3" s="15"/>
      <c r="IDP3" s="15"/>
      <c r="IDQ3" s="15"/>
      <c r="IDR3" s="15"/>
      <c r="IDS3" s="15"/>
      <c r="IDT3" s="15"/>
      <c r="IDU3" s="15"/>
      <c r="IDV3" s="15"/>
      <c r="IDW3" s="15"/>
      <c r="IDX3" s="15"/>
      <c r="IDY3" s="15"/>
      <c r="IDZ3" s="15"/>
      <c r="IEA3" s="15"/>
      <c r="IEB3" s="15"/>
      <c r="IEC3" s="15"/>
      <c r="IED3" s="15"/>
      <c r="IEE3" s="15"/>
      <c r="IEF3" s="15"/>
      <c r="IEG3" s="15"/>
      <c r="IEH3" s="15"/>
      <c r="IEI3" s="15"/>
      <c r="IEJ3" s="15"/>
      <c r="IEK3" s="15"/>
      <c r="IEL3" s="15"/>
      <c r="IEM3" s="15"/>
      <c r="IEN3" s="15"/>
      <c r="IEO3" s="15"/>
      <c r="IEP3" s="15"/>
      <c r="IEQ3" s="15"/>
      <c r="IER3" s="15"/>
      <c r="IES3" s="15"/>
      <c r="IET3" s="15"/>
      <c r="IEU3" s="15"/>
      <c r="IEV3" s="15"/>
      <c r="IEW3" s="15"/>
      <c r="IEX3" s="15"/>
      <c r="IEY3" s="15"/>
      <c r="IEZ3" s="15"/>
      <c r="IFA3" s="15"/>
      <c r="IFB3" s="15"/>
      <c r="IFC3" s="15"/>
      <c r="IFD3" s="15"/>
      <c r="IFE3" s="15"/>
      <c r="IFF3" s="15"/>
      <c r="IFG3" s="15"/>
      <c r="IFH3" s="15"/>
      <c r="IFI3" s="15"/>
      <c r="IFJ3" s="15"/>
      <c r="IFK3" s="15"/>
      <c r="IFL3" s="15"/>
      <c r="IFM3" s="15"/>
      <c r="IFN3" s="15"/>
      <c r="IFO3" s="15"/>
      <c r="IFP3" s="15"/>
      <c r="IFQ3" s="15"/>
      <c r="IFR3" s="15"/>
      <c r="IFS3" s="15"/>
      <c r="IFT3" s="15"/>
      <c r="IFU3" s="15"/>
      <c r="IFV3" s="15"/>
      <c r="IFW3" s="15"/>
      <c r="IFX3" s="15"/>
      <c r="IFY3" s="15"/>
      <c r="IFZ3" s="15"/>
      <c r="IGA3" s="15"/>
      <c r="IGB3" s="15"/>
      <c r="IGC3" s="15"/>
      <c r="IGD3" s="15"/>
      <c r="IGE3" s="15"/>
      <c r="IGF3" s="15"/>
      <c r="IGG3" s="15"/>
      <c r="IGH3" s="15"/>
      <c r="IGI3" s="15"/>
      <c r="IGJ3" s="15"/>
      <c r="IGK3" s="15"/>
      <c r="IGL3" s="15"/>
      <c r="IGM3" s="15"/>
      <c r="IGN3" s="15"/>
      <c r="IGO3" s="15"/>
      <c r="IGP3" s="15"/>
      <c r="IGQ3" s="15"/>
      <c r="IGR3" s="15"/>
      <c r="IGS3" s="15"/>
      <c r="IGT3" s="15"/>
      <c r="IGU3" s="15"/>
      <c r="IGV3" s="15"/>
      <c r="IGW3" s="15"/>
      <c r="IGX3" s="15"/>
      <c r="IGY3" s="15"/>
      <c r="IGZ3" s="15"/>
      <c r="IHA3" s="15"/>
      <c r="IHB3" s="15"/>
      <c r="IHC3" s="15"/>
      <c r="IHD3" s="15"/>
      <c r="IHE3" s="15"/>
      <c r="IHF3" s="15"/>
      <c r="IHG3" s="15"/>
      <c r="IHH3" s="15"/>
      <c r="IHI3" s="15"/>
      <c r="IHJ3" s="15"/>
      <c r="IHK3" s="15"/>
      <c r="IHL3" s="15"/>
      <c r="IHM3" s="15"/>
      <c r="IHN3" s="15"/>
      <c r="IHO3" s="15"/>
      <c r="IHP3" s="15"/>
      <c r="IHQ3" s="15"/>
      <c r="IHR3" s="15"/>
      <c r="IHS3" s="15"/>
      <c r="IHT3" s="15"/>
      <c r="IHU3" s="15"/>
      <c r="IHV3" s="15"/>
      <c r="IHW3" s="15"/>
      <c r="IHX3" s="15"/>
      <c r="IHY3" s="15"/>
      <c r="IHZ3" s="15"/>
      <c r="IIA3" s="15"/>
      <c r="IIB3" s="15"/>
      <c r="IIC3" s="15"/>
      <c r="IID3" s="15"/>
      <c r="IIE3" s="15"/>
      <c r="IIF3" s="15"/>
      <c r="IIG3" s="15"/>
      <c r="IIH3" s="15"/>
      <c r="III3" s="15"/>
      <c r="IIJ3" s="15"/>
      <c r="IIK3" s="15"/>
      <c r="IIL3" s="15"/>
      <c r="IIM3" s="15"/>
      <c r="IIN3" s="15"/>
      <c r="IIO3" s="15"/>
      <c r="IIP3" s="15"/>
      <c r="IIQ3" s="15"/>
      <c r="IIR3" s="15"/>
      <c r="IIS3" s="15"/>
      <c r="IIT3" s="15"/>
      <c r="IIU3" s="15"/>
      <c r="IIV3" s="15"/>
      <c r="IIW3" s="15"/>
      <c r="IIX3" s="15"/>
      <c r="IIY3" s="15"/>
      <c r="IIZ3" s="15"/>
      <c r="IJA3" s="15"/>
      <c r="IJB3" s="15"/>
      <c r="IJC3" s="15"/>
      <c r="IJD3" s="15"/>
      <c r="IJE3" s="15"/>
      <c r="IJF3" s="15"/>
      <c r="IJG3" s="15"/>
      <c r="IJH3" s="15"/>
      <c r="IJI3" s="15"/>
      <c r="IJJ3" s="15"/>
      <c r="IJK3" s="15"/>
      <c r="IJL3" s="15"/>
      <c r="IJM3" s="15"/>
      <c r="IJN3" s="15"/>
      <c r="IJO3" s="15"/>
      <c r="IJP3" s="15"/>
      <c r="IJQ3" s="15"/>
      <c r="IJR3" s="15"/>
      <c r="IJS3" s="15"/>
      <c r="IJT3" s="15"/>
      <c r="IJU3" s="15"/>
      <c r="IJV3" s="15"/>
      <c r="IJW3" s="15"/>
      <c r="IJX3" s="15"/>
      <c r="IJY3" s="15"/>
      <c r="IJZ3" s="15"/>
      <c r="IKA3" s="15"/>
      <c r="IKB3" s="15"/>
      <c r="IKC3" s="15"/>
      <c r="IKD3" s="15"/>
      <c r="IKE3" s="15"/>
      <c r="IKF3" s="15"/>
      <c r="IKG3" s="15"/>
      <c r="IKH3" s="15"/>
      <c r="IKI3" s="15"/>
      <c r="IKJ3" s="15"/>
      <c r="IKK3" s="15"/>
      <c r="IKL3" s="15"/>
      <c r="IKM3" s="15"/>
      <c r="IKN3" s="15"/>
      <c r="IKO3" s="15"/>
      <c r="IKP3" s="15"/>
      <c r="IKQ3" s="15"/>
      <c r="IKR3" s="15"/>
      <c r="IKS3" s="15"/>
      <c r="IKT3" s="15"/>
      <c r="IKU3" s="15"/>
      <c r="IKV3" s="15"/>
      <c r="IKW3" s="15"/>
      <c r="IKX3" s="15"/>
      <c r="IKY3" s="15"/>
      <c r="IKZ3" s="15"/>
      <c r="ILA3" s="15"/>
      <c r="ILB3" s="15"/>
      <c r="ILC3" s="15"/>
      <c r="ILD3" s="15"/>
      <c r="ILE3" s="15"/>
      <c r="ILF3" s="15"/>
      <c r="ILG3" s="15"/>
      <c r="ILH3" s="15"/>
      <c r="ILI3" s="15"/>
      <c r="ILJ3" s="15"/>
      <c r="ILK3" s="15"/>
      <c r="ILL3" s="15"/>
      <c r="ILM3" s="15"/>
      <c r="ILN3" s="15"/>
      <c r="ILO3" s="15"/>
      <c r="ILP3" s="15"/>
      <c r="ILQ3" s="15"/>
      <c r="ILR3" s="15"/>
      <c r="ILS3" s="15"/>
      <c r="ILT3" s="15"/>
      <c r="ILU3" s="15"/>
      <c r="ILV3" s="15"/>
      <c r="ILW3" s="15"/>
      <c r="ILX3" s="15"/>
      <c r="ILY3" s="15"/>
      <c r="ILZ3" s="15"/>
      <c r="IMA3" s="15"/>
      <c r="IMB3" s="15"/>
      <c r="IMC3" s="15"/>
      <c r="IMD3" s="15"/>
      <c r="IME3" s="15"/>
      <c r="IMF3" s="15"/>
      <c r="IMG3" s="15"/>
      <c r="IMH3" s="15"/>
      <c r="IMI3" s="15"/>
      <c r="IMJ3" s="15"/>
      <c r="IMK3" s="15"/>
      <c r="IML3" s="15"/>
      <c r="IMM3" s="15"/>
      <c r="IMN3" s="15"/>
      <c r="IMO3" s="15"/>
      <c r="IMP3" s="15"/>
      <c r="IMQ3" s="15"/>
      <c r="IMR3" s="15"/>
      <c r="IMS3" s="15"/>
      <c r="IMT3" s="15"/>
      <c r="IMU3" s="15"/>
      <c r="IMV3" s="15"/>
      <c r="IMW3" s="15"/>
      <c r="IMX3" s="15"/>
      <c r="IMY3" s="15"/>
      <c r="IMZ3" s="15"/>
      <c r="INA3" s="15"/>
      <c r="INB3" s="15"/>
      <c r="INC3" s="15"/>
      <c r="IND3" s="15"/>
      <c r="INE3" s="15"/>
      <c r="INF3" s="15"/>
      <c r="ING3" s="15"/>
      <c r="INH3" s="15"/>
      <c r="INI3" s="15"/>
      <c r="INJ3" s="15"/>
      <c r="INK3" s="15"/>
      <c r="INL3" s="15"/>
      <c r="INM3" s="15"/>
      <c r="INN3" s="15"/>
      <c r="INO3" s="15"/>
      <c r="INP3" s="15"/>
      <c r="INQ3" s="15"/>
      <c r="INR3" s="15"/>
      <c r="INS3" s="15"/>
      <c r="INT3" s="15"/>
      <c r="INU3" s="15"/>
      <c r="INV3" s="15"/>
      <c r="INW3" s="15"/>
      <c r="INX3" s="15"/>
      <c r="INY3" s="15"/>
      <c r="INZ3" s="15"/>
      <c r="IOA3" s="15"/>
      <c r="IOB3" s="15"/>
      <c r="IOC3" s="15"/>
      <c r="IOD3" s="15"/>
      <c r="IOE3" s="15"/>
      <c r="IOF3" s="15"/>
      <c r="IOG3" s="15"/>
      <c r="IOH3" s="15"/>
      <c r="IOI3" s="15"/>
      <c r="IOJ3" s="15"/>
      <c r="IOK3" s="15"/>
      <c r="IOL3" s="15"/>
      <c r="IOM3" s="15"/>
      <c r="ION3" s="15"/>
      <c r="IOO3" s="15"/>
      <c r="IOP3" s="15"/>
      <c r="IOQ3" s="15"/>
      <c r="IOR3" s="15"/>
      <c r="IOS3" s="15"/>
      <c r="IOT3" s="15"/>
      <c r="IOU3" s="15"/>
      <c r="IOV3" s="15"/>
      <c r="IOW3" s="15"/>
      <c r="IOX3" s="15"/>
      <c r="IOY3" s="15"/>
      <c r="IOZ3" s="15"/>
      <c r="IPA3" s="15"/>
      <c r="IPB3" s="15"/>
      <c r="IPC3" s="15"/>
      <c r="IPD3" s="15"/>
      <c r="IPE3" s="15"/>
      <c r="IPF3" s="15"/>
      <c r="IPG3" s="15"/>
      <c r="IPH3" s="15"/>
      <c r="IPI3" s="15"/>
      <c r="IPJ3" s="15"/>
      <c r="IPK3" s="15"/>
      <c r="IPL3" s="15"/>
      <c r="IPM3" s="15"/>
      <c r="IPN3" s="15"/>
      <c r="IPO3" s="15"/>
      <c r="IPP3" s="15"/>
      <c r="IPQ3" s="15"/>
      <c r="IPR3" s="15"/>
      <c r="IPS3" s="15"/>
      <c r="IPT3" s="15"/>
      <c r="IPU3" s="15"/>
      <c r="IPV3" s="15"/>
      <c r="IPW3" s="15"/>
      <c r="IPX3" s="15"/>
      <c r="IPY3" s="15"/>
      <c r="IPZ3" s="15"/>
      <c r="IQA3" s="15"/>
      <c r="IQB3" s="15"/>
      <c r="IQC3" s="15"/>
      <c r="IQD3" s="15"/>
      <c r="IQE3" s="15"/>
      <c r="IQF3" s="15"/>
      <c r="IQG3" s="15"/>
      <c r="IQH3" s="15"/>
      <c r="IQI3" s="15"/>
      <c r="IQJ3" s="15"/>
      <c r="IQK3" s="15"/>
      <c r="IQL3" s="15"/>
      <c r="IQM3" s="15"/>
      <c r="IQN3" s="15"/>
      <c r="IQO3" s="15"/>
      <c r="IQP3" s="15"/>
      <c r="IQQ3" s="15"/>
      <c r="IQR3" s="15"/>
      <c r="IQS3" s="15"/>
      <c r="IQT3" s="15"/>
      <c r="IQU3" s="15"/>
      <c r="IQV3" s="15"/>
      <c r="IQW3" s="15"/>
      <c r="IQX3" s="15"/>
      <c r="IQY3" s="15"/>
      <c r="IQZ3" s="15"/>
      <c r="IRA3" s="15"/>
      <c r="IRB3" s="15"/>
      <c r="IRC3" s="15"/>
      <c r="IRD3" s="15"/>
      <c r="IRE3" s="15"/>
      <c r="IRF3" s="15"/>
      <c r="IRG3" s="15"/>
      <c r="IRH3" s="15"/>
      <c r="IRI3" s="15"/>
      <c r="IRJ3" s="15"/>
      <c r="IRK3" s="15"/>
      <c r="IRL3" s="15"/>
      <c r="IRM3" s="15"/>
      <c r="IRN3" s="15"/>
      <c r="IRO3" s="15"/>
      <c r="IRP3" s="15"/>
      <c r="IRQ3" s="15"/>
      <c r="IRR3" s="15"/>
      <c r="IRS3" s="15"/>
      <c r="IRT3" s="15"/>
      <c r="IRU3" s="15"/>
      <c r="IRV3" s="15"/>
      <c r="IRW3" s="15"/>
      <c r="IRX3" s="15"/>
      <c r="IRY3" s="15"/>
      <c r="IRZ3" s="15"/>
      <c r="ISA3" s="15"/>
      <c r="ISB3" s="15"/>
      <c r="ISC3" s="15"/>
      <c r="ISD3" s="15"/>
      <c r="ISE3" s="15"/>
      <c r="ISF3" s="15"/>
      <c r="ISG3" s="15"/>
      <c r="ISH3" s="15"/>
      <c r="ISI3" s="15"/>
      <c r="ISJ3" s="15"/>
      <c r="ISK3" s="15"/>
      <c r="ISL3" s="15"/>
      <c r="ISM3" s="15"/>
      <c r="ISN3" s="15"/>
      <c r="ISO3" s="15"/>
      <c r="ISP3" s="15"/>
      <c r="ISQ3" s="15"/>
      <c r="ISR3" s="15"/>
      <c r="ISS3" s="15"/>
      <c r="IST3" s="15"/>
      <c r="ISU3" s="15"/>
      <c r="ISV3" s="15"/>
      <c r="ISW3" s="15"/>
      <c r="ISX3" s="15"/>
      <c r="ISY3" s="15"/>
      <c r="ISZ3" s="15"/>
      <c r="ITA3" s="15"/>
      <c r="ITB3" s="15"/>
      <c r="ITC3" s="15"/>
      <c r="ITD3" s="15"/>
      <c r="ITE3" s="15"/>
      <c r="ITF3" s="15"/>
      <c r="ITG3" s="15"/>
      <c r="ITH3" s="15"/>
      <c r="ITI3" s="15"/>
      <c r="ITJ3" s="15"/>
      <c r="ITK3" s="15"/>
      <c r="ITL3" s="15"/>
      <c r="ITM3" s="15"/>
      <c r="ITN3" s="15"/>
      <c r="ITO3" s="15"/>
      <c r="ITP3" s="15"/>
      <c r="ITQ3" s="15"/>
      <c r="ITR3" s="15"/>
      <c r="ITS3" s="15"/>
      <c r="ITT3" s="15"/>
      <c r="ITU3" s="15"/>
      <c r="ITV3" s="15"/>
      <c r="ITW3" s="15"/>
      <c r="ITX3" s="15"/>
      <c r="ITY3" s="15"/>
      <c r="ITZ3" s="15"/>
      <c r="IUA3" s="15"/>
      <c r="IUB3" s="15"/>
      <c r="IUC3" s="15"/>
      <c r="IUD3" s="15"/>
      <c r="IUE3" s="15"/>
      <c r="IUF3" s="15"/>
      <c r="IUG3" s="15"/>
      <c r="IUH3" s="15"/>
      <c r="IUI3" s="15"/>
      <c r="IUJ3" s="15"/>
      <c r="IUK3" s="15"/>
      <c r="IUL3" s="15"/>
      <c r="IUM3" s="15"/>
      <c r="IUN3" s="15"/>
      <c r="IUO3" s="15"/>
      <c r="IUP3" s="15"/>
      <c r="IUQ3" s="15"/>
      <c r="IUR3" s="15"/>
      <c r="IUS3" s="15"/>
      <c r="IUT3" s="15"/>
      <c r="IUU3" s="15"/>
      <c r="IUV3" s="15"/>
      <c r="IUW3" s="15"/>
      <c r="IUX3" s="15"/>
      <c r="IUY3" s="15"/>
      <c r="IUZ3" s="15"/>
      <c r="IVA3" s="15"/>
      <c r="IVB3" s="15"/>
      <c r="IVC3" s="15"/>
      <c r="IVD3" s="15"/>
      <c r="IVE3" s="15"/>
      <c r="IVF3" s="15"/>
      <c r="IVG3" s="15"/>
      <c r="IVH3" s="15"/>
      <c r="IVI3" s="15"/>
      <c r="IVJ3" s="15"/>
      <c r="IVK3" s="15"/>
      <c r="IVL3" s="15"/>
      <c r="IVM3" s="15"/>
      <c r="IVN3" s="15"/>
      <c r="IVO3" s="15"/>
      <c r="IVP3" s="15"/>
      <c r="IVQ3" s="15"/>
      <c r="IVR3" s="15"/>
      <c r="IVS3" s="15"/>
      <c r="IVT3" s="15"/>
      <c r="IVU3" s="15"/>
      <c r="IVV3" s="15"/>
      <c r="IVW3" s="15"/>
      <c r="IVX3" s="15"/>
      <c r="IVY3" s="15"/>
      <c r="IVZ3" s="15"/>
      <c r="IWA3" s="15"/>
      <c r="IWB3" s="15"/>
      <c r="IWC3" s="15"/>
      <c r="IWD3" s="15"/>
      <c r="IWE3" s="15"/>
      <c r="IWF3" s="15"/>
      <c r="IWG3" s="15"/>
      <c r="IWH3" s="15"/>
      <c r="IWI3" s="15"/>
      <c r="IWJ3" s="15"/>
      <c r="IWK3" s="15"/>
      <c r="IWL3" s="15"/>
      <c r="IWM3" s="15"/>
      <c r="IWN3" s="15"/>
      <c r="IWO3" s="15"/>
      <c r="IWP3" s="15"/>
      <c r="IWQ3" s="15"/>
      <c r="IWR3" s="15"/>
      <c r="IWS3" s="15"/>
      <c r="IWT3" s="15"/>
      <c r="IWU3" s="15"/>
      <c r="IWV3" s="15"/>
      <c r="IWW3" s="15"/>
      <c r="IWX3" s="15"/>
      <c r="IWY3" s="15"/>
      <c r="IWZ3" s="15"/>
      <c r="IXA3" s="15"/>
      <c r="IXB3" s="15"/>
      <c r="IXC3" s="15"/>
      <c r="IXD3" s="15"/>
      <c r="IXE3" s="15"/>
      <c r="IXF3" s="15"/>
      <c r="IXG3" s="15"/>
      <c r="IXH3" s="15"/>
      <c r="IXI3" s="15"/>
      <c r="IXJ3" s="15"/>
      <c r="IXK3" s="15"/>
      <c r="IXL3" s="15"/>
      <c r="IXM3" s="15"/>
      <c r="IXN3" s="15"/>
      <c r="IXO3" s="15"/>
      <c r="IXP3" s="15"/>
      <c r="IXQ3" s="15"/>
      <c r="IXR3" s="15"/>
      <c r="IXS3" s="15"/>
      <c r="IXT3" s="15"/>
      <c r="IXU3" s="15"/>
      <c r="IXV3" s="15"/>
      <c r="IXW3" s="15"/>
      <c r="IXX3" s="15"/>
      <c r="IXY3" s="15"/>
      <c r="IXZ3" s="15"/>
      <c r="IYA3" s="15"/>
      <c r="IYB3" s="15"/>
      <c r="IYC3" s="15"/>
      <c r="IYD3" s="15"/>
      <c r="IYE3" s="15"/>
      <c r="IYF3" s="15"/>
      <c r="IYG3" s="15"/>
      <c r="IYH3" s="15"/>
      <c r="IYI3" s="15"/>
      <c r="IYJ3" s="15"/>
      <c r="IYK3" s="15"/>
      <c r="IYL3" s="15"/>
      <c r="IYM3" s="15"/>
      <c r="IYN3" s="15"/>
      <c r="IYO3" s="15"/>
      <c r="IYP3" s="15"/>
      <c r="IYQ3" s="15"/>
      <c r="IYR3" s="15"/>
      <c r="IYS3" s="15"/>
      <c r="IYT3" s="15"/>
      <c r="IYU3" s="15"/>
      <c r="IYV3" s="15"/>
      <c r="IYW3" s="15"/>
      <c r="IYX3" s="15"/>
      <c r="IYY3" s="15"/>
      <c r="IYZ3" s="15"/>
      <c r="IZA3" s="15"/>
      <c r="IZB3" s="15"/>
      <c r="IZC3" s="15"/>
      <c r="IZD3" s="15"/>
      <c r="IZE3" s="15"/>
      <c r="IZF3" s="15"/>
      <c r="IZG3" s="15"/>
      <c r="IZH3" s="15"/>
      <c r="IZI3" s="15"/>
      <c r="IZJ3" s="15"/>
      <c r="IZK3" s="15"/>
      <c r="IZL3" s="15"/>
      <c r="IZM3" s="15"/>
      <c r="IZN3" s="15"/>
      <c r="IZO3" s="15"/>
      <c r="IZP3" s="15"/>
      <c r="IZQ3" s="15"/>
      <c r="IZR3" s="15"/>
      <c r="IZS3" s="15"/>
      <c r="IZT3" s="15"/>
      <c r="IZU3" s="15"/>
      <c r="IZV3" s="15"/>
      <c r="IZW3" s="15"/>
      <c r="IZX3" s="15"/>
      <c r="IZY3" s="15"/>
      <c r="IZZ3" s="15"/>
      <c r="JAA3" s="15"/>
      <c r="JAB3" s="15"/>
      <c r="JAC3" s="15"/>
      <c r="JAD3" s="15"/>
      <c r="JAE3" s="15"/>
      <c r="JAF3" s="15"/>
      <c r="JAG3" s="15"/>
      <c r="JAH3" s="15"/>
      <c r="JAI3" s="15"/>
      <c r="JAJ3" s="15"/>
      <c r="JAK3" s="15"/>
      <c r="JAL3" s="15"/>
      <c r="JAM3" s="15"/>
      <c r="JAN3" s="15"/>
      <c r="JAO3" s="15"/>
      <c r="JAP3" s="15"/>
      <c r="JAQ3" s="15"/>
      <c r="JAR3" s="15"/>
      <c r="JAS3" s="15"/>
      <c r="JAT3" s="15"/>
      <c r="JAU3" s="15"/>
      <c r="JAV3" s="15"/>
      <c r="JAW3" s="15"/>
      <c r="JAX3" s="15"/>
      <c r="JAY3" s="15"/>
      <c r="JAZ3" s="15"/>
      <c r="JBA3" s="15"/>
      <c r="JBB3" s="15"/>
      <c r="JBC3" s="15"/>
      <c r="JBD3" s="15"/>
      <c r="JBE3" s="15"/>
      <c r="JBF3" s="15"/>
      <c r="JBG3" s="15"/>
      <c r="JBH3" s="15"/>
      <c r="JBI3" s="15"/>
      <c r="JBJ3" s="15"/>
      <c r="JBK3" s="15"/>
      <c r="JBL3" s="15"/>
      <c r="JBM3" s="15"/>
      <c r="JBN3" s="15"/>
      <c r="JBO3" s="15"/>
      <c r="JBP3" s="15"/>
      <c r="JBQ3" s="15"/>
      <c r="JBR3" s="15"/>
      <c r="JBS3" s="15"/>
      <c r="JBT3" s="15"/>
      <c r="JBU3" s="15"/>
      <c r="JBV3" s="15"/>
      <c r="JBW3" s="15"/>
      <c r="JBX3" s="15"/>
      <c r="JBY3" s="15"/>
      <c r="JBZ3" s="15"/>
      <c r="JCA3" s="15"/>
      <c r="JCB3" s="15"/>
      <c r="JCC3" s="15"/>
      <c r="JCD3" s="15"/>
      <c r="JCE3" s="15"/>
      <c r="JCF3" s="15"/>
      <c r="JCG3" s="15"/>
      <c r="JCH3" s="15"/>
      <c r="JCI3" s="15"/>
      <c r="JCJ3" s="15"/>
      <c r="JCK3" s="15"/>
      <c r="JCL3" s="15"/>
      <c r="JCM3" s="15"/>
      <c r="JCN3" s="15"/>
      <c r="JCO3" s="15"/>
      <c r="JCP3" s="15"/>
      <c r="JCQ3" s="15"/>
      <c r="JCR3" s="15"/>
      <c r="JCS3" s="15"/>
      <c r="JCT3" s="15"/>
      <c r="JCU3" s="15"/>
      <c r="JCV3" s="15"/>
      <c r="JCW3" s="15"/>
      <c r="JCX3" s="15"/>
      <c r="JCY3" s="15"/>
      <c r="JCZ3" s="15"/>
      <c r="JDA3" s="15"/>
      <c r="JDB3" s="15"/>
      <c r="JDC3" s="15"/>
      <c r="JDD3" s="15"/>
      <c r="JDE3" s="15"/>
      <c r="JDF3" s="15"/>
      <c r="JDG3" s="15"/>
      <c r="JDH3" s="15"/>
      <c r="JDI3" s="15"/>
      <c r="JDJ3" s="15"/>
      <c r="JDK3" s="15"/>
      <c r="JDL3" s="15"/>
      <c r="JDM3" s="15"/>
      <c r="JDN3" s="15"/>
      <c r="JDO3" s="15"/>
      <c r="JDP3" s="15"/>
      <c r="JDQ3" s="15"/>
      <c r="JDR3" s="15"/>
      <c r="JDS3" s="15"/>
      <c r="JDT3" s="15"/>
      <c r="JDU3" s="15"/>
      <c r="JDV3" s="15"/>
      <c r="JDW3" s="15"/>
      <c r="JDX3" s="15"/>
      <c r="JDY3" s="15"/>
      <c r="JDZ3" s="15"/>
      <c r="JEA3" s="15"/>
      <c r="JEB3" s="15"/>
      <c r="JEC3" s="15"/>
      <c r="JED3" s="15"/>
      <c r="JEE3" s="15"/>
      <c r="JEF3" s="15"/>
      <c r="JEG3" s="15"/>
      <c r="JEH3" s="15"/>
      <c r="JEI3" s="15"/>
      <c r="JEJ3" s="15"/>
      <c r="JEK3" s="15"/>
      <c r="JEL3" s="15"/>
      <c r="JEM3" s="15"/>
      <c r="JEN3" s="15"/>
      <c r="JEO3" s="15"/>
      <c r="JEP3" s="15"/>
      <c r="JEQ3" s="15"/>
      <c r="JER3" s="15"/>
      <c r="JES3" s="15"/>
      <c r="JET3" s="15"/>
      <c r="JEU3" s="15"/>
      <c r="JEV3" s="15"/>
      <c r="JEW3" s="15"/>
      <c r="JEX3" s="15"/>
      <c r="JEY3" s="15"/>
      <c r="JEZ3" s="15"/>
      <c r="JFA3" s="15"/>
      <c r="JFB3" s="15"/>
      <c r="JFC3" s="15"/>
      <c r="JFD3" s="15"/>
      <c r="JFE3" s="15"/>
      <c r="JFF3" s="15"/>
      <c r="JFG3" s="15"/>
      <c r="JFH3" s="15"/>
      <c r="JFI3" s="15"/>
      <c r="JFJ3" s="15"/>
      <c r="JFK3" s="15"/>
      <c r="JFL3" s="15"/>
      <c r="JFM3" s="15"/>
      <c r="JFN3" s="15"/>
      <c r="JFO3" s="15"/>
      <c r="JFP3" s="15"/>
      <c r="JFQ3" s="15"/>
      <c r="JFR3" s="15"/>
      <c r="JFS3" s="15"/>
      <c r="JFT3" s="15"/>
      <c r="JFU3" s="15"/>
      <c r="JFV3" s="15"/>
      <c r="JFW3" s="15"/>
      <c r="JFX3" s="15"/>
      <c r="JFY3" s="15"/>
      <c r="JFZ3" s="15"/>
      <c r="JGA3" s="15"/>
      <c r="JGB3" s="15"/>
      <c r="JGC3" s="15"/>
      <c r="JGD3" s="15"/>
      <c r="JGE3" s="15"/>
      <c r="JGF3" s="15"/>
      <c r="JGG3" s="15"/>
      <c r="JGH3" s="15"/>
      <c r="JGI3" s="15"/>
      <c r="JGJ3" s="15"/>
      <c r="JGK3" s="15"/>
      <c r="JGL3" s="15"/>
      <c r="JGM3" s="15"/>
      <c r="JGN3" s="15"/>
      <c r="JGO3" s="15"/>
      <c r="JGP3" s="15"/>
      <c r="JGQ3" s="15"/>
      <c r="JGR3" s="15"/>
      <c r="JGS3" s="15"/>
      <c r="JGT3" s="15"/>
      <c r="JGU3" s="15"/>
      <c r="JGV3" s="15"/>
      <c r="JGW3" s="15"/>
      <c r="JGX3" s="15"/>
      <c r="JGY3" s="15"/>
      <c r="JGZ3" s="15"/>
      <c r="JHA3" s="15"/>
      <c r="JHB3" s="15"/>
      <c r="JHC3" s="15"/>
      <c r="JHD3" s="15"/>
      <c r="JHE3" s="15"/>
      <c r="JHF3" s="15"/>
      <c r="JHG3" s="15"/>
      <c r="JHH3" s="15"/>
      <c r="JHI3" s="15"/>
      <c r="JHJ3" s="15"/>
      <c r="JHK3" s="15"/>
      <c r="JHL3" s="15"/>
      <c r="JHM3" s="15"/>
      <c r="JHN3" s="15"/>
      <c r="JHO3" s="15"/>
      <c r="JHP3" s="15"/>
      <c r="JHQ3" s="15"/>
      <c r="JHR3" s="15"/>
      <c r="JHS3" s="15"/>
      <c r="JHT3" s="15"/>
      <c r="JHU3" s="15"/>
      <c r="JHV3" s="15"/>
      <c r="JHW3" s="15"/>
      <c r="JHX3" s="15"/>
      <c r="JHY3" s="15"/>
      <c r="JHZ3" s="15"/>
      <c r="JIA3" s="15"/>
      <c r="JIB3" s="15"/>
      <c r="JIC3" s="15"/>
      <c r="JID3" s="15"/>
      <c r="JIE3" s="15"/>
      <c r="JIF3" s="15"/>
      <c r="JIG3" s="15"/>
      <c r="JIH3" s="15"/>
      <c r="JII3" s="15"/>
      <c r="JIJ3" s="15"/>
      <c r="JIK3" s="15"/>
      <c r="JIL3" s="15"/>
      <c r="JIM3" s="15"/>
      <c r="JIN3" s="15"/>
      <c r="JIO3" s="15"/>
      <c r="JIP3" s="15"/>
      <c r="JIQ3" s="15"/>
      <c r="JIR3" s="15"/>
      <c r="JIS3" s="15"/>
      <c r="JIT3" s="15"/>
      <c r="JIU3" s="15"/>
      <c r="JIV3" s="15"/>
      <c r="JIW3" s="15"/>
      <c r="JIX3" s="15"/>
      <c r="JIY3" s="15"/>
      <c r="JIZ3" s="15"/>
      <c r="JJA3" s="15"/>
      <c r="JJB3" s="15"/>
      <c r="JJC3" s="15"/>
      <c r="JJD3" s="15"/>
      <c r="JJE3" s="15"/>
      <c r="JJF3" s="15"/>
      <c r="JJG3" s="15"/>
      <c r="JJH3" s="15"/>
      <c r="JJI3" s="15"/>
      <c r="JJJ3" s="15"/>
      <c r="JJK3" s="15"/>
      <c r="JJL3" s="15"/>
      <c r="JJM3" s="15"/>
      <c r="JJN3" s="15"/>
      <c r="JJO3" s="15"/>
      <c r="JJP3" s="15"/>
      <c r="JJQ3" s="15"/>
      <c r="JJR3" s="15"/>
      <c r="JJS3" s="15"/>
      <c r="JJT3" s="15"/>
      <c r="JJU3" s="15"/>
      <c r="JJV3" s="15"/>
      <c r="JJW3" s="15"/>
      <c r="JJX3" s="15"/>
      <c r="JJY3" s="15"/>
      <c r="JJZ3" s="15"/>
      <c r="JKA3" s="15"/>
      <c r="JKB3" s="15"/>
      <c r="JKC3" s="15"/>
      <c r="JKD3" s="15"/>
      <c r="JKE3" s="15"/>
      <c r="JKF3" s="15"/>
      <c r="JKG3" s="15"/>
      <c r="JKH3" s="15"/>
      <c r="JKI3" s="15"/>
      <c r="JKJ3" s="15"/>
      <c r="JKK3" s="15"/>
      <c r="JKL3" s="15"/>
      <c r="JKM3" s="15"/>
      <c r="JKN3" s="15"/>
      <c r="JKO3" s="15"/>
      <c r="JKP3" s="15"/>
      <c r="JKQ3" s="15"/>
      <c r="JKR3" s="15"/>
      <c r="JKS3" s="15"/>
      <c r="JKT3" s="15"/>
      <c r="JKU3" s="15"/>
      <c r="JKV3" s="15"/>
      <c r="JKW3" s="15"/>
      <c r="JKX3" s="15"/>
      <c r="JKY3" s="15"/>
      <c r="JKZ3" s="15"/>
      <c r="JLA3" s="15"/>
      <c r="JLB3" s="15"/>
      <c r="JLC3" s="15"/>
      <c r="JLD3" s="15"/>
      <c r="JLE3" s="15"/>
      <c r="JLF3" s="15"/>
      <c r="JLG3" s="15"/>
      <c r="JLH3" s="15"/>
      <c r="JLI3" s="15"/>
      <c r="JLJ3" s="15"/>
      <c r="JLK3" s="15"/>
      <c r="JLL3" s="15"/>
      <c r="JLM3" s="15"/>
      <c r="JLN3" s="15"/>
      <c r="JLO3" s="15"/>
      <c r="JLP3" s="15"/>
      <c r="JLQ3" s="15"/>
      <c r="JLR3" s="15"/>
      <c r="JLS3" s="15"/>
      <c r="JLT3" s="15"/>
      <c r="JLU3" s="15"/>
      <c r="JLV3" s="15"/>
      <c r="JLW3" s="15"/>
      <c r="JLX3" s="15"/>
      <c r="JLY3" s="15"/>
      <c r="JLZ3" s="15"/>
      <c r="JMA3" s="15"/>
      <c r="JMB3" s="15"/>
      <c r="JMC3" s="15"/>
      <c r="JMD3" s="15"/>
      <c r="JME3" s="15"/>
      <c r="JMF3" s="15"/>
      <c r="JMG3" s="15"/>
      <c r="JMH3" s="15"/>
      <c r="JMI3" s="15"/>
      <c r="JMJ3" s="15"/>
      <c r="JMK3" s="15"/>
      <c r="JML3" s="15"/>
      <c r="JMM3" s="15"/>
      <c r="JMN3" s="15"/>
      <c r="JMO3" s="15"/>
      <c r="JMP3" s="15"/>
      <c r="JMQ3" s="15"/>
      <c r="JMR3" s="15"/>
      <c r="JMS3" s="15"/>
      <c r="JMT3" s="15"/>
      <c r="JMU3" s="15"/>
      <c r="JMV3" s="15"/>
      <c r="JMW3" s="15"/>
      <c r="JMX3" s="15"/>
      <c r="JMY3" s="15"/>
      <c r="JMZ3" s="15"/>
      <c r="JNA3" s="15"/>
      <c r="JNB3" s="15"/>
      <c r="JNC3" s="15"/>
      <c r="JND3" s="15"/>
      <c r="JNE3" s="15"/>
      <c r="JNF3" s="15"/>
      <c r="JNG3" s="15"/>
      <c r="JNH3" s="15"/>
      <c r="JNI3" s="15"/>
      <c r="JNJ3" s="15"/>
      <c r="JNK3" s="15"/>
      <c r="JNL3" s="15"/>
      <c r="JNM3" s="15"/>
      <c r="JNN3" s="15"/>
      <c r="JNO3" s="15"/>
      <c r="JNP3" s="15"/>
      <c r="JNQ3" s="15"/>
      <c r="JNR3" s="15"/>
      <c r="JNS3" s="15"/>
      <c r="JNT3" s="15"/>
      <c r="JNU3" s="15"/>
      <c r="JNV3" s="15"/>
      <c r="JNW3" s="15"/>
      <c r="JNX3" s="15"/>
      <c r="JNY3" s="15"/>
      <c r="JNZ3" s="15"/>
      <c r="JOA3" s="15"/>
      <c r="JOB3" s="15"/>
      <c r="JOC3" s="15"/>
      <c r="JOD3" s="15"/>
      <c r="JOE3" s="15"/>
      <c r="JOF3" s="15"/>
      <c r="JOG3" s="15"/>
      <c r="JOH3" s="15"/>
      <c r="JOI3" s="15"/>
      <c r="JOJ3" s="15"/>
      <c r="JOK3" s="15"/>
      <c r="JOL3" s="15"/>
      <c r="JOM3" s="15"/>
      <c r="JON3" s="15"/>
      <c r="JOO3" s="15"/>
      <c r="JOP3" s="15"/>
      <c r="JOQ3" s="15"/>
      <c r="JOR3" s="15"/>
      <c r="JOS3" s="15"/>
      <c r="JOT3" s="15"/>
      <c r="JOU3" s="15"/>
      <c r="JOV3" s="15"/>
      <c r="JOW3" s="15"/>
      <c r="JOX3" s="15"/>
      <c r="JOY3" s="15"/>
      <c r="JOZ3" s="15"/>
      <c r="JPA3" s="15"/>
      <c r="JPB3" s="15"/>
      <c r="JPC3" s="15"/>
      <c r="JPD3" s="15"/>
      <c r="JPE3" s="15"/>
      <c r="JPF3" s="15"/>
      <c r="JPG3" s="15"/>
      <c r="JPH3" s="15"/>
      <c r="JPI3" s="15"/>
      <c r="JPJ3" s="15"/>
      <c r="JPK3" s="15"/>
      <c r="JPL3" s="15"/>
      <c r="JPM3" s="15"/>
      <c r="JPN3" s="15"/>
      <c r="JPO3" s="15"/>
      <c r="JPP3" s="15"/>
      <c r="JPQ3" s="15"/>
      <c r="JPR3" s="15"/>
      <c r="JPS3" s="15"/>
      <c r="JPT3" s="15"/>
      <c r="JPU3" s="15"/>
      <c r="JPV3" s="15"/>
      <c r="JPW3" s="15"/>
      <c r="JPX3" s="15"/>
      <c r="JPY3" s="15"/>
      <c r="JPZ3" s="15"/>
      <c r="JQA3" s="15"/>
      <c r="JQB3" s="15"/>
      <c r="JQC3" s="15"/>
      <c r="JQD3" s="15"/>
      <c r="JQE3" s="15"/>
      <c r="JQF3" s="15"/>
      <c r="JQG3" s="15"/>
      <c r="JQH3" s="15"/>
      <c r="JQI3" s="15"/>
      <c r="JQJ3" s="15"/>
      <c r="JQK3" s="15"/>
      <c r="JQL3" s="15"/>
      <c r="JQM3" s="15"/>
      <c r="JQN3" s="15"/>
      <c r="JQO3" s="15"/>
      <c r="JQP3" s="15"/>
      <c r="JQQ3" s="15"/>
      <c r="JQR3" s="15"/>
      <c r="JQS3" s="15"/>
      <c r="JQT3" s="15"/>
      <c r="JQU3" s="15"/>
      <c r="JQV3" s="15"/>
      <c r="JQW3" s="15"/>
      <c r="JQX3" s="15"/>
      <c r="JQY3" s="15"/>
      <c r="JQZ3" s="15"/>
      <c r="JRA3" s="15"/>
      <c r="JRB3" s="15"/>
      <c r="JRC3" s="15"/>
      <c r="JRD3" s="15"/>
      <c r="JRE3" s="15"/>
      <c r="JRF3" s="15"/>
      <c r="JRG3" s="15"/>
      <c r="JRH3" s="15"/>
      <c r="JRI3" s="15"/>
      <c r="JRJ3" s="15"/>
      <c r="JRK3" s="15"/>
      <c r="JRL3" s="15"/>
      <c r="JRM3" s="15"/>
      <c r="JRN3" s="15"/>
      <c r="JRO3" s="15"/>
      <c r="JRP3" s="15"/>
      <c r="JRQ3" s="15"/>
      <c r="JRR3" s="15"/>
      <c r="JRS3" s="15"/>
      <c r="JRT3" s="15"/>
      <c r="JRU3" s="15"/>
      <c r="JRV3" s="15"/>
      <c r="JRW3" s="15"/>
      <c r="JRX3" s="15"/>
      <c r="JRY3" s="15"/>
      <c r="JRZ3" s="15"/>
      <c r="JSA3" s="15"/>
      <c r="JSB3" s="15"/>
      <c r="JSC3" s="15"/>
      <c r="JSD3" s="15"/>
      <c r="JSE3" s="15"/>
      <c r="JSF3" s="15"/>
      <c r="JSG3" s="15"/>
      <c r="JSH3" s="15"/>
      <c r="JSI3" s="15"/>
      <c r="JSJ3" s="15"/>
      <c r="JSK3" s="15"/>
      <c r="JSL3" s="15"/>
      <c r="JSM3" s="15"/>
      <c r="JSN3" s="15"/>
      <c r="JSO3" s="15"/>
      <c r="JSP3" s="15"/>
      <c r="JSQ3" s="15"/>
      <c r="JSR3" s="15"/>
      <c r="JSS3" s="15"/>
      <c r="JST3" s="15"/>
      <c r="JSU3" s="15"/>
      <c r="JSV3" s="15"/>
      <c r="JSW3" s="15"/>
      <c r="JSX3" s="15"/>
      <c r="JSY3" s="15"/>
      <c r="JSZ3" s="15"/>
      <c r="JTA3" s="15"/>
      <c r="JTB3" s="15"/>
      <c r="JTC3" s="15"/>
      <c r="JTD3" s="15"/>
      <c r="JTE3" s="15"/>
      <c r="JTF3" s="15"/>
      <c r="JTG3" s="15"/>
      <c r="JTH3" s="15"/>
      <c r="JTI3" s="15"/>
      <c r="JTJ3" s="15"/>
      <c r="JTK3" s="15"/>
      <c r="JTL3" s="15"/>
      <c r="JTM3" s="15"/>
      <c r="JTN3" s="15"/>
      <c r="JTO3" s="15"/>
      <c r="JTP3" s="15"/>
      <c r="JTQ3" s="15"/>
      <c r="JTR3" s="15"/>
      <c r="JTS3" s="15"/>
      <c r="JTT3" s="15"/>
      <c r="JTU3" s="15"/>
      <c r="JTV3" s="15"/>
      <c r="JTW3" s="15"/>
      <c r="JTX3" s="15"/>
      <c r="JTY3" s="15"/>
      <c r="JTZ3" s="15"/>
      <c r="JUA3" s="15"/>
      <c r="JUB3" s="15"/>
      <c r="JUC3" s="15"/>
      <c r="JUD3" s="15"/>
      <c r="JUE3" s="15"/>
      <c r="JUF3" s="15"/>
      <c r="JUG3" s="15"/>
      <c r="JUH3" s="15"/>
      <c r="JUI3" s="15"/>
      <c r="JUJ3" s="15"/>
      <c r="JUK3" s="15"/>
      <c r="JUL3" s="15"/>
      <c r="JUM3" s="15"/>
      <c r="JUN3" s="15"/>
      <c r="JUO3" s="15"/>
      <c r="JUP3" s="15"/>
      <c r="JUQ3" s="15"/>
      <c r="JUR3" s="15"/>
      <c r="JUS3" s="15"/>
      <c r="JUT3" s="15"/>
      <c r="JUU3" s="15"/>
      <c r="JUV3" s="15"/>
      <c r="JUW3" s="15"/>
      <c r="JUX3" s="15"/>
      <c r="JUY3" s="15"/>
      <c r="JUZ3" s="15"/>
      <c r="JVA3" s="15"/>
      <c r="JVB3" s="15"/>
      <c r="JVC3" s="15"/>
      <c r="JVD3" s="15"/>
      <c r="JVE3" s="15"/>
      <c r="JVF3" s="15"/>
      <c r="JVG3" s="15"/>
      <c r="JVH3" s="15"/>
      <c r="JVI3" s="15"/>
      <c r="JVJ3" s="15"/>
      <c r="JVK3" s="15"/>
      <c r="JVL3" s="15"/>
      <c r="JVM3" s="15"/>
      <c r="JVN3" s="15"/>
      <c r="JVO3" s="15"/>
      <c r="JVP3" s="15"/>
      <c r="JVQ3" s="15"/>
      <c r="JVR3" s="15"/>
      <c r="JVS3" s="15"/>
      <c r="JVT3" s="15"/>
      <c r="JVU3" s="15"/>
      <c r="JVV3" s="15"/>
      <c r="JVW3" s="15"/>
      <c r="JVX3" s="15"/>
      <c r="JVY3" s="15"/>
      <c r="JVZ3" s="15"/>
      <c r="JWA3" s="15"/>
      <c r="JWB3" s="15"/>
      <c r="JWC3" s="15"/>
      <c r="JWD3" s="15"/>
      <c r="JWE3" s="15"/>
      <c r="JWF3" s="15"/>
      <c r="JWG3" s="15"/>
      <c r="JWH3" s="15"/>
      <c r="JWI3" s="15"/>
      <c r="JWJ3" s="15"/>
      <c r="JWK3" s="15"/>
      <c r="JWL3" s="15"/>
      <c r="JWM3" s="15"/>
      <c r="JWN3" s="15"/>
      <c r="JWO3" s="15"/>
      <c r="JWP3" s="15"/>
      <c r="JWQ3" s="15"/>
      <c r="JWR3" s="15"/>
      <c r="JWS3" s="15"/>
      <c r="JWT3" s="15"/>
      <c r="JWU3" s="15"/>
      <c r="JWV3" s="15"/>
      <c r="JWW3" s="15"/>
      <c r="JWX3" s="15"/>
      <c r="JWY3" s="15"/>
      <c r="JWZ3" s="15"/>
      <c r="JXA3" s="15"/>
      <c r="JXB3" s="15"/>
      <c r="JXC3" s="15"/>
      <c r="JXD3" s="15"/>
      <c r="JXE3" s="15"/>
      <c r="JXF3" s="15"/>
      <c r="JXG3" s="15"/>
      <c r="JXH3" s="15"/>
      <c r="JXI3" s="15"/>
      <c r="JXJ3" s="15"/>
      <c r="JXK3" s="15"/>
      <c r="JXL3" s="15"/>
      <c r="JXM3" s="15"/>
      <c r="JXN3" s="15"/>
      <c r="JXO3" s="15"/>
      <c r="JXP3" s="15"/>
      <c r="JXQ3" s="15"/>
      <c r="JXR3" s="15"/>
      <c r="JXS3" s="15"/>
      <c r="JXT3" s="15"/>
      <c r="JXU3" s="15"/>
      <c r="JXV3" s="15"/>
      <c r="JXW3" s="15"/>
      <c r="JXX3" s="15"/>
      <c r="JXY3" s="15"/>
      <c r="JXZ3" s="15"/>
      <c r="JYA3" s="15"/>
      <c r="JYB3" s="15"/>
      <c r="JYC3" s="15"/>
      <c r="JYD3" s="15"/>
      <c r="JYE3" s="15"/>
      <c r="JYF3" s="15"/>
      <c r="JYG3" s="15"/>
      <c r="JYH3" s="15"/>
      <c r="JYI3" s="15"/>
      <c r="JYJ3" s="15"/>
      <c r="JYK3" s="15"/>
      <c r="JYL3" s="15"/>
      <c r="JYM3" s="15"/>
      <c r="JYN3" s="15"/>
      <c r="JYO3" s="15"/>
      <c r="JYP3" s="15"/>
      <c r="JYQ3" s="15"/>
      <c r="JYR3" s="15"/>
      <c r="JYS3" s="15"/>
      <c r="JYT3" s="15"/>
      <c r="JYU3" s="15"/>
      <c r="JYV3" s="15"/>
      <c r="JYW3" s="15"/>
      <c r="JYX3" s="15"/>
      <c r="JYY3" s="15"/>
      <c r="JYZ3" s="15"/>
      <c r="JZA3" s="15"/>
      <c r="JZB3" s="15"/>
      <c r="JZC3" s="15"/>
      <c r="JZD3" s="15"/>
      <c r="JZE3" s="15"/>
      <c r="JZF3" s="15"/>
      <c r="JZG3" s="15"/>
      <c r="JZH3" s="15"/>
      <c r="JZI3" s="15"/>
      <c r="JZJ3" s="15"/>
      <c r="JZK3" s="15"/>
      <c r="JZL3" s="15"/>
      <c r="JZM3" s="15"/>
      <c r="JZN3" s="15"/>
      <c r="JZO3" s="15"/>
      <c r="JZP3" s="15"/>
      <c r="JZQ3" s="15"/>
      <c r="JZR3" s="15"/>
      <c r="JZS3" s="15"/>
      <c r="JZT3" s="15"/>
      <c r="JZU3" s="15"/>
      <c r="JZV3" s="15"/>
      <c r="JZW3" s="15"/>
      <c r="JZX3" s="15"/>
      <c r="JZY3" s="15"/>
      <c r="JZZ3" s="15"/>
      <c r="KAA3" s="15"/>
      <c r="KAB3" s="15"/>
      <c r="KAC3" s="15"/>
      <c r="KAD3" s="15"/>
      <c r="KAE3" s="15"/>
      <c r="KAF3" s="15"/>
      <c r="KAG3" s="15"/>
      <c r="KAH3" s="15"/>
      <c r="KAI3" s="15"/>
      <c r="KAJ3" s="15"/>
      <c r="KAK3" s="15"/>
      <c r="KAL3" s="15"/>
      <c r="KAM3" s="15"/>
      <c r="KAN3" s="15"/>
      <c r="KAO3" s="15"/>
      <c r="KAP3" s="15"/>
      <c r="KAQ3" s="15"/>
      <c r="KAR3" s="15"/>
      <c r="KAS3" s="15"/>
      <c r="KAT3" s="15"/>
      <c r="KAU3" s="15"/>
      <c r="KAV3" s="15"/>
      <c r="KAW3" s="15"/>
      <c r="KAX3" s="15"/>
      <c r="KAY3" s="15"/>
      <c r="KAZ3" s="15"/>
      <c r="KBA3" s="15"/>
      <c r="KBB3" s="15"/>
      <c r="KBC3" s="15"/>
      <c r="KBD3" s="15"/>
      <c r="KBE3" s="15"/>
      <c r="KBF3" s="15"/>
      <c r="KBG3" s="15"/>
      <c r="KBH3" s="15"/>
      <c r="KBI3" s="15"/>
      <c r="KBJ3" s="15"/>
      <c r="KBK3" s="15"/>
      <c r="KBL3" s="15"/>
      <c r="KBM3" s="15"/>
      <c r="KBN3" s="15"/>
      <c r="KBO3" s="15"/>
      <c r="KBP3" s="15"/>
      <c r="KBQ3" s="15"/>
      <c r="KBR3" s="15"/>
      <c r="KBS3" s="15"/>
      <c r="KBT3" s="15"/>
      <c r="KBU3" s="15"/>
      <c r="KBV3" s="15"/>
      <c r="KBW3" s="15"/>
      <c r="KBX3" s="15"/>
      <c r="KBY3" s="15"/>
      <c r="KBZ3" s="15"/>
      <c r="KCA3" s="15"/>
      <c r="KCB3" s="15"/>
      <c r="KCC3" s="15"/>
      <c r="KCD3" s="15"/>
      <c r="KCE3" s="15"/>
      <c r="KCF3" s="15"/>
      <c r="KCG3" s="15"/>
      <c r="KCH3" s="15"/>
      <c r="KCI3" s="15"/>
      <c r="KCJ3" s="15"/>
      <c r="KCK3" s="15"/>
      <c r="KCL3" s="15"/>
      <c r="KCM3" s="15"/>
      <c r="KCN3" s="15"/>
      <c r="KCO3" s="15"/>
      <c r="KCP3" s="15"/>
      <c r="KCQ3" s="15"/>
      <c r="KCR3" s="15"/>
      <c r="KCS3" s="15"/>
      <c r="KCT3" s="15"/>
      <c r="KCU3" s="15"/>
      <c r="KCV3" s="15"/>
      <c r="KCW3" s="15"/>
      <c r="KCX3" s="15"/>
      <c r="KCY3" s="15"/>
      <c r="KCZ3" s="15"/>
      <c r="KDA3" s="15"/>
      <c r="KDB3" s="15"/>
      <c r="KDC3" s="15"/>
      <c r="KDD3" s="15"/>
      <c r="KDE3" s="15"/>
      <c r="KDF3" s="15"/>
      <c r="KDG3" s="15"/>
      <c r="KDH3" s="15"/>
      <c r="KDI3" s="15"/>
      <c r="KDJ3" s="15"/>
      <c r="KDK3" s="15"/>
      <c r="KDL3" s="15"/>
      <c r="KDM3" s="15"/>
      <c r="KDN3" s="15"/>
      <c r="KDO3" s="15"/>
      <c r="KDP3" s="15"/>
      <c r="KDQ3" s="15"/>
      <c r="KDR3" s="15"/>
      <c r="KDS3" s="15"/>
      <c r="KDT3" s="15"/>
      <c r="KDU3" s="15"/>
      <c r="KDV3" s="15"/>
      <c r="KDW3" s="15"/>
      <c r="KDX3" s="15"/>
      <c r="KDY3" s="15"/>
      <c r="KDZ3" s="15"/>
      <c r="KEA3" s="15"/>
      <c r="KEB3" s="15"/>
      <c r="KEC3" s="15"/>
      <c r="KED3" s="15"/>
      <c r="KEE3" s="15"/>
      <c r="KEF3" s="15"/>
      <c r="KEG3" s="15"/>
      <c r="KEH3" s="15"/>
      <c r="KEI3" s="15"/>
      <c r="KEJ3" s="15"/>
      <c r="KEK3" s="15"/>
      <c r="KEL3" s="15"/>
      <c r="KEM3" s="15"/>
      <c r="KEN3" s="15"/>
      <c r="KEO3" s="15"/>
      <c r="KEP3" s="15"/>
      <c r="KEQ3" s="15"/>
      <c r="KER3" s="15"/>
      <c r="KES3" s="15"/>
      <c r="KET3" s="15"/>
      <c r="KEU3" s="15"/>
      <c r="KEV3" s="15"/>
      <c r="KEW3" s="15"/>
      <c r="KEX3" s="15"/>
      <c r="KEY3" s="15"/>
      <c r="KEZ3" s="15"/>
      <c r="KFA3" s="15"/>
      <c r="KFB3" s="15"/>
      <c r="KFC3" s="15"/>
      <c r="KFD3" s="15"/>
      <c r="KFE3" s="15"/>
      <c r="KFF3" s="15"/>
      <c r="KFG3" s="15"/>
      <c r="KFH3" s="15"/>
      <c r="KFI3" s="15"/>
      <c r="KFJ3" s="15"/>
      <c r="KFK3" s="15"/>
      <c r="KFL3" s="15"/>
      <c r="KFM3" s="15"/>
      <c r="KFN3" s="15"/>
      <c r="KFO3" s="15"/>
      <c r="KFP3" s="15"/>
      <c r="KFQ3" s="15"/>
      <c r="KFR3" s="15"/>
      <c r="KFS3" s="15"/>
      <c r="KFT3" s="15"/>
      <c r="KFU3" s="15"/>
      <c r="KFV3" s="15"/>
      <c r="KFW3" s="15"/>
      <c r="KFX3" s="15"/>
      <c r="KFY3" s="15"/>
      <c r="KFZ3" s="15"/>
      <c r="KGA3" s="15"/>
      <c r="KGB3" s="15"/>
      <c r="KGC3" s="15"/>
      <c r="KGD3" s="15"/>
      <c r="KGE3" s="15"/>
      <c r="KGF3" s="15"/>
      <c r="KGG3" s="15"/>
      <c r="KGH3" s="15"/>
      <c r="KGI3" s="15"/>
      <c r="KGJ3" s="15"/>
      <c r="KGK3" s="15"/>
      <c r="KGL3" s="15"/>
      <c r="KGM3" s="15"/>
      <c r="KGN3" s="15"/>
      <c r="KGO3" s="15"/>
      <c r="KGP3" s="15"/>
      <c r="KGQ3" s="15"/>
      <c r="KGR3" s="15"/>
      <c r="KGS3" s="15"/>
      <c r="KGT3" s="15"/>
      <c r="KGU3" s="15"/>
      <c r="KGV3" s="15"/>
      <c r="KGW3" s="15"/>
      <c r="KGX3" s="15"/>
      <c r="KGY3" s="15"/>
      <c r="KGZ3" s="15"/>
      <c r="KHA3" s="15"/>
      <c r="KHB3" s="15"/>
      <c r="KHC3" s="15"/>
      <c r="KHD3" s="15"/>
      <c r="KHE3" s="15"/>
      <c r="KHF3" s="15"/>
      <c r="KHG3" s="15"/>
      <c r="KHH3" s="15"/>
      <c r="KHI3" s="15"/>
      <c r="KHJ3" s="15"/>
      <c r="KHK3" s="15"/>
      <c r="KHL3" s="15"/>
      <c r="KHM3" s="15"/>
      <c r="KHN3" s="15"/>
      <c r="KHO3" s="15"/>
      <c r="KHP3" s="15"/>
      <c r="KHQ3" s="15"/>
      <c r="KHR3" s="15"/>
      <c r="KHS3" s="15"/>
      <c r="KHT3" s="15"/>
      <c r="KHU3" s="15"/>
      <c r="KHV3" s="15"/>
      <c r="KHW3" s="15"/>
      <c r="KHX3" s="15"/>
      <c r="KHY3" s="15"/>
      <c r="KHZ3" s="15"/>
      <c r="KIA3" s="15"/>
      <c r="KIB3" s="15"/>
      <c r="KIC3" s="15"/>
      <c r="KID3" s="15"/>
      <c r="KIE3" s="15"/>
      <c r="KIF3" s="15"/>
      <c r="KIG3" s="15"/>
      <c r="KIH3" s="15"/>
      <c r="KII3" s="15"/>
      <c r="KIJ3" s="15"/>
      <c r="KIK3" s="15"/>
      <c r="KIL3" s="15"/>
      <c r="KIM3" s="15"/>
      <c r="KIN3" s="15"/>
      <c r="KIO3" s="15"/>
      <c r="KIP3" s="15"/>
      <c r="KIQ3" s="15"/>
      <c r="KIR3" s="15"/>
      <c r="KIS3" s="15"/>
      <c r="KIT3" s="15"/>
      <c r="KIU3" s="15"/>
      <c r="KIV3" s="15"/>
      <c r="KIW3" s="15"/>
      <c r="KIX3" s="15"/>
      <c r="KIY3" s="15"/>
      <c r="KIZ3" s="15"/>
      <c r="KJA3" s="15"/>
      <c r="KJB3" s="15"/>
      <c r="KJC3" s="15"/>
      <c r="KJD3" s="15"/>
      <c r="KJE3" s="15"/>
      <c r="KJF3" s="15"/>
      <c r="KJG3" s="15"/>
      <c r="KJH3" s="15"/>
      <c r="KJI3" s="15"/>
      <c r="KJJ3" s="15"/>
      <c r="KJK3" s="15"/>
      <c r="KJL3" s="15"/>
      <c r="KJM3" s="15"/>
      <c r="KJN3" s="15"/>
      <c r="KJO3" s="15"/>
      <c r="KJP3" s="15"/>
      <c r="KJQ3" s="15"/>
      <c r="KJR3" s="15"/>
      <c r="KJS3" s="15"/>
      <c r="KJT3" s="15"/>
      <c r="KJU3" s="15"/>
      <c r="KJV3" s="15"/>
      <c r="KJW3" s="15"/>
      <c r="KJX3" s="15"/>
      <c r="KJY3" s="15"/>
      <c r="KJZ3" s="15"/>
      <c r="KKA3" s="15"/>
      <c r="KKB3" s="15"/>
      <c r="KKC3" s="15"/>
      <c r="KKD3" s="15"/>
      <c r="KKE3" s="15"/>
      <c r="KKF3" s="15"/>
      <c r="KKG3" s="15"/>
      <c r="KKH3" s="15"/>
      <c r="KKI3" s="15"/>
      <c r="KKJ3" s="15"/>
      <c r="KKK3" s="15"/>
      <c r="KKL3" s="15"/>
      <c r="KKM3" s="15"/>
      <c r="KKN3" s="15"/>
      <c r="KKO3" s="15"/>
      <c r="KKP3" s="15"/>
      <c r="KKQ3" s="15"/>
      <c r="KKR3" s="15"/>
      <c r="KKS3" s="15"/>
      <c r="KKT3" s="15"/>
      <c r="KKU3" s="15"/>
      <c r="KKV3" s="15"/>
      <c r="KKW3" s="15"/>
      <c r="KKX3" s="15"/>
      <c r="KKY3" s="15"/>
      <c r="KKZ3" s="15"/>
      <c r="KLA3" s="15"/>
      <c r="KLB3" s="15"/>
      <c r="KLC3" s="15"/>
      <c r="KLD3" s="15"/>
      <c r="KLE3" s="15"/>
      <c r="KLF3" s="15"/>
      <c r="KLG3" s="15"/>
      <c r="KLH3" s="15"/>
      <c r="KLI3" s="15"/>
      <c r="KLJ3" s="15"/>
      <c r="KLK3" s="15"/>
      <c r="KLL3" s="15"/>
      <c r="KLM3" s="15"/>
      <c r="KLN3" s="15"/>
      <c r="KLO3" s="15"/>
      <c r="KLP3" s="15"/>
      <c r="KLQ3" s="15"/>
      <c r="KLR3" s="15"/>
      <c r="KLS3" s="15"/>
      <c r="KLT3" s="15"/>
      <c r="KLU3" s="15"/>
      <c r="KLV3" s="15"/>
      <c r="KLW3" s="15"/>
      <c r="KLX3" s="15"/>
      <c r="KLY3" s="15"/>
      <c r="KLZ3" s="15"/>
      <c r="KMA3" s="15"/>
      <c r="KMB3" s="15"/>
      <c r="KMC3" s="15"/>
      <c r="KMD3" s="15"/>
      <c r="KME3" s="15"/>
      <c r="KMF3" s="15"/>
      <c r="KMG3" s="15"/>
      <c r="KMH3" s="15"/>
      <c r="KMI3" s="15"/>
      <c r="KMJ3" s="15"/>
      <c r="KMK3" s="15"/>
      <c r="KML3" s="15"/>
      <c r="KMM3" s="15"/>
      <c r="KMN3" s="15"/>
      <c r="KMO3" s="15"/>
      <c r="KMP3" s="15"/>
      <c r="KMQ3" s="15"/>
      <c r="KMR3" s="15"/>
      <c r="KMS3" s="15"/>
      <c r="KMT3" s="15"/>
      <c r="KMU3" s="15"/>
      <c r="KMV3" s="15"/>
      <c r="KMW3" s="15"/>
      <c r="KMX3" s="15"/>
      <c r="KMY3" s="15"/>
      <c r="KMZ3" s="15"/>
      <c r="KNA3" s="15"/>
      <c r="KNB3" s="15"/>
      <c r="KNC3" s="15"/>
      <c r="KND3" s="15"/>
      <c r="KNE3" s="15"/>
      <c r="KNF3" s="15"/>
      <c r="KNG3" s="15"/>
      <c r="KNH3" s="15"/>
      <c r="KNI3" s="15"/>
      <c r="KNJ3" s="15"/>
      <c r="KNK3" s="15"/>
      <c r="KNL3" s="15"/>
      <c r="KNM3" s="15"/>
      <c r="KNN3" s="15"/>
      <c r="KNO3" s="15"/>
      <c r="KNP3" s="15"/>
      <c r="KNQ3" s="15"/>
      <c r="KNR3" s="15"/>
      <c r="KNS3" s="15"/>
      <c r="KNT3" s="15"/>
      <c r="KNU3" s="15"/>
      <c r="KNV3" s="15"/>
      <c r="KNW3" s="15"/>
      <c r="KNX3" s="15"/>
      <c r="KNY3" s="15"/>
      <c r="KNZ3" s="15"/>
      <c r="KOA3" s="15"/>
      <c r="KOB3" s="15"/>
      <c r="KOC3" s="15"/>
      <c r="KOD3" s="15"/>
      <c r="KOE3" s="15"/>
      <c r="KOF3" s="15"/>
      <c r="KOG3" s="15"/>
      <c r="KOH3" s="15"/>
      <c r="KOI3" s="15"/>
      <c r="KOJ3" s="15"/>
      <c r="KOK3" s="15"/>
      <c r="KOL3" s="15"/>
      <c r="KOM3" s="15"/>
      <c r="KON3" s="15"/>
      <c r="KOO3" s="15"/>
      <c r="KOP3" s="15"/>
      <c r="KOQ3" s="15"/>
      <c r="KOR3" s="15"/>
      <c r="KOS3" s="15"/>
      <c r="KOT3" s="15"/>
      <c r="KOU3" s="15"/>
      <c r="KOV3" s="15"/>
      <c r="KOW3" s="15"/>
      <c r="KOX3" s="15"/>
      <c r="KOY3" s="15"/>
      <c r="KOZ3" s="15"/>
      <c r="KPA3" s="15"/>
      <c r="KPB3" s="15"/>
      <c r="KPC3" s="15"/>
      <c r="KPD3" s="15"/>
      <c r="KPE3" s="15"/>
      <c r="KPF3" s="15"/>
      <c r="KPG3" s="15"/>
      <c r="KPH3" s="15"/>
      <c r="KPI3" s="15"/>
      <c r="KPJ3" s="15"/>
      <c r="KPK3" s="15"/>
      <c r="KPL3" s="15"/>
      <c r="KPM3" s="15"/>
      <c r="KPN3" s="15"/>
      <c r="KPO3" s="15"/>
      <c r="KPP3" s="15"/>
      <c r="KPQ3" s="15"/>
      <c r="KPR3" s="15"/>
      <c r="KPS3" s="15"/>
      <c r="KPT3" s="15"/>
      <c r="KPU3" s="15"/>
      <c r="KPV3" s="15"/>
      <c r="KPW3" s="15"/>
      <c r="KPX3" s="15"/>
      <c r="KPY3" s="15"/>
      <c r="KPZ3" s="15"/>
      <c r="KQA3" s="15"/>
      <c r="KQB3" s="15"/>
      <c r="KQC3" s="15"/>
      <c r="KQD3" s="15"/>
      <c r="KQE3" s="15"/>
      <c r="KQF3" s="15"/>
      <c r="KQG3" s="15"/>
      <c r="KQH3" s="15"/>
      <c r="KQI3" s="15"/>
      <c r="KQJ3" s="15"/>
      <c r="KQK3" s="15"/>
      <c r="KQL3" s="15"/>
      <c r="KQM3" s="15"/>
      <c r="KQN3" s="15"/>
      <c r="KQO3" s="15"/>
      <c r="KQP3" s="15"/>
      <c r="KQQ3" s="15"/>
      <c r="KQR3" s="15"/>
      <c r="KQS3" s="15"/>
      <c r="KQT3" s="15"/>
      <c r="KQU3" s="15"/>
      <c r="KQV3" s="15"/>
      <c r="KQW3" s="15"/>
      <c r="KQX3" s="15"/>
      <c r="KQY3" s="15"/>
      <c r="KQZ3" s="15"/>
      <c r="KRA3" s="15"/>
      <c r="KRB3" s="15"/>
      <c r="KRC3" s="15"/>
      <c r="KRD3" s="15"/>
      <c r="KRE3" s="15"/>
      <c r="KRF3" s="15"/>
      <c r="KRG3" s="15"/>
      <c r="KRH3" s="15"/>
      <c r="KRI3" s="15"/>
      <c r="KRJ3" s="15"/>
      <c r="KRK3" s="15"/>
      <c r="KRL3" s="15"/>
      <c r="KRM3" s="15"/>
      <c r="KRN3" s="15"/>
      <c r="KRO3" s="15"/>
      <c r="KRP3" s="15"/>
      <c r="KRQ3" s="15"/>
      <c r="KRR3" s="15"/>
      <c r="KRS3" s="15"/>
      <c r="KRT3" s="15"/>
      <c r="KRU3" s="15"/>
      <c r="KRV3" s="15"/>
      <c r="KRW3" s="15"/>
      <c r="KRX3" s="15"/>
      <c r="KRY3" s="15"/>
      <c r="KRZ3" s="15"/>
      <c r="KSA3" s="15"/>
      <c r="KSB3" s="15"/>
      <c r="KSC3" s="15"/>
      <c r="KSD3" s="15"/>
      <c r="KSE3" s="15"/>
      <c r="KSF3" s="15"/>
      <c r="KSG3" s="15"/>
      <c r="KSH3" s="15"/>
      <c r="KSI3" s="15"/>
      <c r="KSJ3" s="15"/>
      <c r="KSK3" s="15"/>
      <c r="KSL3" s="15"/>
      <c r="KSM3" s="15"/>
      <c r="KSN3" s="15"/>
      <c r="KSO3" s="15"/>
      <c r="KSP3" s="15"/>
      <c r="KSQ3" s="15"/>
      <c r="KSR3" s="15"/>
      <c r="KSS3" s="15"/>
      <c r="KST3" s="15"/>
      <c r="KSU3" s="15"/>
      <c r="KSV3" s="15"/>
      <c r="KSW3" s="15"/>
      <c r="KSX3" s="15"/>
      <c r="KSY3" s="15"/>
      <c r="KSZ3" s="15"/>
      <c r="KTA3" s="15"/>
      <c r="KTB3" s="15"/>
      <c r="KTC3" s="15"/>
      <c r="KTD3" s="15"/>
      <c r="KTE3" s="15"/>
      <c r="KTF3" s="15"/>
      <c r="KTG3" s="15"/>
      <c r="KTH3" s="15"/>
      <c r="KTI3" s="15"/>
      <c r="KTJ3" s="15"/>
      <c r="KTK3" s="15"/>
      <c r="KTL3" s="15"/>
      <c r="KTM3" s="15"/>
      <c r="KTN3" s="15"/>
      <c r="KTO3" s="15"/>
      <c r="KTP3" s="15"/>
      <c r="KTQ3" s="15"/>
      <c r="KTR3" s="15"/>
      <c r="KTS3" s="15"/>
      <c r="KTT3" s="15"/>
      <c r="KTU3" s="15"/>
      <c r="KTV3" s="15"/>
      <c r="KTW3" s="15"/>
      <c r="KTX3" s="15"/>
      <c r="KTY3" s="15"/>
      <c r="KTZ3" s="15"/>
      <c r="KUA3" s="15"/>
      <c r="KUB3" s="15"/>
      <c r="KUC3" s="15"/>
      <c r="KUD3" s="15"/>
      <c r="KUE3" s="15"/>
      <c r="KUF3" s="15"/>
      <c r="KUG3" s="15"/>
      <c r="KUH3" s="15"/>
      <c r="KUI3" s="15"/>
      <c r="KUJ3" s="15"/>
      <c r="KUK3" s="15"/>
      <c r="KUL3" s="15"/>
      <c r="KUM3" s="15"/>
      <c r="KUN3" s="15"/>
      <c r="KUO3" s="15"/>
      <c r="KUP3" s="15"/>
      <c r="KUQ3" s="15"/>
      <c r="KUR3" s="15"/>
      <c r="KUS3" s="15"/>
      <c r="KUT3" s="15"/>
      <c r="KUU3" s="15"/>
      <c r="KUV3" s="15"/>
      <c r="KUW3" s="15"/>
      <c r="KUX3" s="15"/>
      <c r="KUY3" s="15"/>
      <c r="KUZ3" s="15"/>
      <c r="KVA3" s="15"/>
      <c r="KVB3" s="15"/>
      <c r="KVC3" s="15"/>
      <c r="KVD3" s="15"/>
      <c r="KVE3" s="15"/>
      <c r="KVF3" s="15"/>
      <c r="KVG3" s="15"/>
      <c r="KVH3" s="15"/>
      <c r="KVI3" s="15"/>
      <c r="KVJ3" s="15"/>
      <c r="KVK3" s="15"/>
      <c r="KVL3" s="15"/>
      <c r="KVM3" s="15"/>
      <c r="KVN3" s="15"/>
      <c r="KVO3" s="15"/>
      <c r="KVP3" s="15"/>
      <c r="KVQ3" s="15"/>
      <c r="KVR3" s="15"/>
      <c r="KVS3" s="15"/>
      <c r="KVT3" s="15"/>
      <c r="KVU3" s="15"/>
      <c r="KVV3" s="15"/>
      <c r="KVW3" s="15"/>
      <c r="KVX3" s="15"/>
      <c r="KVY3" s="15"/>
      <c r="KVZ3" s="15"/>
      <c r="KWA3" s="15"/>
      <c r="KWB3" s="15"/>
      <c r="KWC3" s="15"/>
      <c r="KWD3" s="15"/>
      <c r="KWE3" s="15"/>
      <c r="KWF3" s="15"/>
      <c r="KWG3" s="15"/>
      <c r="KWH3" s="15"/>
      <c r="KWI3" s="15"/>
      <c r="KWJ3" s="15"/>
      <c r="KWK3" s="15"/>
      <c r="KWL3" s="15"/>
      <c r="KWM3" s="15"/>
      <c r="KWN3" s="15"/>
      <c r="KWO3" s="15"/>
      <c r="KWP3" s="15"/>
      <c r="KWQ3" s="15"/>
      <c r="KWR3" s="15"/>
      <c r="KWS3" s="15"/>
      <c r="KWT3" s="15"/>
      <c r="KWU3" s="15"/>
      <c r="KWV3" s="15"/>
      <c r="KWW3" s="15"/>
      <c r="KWX3" s="15"/>
      <c r="KWY3" s="15"/>
      <c r="KWZ3" s="15"/>
      <c r="KXA3" s="15"/>
      <c r="KXB3" s="15"/>
      <c r="KXC3" s="15"/>
      <c r="KXD3" s="15"/>
      <c r="KXE3" s="15"/>
      <c r="KXF3" s="15"/>
      <c r="KXG3" s="15"/>
      <c r="KXH3" s="15"/>
      <c r="KXI3" s="15"/>
      <c r="KXJ3" s="15"/>
      <c r="KXK3" s="15"/>
      <c r="KXL3" s="15"/>
      <c r="KXM3" s="15"/>
      <c r="KXN3" s="15"/>
      <c r="KXO3" s="15"/>
      <c r="KXP3" s="15"/>
      <c r="KXQ3" s="15"/>
      <c r="KXR3" s="15"/>
      <c r="KXS3" s="15"/>
      <c r="KXT3" s="15"/>
      <c r="KXU3" s="15"/>
      <c r="KXV3" s="15"/>
      <c r="KXW3" s="15"/>
      <c r="KXX3" s="15"/>
      <c r="KXY3" s="15"/>
      <c r="KXZ3" s="15"/>
      <c r="KYA3" s="15"/>
      <c r="KYB3" s="15"/>
      <c r="KYC3" s="15"/>
      <c r="KYD3" s="15"/>
      <c r="KYE3" s="15"/>
      <c r="KYF3" s="15"/>
      <c r="KYG3" s="15"/>
      <c r="KYH3" s="15"/>
      <c r="KYI3" s="15"/>
      <c r="KYJ3" s="15"/>
      <c r="KYK3" s="15"/>
      <c r="KYL3" s="15"/>
      <c r="KYM3" s="15"/>
      <c r="KYN3" s="15"/>
      <c r="KYO3" s="15"/>
      <c r="KYP3" s="15"/>
      <c r="KYQ3" s="15"/>
      <c r="KYR3" s="15"/>
      <c r="KYS3" s="15"/>
      <c r="KYT3" s="15"/>
      <c r="KYU3" s="15"/>
      <c r="KYV3" s="15"/>
      <c r="KYW3" s="15"/>
      <c r="KYX3" s="15"/>
      <c r="KYY3" s="15"/>
      <c r="KYZ3" s="15"/>
      <c r="KZA3" s="15"/>
      <c r="KZB3" s="15"/>
      <c r="KZC3" s="15"/>
      <c r="KZD3" s="15"/>
      <c r="KZE3" s="15"/>
      <c r="KZF3" s="15"/>
      <c r="KZG3" s="15"/>
      <c r="KZH3" s="15"/>
      <c r="KZI3" s="15"/>
      <c r="KZJ3" s="15"/>
      <c r="KZK3" s="15"/>
      <c r="KZL3" s="15"/>
      <c r="KZM3" s="15"/>
      <c r="KZN3" s="15"/>
      <c r="KZO3" s="15"/>
      <c r="KZP3" s="15"/>
      <c r="KZQ3" s="15"/>
      <c r="KZR3" s="15"/>
      <c r="KZS3" s="15"/>
      <c r="KZT3" s="15"/>
      <c r="KZU3" s="15"/>
      <c r="KZV3" s="15"/>
      <c r="KZW3" s="15"/>
      <c r="KZX3" s="15"/>
      <c r="KZY3" s="15"/>
      <c r="KZZ3" s="15"/>
      <c r="LAA3" s="15"/>
      <c r="LAB3" s="15"/>
      <c r="LAC3" s="15"/>
      <c r="LAD3" s="15"/>
      <c r="LAE3" s="15"/>
      <c r="LAF3" s="15"/>
      <c r="LAG3" s="15"/>
      <c r="LAH3" s="15"/>
      <c r="LAI3" s="15"/>
      <c r="LAJ3" s="15"/>
      <c r="LAK3" s="15"/>
      <c r="LAL3" s="15"/>
      <c r="LAM3" s="15"/>
      <c r="LAN3" s="15"/>
      <c r="LAO3" s="15"/>
      <c r="LAP3" s="15"/>
      <c r="LAQ3" s="15"/>
      <c r="LAR3" s="15"/>
      <c r="LAS3" s="15"/>
      <c r="LAT3" s="15"/>
      <c r="LAU3" s="15"/>
      <c r="LAV3" s="15"/>
      <c r="LAW3" s="15"/>
      <c r="LAX3" s="15"/>
      <c r="LAY3" s="15"/>
      <c r="LAZ3" s="15"/>
      <c r="LBA3" s="15"/>
      <c r="LBB3" s="15"/>
      <c r="LBC3" s="15"/>
      <c r="LBD3" s="15"/>
      <c r="LBE3" s="15"/>
      <c r="LBF3" s="15"/>
      <c r="LBG3" s="15"/>
      <c r="LBH3" s="15"/>
      <c r="LBI3" s="15"/>
      <c r="LBJ3" s="15"/>
      <c r="LBK3" s="15"/>
      <c r="LBL3" s="15"/>
      <c r="LBM3" s="15"/>
      <c r="LBN3" s="15"/>
      <c r="LBO3" s="15"/>
      <c r="LBP3" s="15"/>
      <c r="LBQ3" s="15"/>
      <c r="LBR3" s="15"/>
      <c r="LBS3" s="15"/>
      <c r="LBT3" s="15"/>
      <c r="LBU3" s="15"/>
      <c r="LBV3" s="15"/>
      <c r="LBW3" s="15"/>
      <c r="LBX3" s="15"/>
      <c r="LBY3" s="15"/>
      <c r="LBZ3" s="15"/>
      <c r="LCA3" s="15"/>
      <c r="LCB3" s="15"/>
      <c r="LCC3" s="15"/>
      <c r="LCD3" s="15"/>
      <c r="LCE3" s="15"/>
      <c r="LCF3" s="15"/>
      <c r="LCG3" s="15"/>
      <c r="LCH3" s="15"/>
      <c r="LCI3" s="15"/>
      <c r="LCJ3" s="15"/>
      <c r="LCK3" s="15"/>
      <c r="LCL3" s="15"/>
      <c r="LCM3" s="15"/>
      <c r="LCN3" s="15"/>
      <c r="LCO3" s="15"/>
      <c r="LCP3" s="15"/>
      <c r="LCQ3" s="15"/>
      <c r="LCR3" s="15"/>
      <c r="LCS3" s="15"/>
      <c r="LCT3" s="15"/>
      <c r="LCU3" s="15"/>
      <c r="LCV3" s="15"/>
      <c r="LCW3" s="15"/>
      <c r="LCX3" s="15"/>
      <c r="LCY3" s="15"/>
      <c r="LCZ3" s="15"/>
      <c r="LDA3" s="15"/>
      <c r="LDB3" s="15"/>
      <c r="LDC3" s="15"/>
      <c r="LDD3" s="15"/>
      <c r="LDE3" s="15"/>
      <c r="LDF3" s="15"/>
      <c r="LDG3" s="15"/>
      <c r="LDH3" s="15"/>
      <c r="LDI3" s="15"/>
      <c r="LDJ3" s="15"/>
      <c r="LDK3" s="15"/>
      <c r="LDL3" s="15"/>
      <c r="LDM3" s="15"/>
      <c r="LDN3" s="15"/>
      <c r="LDO3" s="15"/>
      <c r="LDP3" s="15"/>
      <c r="LDQ3" s="15"/>
      <c r="LDR3" s="15"/>
      <c r="LDS3" s="15"/>
      <c r="LDT3" s="15"/>
      <c r="LDU3" s="15"/>
      <c r="LDV3" s="15"/>
      <c r="LDW3" s="15"/>
      <c r="LDX3" s="15"/>
      <c r="LDY3" s="15"/>
      <c r="LDZ3" s="15"/>
      <c r="LEA3" s="15"/>
      <c r="LEB3" s="15"/>
      <c r="LEC3" s="15"/>
      <c r="LED3" s="15"/>
      <c r="LEE3" s="15"/>
      <c r="LEF3" s="15"/>
      <c r="LEG3" s="15"/>
      <c r="LEH3" s="15"/>
      <c r="LEI3" s="15"/>
      <c r="LEJ3" s="15"/>
      <c r="LEK3" s="15"/>
      <c r="LEL3" s="15"/>
      <c r="LEM3" s="15"/>
      <c r="LEN3" s="15"/>
      <c r="LEO3" s="15"/>
      <c r="LEP3" s="15"/>
      <c r="LEQ3" s="15"/>
      <c r="LER3" s="15"/>
      <c r="LES3" s="15"/>
      <c r="LET3" s="15"/>
      <c r="LEU3" s="15"/>
      <c r="LEV3" s="15"/>
      <c r="LEW3" s="15"/>
      <c r="LEX3" s="15"/>
      <c r="LEY3" s="15"/>
      <c r="LEZ3" s="15"/>
      <c r="LFA3" s="15"/>
      <c r="LFB3" s="15"/>
      <c r="LFC3" s="15"/>
      <c r="LFD3" s="15"/>
      <c r="LFE3" s="15"/>
      <c r="LFF3" s="15"/>
      <c r="LFG3" s="15"/>
      <c r="LFH3" s="15"/>
      <c r="LFI3" s="15"/>
      <c r="LFJ3" s="15"/>
      <c r="LFK3" s="15"/>
      <c r="LFL3" s="15"/>
      <c r="LFM3" s="15"/>
      <c r="LFN3" s="15"/>
      <c r="LFO3" s="15"/>
      <c r="LFP3" s="15"/>
      <c r="LFQ3" s="15"/>
      <c r="LFR3" s="15"/>
      <c r="LFS3" s="15"/>
      <c r="LFT3" s="15"/>
      <c r="LFU3" s="15"/>
      <c r="LFV3" s="15"/>
      <c r="LFW3" s="15"/>
      <c r="LFX3" s="15"/>
      <c r="LFY3" s="15"/>
      <c r="LFZ3" s="15"/>
      <c r="LGA3" s="15"/>
      <c r="LGB3" s="15"/>
      <c r="LGC3" s="15"/>
      <c r="LGD3" s="15"/>
      <c r="LGE3" s="15"/>
      <c r="LGF3" s="15"/>
      <c r="LGG3" s="15"/>
      <c r="LGH3" s="15"/>
      <c r="LGI3" s="15"/>
      <c r="LGJ3" s="15"/>
      <c r="LGK3" s="15"/>
      <c r="LGL3" s="15"/>
      <c r="LGM3" s="15"/>
      <c r="LGN3" s="15"/>
      <c r="LGO3" s="15"/>
      <c r="LGP3" s="15"/>
      <c r="LGQ3" s="15"/>
      <c r="LGR3" s="15"/>
      <c r="LGS3" s="15"/>
      <c r="LGT3" s="15"/>
      <c r="LGU3" s="15"/>
      <c r="LGV3" s="15"/>
      <c r="LGW3" s="15"/>
      <c r="LGX3" s="15"/>
      <c r="LGY3" s="15"/>
      <c r="LGZ3" s="15"/>
      <c r="LHA3" s="15"/>
      <c r="LHB3" s="15"/>
      <c r="LHC3" s="15"/>
      <c r="LHD3" s="15"/>
      <c r="LHE3" s="15"/>
      <c r="LHF3" s="15"/>
      <c r="LHG3" s="15"/>
      <c r="LHH3" s="15"/>
      <c r="LHI3" s="15"/>
      <c r="LHJ3" s="15"/>
      <c r="LHK3" s="15"/>
      <c r="LHL3" s="15"/>
      <c r="LHM3" s="15"/>
      <c r="LHN3" s="15"/>
      <c r="LHO3" s="15"/>
      <c r="LHP3" s="15"/>
      <c r="LHQ3" s="15"/>
      <c r="LHR3" s="15"/>
      <c r="LHS3" s="15"/>
      <c r="LHT3" s="15"/>
      <c r="LHU3" s="15"/>
      <c r="LHV3" s="15"/>
      <c r="LHW3" s="15"/>
      <c r="LHX3" s="15"/>
      <c r="LHY3" s="15"/>
      <c r="LHZ3" s="15"/>
      <c r="LIA3" s="15"/>
      <c r="LIB3" s="15"/>
      <c r="LIC3" s="15"/>
      <c r="LID3" s="15"/>
      <c r="LIE3" s="15"/>
      <c r="LIF3" s="15"/>
      <c r="LIG3" s="15"/>
      <c r="LIH3" s="15"/>
      <c r="LII3" s="15"/>
      <c r="LIJ3" s="15"/>
      <c r="LIK3" s="15"/>
      <c r="LIL3" s="15"/>
      <c r="LIM3" s="15"/>
      <c r="LIN3" s="15"/>
      <c r="LIO3" s="15"/>
      <c r="LIP3" s="15"/>
      <c r="LIQ3" s="15"/>
      <c r="LIR3" s="15"/>
      <c r="LIS3" s="15"/>
      <c r="LIT3" s="15"/>
      <c r="LIU3" s="15"/>
      <c r="LIV3" s="15"/>
      <c r="LIW3" s="15"/>
      <c r="LIX3" s="15"/>
      <c r="LIY3" s="15"/>
      <c r="LIZ3" s="15"/>
      <c r="LJA3" s="15"/>
      <c r="LJB3" s="15"/>
      <c r="LJC3" s="15"/>
      <c r="LJD3" s="15"/>
      <c r="LJE3" s="15"/>
      <c r="LJF3" s="15"/>
      <c r="LJG3" s="15"/>
      <c r="LJH3" s="15"/>
      <c r="LJI3" s="15"/>
      <c r="LJJ3" s="15"/>
      <c r="LJK3" s="15"/>
      <c r="LJL3" s="15"/>
      <c r="LJM3" s="15"/>
      <c r="LJN3" s="15"/>
      <c r="LJO3" s="15"/>
      <c r="LJP3" s="15"/>
      <c r="LJQ3" s="15"/>
      <c r="LJR3" s="15"/>
      <c r="LJS3" s="15"/>
      <c r="LJT3" s="15"/>
      <c r="LJU3" s="15"/>
      <c r="LJV3" s="15"/>
      <c r="LJW3" s="15"/>
      <c r="LJX3" s="15"/>
      <c r="LJY3" s="15"/>
      <c r="LJZ3" s="15"/>
      <c r="LKA3" s="15"/>
      <c r="LKB3" s="15"/>
      <c r="LKC3" s="15"/>
      <c r="LKD3" s="15"/>
      <c r="LKE3" s="15"/>
      <c r="LKF3" s="15"/>
      <c r="LKG3" s="15"/>
      <c r="LKH3" s="15"/>
      <c r="LKI3" s="15"/>
      <c r="LKJ3" s="15"/>
      <c r="LKK3" s="15"/>
      <c r="LKL3" s="15"/>
      <c r="LKM3" s="15"/>
      <c r="LKN3" s="15"/>
      <c r="LKO3" s="15"/>
      <c r="LKP3" s="15"/>
      <c r="LKQ3" s="15"/>
      <c r="LKR3" s="15"/>
      <c r="LKS3" s="15"/>
      <c r="LKT3" s="15"/>
      <c r="LKU3" s="15"/>
      <c r="LKV3" s="15"/>
      <c r="LKW3" s="15"/>
      <c r="LKX3" s="15"/>
      <c r="LKY3" s="15"/>
      <c r="LKZ3" s="15"/>
      <c r="LLA3" s="15"/>
      <c r="LLB3" s="15"/>
      <c r="LLC3" s="15"/>
      <c r="LLD3" s="15"/>
      <c r="LLE3" s="15"/>
      <c r="LLF3" s="15"/>
      <c r="LLG3" s="15"/>
      <c r="LLH3" s="15"/>
      <c r="LLI3" s="15"/>
      <c r="LLJ3" s="15"/>
      <c r="LLK3" s="15"/>
      <c r="LLL3" s="15"/>
      <c r="LLM3" s="15"/>
      <c r="LLN3" s="15"/>
      <c r="LLO3" s="15"/>
      <c r="LLP3" s="15"/>
      <c r="LLQ3" s="15"/>
      <c r="LLR3" s="15"/>
      <c r="LLS3" s="15"/>
      <c r="LLT3" s="15"/>
      <c r="LLU3" s="15"/>
      <c r="LLV3" s="15"/>
      <c r="LLW3" s="15"/>
      <c r="LLX3" s="15"/>
      <c r="LLY3" s="15"/>
      <c r="LLZ3" s="15"/>
      <c r="LMA3" s="15"/>
      <c r="LMB3" s="15"/>
      <c r="LMC3" s="15"/>
      <c r="LMD3" s="15"/>
      <c r="LME3" s="15"/>
      <c r="LMF3" s="15"/>
      <c r="LMG3" s="15"/>
      <c r="LMH3" s="15"/>
      <c r="LMI3" s="15"/>
      <c r="LMJ3" s="15"/>
      <c r="LMK3" s="15"/>
      <c r="LML3" s="15"/>
      <c r="LMM3" s="15"/>
      <c r="LMN3" s="15"/>
      <c r="LMO3" s="15"/>
      <c r="LMP3" s="15"/>
      <c r="LMQ3" s="15"/>
      <c r="LMR3" s="15"/>
      <c r="LMS3" s="15"/>
      <c r="LMT3" s="15"/>
      <c r="LMU3" s="15"/>
      <c r="LMV3" s="15"/>
      <c r="LMW3" s="15"/>
      <c r="LMX3" s="15"/>
      <c r="LMY3" s="15"/>
      <c r="LMZ3" s="15"/>
      <c r="LNA3" s="15"/>
      <c r="LNB3" s="15"/>
      <c r="LNC3" s="15"/>
      <c r="LND3" s="15"/>
      <c r="LNE3" s="15"/>
      <c r="LNF3" s="15"/>
      <c r="LNG3" s="15"/>
      <c r="LNH3" s="15"/>
      <c r="LNI3" s="15"/>
      <c r="LNJ3" s="15"/>
      <c r="LNK3" s="15"/>
      <c r="LNL3" s="15"/>
      <c r="LNM3" s="15"/>
      <c r="LNN3" s="15"/>
      <c r="LNO3" s="15"/>
      <c r="LNP3" s="15"/>
      <c r="LNQ3" s="15"/>
      <c r="LNR3" s="15"/>
      <c r="LNS3" s="15"/>
      <c r="LNT3" s="15"/>
      <c r="LNU3" s="15"/>
      <c r="LNV3" s="15"/>
      <c r="LNW3" s="15"/>
      <c r="LNX3" s="15"/>
      <c r="LNY3" s="15"/>
      <c r="LNZ3" s="15"/>
      <c r="LOA3" s="15"/>
      <c r="LOB3" s="15"/>
      <c r="LOC3" s="15"/>
      <c r="LOD3" s="15"/>
      <c r="LOE3" s="15"/>
      <c r="LOF3" s="15"/>
      <c r="LOG3" s="15"/>
      <c r="LOH3" s="15"/>
      <c r="LOI3" s="15"/>
      <c r="LOJ3" s="15"/>
      <c r="LOK3" s="15"/>
      <c r="LOL3" s="15"/>
      <c r="LOM3" s="15"/>
      <c r="LON3" s="15"/>
      <c r="LOO3" s="15"/>
      <c r="LOP3" s="15"/>
      <c r="LOQ3" s="15"/>
      <c r="LOR3" s="15"/>
      <c r="LOS3" s="15"/>
      <c r="LOT3" s="15"/>
      <c r="LOU3" s="15"/>
      <c r="LOV3" s="15"/>
      <c r="LOW3" s="15"/>
      <c r="LOX3" s="15"/>
      <c r="LOY3" s="15"/>
      <c r="LOZ3" s="15"/>
      <c r="LPA3" s="15"/>
      <c r="LPB3" s="15"/>
      <c r="LPC3" s="15"/>
      <c r="LPD3" s="15"/>
      <c r="LPE3" s="15"/>
      <c r="LPF3" s="15"/>
      <c r="LPG3" s="15"/>
      <c r="LPH3" s="15"/>
      <c r="LPI3" s="15"/>
      <c r="LPJ3" s="15"/>
      <c r="LPK3" s="15"/>
      <c r="LPL3" s="15"/>
      <c r="LPM3" s="15"/>
      <c r="LPN3" s="15"/>
      <c r="LPO3" s="15"/>
      <c r="LPP3" s="15"/>
      <c r="LPQ3" s="15"/>
      <c r="LPR3" s="15"/>
      <c r="LPS3" s="15"/>
      <c r="LPT3" s="15"/>
      <c r="LPU3" s="15"/>
      <c r="LPV3" s="15"/>
      <c r="LPW3" s="15"/>
      <c r="LPX3" s="15"/>
      <c r="LPY3" s="15"/>
      <c r="LPZ3" s="15"/>
      <c r="LQA3" s="15"/>
      <c r="LQB3" s="15"/>
      <c r="LQC3" s="15"/>
      <c r="LQD3" s="15"/>
      <c r="LQE3" s="15"/>
      <c r="LQF3" s="15"/>
      <c r="LQG3" s="15"/>
      <c r="LQH3" s="15"/>
      <c r="LQI3" s="15"/>
      <c r="LQJ3" s="15"/>
      <c r="LQK3" s="15"/>
      <c r="LQL3" s="15"/>
      <c r="LQM3" s="15"/>
      <c r="LQN3" s="15"/>
      <c r="LQO3" s="15"/>
      <c r="LQP3" s="15"/>
      <c r="LQQ3" s="15"/>
      <c r="LQR3" s="15"/>
      <c r="LQS3" s="15"/>
      <c r="LQT3" s="15"/>
      <c r="LQU3" s="15"/>
      <c r="LQV3" s="15"/>
      <c r="LQW3" s="15"/>
      <c r="LQX3" s="15"/>
      <c r="LQY3" s="15"/>
      <c r="LQZ3" s="15"/>
      <c r="LRA3" s="15"/>
      <c r="LRB3" s="15"/>
      <c r="LRC3" s="15"/>
      <c r="LRD3" s="15"/>
      <c r="LRE3" s="15"/>
      <c r="LRF3" s="15"/>
      <c r="LRG3" s="15"/>
      <c r="LRH3" s="15"/>
      <c r="LRI3" s="15"/>
      <c r="LRJ3" s="15"/>
      <c r="LRK3" s="15"/>
      <c r="LRL3" s="15"/>
      <c r="LRM3" s="15"/>
      <c r="LRN3" s="15"/>
      <c r="LRO3" s="15"/>
      <c r="LRP3" s="15"/>
      <c r="LRQ3" s="15"/>
      <c r="LRR3" s="15"/>
      <c r="LRS3" s="15"/>
      <c r="LRT3" s="15"/>
      <c r="LRU3" s="15"/>
      <c r="LRV3" s="15"/>
      <c r="LRW3" s="15"/>
      <c r="LRX3" s="15"/>
      <c r="LRY3" s="15"/>
      <c r="LRZ3" s="15"/>
      <c r="LSA3" s="15"/>
      <c r="LSB3" s="15"/>
      <c r="LSC3" s="15"/>
      <c r="LSD3" s="15"/>
      <c r="LSE3" s="15"/>
      <c r="LSF3" s="15"/>
      <c r="LSG3" s="15"/>
      <c r="LSH3" s="15"/>
      <c r="LSI3" s="15"/>
      <c r="LSJ3" s="15"/>
      <c r="LSK3" s="15"/>
      <c r="LSL3" s="15"/>
      <c r="LSM3" s="15"/>
      <c r="LSN3" s="15"/>
      <c r="LSO3" s="15"/>
      <c r="LSP3" s="15"/>
      <c r="LSQ3" s="15"/>
      <c r="LSR3" s="15"/>
      <c r="LSS3" s="15"/>
      <c r="LST3" s="15"/>
      <c r="LSU3" s="15"/>
      <c r="LSV3" s="15"/>
      <c r="LSW3" s="15"/>
      <c r="LSX3" s="15"/>
      <c r="LSY3" s="15"/>
      <c r="LSZ3" s="15"/>
      <c r="LTA3" s="15"/>
      <c r="LTB3" s="15"/>
      <c r="LTC3" s="15"/>
      <c r="LTD3" s="15"/>
      <c r="LTE3" s="15"/>
      <c r="LTF3" s="15"/>
      <c r="LTG3" s="15"/>
      <c r="LTH3" s="15"/>
      <c r="LTI3" s="15"/>
      <c r="LTJ3" s="15"/>
      <c r="LTK3" s="15"/>
      <c r="LTL3" s="15"/>
      <c r="LTM3" s="15"/>
      <c r="LTN3" s="15"/>
      <c r="LTO3" s="15"/>
      <c r="LTP3" s="15"/>
      <c r="LTQ3" s="15"/>
      <c r="LTR3" s="15"/>
      <c r="LTS3" s="15"/>
      <c r="LTT3" s="15"/>
      <c r="LTU3" s="15"/>
      <c r="LTV3" s="15"/>
      <c r="LTW3" s="15"/>
      <c r="LTX3" s="15"/>
      <c r="LTY3" s="15"/>
      <c r="LTZ3" s="15"/>
      <c r="LUA3" s="15"/>
      <c r="LUB3" s="15"/>
      <c r="LUC3" s="15"/>
      <c r="LUD3" s="15"/>
      <c r="LUE3" s="15"/>
      <c r="LUF3" s="15"/>
      <c r="LUG3" s="15"/>
      <c r="LUH3" s="15"/>
      <c r="LUI3" s="15"/>
      <c r="LUJ3" s="15"/>
      <c r="LUK3" s="15"/>
      <c r="LUL3" s="15"/>
      <c r="LUM3" s="15"/>
      <c r="LUN3" s="15"/>
      <c r="LUO3" s="15"/>
      <c r="LUP3" s="15"/>
      <c r="LUQ3" s="15"/>
      <c r="LUR3" s="15"/>
      <c r="LUS3" s="15"/>
      <c r="LUT3" s="15"/>
      <c r="LUU3" s="15"/>
      <c r="LUV3" s="15"/>
      <c r="LUW3" s="15"/>
      <c r="LUX3" s="15"/>
      <c r="LUY3" s="15"/>
      <c r="LUZ3" s="15"/>
      <c r="LVA3" s="15"/>
      <c r="LVB3" s="15"/>
      <c r="LVC3" s="15"/>
      <c r="LVD3" s="15"/>
      <c r="LVE3" s="15"/>
      <c r="LVF3" s="15"/>
      <c r="LVG3" s="15"/>
      <c r="LVH3" s="15"/>
      <c r="LVI3" s="15"/>
      <c r="LVJ3" s="15"/>
      <c r="LVK3" s="15"/>
      <c r="LVL3" s="15"/>
      <c r="LVM3" s="15"/>
      <c r="LVN3" s="15"/>
      <c r="LVO3" s="15"/>
      <c r="LVP3" s="15"/>
      <c r="LVQ3" s="15"/>
      <c r="LVR3" s="15"/>
      <c r="LVS3" s="15"/>
      <c r="LVT3" s="15"/>
      <c r="LVU3" s="15"/>
      <c r="LVV3" s="15"/>
      <c r="LVW3" s="15"/>
      <c r="LVX3" s="15"/>
      <c r="LVY3" s="15"/>
      <c r="LVZ3" s="15"/>
      <c r="LWA3" s="15"/>
      <c r="LWB3" s="15"/>
      <c r="LWC3" s="15"/>
      <c r="LWD3" s="15"/>
      <c r="LWE3" s="15"/>
      <c r="LWF3" s="15"/>
      <c r="LWG3" s="15"/>
      <c r="LWH3" s="15"/>
      <c r="LWI3" s="15"/>
      <c r="LWJ3" s="15"/>
      <c r="LWK3" s="15"/>
      <c r="LWL3" s="15"/>
      <c r="LWM3" s="15"/>
      <c r="LWN3" s="15"/>
      <c r="LWO3" s="15"/>
      <c r="LWP3" s="15"/>
      <c r="LWQ3" s="15"/>
      <c r="LWR3" s="15"/>
      <c r="LWS3" s="15"/>
      <c r="LWT3" s="15"/>
      <c r="LWU3" s="15"/>
      <c r="LWV3" s="15"/>
      <c r="LWW3" s="15"/>
      <c r="LWX3" s="15"/>
      <c r="LWY3" s="15"/>
      <c r="LWZ3" s="15"/>
      <c r="LXA3" s="15"/>
      <c r="LXB3" s="15"/>
      <c r="LXC3" s="15"/>
      <c r="LXD3" s="15"/>
      <c r="LXE3" s="15"/>
      <c r="LXF3" s="15"/>
      <c r="LXG3" s="15"/>
      <c r="LXH3" s="15"/>
      <c r="LXI3" s="15"/>
      <c r="LXJ3" s="15"/>
      <c r="LXK3" s="15"/>
      <c r="LXL3" s="15"/>
      <c r="LXM3" s="15"/>
      <c r="LXN3" s="15"/>
      <c r="LXO3" s="15"/>
      <c r="LXP3" s="15"/>
      <c r="LXQ3" s="15"/>
      <c r="LXR3" s="15"/>
      <c r="LXS3" s="15"/>
      <c r="LXT3" s="15"/>
      <c r="LXU3" s="15"/>
      <c r="LXV3" s="15"/>
      <c r="LXW3" s="15"/>
      <c r="LXX3" s="15"/>
      <c r="LXY3" s="15"/>
      <c r="LXZ3" s="15"/>
      <c r="LYA3" s="15"/>
      <c r="LYB3" s="15"/>
      <c r="LYC3" s="15"/>
      <c r="LYD3" s="15"/>
      <c r="LYE3" s="15"/>
      <c r="LYF3" s="15"/>
      <c r="LYG3" s="15"/>
      <c r="LYH3" s="15"/>
      <c r="LYI3" s="15"/>
      <c r="LYJ3" s="15"/>
      <c r="LYK3" s="15"/>
      <c r="LYL3" s="15"/>
      <c r="LYM3" s="15"/>
      <c r="LYN3" s="15"/>
      <c r="LYO3" s="15"/>
      <c r="LYP3" s="15"/>
      <c r="LYQ3" s="15"/>
      <c r="LYR3" s="15"/>
      <c r="LYS3" s="15"/>
      <c r="LYT3" s="15"/>
      <c r="LYU3" s="15"/>
      <c r="LYV3" s="15"/>
      <c r="LYW3" s="15"/>
      <c r="LYX3" s="15"/>
      <c r="LYY3" s="15"/>
      <c r="LYZ3" s="15"/>
      <c r="LZA3" s="15"/>
      <c r="LZB3" s="15"/>
      <c r="LZC3" s="15"/>
      <c r="LZD3" s="15"/>
      <c r="LZE3" s="15"/>
      <c r="LZF3" s="15"/>
      <c r="LZG3" s="15"/>
      <c r="LZH3" s="15"/>
      <c r="LZI3" s="15"/>
      <c r="LZJ3" s="15"/>
      <c r="LZK3" s="15"/>
      <c r="LZL3" s="15"/>
      <c r="LZM3" s="15"/>
      <c r="LZN3" s="15"/>
      <c r="LZO3" s="15"/>
      <c r="LZP3" s="15"/>
      <c r="LZQ3" s="15"/>
      <c r="LZR3" s="15"/>
      <c r="LZS3" s="15"/>
      <c r="LZT3" s="15"/>
      <c r="LZU3" s="15"/>
      <c r="LZV3" s="15"/>
      <c r="LZW3" s="15"/>
      <c r="LZX3" s="15"/>
      <c r="LZY3" s="15"/>
      <c r="LZZ3" s="15"/>
      <c r="MAA3" s="15"/>
      <c r="MAB3" s="15"/>
      <c r="MAC3" s="15"/>
      <c r="MAD3" s="15"/>
      <c r="MAE3" s="15"/>
      <c r="MAF3" s="15"/>
      <c r="MAG3" s="15"/>
      <c r="MAH3" s="15"/>
      <c r="MAI3" s="15"/>
      <c r="MAJ3" s="15"/>
      <c r="MAK3" s="15"/>
      <c r="MAL3" s="15"/>
      <c r="MAM3" s="15"/>
      <c r="MAN3" s="15"/>
      <c r="MAO3" s="15"/>
      <c r="MAP3" s="15"/>
      <c r="MAQ3" s="15"/>
      <c r="MAR3" s="15"/>
      <c r="MAS3" s="15"/>
      <c r="MAT3" s="15"/>
      <c r="MAU3" s="15"/>
      <c r="MAV3" s="15"/>
      <c r="MAW3" s="15"/>
      <c r="MAX3" s="15"/>
      <c r="MAY3" s="15"/>
      <c r="MAZ3" s="15"/>
      <c r="MBA3" s="15"/>
      <c r="MBB3" s="15"/>
      <c r="MBC3" s="15"/>
      <c r="MBD3" s="15"/>
      <c r="MBE3" s="15"/>
      <c r="MBF3" s="15"/>
      <c r="MBG3" s="15"/>
      <c r="MBH3" s="15"/>
      <c r="MBI3" s="15"/>
      <c r="MBJ3" s="15"/>
      <c r="MBK3" s="15"/>
      <c r="MBL3" s="15"/>
      <c r="MBM3" s="15"/>
      <c r="MBN3" s="15"/>
      <c r="MBO3" s="15"/>
      <c r="MBP3" s="15"/>
      <c r="MBQ3" s="15"/>
      <c r="MBR3" s="15"/>
      <c r="MBS3" s="15"/>
      <c r="MBT3" s="15"/>
      <c r="MBU3" s="15"/>
      <c r="MBV3" s="15"/>
      <c r="MBW3" s="15"/>
      <c r="MBX3" s="15"/>
      <c r="MBY3" s="15"/>
      <c r="MBZ3" s="15"/>
      <c r="MCA3" s="15"/>
      <c r="MCB3" s="15"/>
      <c r="MCC3" s="15"/>
      <c r="MCD3" s="15"/>
      <c r="MCE3" s="15"/>
      <c r="MCF3" s="15"/>
      <c r="MCG3" s="15"/>
      <c r="MCH3" s="15"/>
      <c r="MCI3" s="15"/>
      <c r="MCJ3" s="15"/>
      <c r="MCK3" s="15"/>
      <c r="MCL3" s="15"/>
      <c r="MCM3" s="15"/>
      <c r="MCN3" s="15"/>
      <c r="MCO3" s="15"/>
      <c r="MCP3" s="15"/>
      <c r="MCQ3" s="15"/>
      <c r="MCR3" s="15"/>
      <c r="MCS3" s="15"/>
      <c r="MCT3" s="15"/>
      <c r="MCU3" s="15"/>
      <c r="MCV3" s="15"/>
      <c r="MCW3" s="15"/>
      <c r="MCX3" s="15"/>
      <c r="MCY3" s="15"/>
      <c r="MCZ3" s="15"/>
      <c r="MDA3" s="15"/>
      <c r="MDB3" s="15"/>
      <c r="MDC3" s="15"/>
      <c r="MDD3" s="15"/>
      <c r="MDE3" s="15"/>
      <c r="MDF3" s="15"/>
      <c r="MDG3" s="15"/>
      <c r="MDH3" s="15"/>
      <c r="MDI3" s="15"/>
      <c r="MDJ3" s="15"/>
      <c r="MDK3" s="15"/>
      <c r="MDL3" s="15"/>
      <c r="MDM3" s="15"/>
      <c r="MDN3" s="15"/>
      <c r="MDO3" s="15"/>
      <c r="MDP3" s="15"/>
      <c r="MDQ3" s="15"/>
      <c r="MDR3" s="15"/>
      <c r="MDS3" s="15"/>
      <c r="MDT3" s="15"/>
      <c r="MDU3" s="15"/>
      <c r="MDV3" s="15"/>
      <c r="MDW3" s="15"/>
      <c r="MDX3" s="15"/>
      <c r="MDY3" s="15"/>
      <c r="MDZ3" s="15"/>
      <c r="MEA3" s="15"/>
      <c r="MEB3" s="15"/>
      <c r="MEC3" s="15"/>
      <c r="MED3" s="15"/>
      <c r="MEE3" s="15"/>
      <c r="MEF3" s="15"/>
      <c r="MEG3" s="15"/>
      <c r="MEH3" s="15"/>
      <c r="MEI3" s="15"/>
      <c r="MEJ3" s="15"/>
      <c r="MEK3" s="15"/>
      <c r="MEL3" s="15"/>
      <c r="MEM3" s="15"/>
      <c r="MEN3" s="15"/>
      <c r="MEO3" s="15"/>
      <c r="MEP3" s="15"/>
      <c r="MEQ3" s="15"/>
      <c r="MER3" s="15"/>
      <c r="MES3" s="15"/>
      <c r="MET3" s="15"/>
      <c r="MEU3" s="15"/>
      <c r="MEV3" s="15"/>
      <c r="MEW3" s="15"/>
      <c r="MEX3" s="15"/>
      <c r="MEY3" s="15"/>
      <c r="MEZ3" s="15"/>
      <c r="MFA3" s="15"/>
      <c r="MFB3" s="15"/>
      <c r="MFC3" s="15"/>
      <c r="MFD3" s="15"/>
      <c r="MFE3" s="15"/>
      <c r="MFF3" s="15"/>
      <c r="MFG3" s="15"/>
      <c r="MFH3" s="15"/>
      <c r="MFI3" s="15"/>
      <c r="MFJ3" s="15"/>
      <c r="MFK3" s="15"/>
      <c r="MFL3" s="15"/>
      <c r="MFM3" s="15"/>
      <c r="MFN3" s="15"/>
      <c r="MFO3" s="15"/>
      <c r="MFP3" s="15"/>
      <c r="MFQ3" s="15"/>
      <c r="MFR3" s="15"/>
      <c r="MFS3" s="15"/>
      <c r="MFT3" s="15"/>
      <c r="MFU3" s="15"/>
      <c r="MFV3" s="15"/>
      <c r="MFW3" s="15"/>
      <c r="MFX3" s="15"/>
      <c r="MFY3" s="15"/>
      <c r="MFZ3" s="15"/>
      <c r="MGA3" s="15"/>
      <c r="MGB3" s="15"/>
      <c r="MGC3" s="15"/>
      <c r="MGD3" s="15"/>
      <c r="MGE3" s="15"/>
      <c r="MGF3" s="15"/>
      <c r="MGG3" s="15"/>
      <c r="MGH3" s="15"/>
      <c r="MGI3" s="15"/>
      <c r="MGJ3" s="15"/>
      <c r="MGK3" s="15"/>
      <c r="MGL3" s="15"/>
      <c r="MGM3" s="15"/>
      <c r="MGN3" s="15"/>
      <c r="MGO3" s="15"/>
      <c r="MGP3" s="15"/>
      <c r="MGQ3" s="15"/>
      <c r="MGR3" s="15"/>
      <c r="MGS3" s="15"/>
      <c r="MGT3" s="15"/>
      <c r="MGU3" s="15"/>
      <c r="MGV3" s="15"/>
      <c r="MGW3" s="15"/>
      <c r="MGX3" s="15"/>
      <c r="MGY3" s="15"/>
      <c r="MGZ3" s="15"/>
      <c r="MHA3" s="15"/>
      <c r="MHB3" s="15"/>
      <c r="MHC3" s="15"/>
      <c r="MHD3" s="15"/>
      <c r="MHE3" s="15"/>
      <c r="MHF3" s="15"/>
      <c r="MHG3" s="15"/>
      <c r="MHH3" s="15"/>
      <c r="MHI3" s="15"/>
      <c r="MHJ3" s="15"/>
      <c r="MHK3" s="15"/>
      <c r="MHL3" s="15"/>
      <c r="MHM3" s="15"/>
      <c r="MHN3" s="15"/>
      <c r="MHO3" s="15"/>
      <c r="MHP3" s="15"/>
      <c r="MHQ3" s="15"/>
      <c r="MHR3" s="15"/>
      <c r="MHS3" s="15"/>
      <c r="MHT3" s="15"/>
      <c r="MHU3" s="15"/>
      <c r="MHV3" s="15"/>
      <c r="MHW3" s="15"/>
      <c r="MHX3" s="15"/>
      <c r="MHY3" s="15"/>
      <c r="MHZ3" s="15"/>
      <c r="MIA3" s="15"/>
      <c r="MIB3" s="15"/>
      <c r="MIC3" s="15"/>
      <c r="MID3" s="15"/>
      <c r="MIE3" s="15"/>
      <c r="MIF3" s="15"/>
      <c r="MIG3" s="15"/>
      <c r="MIH3" s="15"/>
      <c r="MII3" s="15"/>
      <c r="MIJ3" s="15"/>
      <c r="MIK3" s="15"/>
      <c r="MIL3" s="15"/>
      <c r="MIM3" s="15"/>
      <c r="MIN3" s="15"/>
      <c r="MIO3" s="15"/>
      <c r="MIP3" s="15"/>
      <c r="MIQ3" s="15"/>
      <c r="MIR3" s="15"/>
      <c r="MIS3" s="15"/>
      <c r="MIT3" s="15"/>
      <c r="MIU3" s="15"/>
      <c r="MIV3" s="15"/>
      <c r="MIW3" s="15"/>
      <c r="MIX3" s="15"/>
      <c r="MIY3" s="15"/>
      <c r="MIZ3" s="15"/>
      <c r="MJA3" s="15"/>
      <c r="MJB3" s="15"/>
      <c r="MJC3" s="15"/>
      <c r="MJD3" s="15"/>
      <c r="MJE3" s="15"/>
      <c r="MJF3" s="15"/>
      <c r="MJG3" s="15"/>
      <c r="MJH3" s="15"/>
      <c r="MJI3" s="15"/>
      <c r="MJJ3" s="15"/>
      <c r="MJK3" s="15"/>
      <c r="MJL3" s="15"/>
      <c r="MJM3" s="15"/>
      <c r="MJN3" s="15"/>
      <c r="MJO3" s="15"/>
      <c r="MJP3" s="15"/>
      <c r="MJQ3" s="15"/>
      <c r="MJR3" s="15"/>
      <c r="MJS3" s="15"/>
      <c r="MJT3" s="15"/>
      <c r="MJU3" s="15"/>
      <c r="MJV3" s="15"/>
      <c r="MJW3" s="15"/>
      <c r="MJX3" s="15"/>
      <c r="MJY3" s="15"/>
      <c r="MJZ3" s="15"/>
      <c r="MKA3" s="15"/>
      <c r="MKB3" s="15"/>
      <c r="MKC3" s="15"/>
      <c r="MKD3" s="15"/>
      <c r="MKE3" s="15"/>
      <c r="MKF3" s="15"/>
      <c r="MKG3" s="15"/>
      <c r="MKH3" s="15"/>
      <c r="MKI3" s="15"/>
      <c r="MKJ3" s="15"/>
      <c r="MKK3" s="15"/>
      <c r="MKL3" s="15"/>
      <c r="MKM3" s="15"/>
      <c r="MKN3" s="15"/>
      <c r="MKO3" s="15"/>
      <c r="MKP3" s="15"/>
      <c r="MKQ3" s="15"/>
      <c r="MKR3" s="15"/>
      <c r="MKS3" s="15"/>
      <c r="MKT3" s="15"/>
      <c r="MKU3" s="15"/>
      <c r="MKV3" s="15"/>
      <c r="MKW3" s="15"/>
      <c r="MKX3" s="15"/>
      <c r="MKY3" s="15"/>
      <c r="MKZ3" s="15"/>
      <c r="MLA3" s="15"/>
      <c r="MLB3" s="15"/>
      <c r="MLC3" s="15"/>
      <c r="MLD3" s="15"/>
      <c r="MLE3" s="15"/>
      <c r="MLF3" s="15"/>
      <c r="MLG3" s="15"/>
      <c r="MLH3" s="15"/>
      <c r="MLI3" s="15"/>
      <c r="MLJ3" s="15"/>
      <c r="MLK3" s="15"/>
      <c r="MLL3" s="15"/>
      <c r="MLM3" s="15"/>
      <c r="MLN3" s="15"/>
      <c r="MLO3" s="15"/>
      <c r="MLP3" s="15"/>
      <c r="MLQ3" s="15"/>
      <c r="MLR3" s="15"/>
      <c r="MLS3" s="15"/>
      <c r="MLT3" s="15"/>
      <c r="MLU3" s="15"/>
      <c r="MLV3" s="15"/>
      <c r="MLW3" s="15"/>
      <c r="MLX3" s="15"/>
      <c r="MLY3" s="15"/>
      <c r="MLZ3" s="15"/>
      <c r="MMA3" s="15"/>
      <c r="MMB3" s="15"/>
      <c r="MMC3" s="15"/>
      <c r="MMD3" s="15"/>
      <c r="MME3" s="15"/>
      <c r="MMF3" s="15"/>
      <c r="MMG3" s="15"/>
      <c r="MMH3" s="15"/>
      <c r="MMI3" s="15"/>
      <c r="MMJ3" s="15"/>
      <c r="MMK3" s="15"/>
      <c r="MML3" s="15"/>
      <c r="MMM3" s="15"/>
      <c r="MMN3" s="15"/>
      <c r="MMO3" s="15"/>
      <c r="MMP3" s="15"/>
      <c r="MMQ3" s="15"/>
      <c r="MMR3" s="15"/>
      <c r="MMS3" s="15"/>
      <c r="MMT3" s="15"/>
      <c r="MMU3" s="15"/>
      <c r="MMV3" s="15"/>
      <c r="MMW3" s="15"/>
      <c r="MMX3" s="15"/>
      <c r="MMY3" s="15"/>
      <c r="MMZ3" s="15"/>
      <c r="MNA3" s="15"/>
      <c r="MNB3" s="15"/>
      <c r="MNC3" s="15"/>
      <c r="MND3" s="15"/>
      <c r="MNE3" s="15"/>
      <c r="MNF3" s="15"/>
      <c r="MNG3" s="15"/>
      <c r="MNH3" s="15"/>
      <c r="MNI3" s="15"/>
      <c r="MNJ3" s="15"/>
      <c r="MNK3" s="15"/>
      <c r="MNL3" s="15"/>
      <c r="MNM3" s="15"/>
      <c r="MNN3" s="15"/>
      <c r="MNO3" s="15"/>
      <c r="MNP3" s="15"/>
      <c r="MNQ3" s="15"/>
      <c r="MNR3" s="15"/>
      <c r="MNS3" s="15"/>
      <c r="MNT3" s="15"/>
      <c r="MNU3" s="15"/>
      <c r="MNV3" s="15"/>
      <c r="MNW3" s="15"/>
      <c r="MNX3" s="15"/>
      <c r="MNY3" s="15"/>
      <c r="MNZ3" s="15"/>
      <c r="MOA3" s="15"/>
      <c r="MOB3" s="15"/>
      <c r="MOC3" s="15"/>
      <c r="MOD3" s="15"/>
      <c r="MOE3" s="15"/>
      <c r="MOF3" s="15"/>
      <c r="MOG3" s="15"/>
      <c r="MOH3" s="15"/>
      <c r="MOI3" s="15"/>
      <c r="MOJ3" s="15"/>
      <c r="MOK3" s="15"/>
      <c r="MOL3" s="15"/>
      <c r="MOM3" s="15"/>
      <c r="MON3" s="15"/>
      <c r="MOO3" s="15"/>
      <c r="MOP3" s="15"/>
      <c r="MOQ3" s="15"/>
      <c r="MOR3" s="15"/>
      <c r="MOS3" s="15"/>
      <c r="MOT3" s="15"/>
      <c r="MOU3" s="15"/>
      <c r="MOV3" s="15"/>
      <c r="MOW3" s="15"/>
      <c r="MOX3" s="15"/>
      <c r="MOY3" s="15"/>
      <c r="MOZ3" s="15"/>
      <c r="MPA3" s="15"/>
      <c r="MPB3" s="15"/>
      <c r="MPC3" s="15"/>
      <c r="MPD3" s="15"/>
      <c r="MPE3" s="15"/>
      <c r="MPF3" s="15"/>
      <c r="MPG3" s="15"/>
      <c r="MPH3" s="15"/>
      <c r="MPI3" s="15"/>
      <c r="MPJ3" s="15"/>
      <c r="MPK3" s="15"/>
      <c r="MPL3" s="15"/>
      <c r="MPM3" s="15"/>
      <c r="MPN3" s="15"/>
      <c r="MPO3" s="15"/>
      <c r="MPP3" s="15"/>
      <c r="MPQ3" s="15"/>
      <c r="MPR3" s="15"/>
      <c r="MPS3" s="15"/>
      <c r="MPT3" s="15"/>
      <c r="MPU3" s="15"/>
      <c r="MPV3" s="15"/>
      <c r="MPW3" s="15"/>
      <c r="MPX3" s="15"/>
      <c r="MPY3" s="15"/>
      <c r="MPZ3" s="15"/>
      <c r="MQA3" s="15"/>
      <c r="MQB3" s="15"/>
      <c r="MQC3" s="15"/>
      <c r="MQD3" s="15"/>
      <c r="MQE3" s="15"/>
      <c r="MQF3" s="15"/>
      <c r="MQG3" s="15"/>
      <c r="MQH3" s="15"/>
      <c r="MQI3" s="15"/>
      <c r="MQJ3" s="15"/>
      <c r="MQK3" s="15"/>
      <c r="MQL3" s="15"/>
      <c r="MQM3" s="15"/>
      <c r="MQN3" s="15"/>
      <c r="MQO3" s="15"/>
      <c r="MQP3" s="15"/>
      <c r="MQQ3" s="15"/>
      <c r="MQR3" s="15"/>
      <c r="MQS3" s="15"/>
      <c r="MQT3" s="15"/>
      <c r="MQU3" s="15"/>
      <c r="MQV3" s="15"/>
      <c r="MQW3" s="15"/>
      <c r="MQX3" s="15"/>
      <c r="MQY3" s="15"/>
      <c r="MQZ3" s="15"/>
      <c r="MRA3" s="15"/>
      <c r="MRB3" s="15"/>
      <c r="MRC3" s="15"/>
      <c r="MRD3" s="15"/>
      <c r="MRE3" s="15"/>
      <c r="MRF3" s="15"/>
      <c r="MRG3" s="15"/>
      <c r="MRH3" s="15"/>
      <c r="MRI3" s="15"/>
      <c r="MRJ3" s="15"/>
      <c r="MRK3" s="15"/>
      <c r="MRL3" s="15"/>
      <c r="MRM3" s="15"/>
      <c r="MRN3" s="15"/>
      <c r="MRO3" s="15"/>
      <c r="MRP3" s="15"/>
      <c r="MRQ3" s="15"/>
      <c r="MRR3" s="15"/>
      <c r="MRS3" s="15"/>
      <c r="MRT3" s="15"/>
      <c r="MRU3" s="15"/>
      <c r="MRV3" s="15"/>
      <c r="MRW3" s="15"/>
      <c r="MRX3" s="15"/>
      <c r="MRY3" s="15"/>
      <c r="MRZ3" s="15"/>
      <c r="MSA3" s="15"/>
      <c r="MSB3" s="15"/>
      <c r="MSC3" s="15"/>
      <c r="MSD3" s="15"/>
      <c r="MSE3" s="15"/>
      <c r="MSF3" s="15"/>
      <c r="MSG3" s="15"/>
      <c r="MSH3" s="15"/>
      <c r="MSI3" s="15"/>
      <c r="MSJ3" s="15"/>
      <c r="MSK3" s="15"/>
      <c r="MSL3" s="15"/>
      <c r="MSM3" s="15"/>
      <c r="MSN3" s="15"/>
      <c r="MSO3" s="15"/>
      <c r="MSP3" s="15"/>
      <c r="MSQ3" s="15"/>
      <c r="MSR3" s="15"/>
      <c r="MSS3" s="15"/>
      <c r="MST3" s="15"/>
      <c r="MSU3" s="15"/>
      <c r="MSV3" s="15"/>
      <c r="MSW3" s="15"/>
      <c r="MSX3" s="15"/>
      <c r="MSY3" s="15"/>
      <c r="MSZ3" s="15"/>
      <c r="MTA3" s="15"/>
      <c r="MTB3" s="15"/>
      <c r="MTC3" s="15"/>
      <c r="MTD3" s="15"/>
      <c r="MTE3" s="15"/>
      <c r="MTF3" s="15"/>
      <c r="MTG3" s="15"/>
      <c r="MTH3" s="15"/>
      <c r="MTI3" s="15"/>
      <c r="MTJ3" s="15"/>
      <c r="MTK3" s="15"/>
      <c r="MTL3" s="15"/>
      <c r="MTM3" s="15"/>
      <c r="MTN3" s="15"/>
      <c r="MTO3" s="15"/>
      <c r="MTP3" s="15"/>
      <c r="MTQ3" s="15"/>
      <c r="MTR3" s="15"/>
      <c r="MTS3" s="15"/>
      <c r="MTT3" s="15"/>
      <c r="MTU3" s="15"/>
      <c r="MTV3" s="15"/>
      <c r="MTW3" s="15"/>
      <c r="MTX3" s="15"/>
      <c r="MTY3" s="15"/>
      <c r="MTZ3" s="15"/>
      <c r="MUA3" s="15"/>
      <c r="MUB3" s="15"/>
      <c r="MUC3" s="15"/>
      <c r="MUD3" s="15"/>
      <c r="MUE3" s="15"/>
      <c r="MUF3" s="15"/>
      <c r="MUG3" s="15"/>
      <c r="MUH3" s="15"/>
      <c r="MUI3" s="15"/>
      <c r="MUJ3" s="15"/>
      <c r="MUK3" s="15"/>
      <c r="MUL3" s="15"/>
      <c r="MUM3" s="15"/>
      <c r="MUN3" s="15"/>
      <c r="MUO3" s="15"/>
      <c r="MUP3" s="15"/>
      <c r="MUQ3" s="15"/>
      <c r="MUR3" s="15"/>
      <c r="MUS3" s="15"/>
      <c r="MUT3" s="15"/>
      <c r="MUU3" s="15"/>
      <c r="MUV3" s="15"/>
      <c r="MUW3" s="15"/>
      <c r="MUX3" s="15"/>
      <c r="MUY3" s="15"/>
      <c r="MUZ3" s="15"/>
      <c r="MVA3" s="15"/>
      <c r="MVB3" s="15"/>
      <c r="MVC3" s="15"/>
      <c r="MVD3" s="15"/>
      <c r="MVE3" s="15"/>
      <c r="MVF3" s="15"/>
      <c r="MVG3" s="15"/>
      <c r="MVH3" s="15"/>
      <c r="MVI3" s="15"/>
      <c r="MVJ3" s="15"/>
      <c r="MVK3" s="15"/>
      <c r="MVL3" s="15"/>
      <c r="MVM3" s="15"/>
      <c r="MVN3" s="15"/>
      <c r="MVO3" s="15"/>
      <c r="MVP3" s="15"/>
      <c r="MVQ3" s="15"/>
      <c r="MVR3" s="15"/>
      <c r="MVS3" s="15"/>
      <c r="MVT3" s="15"/>
      <c r="MVU3" s="15"/>
      <c r="MVV3" s="15"/>
      <c r="MVW3" s="15"/>
      <c r="MVX3" s="15"/>
      <c r="MVY3" s="15"/>
      <c r="MVZ3" s="15"/>
      <c r="MWA3" s="15"/>
      <c r="MWB3" s="15"/>
      <c r="MWC3" s="15"/>
      <c r="MWD3" s="15"/>
      <c r="MWE3" s="15"/>
      <c r="MWF3" s="15"/>
      <c r="MWG3" s="15"/>
      <c r="MWH3" s="15"/>
      <c r="MWI3" s="15"/>
      <c r="MWJ3" s="15"/>
      <c r="MWK3" s="15"/>
      <c r="MWL3" s="15"/>
      <c r="MWM3" s="15"/>
      <c r="MWN3" s="15"/>
      <c r="MWO3" s="15"/>
      <c r="MWP3" s="15"/>
      <c r="MWQ3" s="15"/>
      <c r="MWR3" s="15"/>
      <c r="MWS3" s="15"/>
      <c r="MWT3" s="15"/>
      <c r="MWU3" s="15"/>
      <c r="MWV3" s="15"/>
      <c r="MWW3" s="15"/>
      <c r="MWX3" s="15"/>
      <c r="MWY3" s="15"/>
      <c r="MWZ3" s="15"/>
      <c r="MXA3" s="15"/>
      <c r="MXB3" s="15"/>
      <c r="MXC3" s="15"/>
      <c r="MXD3" s="15"/>
      <c r="MXE3" s="15"/>
      <c r="MXF3" s="15"/>
      <c r="MXG3" s="15"/>
      <c r="MXH3" s="15"/>
      <c r="MXI3" s="15"/>
      <c r="MXJ3" s="15"/>
      <c r="MXK3" s="15"/>
      <c r="MXL3" s="15"/>
      <c r="MXM3" s="15"/>
      <c r="MXN3" s="15"/>
      <c r="MXO3" s="15"/>
      <c r="MXP3" s="15"/>
      <c r="MXQ3" s="15"/>
      <c r="MXR3" s="15"/>
      <c r="MXS3" s="15"/>
      <c r="MXT3" s="15"/>
      <c r="MXU3" s="15"/>
      <c r="MXV3" s="15"/>
      <c r="MXW3" s="15"/>
      <c r="MXX3" s="15"/>
      <c r="MXY3" s="15"/>
      <c r="MXZ3" s="15"/>
      <c r="MYA3" s="15"/>
      <c r="MYB3" s="15"/>
      <c r="MYC3" s="15"/>
      <c r="MYD3" s="15"/>
      <c r="MYE3" s="15"/>
      <c r="MYF3" s="15"/>
      <c r="MYG3" s="15"/>
      <c r="MYH3" s="15"/>
      <c r="MYI3" s="15"/>
      <c r="MYJ3" s="15"/>
      <c r="MYK3" s="15"/>
      <c r="MYL3" s="15"/>
      <c r="MYM3" s="15"/>
      <c r="MYN3" s="15"/>
      <c r="MYO3" s="15"/>
      <c r="MYP3" s="15"/>
      <c r="MYQ3" s="15"/>
      <c r="MYR3" s="15"/>
      <c r="MYS3" s="15"/>
      <c r="MYT3" s="15"/>
      <c r="MYU3" s="15"/>
      <c r="MYV3" s="15"/>
      <c r="MYW3" s="15"/>
      <c r="MYX3" s="15"/>
      <c r="MYY3" s="15"/>
      <c r="MYZ3" s="15"/>
      <c r="MZA3" s="15"/>
      <c r="MZB3" s="15"/>
      <c r="MZC3" s="15"/>
      <c r="MZD3" s="15"/>
      <c r="MZE3" s="15"/>
      <c r="MZF3" s="15"/>
      <c r="MZG3" s="15"/>
      <c r="MZH3" s="15"/>
      <c r="MZI3" s="15"/>
      <c r="MZJ3" s="15"/>
      <c r="MZK3" s="15"/>
      <c r="MZL3" s="15"/>
      <c r="MZM3" s="15"/>
      <c r="MZN3" s="15"/>
      <c r="MZO3" s="15"/>
      <c r="MZP3" s="15"/>
      <c r="MZQ3" s="15"/>
      <c r="MZR3" s="15"/>
      <c r="MZS3" s="15"/>
      <c r="MZT3" s="15"/>
      <c r="MZU3" s="15"/>
      <c r="MZV3" s="15"/>
      <c r="MZW3" s="15"/>
      <c r="MZX3" s="15"/>
      <c r="MZY3" s="15"/>
      <c r="MZZ3" s="15"/>
      <c r="NAA3" s="15"/>
      <c r="NAB3" s="15"/>
      <c r="NAC3" s="15"/>
      <c r="NAD3" s="15"/>
      <c r="NAE3" s="15"/>
      <c r="NAF3" s="15"/>
      <c r="NAG3" s="15"/>
      <c r="NAH3" s="15"/>
      <c r="NAI3" s="15"/>
      <c r="NAJ3" s="15"/>
      <c r="NAK3" s="15"/>
      <c r="NAL3" s="15"/>
      <c r="NAM3" s="15"/>
      <c r="NAN3" s="15"/>
      <c r="NAO3" s="15"/>
      <c r="NAP3" s="15"/>
      <c r="NAQ3" s="15"/>
      <c r="NAR3" s="15"/>
      <c r="NAS3" s="15"/>
      <c r="NAT3" s="15"/>
      <c r="NAU3" s="15"/>
      <c r="NAV3" s="15"/>
      <c r="NAW3" s="15"/>
      <c r="NAX3" s="15"/>
      <c r="NAY3" s="15"/>
      <c r="NAZ3" s="15"/>
      <c r="NBA3" s="15"/>
      <c r="NBB3" s="15"/>
      <c r="NBC3" s="15"/>
      <c r="NBD3" s="15"/>
      <c r="NBE3" s="15"/>
      <c r="NBF3" s="15"/>
      <c r="NBG3" s="15"/>
      <c r="NBH3" s="15"/>
      <c r="NBI3" s="15"/>
      <c r="NBJ3" s="15"/>
      <c r="NBK3" s="15"/>
      <c r="NBL3" s="15"/>
      <c r="NBM3" s="15"/>
      <c r="NBN3" s="15"/>
      <c r="NBO3" s="15"/>
      <c r="NBP3" s="15"/>
      <c r="NBQ3" s="15"/>
      <c r="NBR3" s="15"/>
      <c r="NBS3" s="15"/>
      <c r="NBT3" s="15"/>
      <c r="NBU3" s="15"/>
      <c r="NBV3" s="15"/>
      <c r="NBW3" s="15"/>
      <c r="NBX3" s="15"/>
      <c r="NBY3" s="15"/>
      <c r="NBZ3" s="15"/>
      <c r="NCA3" s="15"/>
      <c r="NCB3" s="15"/>
      <c r="NCC3" s="15"/>
      <c r="NCD3" s="15"/>
      <c r="NCE3" s="15"/>
      <c r="NCF3" s="15"/>
      <c r="NCG3" s="15"/>
      <c r="NCH3" s="15"/>
      <c r="NCI3" s="15"/>
      <c r="NCJ3" s="15"/>
      <c r="NCK3" s="15"/>
      <c r="NCL3" s="15"/>
      <c r="NCM3" s="15"/>
      <c r="NCN3" s="15"/>
      <c r="NCO3" s="15"/>
      <c r="NCP3" s="15"/>
      <c r="NCQ3" s="15"/>
      <c r="NCR3" s="15"/>
      <c r="NCS3" s="15"/>
      <c r="NCT3" s="15"/>
      <c r="NCU3" s="15"/>
      <c r="NCV3" s="15"/>
      <c r="NCW3" s="15"/>
      <c r="NCX3" s="15"/>
      <c r="NCY3" s="15"/>
      <c r="NCZ3" s="15"/>
      <c r="NDA3" s="15"/>
      <c r="NDB3" s="15"/>
      <c r="NDC3" s="15"/>
      <c r="NDD3" s="15"/>
      <c r="NDE3" s="15"/>
      <c r="NDF3" s="15"/>
      <c r="NDG3" s="15"/>
      <c r="NDH3" s="15"/>
      <c r="NDI3" s="15"/>
      <c r="NDJ3" s="15"/>
      <c r="NDK3" s="15"/>
      <c r="NDL3" s="15"/>
      <c r="NDM3" s="15"/>
      <c r="NDN3" s="15"/>
      <c r="NDO3" s="15"/>
      <c r="NDP3" s="15"/>
      <c r="NDQ3" s="15"/>
      <c r="NDR3" s="15"/>
      <c r="NDS3" s="15"/>
      <c r="NDT3" s="15"/>
      <c r="NDU3" s="15"/>
      <c r="NDV3" s="15"/>
      <c r="NDW3" s="15"/>
      <c r="NDX3" s="15"/>
      <c r="NDY3" s="15"/>
      <c r="NDZ3" s="15"/>
      <c r="NEA3" s="15"/>
      <c r="NEB3" s="15"/>
      <c r="NEC3" s="15"/>
      <c r="NED3" s="15"/>
      <c r="NEE3" s="15"/>
      <c r="NEF3" s="15"/>
      <c r="NEG3" s="15"/>
      <c r="NEH3" s="15"/>
      <c r="NEI3" s="15"/>
      <c r="NEJ3" s="15"/>
      <c r="NEK3" s="15"/>
      <c r="NEL3" s="15"/>
      <c r="NEM3" s="15"/>
      <c r="NEN3" s="15"/>
      <c r="NEO3" s="15"/>
      <c r="NEP3" s="15"/>
      <c r="NEQ3" s="15"/>
      <c r="NER3" s="15"/>
      <c r="NES3" s="15"/>
      <c r="NET3" s="15"/>
      <c r="NEU3" s="15"/>
      <c r="NEV3" s="15"/>
      <c r="NEW3" s="15"/>
      <c r="NEX3" s="15"/>
      <c r="NEY3" s="15"/>
      <c r="NEZ3" s="15"/>
      <c r="NFA3" s="15"/>
      <c r="NFB3" s="15"/>
      <c r="NFC3" s="15"/>
      <c r="NFD3" s="15"/>
      <c r="NFE3" s="15"/>
      <c r="NFF3" s="15"/>
      <c r="NFG3" s="15"/>
      <c r="NFH3" s="15"/>
      <c r="NFI3" s="15"/>
      <c r="NFJ3" s="15"/>
      <c r="NFK3" s="15"/>
      <c r="NFL3" s="15"/>
      <c r="NFM3" s="15"/>
      <c r="NFN3" s="15"/>
      <c r="NFO3" s="15"/>
      <c r="NFP3" s="15"/>
      <c r="NFQ3" s="15"/>
      <c r="NFR3" s="15"/>
      <c r="NFS3" s="15"/>
      <c r="NFT3" s="15"/>
      <c r="NFU3" s="15"/>
      <c r="NFV3" s="15"/>
      <c r="NFW3" s="15"/>
      <c r="NFX3" s="15"/>
      <c r="NFY3" s="15"/>
      <c r="NFZ3" s="15"/>
      <c r="NGA3" s="15"/>
      <c r="NGB3" s="15"/>
      <c r="NGC3" s="15"/>
      <c r="NGD3" s="15"/>
      <c r="NGE3" s="15"/>
      <c r="NGF3" s="15"/>
      <c r="NGG3" s="15"/>
      <c r="NGH3" s="15"/>
      <c r="NGI3" s="15"/>
      <c r="NGJ3" s="15"/>
      <c r="NGK3" s="15"/>
      <c r="NGL3" s="15"/>
      <c r="NGM3" s="15"/>
      <c r="NGN3" s="15"/>
      <c r="NGO3" s="15"/>
      <c r="NGP3" s="15"/>
      <c r="NGQ3" s="15"/>
      <c r="NGR3" s="15"/>
      <c r="NGS3" s="15"/>
      <c r="NGT3" s="15"/>
      <c r="NGU3" s="15"/>
      <c r="NGV3" s="15"/>
      <c r="NGW3" s="15"/>
      <c r="NGX3" s="15"/>
      <c r="NGY3" s="15"/>
      <c r="NGZ3" s="15"/>
      <c r="NHA3" s="15"/>
      <c r="NHB3" s="15"/>
      <c r="NHC3" s="15"/>
      <c r="NHD3" s="15"/>
      <c r="NHE3" s="15"/>
      <c r="NHF3" s="15"/>
      <c r="NHG3" s="15"/>
      <c r="NHH3" s="15"/>
      <c r="NHI3" s="15"/>
      <c r="NHJ3" s="15"/>
      <c r="NHK3" s="15"/>
      <c r="NHL3" s="15"/>
      <c r="NHM3" s="15"/>
      <c r="NHN3" s="15"/>
      <c r="NHO3" s="15"/>
      <c r="NHP3" s="15"/>
      <c r="NHQ3" s="15"/>
      <c r="NHR3" s="15"/>
      <c r="NHS3" s="15"/>
      <c r="NHT3" s="15"/>
      <c r="NHU3" s="15"/>
      <c r="NHV3" s="15"/>
      <c r="NHW3" s="15"/>
      <c r="NHX3" s="15"/>
      <c r="NHY3" s="15"/>
      <c r="NHZ3" s="15"/>
      <c r="NIA3" s="15"/>
      <c r="NIB3" s="15"/>
      <c r="NIC3" s="15"/>
      <c r="NID3" s="15"/>
      <c r="NIE3" s="15"/>
      <c r="NIF3" s="15"/>
      <c r="NIG3" s="15"/>
      <c r="NIH3" s="15"/>
      <c r="NII3" s="15"/>
      <c r="NIJ3" s="15"/>
      <c r="NIK3" s="15"/>
      <c r="NIL3" s="15"/>
      <c r="NIM3" s="15"/>
      <c r="NIN3" s="15"/>
      <c r="NIO3" s="15"/>
      <c r="NIP3" s="15"/>
      <c r="NIQ3" s="15"/>
      <c r="NIR3" s="15"/>
      <c r="NIS3" s="15"/>
      <c r="NIT3" s="15"/>
      <c r="NIU3" s="15"/>
      <c r="NIV3" s="15"/>
      <c r="NIW3" s="15"/>
      <c r="NIX3" s="15"/>
      <c r="NIY3" s="15"/>
      <c r="NIZ3" s="15"/>
      <c r="NJA3" s="15"/>
      <c r="NJB3" s="15"/>
      <c r="NJC3" s="15"/>
      <c r="NJD3" s="15"/>
      <c r="NJE3" s="15"/>
      <c r="NJF3" s="15"/>
      <c r="NJG3" s="15"/>
      <c r="NJH3" s="15"/>
      <c r="NJI3" s="15"/>
      <c r="NJJ3" s="15"/>
      <c r="NJK3" s="15"/>
      <c r="NJL3" s="15"/>
      <c r="NJM3" s="15"/>
      <c r="NJN3" s="15"/>
      <c r="NJO3" s="15"/>
      <c r="NJP3" s="15"/>
      <c r="NJQ3" s="15"/>
      <c r="NJR3" s="15"/>
      <c r="NJS3" s="15"/>
      <c r="NJT3" s="15"/>
      <c r="NJU3" s="15"/>
      <c r="NJV3" s="15"/>
      <c r="NJW3" s="15"/>
      <c r="NJX3" s="15"/>
      <c r="NJY3" s="15"/>
      <c r="NJZ3" s="15"/>
      <c r="NKA3" s="15"/>
      <c r="NKB3" s="15"/>
      <c r="NKC3" s="15"/>
      <c r="NKD3" s="15"/>
      <c r="NKE3" s="15"/>
      <c r="NKF3" s="15"/>
      <c r="NKG3" s="15"/>
      <c r="NKH3" s="15"/>
      <c r="NKI3" s="15"/>
      <c r="NKJ3" s="15"/>
      <c r="NKK3" s="15"/>
      <c r="NKL3" s="15"/>
      <c r="NKM3" s="15"/>
      <c r="NKN3" s="15"/>
      <c r="NKO3" s="15"/>
      <c r="NKP3" s="15"/>
      <c r="NKQ3" s="15"/>
      <c r="NKR3" s="15"/>
      <c r="NKS3" s="15"/>
      <c r="NKT3" s="15"/>
      <c r="NKU3" s="15"/>
      <c r="NKV3" s="15"/>
      <c r="NKW3" s="15"/>
      <c r="NKX3" s="15"/>
      <c r="NKY3" s="15"/>
      <c r="NKZ3" s="15"/>
      <c r="NLA3" s="15"/>
      <c r="NLB3" s="15"/>
      <c r="NLC3" s="15"/>
      <c r="NLD3" s="15"/>
      <c r="NLE3" s="15"/>
      <c r="NLF3" s="15"/>
      <c r="NLG3" s="15"/>
      <c r="NLH3" s="15"/>
      <c r="NLI3" s="15"/>
      <c r="NLJ3" s="15"/>
      <c r="NLK3" s="15"/>
      <c r="NLL3" s="15"/>
      <c r="NLM3" s="15"/>
      <c r="NLN3" s="15"/>
      <c r="NLO3" s="15"/>
      <c r="NLP3" s="15"/>
      <c r="NLQ3" s="15"/>
      <c r="NLR3" s="15"/>
      <c r="NLS3" s="15"/>
      <c r="NLT3" s="15"/>
      <c r="NLU3" s="15"/>
      <c r="NLV3" s="15"/>
      <c r="NLW3" s="15"/>
      <c r="NLX3" s="15"/>
      <c r="NLY3" s="15"/>
      <c r="NLZ3" s="15"/>
      <c r="NMA3" s="15"/>
      <c r="NMB3" s="15"/>
      <c r="NMC3" s="15"/>
      <c r="NMD3" s="15"/>
      <c r="NME3" s="15"/>
      <c r="NMF3" s="15"/>
      <c r="NMG3" s="15"/>
      <c r="NMH3" s="15"/>
      <c r="NMI3" s="15"/>
      <c r="NMJ3" s="15"/>
      <c r="NMK3" s="15"/>
      <c r="NML3" s="15"/>
      <c r="NMM3" s="15"/>
      <c r="NMN3" s="15"/>
      <c r="NMO3" s="15"/>
      <c r="NMP3" s="15"/>
      <c r="NMQ3" s="15"/>
      <c r="NMR3" s="15"/>
      <c r="NMS3" s="15"/>
      <c r="NMT3" s="15"/>
      <c r="NMU3" s="15"/>
      <c r="NMV3" s="15"/>
      <c r="NMW3" s="15"/>
      <c r="NMX3" s="15"/>
      <c r="NMY3" s="15"/>
      <c r="NMZ3" s="15"/>
      <c r="NNA3" s="15"/>
      <c r="NNB3" s="15"/>
      <c r="NNC3" s="15"/>
      <c r="NND3" s="15"/>
      <c r="NNE3" s="15"/>
      <c r="NNF3" s="15"/>
      <c r="NNG3" s="15"/>
      <c r="NNH3" s="15"/>
      <c r="NNI3" s="15"/>
      <c r="NNJ3" s="15"/>
      <c r="NNK3" s="15"/>
      <c r="NNL3" s="15"/>
      <c r="NNM3" s="15"/>
      <c r="NNN3" s="15"/>
      <c r="NNO3" s="15"/>
      <c r="NNP3" s="15"/>
      <c r="NNQ3" s="15"/>
      <c r="NNR3" s="15"/>
      <c r="NNS3" s="15"/>
      <c r="NNT3" s="15"/>
      <c r="NNU3" s="15"/>
      <c r="NNV3" s="15"/>
      <c r="NNW3" s="15"/>
      <c r="NNX3" s="15"/>
      <c r="NNY3" s="15"/>
      <c r="NNZ3" s="15"/>
      <c r="NOA3" s="15"/>
      <c r="NOB3" s="15"/>
      <c r="NOC3" s="15"/>
      <c r="NOD3" s="15"/>
      <c r="NOE3" s="15"/>
      <c r="NOF3" s="15"/>
      <c r="NOG3" s="15"/>
      <c r="NOH3" s="15"/>
      <c r="NOI3" s="15"/>
      <c r="NOJ3" s="15"/>
      <c r="NOK3" s="15"/>
      <c r="NOL3" s="15"/>
      <c r="NOM3" s="15"/>
      <c r="NON3" s="15"/>
      <c r="NOO3" s="15"/>
      <c r="NOP3" s="15"/>
      <c r="NOQ3" s="15"/>
      <c r="NOR3" s="15"/>
      <c r="NOS3" s="15"/>
      <c r="NOT3" s="15"/>
      <c r="NOU3" s="15"/>
      <c r="NOV3" s="15"/>
      <c r="NOW3" s="15"/>
      <c r="NOX3" s="15"/>
      <c r="NOY3" s="15"/>
      <c r="NOZ3" s="15"/>
      <c r="NPA3" s="15"/>
      <c r="NPB3" s="15"/>
      <c r="NPC3" s="15"/>
      <c r="NPD3" s="15"/>
      <c r="NPE3" s="15"/>
      <c r="NPF3" s="15"/>
      <c r="NPG3" s="15"/>
      <c r="NPH3" s="15"/>
      <c r="NPI3" s="15"/>
      <c r="NPJ3" s="15"/>
      <c r="NPK3" s="15"/>
      <c r="NPL3" s="15"/>
      <c r="NPM3" s="15"/>
      <c r="NPN3" s="15"/>
      <c r="NPO3" s="15"/>
      <c r="NPP3" s="15"/>
      <c r="NPQ3" s="15"/>
      <c r="NPR3" s="15"/>
      <c r="NPS3" s="15"/>
      <c r="NPT3" s="15"/>
      <c r="NPU3" s="15"/>
      <c r="NPV3" s="15"/>
      <c r="NPW3" s="15"/>
      <c r="NPX3" s="15"/>
      <c r="NPY3" s="15"/>
      <c r="NPZ3" s="15"/>
      <c r="NQA3" s="15"/>
      <c r="NQB3" s="15"/>
      <c r="NQC3" s="15"/>
      <c r="NQD3" s="15"/>
      <c r="NQE3" s="15"/>
      <c r="NQF3" s="15"/>
      <c r="NQG3" s="15"/>
      <c r="NQH3" s="15"/>
      <c r="NQI3" s="15"/>
      <c r="NQJ3" s="15"/>
      <c r="NQK3" s="15"/>
      <c r="NQL3" s="15"/>
      <c r="NQM3" s="15"/>
      <c r="NQN3" s="15"/>
      <c r="NQO3" s="15"/>
      <c r="NQP3" s="15"/>
      <c r="NQQ3" s="15"/>
      <c r="NQR3" s="15"/>
      <c r="NQS3" s="15"/>
      <c r="NQT3" s="15"/>
      <c r="NQU3" s="15"/>
      <c r="NQV3" s="15"/>
      <c r="NQW3" s="15"/>
      <c r="NQX3" s="15"/>
      <c r="NQY3" s="15"/>
      <c r="NQZ3" s="15"/>
      <c r="NRA3" s="15"/>
      <c r="NRB3" s="15"/>
      <c r="NRC3" s="15"/>
      <c r="NRD3" s="15"/>
      <c r="NRE3" s="15"/>
      <c r="NRF3" s="15"/>
      <c r="NRG3" s="15"/>
      <c r="NRH3" s="15"/>
      <c r="NRI3" s="15"/>
      <c r="NRJ3" s="15"/>
      <c r="NRK3" s="15"/>
      <c r="NRL3" s="15"/>
      <c r="NRM3" s="15"/>
      <c r="NRN3" s="15"/>
      <c r="NRO3" s="15"/>
      <c r="NRP3" s="15"/>
      <c r="NRQ3" s="15"/>
      <c r="NRR3" s="15"/>
      <c r="NRS3" s="15"/>
      <c r="NRT3" s="15"/>
      <c r="NRU3" s="15"/>
      <c r="NRV3" s="15"/>
      <c r="NRW3" s="15"/>
      <c r="NRX3" s="15"/>
      <c r="NRY3" s="15"/>
      <c r="NRZ3" s="15"/>
      <c r="NSA3" s="15"/>
      <c r="NSB3" s="15"/>
      <c r="NSC3" s="15"/>
      <c r="NSD3" s="15"/>
      <c r="NSE3" s="15"/>
      <c r="NSF3" s="15"/>
      <c r="NSG3" s="15"/>
      <c r="NSH3" s="15"/>
      <c r="NSI3" s="15"/>
      <c r="NSJ3" s="15"/>
      <c r="NSK3" s="15"/>
      <c r="NSL3" s="15"/>
      <c r="NSM3" s="15"/>
      <c r="NSN3" s="15"/>
      <c r="NSO3" s="15"/>
      <c r="NSP3" s="15"/>
      <c r="NSQ3" s="15"/>
      <c r="NSR3" s="15"/>
      <c r="NSS3" s="15"/>
      <c r="NST3" s="15"/>
      <c r="NSU3" s="15"/>
      <c r="NSV3" s="15"/>
      <c r="NSW3" s="15"/>
      <c r="NSX3" s="15"/>
      <c r="NSY3" s="15"/>
      <c r="NSZ3" s="15"/>
      <c r="NTA3" s="15"/>
      <c r="NTB3" s="15"/>
      <c r="NTC3" s="15"/>
      <c r="NTD3" s="15"/>
      <c r="NTE3" s="15"/>
      <c r="NTF3" s="15"/>
      <c r="NTG3" s="15"/>
      <c r="NTH3" s="15"/>
      <c r="NTI3" s="15"/>
      <c r="NTJ3" s="15"/>
      <c r="NTK3" s="15"/>
      <c r="NTL3" s="15"/>
      <c r="NTM3" s="15"/>
      <c r="NTN3" s="15"/>
      <c r="NTO3" s="15"/>
      <c r="NTP3" s="15"/>
      <c r="NTQ3" s="15"/>
      <c r="NTR3" s="15"/>
      <c r="NTS3" s="15"/>
      <c r="NTT3" s="15"/>
      <c r="NTU3" s="15"/>
      <c r="NTV3" s="15"/>
      <c r="NTW3" s="15"/>
      <c r="NTX3" s="15"/>
      <c r="NTY3" s="15"/>
      <c r="NTZ3" s="15"/>
      <c r="NUA3" s="15"/>
      <c r="NUB3" s="15"/>
      <c r="NUC3" s="15"/>
      <c r="NUD3" s="15"/>
      <c r="NUE3" s="15"/>
      <c r="NUF3" s="15"/>
      <c r="NUG3" s="15"/>
      <c r="NUH3" s="15"/>
      <c r="NUI3" s="15"/>
      <c r="NUJ3" s="15"/>
      <c r="NUK3" s="15"/>
      <c r="NUL3" s="15"/>
      <c r="NUM3" s="15"/>
      <c r="NUN3" s="15"/>
      <c r="NUO3" s="15"/>
      <c r="NUP3" s="15"/>
      <c r="NUQ3" s="15"/>
      <c r="NUR3" s="15"/>
      <c r="NUS3" s="15"/>
      <c r="NUT3" s="15"/>
      <c r="NUU3" s="15"/>
      <c r="NUV3" s="15"/>
      <c r="NUW3" s="15"/>
      <c r="NUX3" s="15"/>
      <c r="NUY3" s="15"/>
      <c r="NUZ3" s="15"/>
      <c r="NVA3" s="15"/>
      <c r="NVB3" s="15"/>
      <c r="NVC3" s="15"/>
      <c r="NVD3" s="15"/>
      <c r="NVE3" s="15"/>
      <c r="NVF3" s="15"/>
      <c r="NVG3" s="15"/>
      <c r="NVH3" s="15"/>
      <c r="NVI3" s="15"/>
      <c r="NVJ3" s="15"/>
      <c r="NVK3" s="15"/>
      <c r="NVL3" s="15"/>
      <c r="NVM3" s="15"/>
      <c r="NVN3" s="15"/>
      <c r="NVO3" s="15"/>
      <c r="NVP3" s="15"/>
      <c r="NVQ3" s="15"/>
      <c r="NVR3" s="15"/>
      <c r="NVS3" s="15"/>
      <c r="NVT3" s="15"/>
      <c r="NVU3" s="15"/>
      <c r="NVV3" s="15"/>
      <c r="NVW3" s="15"/>
      <c r="NVX3" s="15"/>
      <c r="NVY3" s="15"/>
      <c r="NVZ3" s="15"/>
      <c r="NWA3" s="15"/>
      <c r="NWB3" s="15"/>
      <c r="NWC3" s="15"/>
      <c r="NWD3" s="15"/>
      <c r="NWE3" s="15"/>
      <c r="NWF3" s="15"/>
      <c r="NWG3" s="15"/>
      <c r="NWH3" s="15"/>
      <c r="NWI3" s="15"/>
      <c r="NWJ3" s="15"/>
      <c r="NWK3" s="15"/>
      <c r="NWL3" s="15"/>
      <c r="NWM3" s="15"/>
      <c r="NWN3" s="15"/>
      <c r="NWO3" s="15"/>
      <c r="NWP3" s="15"/>
      <c r="NWQ3" s="15"/>
      <c r="NWR3" s="15"/>
      <c r="NWS3" s="15"/>
      <c r="NWT3" s="15"/>
      <c r="NWU3" s="15"/>
      <c r="NWV3" s="15"/>
      <c r="NWW3" s="15"/>
      <c r="NWX3" s="15"/>
      <c r="NWY3" s="15"/>
      <c r="NWZ3" s="15"/>
      <c r="NXA3" s="15"/>
      <c r="NXB3" s="15"/>
      <c r="NXC3" s="15"/>
      <c r="NXD3" s="15"/>
      <c r="NXE3" s="15"/>
      <c r="NXF3" s="15"/>
      <c r="NXG3" s="15"/>
      <c r="NXH3" s="15"/>
      <c r="NXI3" s="15"/>
      <c r="NXJ3" s="15"/>
      <c r="NXK3" s="15"/>
      <c r="NXL3" s="15"/>
      <c r="NXM3" s="15"/>
      <c r="NXN3" s="15"/>
      <c r="NXO3" s="15"/>
      <c r="NXP3" s="15"/>
      <c r="NXQ3" s="15"/>
      <c r="NXR3" s="15"/>
      <c r="NXS3" s="15"/>
      <c r="NXT3" s="15"/>
      <c r="NXU3" s="15"/>
      <c r="NXV3" s="15"/>
      <c r="NXW3" s="15"/>
      <c r="NXX3" s="15"/>
      <c r="NXY3" s="15"/>
      <c r="NXZ3" s="15"/>
      <c r="NYA3" s="15"/>
      <c r="NYB3" s="15"/>
      <c r="NYC3" s="15"/>
      <c r="NYD3" s="15"/>
      <c r="NYE3" s="15"/>
      <c r="NYF3" s="15"/>
      <c r="NYG3" s="15"/>
      <c r="NYH3" s="15"/>
      <c r="NYI3" s="15"/>
      <c r="NYJ3" s="15"/>
      <c r="NYK3" s="15"/>
      <c r="NYL3" s="15"/>
      <c r="NYM3" s="15"/>
      <c r="NYN3" s="15"/>
      <c r="NYO3" s="15"/>
      <c r="NYP3" s="15"/>
      <c r="NYQ3" s="15"/>
      <c r="NYR3" s="15"/>
      <c r="NYS3" s="15"/>
      <c r="NYT3" s="15"/>
      <c r="NYU3" s="15"/>
      <c r="NYV3" s="15"/>
      <c r="NYW3" s="15"/>
      <c r="NYX3" s="15"/>
      <c r="NYY3" s="15"/>
      <c r="NYZ3" s="15"/>
      <c r="NZA3" s="15"/>
      <c r="NZB3" s="15"/>
      <c r="NZC3" s="15"/>
      <c r="NZD3" s="15"/>
      <c r="NZE3" s="15"/>
      <c r="NZF3" s="15"/>
      <c r="NZG3" s="15"/>
      <c r="NZH3" s="15"/>
      <c r="NZI3" s="15"/>
      <c r="NZJ3" s="15"/>
      <c r="NZK3" s="15"/>
      <c r="NZL3" s="15"/>
      <c r="NZM3" s="15"/>
      <c r="NZN3" s="15"/>
      <c r="NZO3" s="15"/>
      <c r="NZP3" s="15"/>
      <c r="NZQ3" s="15"/>
      <c r="NZR3" s="15"/>
      <c r="NZS3" s="15"/>
      <c r="NZT3" s="15"/>
      <c r="NZU3" s="15"/>
      <c r="NZV3" s="15"/>
      <c r="NZW3" s="15"/>
      <c r="NZX3" s="15"/>
      <c r="NZY3" s="15"/>
      <c r="NZZ3" s="15"/>
      <c r="OAA3" s="15"/>
      <c r="OAB3" s="15"/>
      <c r="OAC3" s="15"/>
      <c r="OAD3" s="15"/>
      <c r="OAE3" s="15"/>
      <c r="OAF3" s="15"/>
      <c r="OAG3" s="15"/>
      <c r="OAH3" s="15"/>
      <c r="OAI3" s="15"/>
      <c r="OAJ3" s="15"/>
      <c r="OAK3" s="15"/>
      <c r="OAL3" s="15"/>
      <c r="OAM3" s="15"/>
      <c r="OAN3" s="15"/>
      <c r="OAO3" s="15"/>
      <c r="OAP3" s="15"/>
      <c r="OAQ3" s="15"/>
      <c r="OAR3" s="15"/>
      <c r="OAS3" s="15"/>
      <c r="OAT3" s="15"/>
      <c r="OAU3" s="15"/>
      <c r="OAV3" s="15"/>
      <c r="OAW3" s="15"/>
      <c r="OAX3" s="15"/>
      <c r="OAY3" s="15"/>
      <c r="OAZ3" s="15"/>
      <c r="OBA3" s="15"/>
      <c r="OBB3" s="15"/>
      <c r="OBC3" s="15"/>
      <c r="OBD3" s="15"/>
      <c r="OBE3" s="15"/>
      <c r="OBF3" s="15"/>
      <c r="OBG3" s="15"/>
      <c r="OBH3" s="15"/>
      <c r="OBI3" s="15"/>
      <c r="OBJ3" s="15"/>
      <c r="OBK3" s="15"/>
      <c r="OBL3" s="15"/>
      <c r="OBM3" s="15"/>
      <c r="OBN3" s="15"/>
      <c r="OBO3" s="15"/>
      <c r="OBP3" s="15"/>
      <c r="OBQ3" s="15"/>
      <c r="OBR3" s="15"/>
      <c r="OBS3" s="15"/>
      <c r="OBT3" s="15"/>
      <c r="OBU3" s="15"/>
      <c r="OBV3" s="15"/>
      <c r="OBW3" s="15"/>
      <c r="OBX3" s="15"/>
      <c r="OBY3" s="15"/>
      <c r="OBZ3" s="15"/>
      <c r="OCA3" s="15"/>
      <c r="OCB3" s="15"/>
      <c r="OCC3" s="15"/>
      <c r="OCD3" s="15"/>
      <c r="OCE3" s="15"/>
      <c r="OCF3" s="15"/>
      <c r="OCG3" s="15"/>
      <c r="OCH3" s="15"/>
      <c r="OCI3" s="15"/>
      <c r="OCJ3" s="15"/>
      <c r="OCK3" s="15"/>
      <c r="OCL3" s="15"/>
      <c r="OCM3" s="15"/>
      <c r="OCN3" s="15"/>
      <c r="OCO3" s="15"/>
      <c r="OCP3" s="15"/>
      <c r="OCQ3" s="15"/>
      <c r="OCR3" s="15"/>
      <c r="OCS3" s="15"/>
      <c r="OCT3" s="15"/>
      <c r="OCU3" s="15"/>
      <c r="OCV3" s="15"/>
      <c r="OCW3" s="15"/>
      <c r="OCX3" s="15"/>
      <c r="OCY3" s="15"/>
      <c r="OCZ3" s="15"/>
      <c r="ODA3" s="15"/>
      <c r="ODB3" s="15"/>
      <c r="ODC3" s="15"/>
      <c r="ODD3" s="15"/>
      <c r="ODE3" s="15"/>
      <c r="ODF3" s="15"/>
      <c r="ODG3" s="15"/>
      <c r="ODH3" s="15"/>
      <c r="ODI3" s="15"/>
      <c r="ODJ3" s="15"/>
      <c r="ODK3" s="15"/>
      <c r="ODL3" s="15"/>
      <c r="ODM3" s="15"/>
      <c r="ODN3" s="15"/>
      <c r="ODO3" s="15"/>
      <c r="ODP3" s="15"/>
      <c r="ODQ3" s="15"/>
      <c r="ODR3" s="15"/>
      <c r="ODS3" s="15"/>
      <c r="ODT3" s="15"/>
      <c r="ODU3" s="15"/>
      <c r="ODV3" s="15"/>
      <c r="ODW3" s="15"/>
      <c r="ODX3" s="15"/>
      <c r="ODY3" s="15"/>
      <c r="ODZ3" s="15"/>
      <c r="OEA3" s="15"/>
      <c r="OEB3" s="15"/>
      <c r="OEC3" s="15"/>
      <c r="OED3" s="15"/>
      <c r="OEE3" s="15"/>
      <c r="OEF3" s="15"/>
      <c r="OEG3" s="15"/>
      <c r="OEH3" s="15"/>
      <c r="OEI3" s="15"/>
      <c r="OEJ3" s="15"/>
      <c r="OEK3" s="15"/>
      <c r="OEL3" s="15"/>
      <c r="OEM3" s="15"/>
      <c r="OEN3" s="15"/>
      <c r="OEO3" s="15"/>
      <c r="OEP3" s="15"/>
      <c r="OEQ3" s="15"/>
      <c r="OER3" s="15"/>
      <c r="OES3" s="15"/>
      <c r="OET3" s="15"/>
      <c r="OEU3" s="15"/>
      <c r="OEV3" s="15"/>
      <c r="OEW3" s="15"/>
      <c r="OEX3" s="15"/>
      <c r="OEY3" s="15"/>
      <c r="OEZ3" s="15"/>
      <c r="OFA3" s="15"/>
      <c r="OFB3" s="15"/>
      <c r="OFC3" s="15"/>
      <c r="OFD3" s="15"/>
      <c r="OFE3" s="15"/>
      <c r="OFF3" s="15"/>
      <c r="OFG3" s="15"/>
      <c r="OFH3" s="15"/>
      <c r="OFI3" s="15"/>
      <c r="OFJ3" s="15"/>
      <c r="OFK3" s="15"/>
      <c r="OFL3" s="15"/>
      <c r="OFM3" s="15"/>
      <c r="OFN3" s="15"/>
      <c r="OFO3" s="15"/>
      <c r="OFP3" s="15"/>
      <c r="OFQ3" s="15"/>
      <c r="OFR3" s="15"/>
      <c r="OFS3" s="15"/>
      <c r="OFT3" s="15"/>
      <c r="OFU3" s="15"/>
      <c r="OFV3" s="15"/>
      <c r="OFW3" s="15"/>
      <c r="OFX3" s="15"/>
      <c r="OFY3" s="15"/>
      <c r="OFZ3" s="15"/>
      <c r="OGA3" s="15"/>
      <c r="OGB3" s="15"/>
      <c r="OGC3" s="15"/>
      <c r="OGD3" s="15"/>
      <c r="OGE3" s="15"/>
      <c r="OGF3" s="15"/>
      <c r="OGG3" s="15"/>
      <c r="OGH3" s="15"/>
      <c r="OGI3" s="15"/>
      <c r="OGJ3" s="15"/>
      <c r="OGK3" s="15"/>
      <c r="OGL3" s="15"/>
      <c r="OGM3" s="15"/>
      <c r="OGN3" s="15"/>
      <c r="OGO3" s="15"/>
      <c r="OGP3" s="15"/>
      <c r="OGQ3" s="15"/>
      <c r="OGR3" s="15"/>
      <c r="OGS3" s="15"/>
      <c r="OGT3" s="15"/>
      <c r="OGU3" s="15"/>
      <c r="OGV3" s="15"/>
      <c r="OGW3" s="15"/>
      <c r="OGX3" s="15"/>
      <c r="OGY3" s="15"/>
      <c r="OGZ3" s="15"/>
      <c r="OHA3" s="15"/>
      <c r="OHB3" s="15"/>
      <c r="OHC3" s="15"/>
      <c r="OHD3" s="15"/>
      <c r="OHE3" s="15"/>
      <c r="OHF3" s="15"/>
      <c r="OHG3" s="15"/>
      <c r="OHH3" s="15"/>
      <c r="OHI3" s="15"/>
      <c r="OHJ3" s="15"/>
      <c r="OHK3" s="15"/>
      <c r="OHL3" s="15"/>
      <c r="OHM3" s="15"/>
      <c r="OHN3" s="15"/>
      <c r="OHO3" s="15"/>
      <c r="OHP3" s="15"/>
      <c r="OHQ3" s="15"/>
      <c r="OHR3" s="15"/>
      <c r="OHS3" s="15"/>
      <c r="OHT3" s="15"/>
      <c r="OHU3" s="15"/>
      <c r="OHV3" s="15"/>
      <c r="OHW3" s="15"/>
      <c r="OHX3" s="15"/>
      <c r="OHY3" s="15"/>
      <c r="OHZ3" s="15"/>
      <c r="OIA3" s="15"/>
      <c r="OIB3" s="15"/>
      <c r="OIC3" s="15"/>
      <c r="OID3" s="15"/>
      <c r="OIE3" s="15"/>
      <c r="OIF3" s="15"/>
      <c r="OIG3" s="15"/>
      <c r="OIH3" s="15"/>
      <c r="OII3" s="15"/>
      <c r="OIJ3" s="15"/>
      <c r="OIK3" s="15"/>
      <c r="OIL3" s="15"/>
      <c r="OIM3" s="15"/>
      <c r="OIN3" s="15"/>
      <c r="OIO3" s="15"/>
      <c r="OIP3" s="15"/>
      <c r="OIQ3" s="15"/>
      <c r="OIR3" s="15"/>
      <c r="OIS3" s="15"/>
      <c r="OIT3" s="15"/>
      <c r="OIU3" s="15"/>
      <c r="OIV3" s="15"/>
      <c r="OIW3" s="15"/>
      <c r="OIX3" s="15"/>
      <c r="OIY3" s="15"/>
      <c r="OIZ3" s="15"/>
      <c r="OJA3" s="15"/>
      <c r="OJB3" s="15"/>
      <c r="OJC3" s="15"/>
      <c r="OJD3" s="15"/>
      <c r="OJE3" s="15"/>
      <c r="OJF3" s="15"/>
      <c r="OJG3" s="15"/>
      <c r="OJH3" s="15"/>
      <c r="OJI3" s="15"/>
      <c r="OJJ3" s="15"/>
      <c r="OJK3" s="15"/>
      <c r="OJL3" s="15"/>
      <c r="OJM3" s="15"/>
      <c r="OJN3" s="15"/>
      <c r="OJO3" s="15"/>
      <c r="OJP3" s="15"/>
      <c r="OJQ3" s="15"/>
      <c r="OJR3" s="15"/>
      <c r="OJS3" s="15"/>
      <c r="OJT3" s="15"/>
      <c r="OJU3" s="15"/>
      <c r="OJV3" s="15"/>
      <c r="OJW3" s="15"/>
      <c r="OJX3" s="15"/>
      <c r="OJY3" s="15"/>
      <c r="OJZ3" s="15"/>
      <c r="OKA3" s="15"/>
      <c r="OKB3" s="15"/>
      <c r="OKC3" s="15"/>
      <c r="OKD3" s="15"/>
      <c r="OKE3" s="15"/>
      <c r="OKF3" s="15"/>
      <c r="OKG3" s="15"/>
      <c r="OKH3" s="15"/>
      <c r="OKI3" s="15"/>
      <c r="OKJ3" s="15"/>
      <c r="OKK3" s="15"/>
      <c r="OKL3" s="15"/>
      <c r="OKM3" s="15"/>
      <c r="OKN3" s="15"/>
      <c r="OKO3" s="15"/>
      <c r="OKP3" s="15"/>
      <c r="OKQ3" s="15"/>
      <c r="OKR3" s="15"/>
      <c r="OKS3" s="15"/>
      <c r="OKT3" s="15"/>
      <c r="OKU3" s="15"/>
      <c r="OKV3" s="15"/>
      <c r="OKW3" s="15"/>
      <c r="OKX3" s="15"/>
      <c r="OKY3" s="15"/>
      <c r="OKZ3" s="15"/>
      <c r="OLA3" s="15"/>
      <c r="OLB3" s="15"/>
      <c r="OLC3" s="15"/>
      <c r="OLD3" s="15"/>
      <c r="OLE3" s="15"/>
      <c r="OLF3" s="15"/>
      <c r="OLG3" s="15"/>
      <c r="OLH3" s="15"/>
      <c r="OLI3" s="15"/>
      <c r="OLJ3" s="15"/>
      <c r="OLK3" s="15"/>
      <c r="OLL3" s="15"/>
      <c r="OLM3" s="15"/>
      <c r="OLN3" s="15"/>
      <c r="OLO3" s="15"/>
      <c r="OLP3" s="15"/>
      <c r="OLQ3" s="15"/>
      <c r="OLR3" s="15"/>
      <c r="OLS3" s="15"/>
      <c r="OLT3" s="15"/>
      <c r="OLU3" s="15"/>
      <c r="OLV3" s="15"/>
      <c r="OLW3" s="15"/>
      <c r="OLX3" s="15"/>
      <c r="OLY3" s="15"/>
      <c r="OLZ3" s="15"/>
      <c r="OMA3" s="15"/>
      <c r="OMB3" s="15"/>
      <c r="OMC3" s="15"/>
      <c r="OMD3" s="15"/>
      <c r="OME3" s="15"/>
      <c r="OMF3" s="15"/>
      <c r="OMG3" s="15"/>
      <c r="OMH3" s="15"/>
      <c r="OMI3" s="15"/>
      <c r="OMJ3" s="15"/>
      <c r="OMK3" s="15"/>
      <c r="OML3" s="15"/>
      <c r="OMM3" s="15"/>
      <c r="OMN3" s="15"/>
      <c r="OMO3" s="15"/>
      <c r="OMP3" s="15"/>
      <c r="OMQ3" s="15"/>
      <c r="OMR3" s="15"/>
      <c r="OMS3" s="15"/>
      <c r="OMT3" s="15"/>
      <c r="OMU3" s="15"/>
      <c r="OMV3" s="15"/>
      <c r="OMW3" s="15"/>
      <c r="OMX3" s="15"/>
      <c r="OMY3" s="15"/>
      <c r="OMZ3" s="15"/>
      <c r="ONA3" s="15"/>
      <c r="ONB3" s="15"/>
      <c r="ONC3" s="15"/>
      <c r="OND3" s="15"/>
      <c r="ONE3" s="15"/>
      <c r="ONF3" s="15"/>
      <c r="ONG3" s="15"/>
      <c r="ONH3" s="15"/>
      <c r="ONI3" s="15"/>
      <c r="ONJ3" s="15"/>
      <c r="ONK3" s="15"/>
      <c r="ONL3" s="15"/>
      <c r="ONM3" s="15"/>
      <c r="ONN3" s="15"/>
      <c r="ONO3" s="15"/>
      <c r="ONP3" s="15"/>
      <c r="ONQ3" s="15"/>
      <c r="ONR3" s="15"/>
      <c r="ONS3" s="15"/>
      <c r="ONT3" s="15"/>
      <c r="ONU3" s="15"/>
      <c r="ONV3" s="15"/>
      <c r="ONW3" s="15"/>
      <c r="ONX3" s="15"/>
      <c r="ONY3" s="15"/>
      <c r="ONZ3" s="15"/>
      <c r="OOA3" s="15"/>
      <c r="OOB3" s="15"/>
      <c r="OOC3" s="15"/>
      <c r="OOD3" s="15"/>
      <c r="OOE3" s="15"/>
      <c r="OOF3" s="15"/>
      <c r="OOG3" s="15"/>
      <c r="OOH3" s="15"/>
      <c r="OOI3" s="15"/>
      <c r="OOJ3" s="15"/>
      <c r="OOK3" s="15"/>
      <c r="OOL3" s="15"/>
      <c r="OOM3" s="15"/>
      <c r="OON3" s="15"/>
      <c r="OOO3" s="15"/>
      <c r="OOP3" s="15"/>
      <c r="OOQ3" s="15"/>
      <c r="OOR3" s="15"/>
      <c r="OOS3" s="15"/>
      <c r="OOT3" s="15"/>
      <c r="OOU3" s="15"/>
      <c r="OOV3" s="15"/>
      <c r="OOW3" s="15"/>
      <c r="OOX3" s="15"/>
      <c r="OOY3" s="15"/>
      <c r="OOZ3" s="15"/>
      <c r="OPA3" s="15"/>
      <c r="OPB3" s="15"/>
      <c r="OPC3" s="15"/>
      <c r="OPD3" s="15"/>
      <c r="OPE3" s="15"/>
      <c r="OPF3" s="15"/>
      <c r="OPG3" s="15"/>
      <c r="OPH3" s="15"/>
      <c r="OPI3" s="15"/>
      <c r="OPJ3" s="15"/>
      <c r="OPK3" s="15"/>
      <c r="OPL3" s="15"/>
      <c r="OPM3" s="15"/>
      <c r="OPN3" s="15"/>
      <c r="OPO3" s="15"/>
      <c r="OPP3" s="15"/>
      <c r="OPQ3" s="15"/>
      <c r="OPR3" s="15"/>
      <c r="OPS3" s="15"/>
      <c r="OPT3" s="15"/>
      <c r="OPU3" s="15"/>
      <c r="OPV3" s="15"/>
      <c r="OPW3" s="15"/>
      <c r="OPX3" s="15"/>
      <c r="OPY3" s="15"/>
      <c r="OPZ3" s="15"/>
      <c r="OQA3" s="15"/>
      <c r="OQB3" s="15"/>
      <c r="OQC3" s="15"/>
      <c r="OQD3" s="15"/>
      <c r="OQE3" s="15"/>
      <c r="OQF3" s="15"/>
      <c r="OQG3" s="15"/>
      <c r="OQH3" s="15"/>
      <c r="OQI3" s="15"/>
      <c r="OQJ3" s="15"/>
      <c r="OQK3" s="15"/>
      <c r="OQL3" s="15"/>
      <c r="OQM3" s="15"/>
      <c r="OQN3" s="15"/>
      <c r="OQO3" s="15"/>
      <c r="OQP3" s="15"/>
      <c r="OQQ3" s="15"/>
      <c r="OQR3" s="15"/>
      <c r="OQS3" s="15"/>
      <c r="OQT3" s="15"/>
      <c r="OQU3" s="15"/>
      <c r="OQV3" s="15"/>
      <c r="OQW3" s="15"/>
      <c r="OQX3" s="15"/>
      <c r="OQY3" s="15"/>
      <c r="OQZ3" s="15"/>
      <c r="ORA3" s="15"/>
      <c r="ORB3" s="15"/>
      <c r="ORC3" s="15"/>
      <c r="ORD3" s="15"/>
      <c r="ORE3" s="15"/>
      <c r="ORF3" s="15"/>
      <c r="ORG3" s="15"/>
      <c r="ORH3" s="15"/>
      <c r="ORI3" s="15"/>
      <c r="ORJ3" s="15"/>
      <c r="ORK3" s="15"/>
      <c r="ORL3" s="15"/>
      <c r="ORM3" s="15"/>
      <c r="ORN3" s="15"/>
      <c r="ORO3" s="15"/>
      <c r="ORP3" s="15"/>
      <c r="ORQ3" s="15"/>
      <c r="ORR3" s="15"/>
      <c r="ORS3" s="15"/>
      <c r="ORT3" s="15"/>
      <c r="ORU3" s="15"/>
      <c r="ORV3" s="15"/>
      <c r="ORW3" s="15"/>
      <c r="ORX3" s="15"/>
      <c r="ORY3" s="15"/>
      <c r="ORZ3" s="15"/>
      <c r="OSA3" s="15"/>
      <c r="OSB3" s="15"/>
      <c r="OSC3" s="15"/>
      <c r="OSD3" s="15"/>
      <c r="OSE3" s="15"/>
      <c r="OSF3" s="15"/>
      <c r="OSG3" s="15"/>
      <c r="OSH3" s="15"/>
      <c r="OSI3" s="15"/>
      <c r="OSJ3" s="15"/>
      <c r="OSK3" s="15"/>
      <c r="OSL3" s="15"/>
      <c r="OSM3" s="15"/>
      <c r="OSN3" s="15"/>
      <c r="OSO3" s="15"/>
      <c r="OSP3" s="15"/>
      <c r="OSQ3" s="15"/>
      <c r="OSR3" s="15"/>
      <c r="OSS3" s="15"/>
      <c r="OST3" s="15"/>
      <c r="OSU3" s="15"/>
      <c r="OSV3" s="15"/>
      <c r="OSW3" s="15"/>
      <c r="OSX3" s="15"/>
      <c r="OSY3" s="15"/>
      <c r="OSZ3" s="15"/>
      <c r="OTA3" s="15"/>
      <c r="OTB3" s="15"/>
      <c r="OTC3" s="15"/>
      <c r="OTD3" s="15"/>
      <c r="OTE3" s="15"/>
      <c r="OTF3" s="15"/>
      <c r="OTG3" s="15"/>
      <c r="OTH3" s="15"/>
      <c r="OTI3" s="15"/>
      <c r="OTJ3" s="15"/>
      <c r="OTK3" s="15"/>
      <c r="OTL3" s="15"/>
      <c r="OTM3" s="15"/>
      <c r="OTN3" s="15"/>
      <c r="OTO3" s="15"/>
      <c r="OTP3" s="15"/>
      <c r="OTQ3" s="15"/>
      <c r="OTR3" s="15"/>
      <c r="OTS3" s="15"/>
      <c r="OTT3" s="15"/>
      <c r="OTU3" s="15"/>
      <c r="OTV3" s="15"/>
      <c r="OTW3" s="15"/>
      <c r="OTX3" s="15"/>
      <c r="OTY3" s="15"/>
      <c r="OTZ3" s="15"/>
      <c r="OUA3" s="15"/>
      <c r="OUB3" s="15"/>
      <c r="OUC3" s="15"/>
      <c r="OUD3" s="15"/>
      <c r="OUE3" s="15"/>
      <c r="OUF3" s="15"/>
      <c r="OUG3" s="15"/>
      <c r="OUH3" s="15"/>
      <c r="OUI3" s="15"/>
      <c r="OUJ3" s="15"/>
      <c r="OUK3" s="15"/>
      <c r="OUL3" s="15"/>
      <c r="OUM3" s="15"/>
      <c r="OUN3" s="15"/>
      <c r="OUO3" s="15"/>
      <c r="OUP3" s="15"/>
      <c r="OUQ3" s="15"/>
      <c r="OUR3" s="15"/>
      <c r="OUS3" s="15"/>
      <c r="OUT3" s="15"/>
      <c r="OUU3" s="15"/>
      <c r="OUV3" s="15"/>
      <c r="OUW3" s="15"/>
      <c r="OUX3" s="15"/>
      <c r="OUY3" s="15"/>
      <c r="OUZ3" s="15"/>
      <c r="OVA3" s="15"/>
      <c r="OVB3" s="15"/>
      <c r="OVC3" s="15"/>
      <c r="OVD3" s="15"/>
      <c r="OVE3" s="15"/>
      <c r="OVF3" s="15"/>
      <c r="OVG3" s="15"/>
      <c r="OVH3" s="15"/>
      <c r="OVI3" s="15"/>
      <c r="OVJ3" s="15"/>
      <c r="OVK3" s="15"/>
      <c r="OVL3" s="15"/>
      <c r="OVM3" s="15"/>
      <c r="OVN3" s="15"/>
      <c r="OVO3" s="15"/>
      <c r="OVP3" s="15"/>
      <c r="OVQ3" s="15"/>
      <c r="OVR3" s="15"/>
      <c r="OVS3" s="15"/>
      <c r="OVT3" s="15"/>
      <c r="OVU3" s="15"/>
      <c r="OVV3" s="15"/>
      <c r="OVW3" s="15"/>
      <c r="OVX3" s="15"/>
      <c r="OVY3" s="15"/>
      <c r="OVZ3" s="15"/>
      <c r="OWA3" s="15"/>
      <c r="OWB3" s="15"/>
      <c r="OWC3" s="15"/>
      <c r="OWD3" s="15"/>
      <c r="OWE3" s="15"/>
      <c r="OWF3" s="15"/>
      <c r="OWG3" s="15"/>
      <c r="OWH3" s="15"/>
      <c r="OWI3" s="15"/>
      <c r="OWJ3" s="15"/>
      <c r="OWK3" s="15"/>
      <c r="OWL3" s="15"/>
      <c r="OWM3" s="15"/>
      <c r="OWN3" s="15"/>
      <c r="OWO3" s="15"/>
      <c r="OWP3" s="15"/>
      <c r="OWQ3" s="15"/>
      <c r="OWR3" s="15"/>
      <c r="OWS3" s="15"/>
      <c r="OWT3" s="15"/>
      <c r="OWU3" s="15"/>
      <c r="OWV3" s="15"/>
      <c r="OWW3" s="15"/>
      <c r="OWX3" s="15"/>
      <c r="OWY3" s="15"/>
      <c r="OWZ3" s="15"/>
      <c r="OXA3" s="15"/>
      <c r="OXB3" s="15"/>
      <c r="OXC3" s="15"/>
      <c r="OXD3" s="15"/>
      <c r="OXE3" s="15"/>
      <c r="OXF3" s="15"/>
      <c r="OXG3" s="15"/>
      <c r="OXH3" s="15"/>
      <c r="OXI3" s="15"/>
      <c r="OXJ3" s="15"/>
      <c r="OXK3" s="15"/>
      <c r="OXL3" s="15"/>
      <c r="OXM3" s="15"/>
      <c r="OXN3" s="15"/>
      <c r="OXO3" s="15"/>
      <c r="OXP3" s="15"/>
      <c r="OXQ3" s="15"/>
      <c r="OXR3" s="15"/>
      <c r="OXS3" s="15"/>
      <c r="OXT3" s="15"/>
      <c r="OXU3" s="15"/>
      <c r="OXV3" s="15"/>
      <c r="OXW3" s="15"/>
      <c r="OXX3" s="15"/>
      <c r="OXY3" s="15"/>
      <c r="OXZ3" s="15"/>
      <c r="OYA3" s="15"/>
      <c r="OYB3" s="15"/>
      <c r="OYC3" s="15"/>
      <c r="OYD3" s="15"/>
      <c r="OYE3" s="15"/>
      <c r="OYF3" s="15"/>
      <c r="OYG3" s="15"/>
      <c r="OYH3" s="15"/>
      <c r="OYI3" s="15"/>
      <c r="OYJ3" s="15"/>
      <c r="OYK3" s="15"/>
      <c r="OYL3" s="15"/>
      <c r="OYM3" s="15"/>
      <c r="OYN3" s="15"/>
      <c r="OYO3" s="15"/>
      <c r="OYP3" s="15"/>
      <c r="OYQ3" s="15"/>
      <c r="OYR3" s="15"/>
      <c r="OYS3" s="15"/>
      <c r="OYT3" s="15"/>
      <c r="OYU3" s="15"/>
      <c r="OYV3" s="15"/>
      <c r="OYW3" s="15"/>
      <c r="OYX3" s="15"/>
      <c r="OYY3" s="15"/>
      <c r="OYZ3" s="15"/>
      <c r="OZA3" s="15"/>
      <c r="OZB3" s="15"/>
      <c r="OZC3" s="15"/>
      <c r="OZD3" s="15"/>
      <c r="OZE3" s="15"/>
      <c r="OZF3" s="15"/>
      <c r="OZG3" s="15"/>
      <c r="OZH3" s="15"/>
      <c r="OZI3" s="15"/>
      <c r="OZJ3" s="15"/>
      <c r="OZK3" s="15"/>
      <c r="OZL3" s="15"/>
      <c r="OZM3" s="15"/>
      <c r="OZN3" s="15"/>
      <c r="OZO3" s="15"/>
      <c r="OZP3" s="15"/>
      <c r="OZQ3" s="15"/>
      <c r="OZR3" s="15"/>
      <c r="OZS3" s="15"/>
      <c r="OZT3" s="15"/>
      <c r="OZU3" s="15"/>
      <c r="OZV3" s="15"/>
      <c r="OZW3" s="15"/>
      <c r="OZX3" s="15"/>
      <c r="OZY3" s="15"/>
      <c r="OZZ3" s="15"/>
      <c r="PAA3" s="15"/>
      <c r="PAB3" s="15"/>
      <c r="PAC3" s="15"/>
      <c r="PAD3" s="15"/>
      <c r="PAE3" s="15"/>
      <c r="PAF3" s="15"/>
      <c r="PAG3" s="15"/>
      <c r="PAH3" s="15"/>
      <c r="PAI3" s="15"/>
      <c r="PAJ3" s="15"/>
      <c r="PAK3" s="15"/>
      <c r="PAL3" s="15"/>
      <c r="PAM3" s="15"/>
      <c r="PAN3" s="15"/>
      <c r="PAO3" s="15"/>
      <c r="PAP3" s="15"/>
      <c r="PAQ3" s="15"/>
      <c r="PAR3" s="15"/>
      <c r="PAS3" s="15"/>
      <c r="PAT3" s="15"/>
      <c r="PAU3" s="15"/>
      <c r="PAV3" s="15"/>
      <c r="PAW3" s="15"/>
      <c r="PAX3" s="15"/>
      <c r="PAY3" s="15"/>
      <c r="PAZ3" s="15"/>
      <c r="PBA3" s="15"/>
      <c r="PBB3" s="15"/>
      <c r="PBC3" s="15"/>
      <c r="PBD3" s="15"/>
      <c r="PBE3" s="15"/>
      <c r="PBF3" s="15"/>
      <c r="PBG3" s="15"/>
      <c r="PBH3" s="15"/>
      <c r="PBI3" s="15"/>
      <c r="PBJ3" s="15"/>
      <c r="PBK3" s="15"/>
      <c r="PBL3" s="15"/>
      <c r="PBM3" s="15"/>
      <c r="PBN3" s="15"/>
      <c r="PBO3" s="15"/>
      <c r="PBP3" s="15"/>
      <c r="PBQ3" s="15"/>
      <c r="PBR3" s="15"/>
      <c r="PBS3" s="15"/>
      <c r="PBT3" s="15"/>
      <c r="PBU3" s="15"/>
      <c r="PBV3" s="15"/>
      <c r="PBW3" s="15"/>
      <c r="PBX3" s="15"/>
      <c r="PBY3" s="15"/>
      <c r="PBZ3" s="15"/>
      <c r="PCA3" s="15"/>
      <c r="PCB3" s="15"/>
      <c r="PCC3" s="15"/>
      <c r="PCD3" s="15"/>
      <c r="PCE3" s="15"/>
      <c r="PCF3" s="15"/>
      <c r="PCG3" s="15"/>
      <c r="PCH3" s="15"/>
      <c r="PCI3" s="15"/>
      <c r="PCJ3" s="15"/>
      <c r="PCK3" s="15"/>
      <c r="PCL3" s="15"/>
      <c r="PCM3" s="15"/>
      <c r="PCN3" s="15"/>
      <c r="PCO3" s="15"/>
      <c r="PCP3" s="15"/>
      <c r="PCQ3" s="15"/>
      <c r="PCR3" s="15"/>
      <c r="PCS3" s="15"/>
      <c r="PCT3" s="15"/>
      <c r="PCU3" s="15"/>
      <c r="PCV3" s="15"/>
      <c r="PCW3" s="15"/>
      <c r="PCX3" s="15"/>
      <c r="PCY3" s="15"/>
      <c r="PCZ3" s="15"/>
      <c r="PDA3" s="15"/>
      <c r="PDB3" s="15"/>
      <c r="PDC3" s="15"/>
      <c r="PDD3" s="15"/>
      <c r="PDE3" s="15"/>
      <c r="PDF3" s="15"/>
      <c r="PDG3" s="15"/>
      <c r="PDH3" s="15"/>
      <c r="PDI3" s="15"/>
      <c r="PDJ3" s="15"/>
      <c r="PDK3" s="15"/>
      <c r="PDL3" s="15"/>
      <c r="PDM3" s="15"/>
      <c r="PDN3" s="15"/>
      <c r="PDO3" s="15"/>
      <c r="PDP3" s="15"/>
      <c r="PDQ3" s="15"/>
      <c r="PDR3" s="15"/>
      <c r="PDS3" s="15"/>
      <c r="PDT3" s="15"/>
      <c r="PDU3" s="15"/>
      <c r="PDV3" s="15"/>
      <c r="PDW3" s="15"/>
      <c r="PDX3" s="15"/>
      <c r="PDY3" s="15"/>
      <c r="PDZ3" s="15"/>
      <c r="PEA3" s="15"/>
      <c r="PEB3" s="15"/>
      <c r="PEC3" s="15"/>
      <c r="PED3" s="15"/>
      <c r="PEE3" s="15"/>
      <c r="PEF3" s="15"/>
      <c r="PEG3" s="15"/>
      <c r="PEH3" s="15"/>
      <c r="PEI3" s="15"/>
      <c r="PEJ3" s="15"/>
      <c r="PEK3" s="15"/>
      <c r="PEL3" s="15"/>
      <c r="PEM3" s="15"/>
      <c r="PEN3" s="15"/>
      <c r="PEO3" s="15"/>
      <c r="PEP3" s="15"/>
      <c r="PEQ3" s="15"/>
      <c r="PER3" s="15"/>
      <c r="PES3" s="15"/>
      <c r="PET3" s="15"/>
      <c r="PEU3" s="15"/>
      <c r="PEV3" s="15"/>
      <c r="PEW3" s="15"/>
      <c r="PEX3" s="15"/>
      <c r="PEY3" s="15"/>
      <c r="PEZ3" s="15"/>
      <c r="PFA3" s="15"/>
      <c r="PFB3" s="15"/>
      <c r="PFC3" s="15"/>
      <c r="PFD3" s="15"/>
      <c r="PFE3" s="15"/>
      <c r="PFF3" s="15"/>
      <c r="PFG3" s="15"/>
      <c r="PFH3" s="15"/>
      <c r="PFI3" s="15"/>
      <c r="PFJ3" s="15"/>
      <c r="PFK3" s="15"/>
      <c r="PFL3" s="15"/>
      <c r="PFM3" s="15"/>
      <c r="PFN3" s="15"/>
      <c r="PFO3" s="15"/>
      <c r="PFP3" s="15"/>
      <c r="PFQ3" s="15"/>
      <c r="PFR3" s="15"/>
      <c r="PFS3" s="15"/>
      <c r="PFT3" s="15"/>
      <c r="PFU3" s="15"/>
      <c r="PFV3" s="15"/>
      <c r="PFW3" s="15"/>
      <c r="PFX3" s="15"/>
      <c r="PFY3" s="15"/>
      <c r="PFZ3" s="15"/>
      <c r="PGA3" s="15"/>
      <c r="PGB3" s="15"/>
      <c r="PGC3" s="15"/>
      <c r="PGD3" s="15"/>
      <c r="PGE3" s="15"/>
      <c r="PGF3" s="15"/>
      <c r="PGG3" s="15"/>
      <c r="PGH3" s="15"/>
      <c r="PGI3" s="15"/>
      <c r="PGJ3" s="15"/>
      <c r="PGK3" s="15"/>
      <c r="PGL3" s="15"/>
      <c r="PGM3" s="15"/>
      <c r="PGN3" s="15"/>
      <c r="PGO3" s="15"/>
      <c r="PGP3" s="15"/>
      <c r="PGQ3" s="15"/>
      <c r="PGR3" s="15"/>
      <c r="PGS3" s="15"/>
      <c r="PGT3" s="15"/>
      <c r="PGU3" s="15"/>
      <c r="PGV3" s="15"/>
      <c r="PGW3" s="15"/>
      <c r="PGX3" s="15"/>
      <c r="PGY3" s="15"/>
      <c r="PGZ3" s="15"/>
      <c r="PHA3" s="15"/>
      <c r="PHB3" s="15"/>
      <c r="PHC3" s="15"/>
      <c r="PHD3" s="15"/>
      <c r="PHE3" s="15"/>
      <c r="PHF3" s="15"/>
      <c r="PHG3" s="15"/>
      <c r="PHH3" s="15"/>
      <c r="PHI3" s="15"/>
      <c r="PHJ3" s="15"/>
      <c r="PHK3" s="15"/>
      <c r="PHL3" s="15"/>
      <c r="PHM3" s="15"/>
      <c r="PHN3" s="15"/>
      <c r="PHO3" s="15"/>
      <c r="PHP3" s="15"/>
      <c r="PHQ3" s="15"/>
      <c r="PHR3" s="15"/>
      <c r="PHS3" s="15"/>
      <c r="PHT3" s="15"/>
      <c r="PHU3" s="15"/>
      <c r="PHV3" s="15"/>
      <c r="PHW3" s="15"/>
      <c r="PHX3" s="15"/>
      <c r="PHY3" s="15"/>
      <c r="PHZ3" s="15"/>
      <c r="PIA3" s="15"/>
      <c r="PIB3" s="15"/>
      <c r="PIC3" s="15"/>
      <c r="PID3" s="15"/>
      <c r="PIE3" s="15"/>
      <c r="PIF3" s="15"/>
      <c r="PIG3" s="15"/>
      <c r="PIH3" s="15"/>
      <c r="PII3" s="15"/>
      <c r="PIJ3" s="15"/>
      <c r="PIK3" s="15"/>
      <c r="PIL3" s="15"/>
      <c r="PIM3" s="15"/>
      <c r="PIN3" s="15"/>
      <c r="PIO3" s="15"/>
      <c r="PIP3" s="15"/>
      <c r="PIQ3" s="15"/>
      <c r="PIR3" s="15"/>
      <c r="PIS3" s="15"/>
      <c r="PIT3" s="15"/>
      <c r="PIU3" s="15"/>
      <c r="PIV3" s="15"/>
      <c r="PIW3" s="15"/>
      <c r="PIX3" s="15"/>
      <c r="PIY3" s="15"/>
      <c r="PIZ3" s="15"/>
      <c r="PJA3" s="15"/>
      <c r="PJB3" s="15"/>
      <c r="PJC3" s="15"/>
      <c r="PJD3" s="15"/>
      <c r="PJE3" s="15"/>
      <c r="PJF3" s="15"/>
      <c r="PJG3" s="15"/>
      <c r="PJH3" s="15"/>
      <c r="PJI3" s="15"/>
      <c r="PJJ3" s="15"/>
      <c r="PJK3" s="15"/>
      <c r="PJL3" s="15"/>
      <c r="PJM3" s="15"/>
      <c r="PJN3" s="15"/>
      <c r="PJO3" s="15"/>
      <c r="PJP3" s="15"/>
      <c r="PJQ3" s="15"/>
      <c r="PJR3" s="15"/>
      <c r="PJS3" s="15"/>
      <c r="PJT3" s="15"/>
      <c r="PJU3" s="15"/>
      <c r="PJV3" s="15"/>
      <c r="PJW3" s="15"/>
      <c r="PJX3" s="15"/>
      <c r="PJY3" s="15"/>
      <c r="PJZ3" s="15"/>
      <c r="PKA3" s="15"/>
      <c r="PKB3" s="15"/>
      <c r="PKC3" s="15"/>
      <c r="PKD3" s="15"/>
      <c r="PKE3" s="15"/>
      <c r="PKF3" s="15"/>
      <c r="PKG3" s="15"/>
      <c r="PKH3" s="15"/>
      <c r="PKI3" s="15"/>
      <c r="PKJ3" s="15"/>
      <c r="PKK3" s="15"/>
      <c r="PKL3" s="15"/>
      <c r="PKM3" s="15"/>
      <c r="PKN3" s="15"/>
      <c r="PKO3" s="15"/>
      <c r="PKP3" s="15"/>
      <c r="PKQ3" s="15"/>
      <c r="PKR3" s="15"/>
      <c r="PKS3" s="15"/>
      <c r="PKT3" s="15"/>
      <c r="PKU3" s="15"/>
      <c r="PKV3" s="15"/>
      <c r="PKW3" s="15"/>
      <c r="PKX3" s="15"/>
      <c r="PKY3" s="15"/>
      <c r="PKZ3" s="15"/>
      <c r="PLA3" s="15"/>
      <c r="PLB3" s="15"/>
      <c r="PLC3" s="15"/>
      <c r="PLD3" s="15"/>
      <c r="PLE3" s="15"/>
      <c r="PLF3" s="15"/>
      <c r="PLG3" s="15"/>
      <c r="PLH3" s="15"/>
      <c r="PLI3" s="15"/>
      <c r="PLJ3" s="15"/>
      <c r="PLK3" s="15"/>
      <c r="PLL3" s="15"/>
      <c r="PLM3" s="15"/>
      <c r="PLN3" s="15"/>
      <c r="PLO3" s="15"/>
      <c r="PLP3" s="15"/>
      <c r="PLQ3" s="15"/>
      <c r="PLR3" s="15"/>
      <c r="PLS3" s="15"/>
      <c r="PLT3" s="15"/>
      <c r="PLU3" s="15"/>
      <c r="PLV3" s="15"/>
      <c r="PLW3" s="15"/>
      <c r="PLX3" s="15"/>
      <c r="PLY3" s="15"/>
      <c r="PLZ3" s="15"/>
      <c r="PMA3" s="15"/>
      <c r="PMB3" s="15"/>
      <c r="PMC3" s="15"/>
      <c r="PMD3" s="15"/>
      <c r="PME3" s="15"/>
      <c r="PMF3" s="15"/>
      <c r="PMG3" s="15"/>
      <c r="PMH3" s="15"/>
      <c r="PMI3" s="15"/>
      <c r="PMJ3" s="15"/>
      <c r="PMK3" s="15"/>
      <c r="PML3" s="15"/>
      <c r="PMM3" s="15"/>
      <c r="PMN3" s="15"/>
      <c r="PMO3" s="15"/>
      <c r="PMP3" s="15"/>
      <c r="PMQ3" s="15"/>
      <c r="PMR3" s="15"/>
      <c r="PMS3" s="15"/>
      <c r="PMT3" s="15"/>
      <c r="PMU3" s="15"/>
      <c r="PMV3" s="15"/>
      <c r="PMW3" s="15"/>
      <c r="PMX3" s="15"/>
      <c r="PMY3" s="15"/>
      <c r="PMZ3" s="15"/>
      <c r="PNA3" s="15"/>
      <c r="PNB3" s="15"/>
      <c r="PNC3" s="15"/>
      <c r="PND3" s="15"/>
      <c r="PNE3" s="15"/>
      <c r="PNF3" s="15"/>
      <c r="PNG3" s="15"/>
      <c r="PNH3" s="15"/>
      <c r="PNI3" s="15"/>
      <c r="PNJ3" s="15"/>
      <c r="PNK3" s="15"/>
      <c r="PNL3" s="15"/>
      <c r="PNM3" s="15"/>
      <c r="PNN3" s="15"/>
      <c r="PNO3" s="15"/>
      <c r="PNP3" s="15"/>
      <c r="PNQ3" s="15"/>
      <c r="PNR3" s="15"/>
      <c r="PNS3" s="15"/>
      <c r="PNT3" s="15"/>
      <c r="PNU3" s="15"/>
      <c r="PNV3" s="15"/>
      <c r="PNW3" s="15"/>
      <c r="PNX3" s="15"/>
      <c r="PNY3" s="15"/>
      <c r="PNZ3" s="15"/>
      <c r="POA3" s="15"/>
      <c r="POB3" s="15"/>
      <c r="POC3" s="15"/>
      <c r="POD3" s="15"/>
      <c r="POE3" s="15"/>
      <c r="POF3" s="15"/>
      <c r="POG3" s="15"/>
      <c r="POH3" s="15"/>
      <c r="POI3" s="15"/>
      <c r="POJ3" s="15"/>
      <c r="POK3" s="15"/>
      <c r="POL3" s="15"/>
      <c r="POM3" s="15"/>
      <c r="PON3" s="15"/>
      <c r="POO3" s="15"/>
      <c r="POP3" s="15"/>
      <c r="POQ3" s="15"/>
      <c r="POR3" s="15"/>
      <c r="POS3" s="15"/>
      <c r="POT3" s="15"/>
      <c r="POU3" s="15"/>
      <c r="POV3" s="15"/>
      <c r="POW3" s="15"/>
      <c r="POX3" s="15"/>
      <c r="POY3" s="15"/>
      <c r="POZ3" s="15"/>
      <c r="PPA3" s="15"/>
      <c r="PPB3" s="15"/>
      <c r="PPC3" s="15"/>
      <c r="PPD3" s="15"/>
      <c r="PPE3" s="15"/>
      <c r="PPF3" s="15"/>
      <c r="PPG3" s="15"/>
      <c r="PPH3" s="15"/>
      <c r="PPI3" s="15"/>
      <c r="PPJ3" s="15"/>
      <c r="PPK3" s="15"/>
      <c r="PPL3" s="15"/>
      <c r="PPM3" s="15"/>
      <c r="PPN3" s="15"/>
      <c r="PPO3" s="15"/>
      <c r="PPP3" s="15"/>
      <c r="PPQ3" s="15"/>
      <c r="PPR3" s="15"/>
      <c r="PPS3" s="15"/>
      <c r="PPT3" s="15"/>
      <c r="PPU3" s="15"/>
      <c r="PPV3" s="15"/>
      <c r="PPW3" s="15"/>
      <c r="PPX3" s="15"/>
      <c r="PPY3" s="15"/>
      <c r="PPZ3" s="15"/>
      <c r="PQA3" s="15"/>
      <c r="PQB3" s="15"/>
      <c r="PQC3" s="15"/>
      <c r="PQD3" s="15"/>
      <c r="PQE3" s="15"/>
      <c r="PQF3" s="15"/>
      <c r="PQG3" s="15"/>
      <c r="PQH3" s="15"/>
      <c r="PQI3" s="15"/>
      <c r="PQJ3" s="15"/>
      <c r="PQK3" s="15"/>
      <c r="PQL3" s="15"/>
      <c r="PQM3" s="15"/>
      <c r="PQN3" s="15"/>
      <c r="PQO3" s="15"/>
      <c r="PQP3" s="15"/>
      <c r="PQQ3" s="15"/>
      <c r="PQR3" s="15"/>
      <c r="PQS3" s="15"/>
      <c r="PQT3" s="15"/>
      <c r="PQU3" s="15"/>
      <c r="PQV3" s="15"/>
      <c r="PQW3" s="15"/>
      <c r="PQX3" s="15"/>
      <c r="PQY3" s="15"/>
      <c r="PQZ3" s="15"/>
      <c r="PRA3" s="15"/>
      <c r="PRB3" s="15"/>
      <c r="PRC3" s="15"/>
      <c r="PRD3" s="15"/>
      <c r="PRE3" s="15"/>
      <c r="PRF3" s="15"/>
      <c r="PRG3" s="15"/>
      <c r="PRH3" s="15"/>
      <c r="PRI3" s="15"/>
      <c r="PRJ3" s="15"/>
      <c r="PRK3" s="15"/>
      <c r="PRL3" s="15"/>
      <c r="PRM3" s="15"/>
      <c r="PRN3" s="15"/>
      <c r="PRO3" s="15"/>
      <c r="PRP3" s="15"/>
      <c r="PRQ3" s="15"/>
      <c r="PRR3" s="15"/>
      <c r="PRS3" s="15"/>
      <c r="PRT3" s="15"/>
      <c r="PRU3" s="15"/>
      <c r="PRV3" s="15"/>
      <c r="PRW3" s="15"/>
      <c r="PRX3" s="15"/>
      <c r="PRY3" s="15"/>
      <c r="PRZ3" s="15"/>
      <c r="PSA3" s="15"/>
      <c r="PSB3" s="15"/>
      <c r="PSC3" s="15"/>
      <c r="PSD3" s="15"/>
      <c r="PSE3" s="15"/>
      <c r="PSF3" s="15"/>
      <c r="PSG3" s="15"/>
      <c r="PSH3" s="15"/>
      <c r="PSI3" s="15"/>
      <c r="PSJ3" s="15"/>
      <c r="PSK3" s="15"/>
      <c r="PSL3" s="15"/>
      <c r="PSM3" s="15"/>
      <c r="PSN3" s="15"/>
      <c r="PSO3" s="15"/>
      <c r="PSP3" s="15"/>
      <c r="PSQ3" s="15"/>
      <c r="PSR3" s="15"/>
      <c r="PSS3" s="15"/>
      <c r="PST3" s="15"/>
      <c r="PSU3" s="15"/>
      <c r="PSV3" s="15"/>
      <c r="PSW3" s="15"/>
      <c r="PSX3" s="15"/>
      <c r="PSY3" s="15"/>
      <c r="PSZ3" s="15"/>
      <c r="PTA3" s="15"/>
      <c r="PTB3" s="15"/>
      <c r="PTC3" s="15"/>
      <c r="PTD3" s="15"/>
      <c r="PTE3" s="15"/>
      <c r="PTF3" s="15"/>
      <c r="PTG3" s="15"/>
      <c r="PTH3" s="15"/>
      <c r="PTI3" s="15"/>
      <c r="PTJ3" s="15"/>
      <c r="PTK3" s="15"/>
      <c r="PTL3" s="15"/>
      <c r="PTM3" s="15"/>
      <c r="PTN3" s="15"/>
      <c r="PTO3" s="15"/>
      <c r="PTP3" s="15"/>
      <c r="PTQ3" s="15"/>
      <c r="PTR3" s="15"/>
      <c r="PTS3" s="15"/>
      <c r="PTT3" s="15"/>
      <c r="PTU3" s="15"/>
      <c r="PTV3" s="15"/>
      <c r="PTW3" s="15"/>
      <c r="PTX3" s="15"/>
      <c r="PTY3" s="15"/>
      <c r="PTZ3" s="15"/>
      <c r="PUA3" s="15"/>
      <c r="PUB3" s="15"/>
      <c r="PUC3" s="15"/>
      <c r="PUD3" s="15"/>
      <c r="PUE3" s="15"/>
      <c r="PUF3" s="15"/>
      <c r="PUG3" s="15"/>
      <c r="PUH3" s="15"/>
      <c r="PUI3" s="15"/>
      <c r="PUJ3" s="15"/>
      <c r="PUK3" s="15"/>
      <c r="PUL3" s="15"/>
      <c r="PUM3" s="15"/>
      <c r="PUN3" s="15"/>
      <c r="PUO3" s="15"/>
      <c r="PUP3" s="15"/>
      <c r="PUQ3" s="15"/>
      <c r="PUR3" s="15"/>
      <c r="PUS3" s="15"/>
      <c r="PUT3" s="15"/>
      <c r="PUU3" s="15"/>
      <c r="PUV3" s="15"/>
      <c r="PUW3" s="15"/>
      <c r="PUX3" s="15"/>
      <c r="PUY3" s="15"/>
      <c r="PUZ3" s="15"/>
      <c r="PVA3" s="15"/>
      <c r="PVB3" s="15"/>
      <c r="PVC3" s="15"/>
      <c r="PVD3" s="15"/>
      <c r="PVE3" s="15"/>
      <c r="PVF3" s="15"/>
      <c r="PVG3" s="15"/>
      <c r="PVH3" s="15"/>
      <c r="PVI3" s="15"/>
      <c r="PVJ3" s="15"/>
      <c r="PVK3" s="15"/>
      <c r="PVL3" s="15"/>
      <c r="PVM3" s="15"/>
      <c r="PVN3" s="15"/>
      <c r="PVO3" s="15"/>
      <c r="PVP3" s="15"/>
      <c r="PVQ3" s="15"/>
      <c r="PVR3" s="15"/>
      <c r="PVS3" s="15"/>
      <c r="PVT3" s="15"/>
      <c r="PVU3" s="15"/>
      <c r="PVV3" s="15"/>
      <c r="PVW3" s="15"/>
      <c r="PVX3" s="15"/>
      <c r="PVY3" s="15"/>
      <c r="PVZ3" s="15"/>
      <c r="PWA3" s="15"/>
      <c r="PWB3" s="15"/>
      <c r="PWC3" s="15"/>
      <c r="PWD3" s="15"/>
      <c r="PWE3" s="15"/>
      <c r="PWF3" s="15"/>
      <c r="PWG3" s="15"/>
      <c r="PWH3" s="15"/>
      <c r="PWI3" s="15"/>
      <c r="PWJ3" s="15"/>
      <c r="PWK3" s="15"/>
      <c r="PWL3" s="15"/>
      <c r="PWM3" s="15"/>
      <c r="PWN3" s="15"/>
      <c r="PWO3" s="15"/>
      <c r="PWP3" s="15"/>
      <c r="PWQ3" s="15"/>
      <c r="PWR3" s="15"/>
      <c r="PWS3" s="15"/>
      <c r="PWT3" s="15"/>
      <c r="PWU3" s="15"/>
      <c r="PWV3" s="15"/>
      <c r="PWW3" s="15"/>
      <c r="PWX3" s="15"/>
      <c r="PWY3" s="15"/>
      <c r="PWZ3" s="15"/>
      <c r="PXA3" s="15"/>
      <c r="PXB3" s="15"/>
      <c r="PXC3" s="15"/>
      <c r="PXD3" s="15"/>
      <c r="PXE3" s="15"/>
      <c r="PXF3" s="15"/>
      <c r="PXG3" s="15"/>
      <c r="PXH3" s="15"/>
      <c r="PXI3" s="15"/>
      <c r="PXJ3" s="15"/>
      <c r="PXK3" s="15"/>
      <c r="PXL3" s="15"/>
      <c r="PXM3" s="15"/>
      <c r="PXN3" s="15"/>
      <c r="PXO3" s="15"/>
      <c r="PXP3" s="15"/>
      <c r="PXQ3" s="15"/>
      <c r="PXR3" s="15"/>
      <c r="PXS3" s="15"/>
      <c r="PXT3" s="15"/>
      <c r="PXU3" s="15"/>
      <c r="PXV3" s="15"/>
      <c r="PXW3" s="15"/>
      <c r="PXX3" s="15"/>
      <c r="PXY3" s="15"/>
      <c r="PXZ3" s="15"/>
      <c r="PYA3" s="15"/>
      <c r="PYB3" s="15"/>
      <c r="PYC3" s="15"/>
      <c r="PYD3" s="15"/>
      <c r="PYE3" s="15"/>
      <c r="PYF3" s="15"/>
      <c r="PYG3" s="15"/>
      <c r="PYH3" s="15"/>
      <c r="PYI3" s="15"/>
      <c r="PYJ3" s="15"/>
      <c r="PYK3" s="15"/>
      <c r="PYL3" s="15"/>
      <c r="PYM3" s="15"/>
      <c r="PYN3" s="15"/>
      <c r="PYO3" s="15"/>
      <c r="PYP3" s="15"/>
      <c r="PYQ3" s="15"/>
      <c r="PYR3" s="15"/>
      <c r="PYS3" s="15"/>
      <c r="PYT3" s="15"/>
      <c r="PYU3" s="15"/>
      <c r="PYV3" s="15"/>
      <c r="PYW3" s="15"/>
      <c r="PYX3" s="15"/>
      <c r="PYY3" s="15"/>
      <c r="PYZ3" s="15"/>
      <c r="PZA3" s="15"/>
      <c r="PZB3" s="15"/>
      <c r="PZC3" s="15"/>
      <c r="PZD3" s="15"/>
      <c r="PZE3" s="15"/>
      <c r="PZF3" s="15"/>
      <c r="PZG3" s="15"/>
      <c r="PZH3" s="15"/>
      <c r="PZI3" s="15"/>
      <c r="PZJ3" s="15"/>
      <c r="PZK3" s="15"/>
      <c r="PZL3" s="15"/>
      <c r="PZM3" s="15"/>
      <c r="PZN3" s="15"/>
      <c r="PZO3" s="15"/>
      <c r="PZP3" s="15"/>
      <c r="PZQ3" s="15"/>
      <c r="PZR3" s="15"/>
      <c r="PZS3" s="15"/>
      <c r="PZT3" s="15"/>
      <c r="PZU3" s="15"/>
      <c r="PZV3" s="15"/>
      <c r="PZW3" s="15"/>
      <c r="PZX3" s="15"/>
      <c r="PZY3" s="15"/>
      <c r="PZZ3" s="15"/>
      <c r="QAA3" s="15"/>
      <c r="QAB3" s="15"/>
      <c r="QAC3" s="15"/>
      <c r="QAD3" s="15"/>
      <c r="QAE3" s="15"/>
      <c r="QAF3" s="15"/>
      <c r="QAG3" s="15"/>
      <c r="QAH3" s="15"/>
      <c r="QAI3" s="15"/>
      <c r="QAJ3" s="15"/>
      <c r="QAK3" s="15"/>
      <c r="QAL3" s="15"/>
      <c r="QAM3" s="15"/>
      <c r="QAN3" s="15"/>
      <c r="QAO3" s="15"/>
      <c r="QAP3" s="15"/>
      <c r="QAQ3" s="15"/>
      <c r="QAR3" s="15"/>
      <c r="QAS3" s="15"/>
      <c r="QAT3" s="15"/>
      <c r="QAU3" s="15"/>
      <c r="QAV3" s="15"/>
      <c r="QAW3" s="15"/>
      <c r="QAX3" s="15"/>
      <c r="QAY3" s="15"/>
      <c r="QAZ3" s="15"/>
      <c r="QBA3" s="15"/>
      <c r="QBB3" s="15"/>
      <c r="QBC3" s="15"/>
      <c r="QBD3" s="15"/>
      <c r="QBE3" s="15"/>
      <c r="QBF3" s="15"/>
      <c r="QBG3" s="15"/>
      <c r="QBH3" s="15"/>
      <c r="QBI3" s="15"/>
      <c r="QBJ3" s="15"/>
      <c r="QBK3" s="15"/>
      <c r="QBL3" s="15"/>
      <c r="QBM3" s="15"/>
      <c r="QBN3" s="15"/>
      <c r="QBO3" s="15"/>
      <c r="QBP3" s="15"/>
      <c r="QBQ3" s="15"/>
      <c r="QBR3" s="15"/>
      <c r="QBS3" s="15"/>
      <c r="QBT3" s="15"/>
      <c r="QBU3" s="15"/>
      <c r="QBV3" s="15"/>
      <c r="QBW3" s="15"/>
      <c r="QBX3" s="15"/>
      <c r="QBY3" s="15"/>
      <c r="QBZ3" s="15"/>
      <c r="QCA3" s="15"/>
      <c r="QCB3" s="15"/>
      <c r="QCC3" s="15"/>
      <c r="QCD3" s="15"/>
      <c r="QCE3" s="15"/>
      <c r="QCF3" s="15"/>
      <c r="QCG3" s="15"/>
      <c r="QCH3" s="15"/>
      <c r="QCI3" s="15"/>
      <c r="QCJ3" s="15"/>
      <c r="QCK3" s="15"/>
      <c r="QCL3" s="15"/>
      <c r="QCM3" s="15"/>
      <c r="QCN3" s="15"/>
      <c r="QCO3" s="15"/>
      <c r="QCP3" s="15"/>
      <c r="QCQ3" s="15"/>
      <c r="QCR3" s="15"/>
      <c r="QCS3" s="15"/>
      <c r="QCT3" s="15"/>
      <c r="QCU3" s="15"/>
      <c r="QCV3" s="15"/>
      <c r="QCW3" s="15"/>
      <c r="QCX3" s="15"/>
      <c r="QCY3" s="15"/>
      <c r="QCZ3" s="15"/>
      <c r="QDA3" s="15"/>
      <c r="QDB3" s="15"/>
      <c r="QDC3" s="15"/>
      <c r="QDD3" s="15"/>
      <c r="QDE3" s="15"/>
      <c r="QDF3" s="15"/>
      <c r="QDG3" s="15"/>
      <c r="QDH3" s="15"/>
      <c r="QDI3" s="15"/>
      <c r="QDJ3" s="15"/>
      <c r="QDK3" s="15"/>
      <c r="QDL3" s="15"/>
      <c r="QDM3" s="15"/>
      <c r="QDN3" s="15"/>
      <c r="QDO3" s="15"/>
      <c r="QDP3" s="15"/>
      <c r="QDQ3" s="15"/>
      <c r="QDR3" s="15"/>
      <c r="QDS3" s="15"/>
      <c r="QDT3" s="15"/>
      <c r="QDU3" s="15"/>
      <c r="QDV3" s="15"/>
      <c r="QDW3" s="15"/>
      <c r="QDX3" s="15"/>
      <c r="QDY3" s="15"/>
      <c r="QDZ3" s="15"/>
      <c r="QEA3" s="15"/>
      <c r="QEB3" s="15"/>
      <c r="QEC3" s="15"/>
      <c r="QED3" s="15"/>
      <c r="QEE3" s="15"/>
      <c r="QEF3" s="15"/>
      <c r="QEG3" s="15"/>
      <c r="QEH3" s="15"/>
      <c r="QEI3" s="15"/>
      <c r="QEJ3" s="15"/>
      <c r="QEK3" s="15"/>
      <c r="QEL3" s="15"/>
      <c r="QEM3" s="15"/>
      <c r="QEN3" s="15"/>
      <c r="QEO3" s="15"/>
      <c r="QEP3" s="15"/>
      <c r="QEQ3" s="15"/>
      <c r="QER3" s="15"/>
      <c r="QES3" s="15"/>
      <c r="QET3" s="15"/>
      <c r="QEU3" s="15"/>
      <c r="QEV3" s="15"/>
      <c r="QEW3" s="15"/>
      <c r="QEX3" s="15"/>
      <c r="QEY3" s="15"/>
      <c r="QEZ3" s="15"/>
      <c r="QFA3" s="15"/>
      <c r="QFB3" s="15"/>
      <c r="QFC3" s="15"/>
      <c r="QFD3" s="15"/>
      <c r="QFE3" s="15"/>
      <c r="QFF3" s="15"/>
      <c r="QFG3" s="15"/>
      <c r="QFH3" s="15"/>
      <c r="QFI3" s="15"/>
      <c r="QFJ3" s="15"/>
      <c r="QFK3" s="15"/>
      <c r="QFL3" s="15"/>
      <c r="QFM3" s="15"/>
      <c r="QFN3" s="15"/>
      <c r="QFO3" s="15"/>
      <c r="QFP3" s="15"/>
      <c r="QFQ3" s="15"/>
      <c r="QFR3" s="15"/>
      <c r="QFS3" s="15"/>
      <c r="QFT3" s="15"/>
      <c r="QFU3" s="15"/>
      <c r="QFV3" s="15"/>
      <c r="QFW3" s="15"/>
      <c r="QFX3" s="15"/>
      <c r="QFY3" s="15"/>
      <c r="QFZ3" s="15"/>
      <c r="QGA3" s="15"/>
      <c r="QGB3" s="15"/>
      <c r="QGC3" s="15"/>
      <c r="QGD3" s="15"/>
      <c r="QGE3" s="15"/>
      <c r="QGF3" s="15"/>
      <c r="QGG3" s="15"/>
      <c r="QGH3" s="15"/>
      <c r="QGI3" s="15"/>
      <c r="QGJ3" s="15"/>
      <c r="QGK3" s="15"/>
      <c r="QGL3" s="15"/>
      <c r="QGM3" s="15"/>
      <c r="QGN3" s="15"/>
      <c r="QGO3" s="15"/>
      <c r="QGP3" s="15"/>
      <c r="QGQ3" s="15"/>
      <c r="QGR3" s="15"/>
      <c r="QGS3" s="15"/>
      <c r="QGT3" s="15"/>
      <c r="QGU3" s="15"/>
      <c r="QGV3" s="15"/>
      <c r="QGW3" s="15"/>
      <c r="QGX3" s="15"/>
      <c r="QGY3" s="15"/>
      <c r="QGZ3" s="15"/>
      <c r="QHA3" s="15"/>
      <c r="QHB3" s="15"/>
      <c r="QHC3" s="15"/>
      <c r="QHD3" s="15"/>
      <c r="QHE3" s="15"/>
      <c r="QHF3" s="15"/>
      <c r="QHG3" s="15"/>
      <c r="QHH3" s="15"/>
      <c r="QHI3" s="15"/>
      <c r="QHJ3" s="15"/>
      <c r="QHK3" s="15"/>
      <c r="QHL3" s="15"/>
      <c r="QHM3" s="15"/>
      <c r="QHN3" s="15"/>
      <c r="QHO3" s="15"/>
      <c r="QHP3" s="15"/>
      <c r="QHQ3" s="15"/>
      <c r="QHR3" s="15"/>
      <c r="QHS3" s="15"/>
      <c r="QHT3" s="15"/>
      <c r="QHU3" s="15"/>
      <c r="QHV3" s="15"/>
      <c r="QHW3" s="15"/>
      <c r="QHX3" s="15"/>
      <c r="QHY3" s="15"/>
      <c r="QHZ3" s="15"/>
      <c r="QIA3" s="15"/>
      <c r="QIB3" s="15"/>
      <c r="QIC3" s="15"/>
      <c r="QID3" s="15"/>
      <c r="QIE3" s="15"/>
      <c r="QIF3" s="15"/>
      <c r="QIG3" s="15"/>
      <c r="QIH3" s="15"/>
      <c r="QII3" s="15"/>
      <c r="QIJ3" s="15"/>
      <c r="QIK3" s="15"/>
      <c r="QIL3" s="15"/>
      <c r="QIM3" s="15"/>
      <c r="QIN3" s="15"/>
      <c r="QIO3" s="15"/>
      <c r="QIP3" s="15"/>
      <c r="QIQ3" s="15"/>
      <c r="QIR3" s="15"/>
      <c r="QIS3" s="15"/>
      <c r="QIT3" s="15"/>
      <c r="QIU3" s="15"/>
      <c r="QIV3" s="15"/>
      <c r="QIW3" s="15"/>
      <c r="QIX3" s="15"/>
      <c r="QIY3" s="15"/>
      <c r="QIZ3" s="15"/>
      <c r="QJA3" s="15"/>
      <c r="QJB3" s="15"/>
      <c r="QJC3" s="15"/>
      <c r="QJD3" s="15"/>
      <c r="QJE3" s="15"/>
      <c r="QJF3" s="15"/>
      <c r="QJG3" s="15"/>
      <c r="QJH3" s="15"/>
      <c r="QJI3" s="15"/>
      <c r="QJJ3" s="15"/>
      <c r="QJK3" s="15"/>
      <c r="QJL3" s="15"/>
      <c r="QJM3" s="15"/>
      <c r="QJN3" s="15"/>
      <c r="QJO3" s="15"/>
      <c r="QJP3" s="15"/>
      <c r="QJQ3" s="15"/>
      <c r="QJR3" s="15"/>
      <c r="QJS3" s="15"/>
      <c r="QJT3" s="15"/>
      <c r="QJU3" s="15"/>
      <c r="QJV3" s="15"/>
      <c r="QJW3" s="15"/>
      <c r="QJX3" s="15"/>
      <c r="QJY3" s="15"/>
      <c r="QJZ3" s="15"/>
      <c r="QKA3" s="15"/>
      <c r="QKB3" s="15"/>
      <c r="QKC3" s="15"/>
      <c r="QKD3" s="15"/>
      <c r="QKE3" s="15"/>
      <c r="QKF3" s="15"/>
      <c r="QKG3" s="15"/>
      <c r="QKH3" s="15"/>
      <c r="QKI3" s="15"/>
      <c r="QKJ3" s="15"/>
      <c r="QKK3" s="15"/>
      <c r="QKL3" s="15"/>
      <c r="QKM3" s="15"/>
      <c r="QKN3" s="15"/>
      <c r="QKO3" s="15"/>
      <c r="QKP3" s="15"/>
      <c r="QKQ3" s="15"/>
      <c r="QKR3" s="15"/>
      <c r="QKS3" s="15"/>
      <c r="QKT3" s="15"/>
      <c r="QKU3" s="15"/>
      <c r="QKV3" s="15"/>
      <c r="QKW3" s="15"/>
      <c r="QKX3" s="15"/>
      <c r="QKY3" s="15"/>
      <c r="QKZ3" s="15"/>
      <c r="QLA3" s="15"/>
      <c r="QLB3" s="15"/>
      <c r="QLC3" s="15"/>
      <c r="QLD3" s="15"/>
      <c r="QLE3" s="15"/>
      <c r="QLF3" s="15"/>
      <c r="QLG3" s="15"/>
      <c r="QLH3" s="15"/>
      <c r="QLI3" s="15"/>
      <c r="QLJ3" s="15"/>
      <c r="QLK3" s="15"/>
      <c r="QLL3" s="15"/>
      <c r="QLM3" s="15"/>
      <c r="QLN3" s="15"/>
      <c r="QLO3" s="15"/>
      <c r="QLP3" s="15"/>
      <c r="QLQ3" s="15"/>
      <c r="QLR3" s="15"/>
      <c r="QLS3" s="15"/>
      <c r="QLT3" s="15"/>
      <c r="QLU3" s="15"/>
      <c r="QLV3" s="15"/>
      <c r="QLW3" s="15"/>
      <c r="QLX3" s="15"/>
      <c r="QLY3" s="15"/>
      <c r="QLZ3" s="15"/>
      <c r="QMA3" s="15"/>
      <c r="QMB3" s="15"/>
      <c r="QMC3" s="15"/>
      <c r="QMD3" s="15"/>
      <c r="QME3" s="15"/>
      <c r="QMF3" s="15"/>
      <c r="QMG3" s="15"/>
      <c r="QMH3" s="15"/>
      <c r="QMI3" s="15"/>
      <c r="QMJ3" s="15"/>
      <c r="QMK3" s="15"/>
      <c r="QML3" s="15"/>
      <c r="QMM3" s="15"/>
      <c r="QMN3" s="15"/>
      <c r="QMO3" s="15"/>
      <c r="QMP3" s="15"/>
      <c r="QMQ3" s="15"/>
      <c r="QMR3" s="15"/>
      <c r="QMS3" s="15"/>
      <c r="QMT3" s="15"/>
      <c r="QMU3" s="15"/>
      <c r="QMV3" s="15"/>
      <c r="QMW3" s="15"/>
      <c r="QMX3" s="15"/>
      <c r="QMY3" s="15"/>
      <c r="QMZ3" s="15"/>
      <c r="QNA3" s="15"/>
      <c r="QNB3" s="15"/>
      <c r="QNC3" s="15"/>
      <c r="QND3" s="15"/>
      <c r="QNE3" s="15"/>
      <c r="QNF3" s="15"/>
      <c r="QNG3" s="15"/>
      <c r="QNH3" s="15"/>
      <c r="QNI3" s="15"/>
      <c r="QNJ3" s="15"/>
      <c r="QNK3" s="15"/>
      <c r="QNL3" s="15"/>
      <c r="QNM3" s="15"/>
      <c r="QNN3" s="15"/>
      <c r="QNO3" s="15"/>
      <c r="QNP3" s="15"/>
      <c r="QNQ3" s="15"/>
      <c r="QNR3" s="15"/>
      <c r="QNS3" s="15"/>
      <c r="QNT3" s="15"/>
      <c r="QNU3" s="15"/>
      <c r="QNV3" s="15"/>
      <c r="QNW3" s="15"/>
      <c r="QNX3" s="15"/>
      <c r="QNY3" s="15"/>
      <c r="QNZ3" s="15"/>
      <c r="QOA3" s="15"/>
      <c r="QOB3" s="15"/>
      <c r="QOC3" s="15"/>
      <c r="QOD3" s="15"/>
      <c r="QOE3" s="15"/>
      <c r="QOF3" s="15"/>
      <c r="QOG3" s="15"/>
      <c r="QOH3" s="15"/>
      <c r="QOI3" s="15"/>
      <c r="QOJ3" s="15"/>
      <c r="QOK3" s="15"/>
      <c r="QOL3" s="15"/>
      <c r="QOM3" s="15"/>
      <c r="QON3" s="15"/>
      <c r="QOO3" s="15"/>
      <c r="QOP3" s="15"/>
      <c r="QOQ3" s="15"/>
      <c r="QOR3" s="15"/>
      <c r="QOS3" s="15"/>
      <c r="QOT3" s="15"/>
      <c r="QOU3" s="15"/>
      <c r="QOV3" s="15"/>
      <c r="QOW3" s="15"/>
      <c r="QOX3" s="15"/>
      <c r="QOY3" s="15"/>
      <c r="QOZ3" s="15"/>
      <c r="QPA3" s="15"/>
      <c r="QPB3" s="15"/>
      <c r="QPC3" s="15"/>
      <c r="QPD3" s="15"/>
      <c r="QPE3" s="15"/>
      <c r="QPF3" s="15"/>
      <c r="QPG3" s="15"/>
      <c r="QPH3" s="15"/>
      <c r="QPI3" s="15"/>
      <c r="QPJ3" s="15"/>
      <c r="QPK3" s="15"/>
      <c r="QPL3" s="15"/>
      <c r="QPM3" s="15"/>
      <c r="QPN3" s="15"/>
      <c r="QPO3" s="15"/>
      <c r="QPP3" s="15"/>
      <c r="QPQ3" s="15"/>
      <c r="QPR3" s="15"/>
      <c r="QPS3" s="15"/>
      <c r="QPT3" s="15"/>
      <c r="QPU3" s="15"/>
      <c r="QPV3" s="15"/>
      <c r="QPW3" s="15"/>
      <c r="QPX3" s="15"/>
      <c r="QPY3" s="15"/>
      <c r="QPZ3" s="15"/>
      <c r="QQA3" s="15"/>
      <c r="QQB3" s="15"/>
      <c r="QQC3" s="15"/>
      <c r="QQD3" s="15"/>
      <c r="QQE3" s="15"/>
      <c r="QQF3" s="15"/>
      <c r="QQG3" s="15"/>
      <c r="QQH3" s="15"/>
      <c r="QQI3" s="15"/>
      <c r="QQJ3" s="15"/>
      <c r="QQK3" s="15"/>
      <c r="QQL3" s="15"/>
      <c r="QQM3" s="15"/>
      <c r="QQN3" s="15"/>
      <c r="QQO3" s="15"/>
      <c r="QQP3" s="15"/>
      <c r="QQQ3" s="15"/>
      <c r="QQR3" s="15"/>
      <c r="QQS3" s="15"/>
      <c r="QQT3" s="15"/>
      <c r="QQU3" s="15"/>
      <c r="QQV3" s="15"/>
      <c r="QQW3" s="15"/>
      <c r="QQX3" s="15"/>
      <c r="QQY3" s="15"/>
      <c r="QQZ3" s="15"/>
      <c r="QRA3" s="15"/>
      <c r="QRB3" s="15"/>
      <c r="QRC3" s="15"/>
      <c r="QRD3" s="15"/>
      <c r="QRE3" s="15"/>
      <c r="QRF3" s="15"/>
      <c r="QRG3" s="15"/>
      <c r="QRH3" s="15"/>
      <c r="QRI3" s="15"/>
      <c r="QRJ3" s="15"/>
      <c r="QRK3" s="15"/>
      <c r="QRL3" s="15"/>
      <c r="QRM3" s="15"/>
      <c r="QRN3" s="15"/>
      <c r="QRO3" s="15"/>
      <c r="QRP3" s="15"/>
      <c r="QRQ3" s="15"/>
      <c r="QRR3" s="15"/>
      <c r="QRS3" s="15"/>
      <c r="QRT3" s="15"/>
      <c r="QRU3" s="15"/>
      <c r="QRV3" s="15"/>
      <c r="QRW3" s="15"/>
      <c r="QRX3" s="15"/>
      <c r="QRY3" s="15"/>
      <c r="QRZ3" s="15"/>
      <c r="QSA3" s="15"/>
      <c r="QSB3" s="15"/>
      <c r="QSC3" s="15"/>
      <c r="QSD3" s="15"/>
      <c r="QSE3" s="15"/>
      <c r="QSF3" s="15"/>
      <c r="QSG3" s="15"/>
      <c r="QSH3" s="15"/>
      <c r="QSI3" s="15"/>
      <c r="QSJ3" s="15"/>
      <c r="QSK3" s="15"/>
      <c r="QSL3" s="15"/>
      <c r="QSM3" s="15"/>
      <c r="QSN3" s="15"/>
      <c r="QSO3" s="15"/>
      <c r="QSP3" s="15"/>
      <c r="QSQ3" s="15"/>
      <c r="QSR3" s="15"/>
      <c r="QSS3" s="15"/>
      <c r="QST3" s="15"/>
      <c r="QSU3" s="15"/>
      <c r="QSV3" s="15"/>
      <c r="QSW3" s="15"/>
      <c r="QSX3" s="15"/>
      <c r="QSY3" s="15"/>
      <c r="QSZ3" s="15"/>
      <c r="QTA3" s="15"/>
      <c r="QTB3" s="15"/>
      <c r="QTC3" s="15"/>
      <c r="QTD3" s="15"/>
      <c r="QTE3" s="15"/>
      <c r="QTF3" s="15"/>
      <c r="QTG3" s="15"/>
      <c r="QTH3" s="15"/>
      <c r="QTI3" s="15"/>
      <c r="QTJ3" s="15"/>
      <c r="QTK3" s="15"/>
      <c r="QTL3" s="15"/>
      <c r="QTM3" s="15"/>
      <c r="QTN3" s="15"/>
      <c r="QTO3" s="15"/>
      <c r="QTP3" s="15"/>
      <c r="QTQ3" s="15"/>
      <c r="QTR3" s="15"/>
      <c r="QTS3" s="15"/>
      <c r="QTT3" s="15"/>
      <c r="QTU3" s="15"/>
      <c r="QTV3" s="15"/>
      <c r="QTW3" s="15"/>
      <c r="QTX3" s="15"/>
      <c r="QTY3" s="15"/>
      <c r="QTZ3" s="15"/>
      <c r="QUA3" s="15"/>
      <c r="QUB3" s="15"/>
      <c r="QUC3" s="15"/>
      <c r="QUD3" s="15"/>
      <c r="QUE3" s="15"/>
      <c r="QUF3" s="15"/>
      <c r="QUG3" s="15"/>
      <c r="QUH3" s="15"/>
      <c r="QUI3" s="15"/>
      <c r="QUJ3" s="15"/>
      <c r="QUK3" s="15"/>
      <c r="QUL3" s="15"/>
      <c r="QUM3" s="15"/>
      <c r="QUN3" s="15"/>
      <c r="QUO3" s="15"/>
      <c r="QUP3" s="15"/>
      <c r="QUQ3" s="15"/>
      <c r="QUR3" s="15"/>
      <c r="QUS3" s="15"/>
      <c r="QUT3" s="15"/>
      <c r="QUU3" s="15"/>
      <c r="QUV3" s="15"/>
      <c r="QUW3" s="15"/>
      <c r="QUX3" s="15"/>
      <c r="QUY3" s="15"/>
      <c r="QUZ3" s="15"/>
      <c r="QVA3" s="15"/>
      <c r="QVB3" s="15"/>
      <c r="QVC3" s="15"/>
      <c r="QVD3" s="15"/>
      <c r="QVE3" s="15"/>
      <c r="QVF3" s="15"/>
      <c r="QVG3" s="15"/>
      <c r="QVH3" s="15"/>
      <c r="QVI3" s="15"/>
      <c r="QVJ3" s="15"/>
      <c r="QVK3" s="15"/>
      <c r="QVL3" s="15"/>
      <c r="QVM3" s="15"/>
      <c r="QVN3" s="15"/>
      <c r="QVO3" s="15"/>
      <c r="QVP3" s="15"/>
      <c r="QVQ3" s="15"/>
      <c r="QVR3" s="15"/>
      <c r="QVS3" s="15"/>
      <c r="QVT3" s="15"/>
      <c r="QVU3" s="15"/>
      <c r="QVV3" s="15"/>
      <c r="QVW3" s="15"/>
      <c r="QVX3" s="15"/>
      <c r="QVY3" s="15"/>
      <c r="QVZ3" s="15"/>
      <c r="QWA3" s="15"/>
      <c r="QWB3" s="15"/>
      <c r="QWC3" s="15"/>
      <c r="QWD3" s="15"/>
      <c r="QWE3" s="15"/>
      <c r="QWF3" s="15"/>
      <c r="QWG3" s="15"/>
      <c r="QWH3" s="15"/>
      <c r="QWI3" s="15"/>
      <c r="QWJ3" s="15"/>
      <c r="QWK3" s="15"/>
      <c r="QWL3" s="15"/>
      <c r="QWM3" s="15"/>
      <c r="QWN3" s="15"/>
      <c r="QWO3" s="15"/>
      <c r="QWP3" s="15"/>
      <c r="QWQ3" s="15"/>
      <c r="QWR3" s="15"/>
      <c r="QWS3" s="15"/>
      <c r="QWT3" s="15"/>
      <c r="QWU3" s="15"/>
      <c r="QWV3" s="15"/>
      <c r="QWW3" s="15"/>
      <c r="QWX3" s="15"/>
      <c r="QWY3" s="15"/>
      <c r="QWZ3" s="15"/>
      <c r="QXA3" s="15"/>
      <c r="QXB3" s="15"/>
      <c r="QXC3" s="15"/>
      <c r="QXD3" s="15"/>
      <c r="QXE3" s="15"/>
      <c r="QXF3" s="15"/>
      <c r="QXG3" s="15"/>
      <c r="QXH3" s="15"/>
      <c r="QXI3" s="15"/>
      <c r="QXJ3" s="15"/>
      <c r="QXK3" s="15"/>
      <c r="QXL3" s="15"/>
      <c r="QXM3" s="15"/>
      <c r="QXN3" s="15"/>
      <c r="QXO3" s="15"/>
      <c r="QXP3" s="15"/>
      <c r="QXQ3" s="15"/>
      <c r="QXR3" s="15"/>
      <c r="QXS3" s="15"/>
      <c r="QXT3" s="15"/>
      <c r="QXU3" s="15"/>
      <c r="QXV3" s="15"/>
      <c r="QXW3" s="15"/>
      <c r="QXX3" s="15"/>
      <c r="QXY3" s="15"/>
      <c r="QXZ3" s="15"/>
      <c r="QYA3" s="15"/>
      <c r="QYB3" s="15"/>
      <c r="QYC3" s="15"/>
      <c r="QYD3" s="15"/>
      <c r="QYE3" s="15"/>
      <c r="QYF3" s="15"/>
      <c r="QYG3" s="15"/>
      <c r="QYH3" s="15"/>
      <c r="QYI3" s="15"/>
      <c r="QYJ3" s="15"/>
      <c r="QYK3" s="15"/>
      <c r="QYL3" s="15"/>
      <c r="QYM3" s="15"/>
      <c r="QYN3" s="15"/>
      <c r="QYO3" s="15"/>
      <c r="QYP3" s="15"/>
      <c r="QYQ3" s="15"/>
      <c r="QYR3" s="15"/>
      <c r="QYS3" s="15"/>
      <c r="QYT3" s="15"/>
      <c r="QYU3" s="15"/>
      <c r="QYV3" s="15"/>
      <c r="QYW3" s="15"/>
      <c r="QYX3" s="15"/>
      <c r="QYY3" s="15"/>
      <c r="QYZ3" s="15"/>
      <c r="QZA3" s="15"/>
      <c r="QZB3" s="15"/>
      <c r="QZC3" s="15"/>
      <c r="QZD3" s="15"/>
      <c r="QZE3" s="15"/>
      <c r="QZF3" s="15"/>
      <c r="QZG3" s="15"/>
      <c r="QZH3" s="15"/>
      <c r="QZI3" s="15"/>
      <c r="QZJ3" s="15"/>
      <c r="QZK3" s="15"/>
      <c r="QZL3" s="15"/>
      <c r="QZM3" s="15"/>
      <c r="QZN3" s="15"/>
      <c r="QZO3" s="15"/>
      <c r="QZP3" s="15"/>
      <c r="QZQ3" s="15"/>
      <c r="QZR3" s="15"/>
      <c r="QZS3" s="15"/>
      <c r="QZT3" s="15"/>
      <c r="QZU3" s="15"/>
      <c r="QZV3" s="15"/>
      <c r="QZW3" s="15"/>
      <c r="QZX3" s="15"/>
      <c r="QZY3" s="15"/>
      <c r="QZZ3" s="15"/>
      <c r="RAA3" s="15"/>
      <c r="RAB3" s="15"/>
      <c r="RAC3" s="15"/>
      <c r="RAD3" s="15"/>
      <c r="RAE3" s="15"/>
      <c r="RAF3" s="15"/>
      <c r="RAG3" s="15"/>
      <c r="RAH3" s="15"/>
      <c r="RAI3" s="15"/>
      <c r="RAJ3" s="15"/>
      <c r="RAK3" s="15"/>
      <c r="RAL3" s="15"/>
      <c r="RAM3" s="15"/>
      <c r="RAN3" s="15"/>
      <c r="RAO3" s="15"/>
      <c r="RAP3" s="15"/>
      <c r="RAQ3" s="15"/>
      <c r="RAR3" s="15"/>
      <c r="RAS3" s="15"/>
      <c r="RAT3" s="15"/>
      <c r="RAU3" s="15"/>
      <c r="RAV3" s="15"/>
      <c r="RAW3" s="15"/>
      <c r="RAX3" s="15"/>
      <c r="RAY3" s="15"/>
      <c r="RAZ3" s="15"/>
      <c r="RBA3" s="15"/>
      <c r="RBB3" s="15"/>
      <c r="RBC3" s="15"/>
      <c r="RBD3" s="15"/>
      <c r="RBE3" s="15"/>
      <c r="RBF3" s="15"/>
      <c r="RBG3" s="15"/>
      <c r="RBH3" s="15"/>
      <c r="RBI3" s="15"/>
      <c r="RBJ3" s="15"/>
      <c r="RBK3" s="15"/>
      <c r="RBL3" s="15"/>
      <c r="RBM3" s="15"/>
      <c r="RBN3" s="15"/>
      <c r="RBO3" s="15"/>
      <c r="RBP3" s="15"/>
      <c r="RBQ3" s="15"/>
      <c r="RBR3" s="15"/>
      <c r="RBS3" s="15"/>
      <c r="RBT3" s="15"/>
      <c r="RBU3" s="15"/>
      <c r="RBV3" s="15"/>
      <c r="RBW3" s="15"/>
      <c r="RBX3" s="15"/>
      <c r="RBY3" s="15"/>
      <c r="RBZ3" s="15"/>
      <c r="RCA3" s="15"/>
      <c r="RCB3" s="15"/>
      <c r="RCC3" s="15"/>
      <c r="RCD3" s="15"/>
      <c r="RCE3" s="15"/>
      <c r="RCF3" s="15"/>
      <c r="RCG3" s="15"/>
      <c r="RCH3" s="15"/>
      <c r="RCI3" s="15"/>
      <c r="RCJ3" s="15"/>
      <c r="RCK3" s="15"/>
      <c r="RCL3" s="15"/>
      <c r="RCM3" s="15"/>
      <c r="RCN3" s="15"/>
      <c r="RCO3" s="15"/>
      <c r="RCP3" s="15"/>
      <c r="RCQ3" s="15"/>
      <c r="RCR3" s="15"/>
      <c r="RCS3" s="15"/>
      <c r="RCT3" s="15"/>
      <c r="RCU3" s="15"/>
      <c r="RCV3" s="15"/>
      <c r="RCW3" s="15"/>
      <c r="RCX3" s="15"/>
      <c r="RCY3" s="15"/>
      <c r="RCZ3" s="15"/>
      <c r="RDA3" s="15"/>
      <c r="RDB3" s="15"/>
      <c r="RDC3" s="15"/>
      <c r="RDD3" s="15"/>
      <c r="RDE3" s="15"/>
      <c r="RDF3" s="15"/>
      <c r="RDG3" s="15"/>
      <c r="RDH3" s="15"/>
      <c r="RDI3" s="15"/>
      <c r="RDJ3" s="15"/>
      <c r="RDK3" s="15"/>
      <c r="RDL3" s="15"/>
      <c r="RDM3" s="15"/>
      <c r="RDN3" s="15"/>
      <c r="RDO3" s="15"/>
      <c r="RDP3" s="15"/>
      <c r="RDQ3" s="15"/>
      <c r="RDR3" s="15"/>
      <c r="RDS3" s="15"/>
      <c r="RDT3" s="15"/>
      <c r="RDU3" s="15"/>
      <c r="RDV3" s="15"/>
      <c r="RDW3" s="15"/>
      <c r="RDX3" s="15"/>
      <c r="RDY3" s="15"/>
      <c r="RDZ3" s="15"/>
      <c r="REA3" s="15"/>
      <c r="REB3" s="15"/>
      <c r="REC3" s="15"/>
      <c r="RED3" s="15"/>
      <c r="REE3" s="15"/>
      <c r="REF3" s="15"/>
      <c r="REG3" s="15"/>
      <c r="REH3" s="15"/>
      <c r="REI3" s="15"/>
      <c r="REJ3" s="15"/>
      <c r="REK3" s="15"/>
      <c r="REL3" s="15"/>
      <c r="REM3" s="15"/>
      <c r="REN3" s="15"/>
      <c r="REO3" s="15"/>
      <c r="REP3" s="15"/>
      <c r="REQ3" s="15"/>
      <c r="RER3" s="15"/>
      <c r="RES3" s="15"/>
      <c r="RET3" s="15"/>
      <c r="REU3" s="15"/>
      <c r="REV3" s="15"/>
      <c r="REW3" s="15"/>
      <c r="REX3" s="15"/>
      <c r="REY3" s="15"/>
      <c r="REZ3" s="15"/>
      <c r="RFA3" s="15"/>
      <c r="RFB3" s="15"/>
      <c r="RFC3" s="15"/>
      <c r="RFD3" s="15"/>
      <c r="RFE3" s="15"/>
      <c r="RFF3" s="15"/>
      <c r="RFG3" s="15"/>
      <c r="RFH3" s="15"/>
      <c r="RFI3" s="15"/>
      <c r="RFJ3" s="15"/>
      <c r="RFK3" s="15"/>
      <c r="RFL3" s="15"/>
      <c r="RFM3" s="15"/>
      <c r="RFN3" s="15"/>
      <c r="RFO3" s="15"/>
      <c r="RFP3" s="15"/>
      <c r="RFQ3" s="15"/>
      <c r="RFR3" s="15"/>
      <c r="RFS3" s="15"/>
      <c r="RFT3" s="15"/>
      <c r="RFU3" s="15"/>
      <c r="RFV3" s="15"/>
      <c r="RFW3" s="15"/>
      <c r="RFX3" s="15"/>
      <c r="RFY3" s="15"/>
      <c r="RFZ3" s="15"/>
      <c r="RGA3" s="15"/>
      <c r="RGB3" s="15"/>
      <c r="RGC3" s="15"/>
      <c r="RGD3" s="15"/>
      <c r="RGE3" s="15"/>
      <c r="RGF3" s="15"/>
      <c r="RGG3" s="15"/>
      <c r="RGH3" s="15"/>
      <c r="RGI3" s="15"/>
      <c r="RGJ3" s="15"/>
      <c r="RGK3" s="15"/>
      <c r="RGL3" s="15"/>
      <c r="RGM3" s="15"/>
      <c r="RGN3" s="15"/>
      <c r="RGO3" s="15"/>
      <c r="RGP3" s="15"/>
      <c r="RGQ3" s="15"/>
      <c r="RGR3" s="15"/>
      <c r="RGS3" s="15"/>
      <c r="RGT3" s="15"/>
      <c r="RGU3" s="15"/>
      <c r="RGV3" s="15"/>
      <c r="RGW3" s="15"/>
      <c r="RGX3" s="15"/>
      <c r="RGY3" s="15"/>
      <c r="RGZ3" s="15"/>
      <c r="RHA3" s="15"/>
      <c r="RHB3" s="15"/>
      <c r="RHC3" s="15"/>
      <c r="RHD3" s="15"/>
      <c r="RHE3" s="15"/>
      <c r="RHF3" s="15"/>
      <c r="RHG3" s="15"/>
      <c r="RHH3" s="15"/>
      <c r="RHI3" s="15"/>
      <c r="RHJ3" s="15"/>
      <c r="RHK3" s="15"/>
      <c r="RHL3" s="15"/>
      <c r="RHM3" s="15"/>
      <c r="RHN3" s="15"/>
      <c r="RHO3" s="15"/>
      <c r="RHP3" s="15"/>
      <c r="RHQ3" s="15"/>
      <c r="RHR3" s="15"/>
      <c r="RHS3" s="15"/>
      <c r="RHT3" s="15"/>
      <c r="RHU3" s="15"/>
      <c r="RHV3" s="15"/>
      <c r="RHW3" s="15"/>
      <c r="RHX3" s="15"/>
      <c r="RHY3" s="15"/>
      <c r="RHZ3" s="15"/>
      <c r="RIA3" s="15"/>
      <c r="RIB3" s="15"/>
      <c r="RIC3" s="15"/>
      <c r="RID3" s="15"/>
      <c r="RIE3" s="15"/>
      <c r="RIF3" s="15"/>
      <c r="RIG3" s="15"/>
      <c r="RIH3" s="15"/>
      <c r="RII3" s="15"/>
      <c r="RIJ3" s="15"/>
      <c r="RIK3" s="15"/>
      <c r="RIL3" s="15"/>
      <c r="RIM3" s="15"/>
      <c r="RIN3" s="15"/>
      <c r="RIO3" s="15"/>
      <c r="RIP3" s="15"/>
      <c r="RIQ3" s="15"/>
      <c r="RIR3" s="15"/>
      <c r="RIS3" s="15"/>
      <c r="RIT3" s="15"/>
      <c r="RIU3" s="15"/>
      <c r="RIV3" s="15"/>
      <c r="RIW3" s="15"/>
      <c r="RIX3" s="15"/>
      <c r="RIY3" s="15"/>
      <c r="RIZ3" s="15"/>
      <c r="RJA3" s="15"/>
      <c r="RJB3" s="15"/>
      <c r="RJC3" s="15"/>
      <c r="RJD3" s="15"/>
      <c r="RJE3" s="15"/>
      <c r="RJF3" s="15"/>
      <c r="RJG3" s="15"/>
      <c r="RJH3" s="15"/>
      <c r="RJI3" s="15"/>
      <c r="RJJ3" s="15"/>
      <c r="RJK3" s="15"/>
      <c r="RJL3" s="15"/>
      <c r="RJM3" s="15"/>
      <c r="RJN3" s="15"/>
      <c r="RJO3" s="15"/>
      <c r="RJP3" s="15"/>
      <c r="RJQ3" s="15"/>
      <c r="RJR3" s="15"/>
      <c r="RJS3" s="15"/>
      <c r="RJT3" s="15"/>
      <c r="RJU3" s="15"/>
      <c r="RJV3" s="15"/>
      <c r="RJW3" s="15"/>
      <c r="RJX3" s="15"/>
      <c r="RJY3" s="15"/>
      <c r="RJZ3" s="15"/>
      <c r="RKA3" s="15"/>
      <c r="RKB3" s="15"/>
      <c r="RKC3" s="15"/>
      <c r="RKD3" s="15"/>
      <c r="RKE3" s="15"/>
      <c r="RKF3" s="15"/>
      <c r="RKG3" s="15"/>
      <c r="RKH3" s="15"/>
      <c r="RKI3" s="15"/>
      <c r="RKJ3" s="15"/>
      <c r="RKK3" s="15"/>
      <c r="RKL3" s="15"/>
      <c r="RKM3" s="15"/>
      <c r="RKN3" s="15"/>
      <c r="RKO3" s="15"/>
      <c r="RKP3" s="15"/>
      <c r="RKQ3" s="15"/>
      <c r="RKR3" s="15"/>
      <c r="RKS3" s="15"/>
      <c r="RKT3" s="15"/>
      <c r="RKU3" s="15"/>
      <c r="RKV3" s="15"/>
      <c r="RKW3" s="15"/>
      <c r="RKX3" s="15"/>
      <c r="RKY3" s="15"/>
      <c r="RKZ3" s="15"/>
      <c r="RLA3" s="15"/>
      <c r="RLB3" s="15"/>
      <c r="RLC3" s="15"/>
      <c r="RLD3" s="15"/>
      <c r="RLE3" s="15"/>
      <c r="RLF3" s="15"/>
      <c r="RLG3" s="15"/>
      <c r="RLH3" s="15"/>
      <c r="RLI3" s="15"/>
      <c r="RLJ3" s="15"/>
      <c r="RLK3" s="15"/>
      <c r="RLL3" s="15"/>
      <c r="RLM3" s="15"/>
      <c r="RLN3" s="15"/>
      <c r="RLO3" s="15"/>
      <c r="RLP3" s="15"/>
      <c r="RLQ3" s="15"/>
      <c r="RLR3" s="15"/>
      <c r="RLS3" s="15"/>
      <c r="RLT3" s="15"/>
      <c r="RLU3" s="15"/>
      <c r="RLV3" s="15"/>
      <c r="RLW3" s="15"/>
      <c r="RLX3" s="15"/>
      <c r="RLY3" s="15"/>
      <c r="RLZ3" s="15"/>
      <c r="RMA3" s="15"/>
      <c r="RMB3" s="15"/>
      <c r="RMC3" s="15"/>
      <c r="RMD3" s="15"/>
      <c r="RME3" s="15"/>
      <c r="RMF3" s="15"/>
      <c r="RMG3" s="15"/>
      <c r="RMH3" s="15"/>
      <c r="RMI3" s="15"/>
      <c r="RMJ3" s="15"/>
      <c r="RMK3" s="15"/>
      <c r="RML3" s="15"/>
      <c r="RMM3" s="15"/>
      <c r="RMN3" s="15"/>
      <c r="RMO3" s="15"/>
      <c r="RMP3" s="15"/>
      <c r="RMQ3" s="15"/>
      <c r="RMR3" s="15"/>
      <c r="RMS3" s="15"/>
      <c r="RMT3" s="15"/>
      <c r="RMU3" s="15"/>
      <c r="RMV3" s="15"/>
      <c r="RMW3" s="15"/>
      <c r="RMX3" s="15"/>
      <c r="RMY3" s="15"/>
      <c r="RMZ3" s="15"/>
      <c r="RNA3" s="15"/>
      <c r="RNB3" s="15"/>
      <c r="RNC3" s="15"/>
      <c r="RND3" s="15"/>
      <c r="RNE3" s="15"/>
      <c r="RNF3" s="15"/>
      <c r="RNG3" s="15"/>
      <c r="RNH3" s="15"/>
      <c r="RNI3" s="15"/>
      <c r="RNJ3" s="15"/>
      <c r="RNK3" s="15"/>
      <c r="RNL3" s="15"/>
      <c r="RNM3" s="15"/>
      <c r="RNN3" s="15"/>
      <c r="RNO3" s="15"/>
      <c r="RNP3" s="15"/>
      <c r="RNQ3" s="15"/>
      <c r="RNR3" s="15"/>
      <c r="RNS3" s="15"/>
      <c r="RNT3" s="15"/>
      <c r="RNU3" s="15"/>
      <c r="RNV3" s="15"/>
      <c r="RNW3" s="15"/>
      <c r="RNX3" s="15"/>
      <c r="RNY3" s="15"/>
      <c r="RNZ3" s="15"/>
      <c r="ROA3" s="15"/>
      <c r="ROB3" s="15"/>
      <c r="ROC3" s="15"/>
      <c r="ROD3" s="15"/>
      <c r="ROE3" s="15"/>
      <c r="ROF3" s="15"/>
      <c r="ROG3" s="15"/>
      <c r="ROH3" s="15"/>
      <c r="ROI3" s="15"/>
      <c r="ROJ3" s="15"/>
      <c r="ROK3" s="15"/>
      <c r="ROL3" s="15"/>
      <c r="ROM3" s="15"/>
      <c r="RON3" s="15"/>
      <c r="ROO3" s="15"/>
      <c r="ROP3" s="15"/>
      <c r="ROQ3" s="15"/>
      <c r="ROR3" s="15"/>
      <c r="ROS3" s="15"/>
      <c r="ROT3" s="15"/>
      <c r="ROU3" s="15"/>
      <c r="ROV3" s="15"/>
      <c r="ROW3" s="15"/>
      <c r="ROX3" s="15"/>
      <c r="ROY3" s="15"/>
      <c r="ROZ3" s="15"/>
      <c r="RPA3" s="15"/>
      <c r="RPB3" s="15"/>
      <c r="RPC3" s="15"/>
      <c r="RPD3" s="15"/>
      <c r="RPE3" s="15"/>
      <c r="RPF3" s="15"/>
      <c r="RPG3" s="15"/>
      <c r="RPH3" s="15"/>
      <c r="RPI3" s="15"/>
      <c r="RPJ3" s="15"/>
      <c r="RPK3" s="15"/>
      <c r="RPL3" s="15"/>
      <c r="RPM3" s="15"/>
      <c r="RPN3" s="15"/>
      <c r="RPO3" s="15"/>
      <c r="RPP3" s="15"/>
      <c r="RPQ3" s="15"/>
      <c r="RPR3" s="15"/>
      <c r="RPS3" s="15"/>
      <c r="RPT3" s="15"/>
      <c r="RPU3" s="15"/>
      <c r="RPV3" s="15"/>
      <c r="RPW3" s="15"/>
      <c r="RPX3" s="15"/>
      <c r="RPY3" s="15"/>
      <c r="RPZ3" s="15"/>
      <c r="RQA3" s="15"/>
      <c r="RQB3" s="15"/>
      <c r="RQC3" s="15"/>
      <c r="RQD3" s="15"/>
      <c r="RQE3" s="15"/>
      <c r="RQF3" s="15"/>
      <c r="RQG3" s="15"/>
      <c r="RQH3" s="15"/>
      <c r="RQI3" s="15"/>
      <c r="RQJ3" s="15"/>
      <c r="RQK3" s="15"/>
      <c r="RQL3" s="15"/>
      <c r="RQM3" s="15"/>
      <c r="RQN3" s="15"/>
      <c r="RQO3" s="15"/>
      <c r="RQP3" s="15"/>
      <c r="RQQ3" s="15"/>
      <c r="RQR3" s="15"/>
      <c r="RQS3" s="15"/>
      <c r="RQT3" s="15"/>
      <c r="RQU3" s="15"/>
      <c r="RQV3" s="15"/>
      <c r="RQW3" s="15"/>
      <c r="RQX3" s="15"/>
      <c r="RQY3" s="15"/>
      <c r="RQZ3" s="15"/>
      <c r="RRA3" s="15"/>
      <c r="RRB3" s="15"/>
      <c r="RRC3" s="15"/>
      <c r="RRD3" s="15"/>
      <c r="RRE3" s="15"/>
      <c r="RRF3" s="15"/>
      <c r="RRG3" s="15"/>
      <c r="RRH3" s="15"/>
      <c r="RRI3" s="15"/>
      <c r="RRJ3" s="15"/>
      <c r="RRK3" s="15"/>
      <c r="RRL3" s="15"/>
      <c r="RRM3" s="15"/>
      <c r="RRN3" s="15"/>
      <c r="RRO3" s="15"/>
      <c r="RRP3" s="15"/>
      <c r="RRQ3" s="15"/>
      <c r="RRR3" s="15"/>
      <c r="RRS3" s="15"/>
      <c r="RRT3" s="15"/>
      <c r="RRU3" s="15"/>
      <c r="RRV3" s="15"/>
      <c r="RRW3" s="15"/>
      <c r="RRX3" s="15"/>
      <c r="RRY3" s="15"/>
      <c r="RRZ3" s="15"/>
      <c r="RSA3" s="15"/>
      <c r="RSB3" s="15"/>
      <c r="RSC3" s="15"/>
      <c r="RSD3" s="15"/>
      <c r="RSE3" s="15"/>
      <c r="RSF3" s="15"/>
      <c r="RSG3" s="15"/>
      <c r="RSH3" s="15"/>
      <c r="RSI3" s="15"/>
      <c r="RSJ3" s="15"/>
      <c r="RSK3" s="15"/>
      <c r="RSL3" s="15"/>
      <c r="RSM3" s="15"/>
      <c r="RSN3" s="15"/>
      <c r="RSO3" s="15"/>
      <c r="RSP3" s="15"/>
      <c r="RSQ3" s="15"/>
      <c r="RSR3" s="15"/>
      <c r="RSS3" s="15"/>
      <c r="RST3" s="15"/>
      <c r="RSU3" s="15"/>
      <c r="RSV3" s="15"/>
      <c r="RSW3" s="15"/>
      <c r="RSX3" s="15"/>
      <c r="RSY3" s="15"/>
      <c r="RSZ3" s="15"/>
      <c r="RTA3" s="15"/>
      <c r="RTB3" s="15"/>
      <c r="RTC3" s="15"/>
      <c r="RTD3" s="15"/>
      <c r="RTE3" s="15"/>
      <c r="RTF3" s="15"/>
      <c r="RTG3" s="15"/>
      <c r="RTH3" s="15"/>
      <c r="RTI3" s="15"/>
      <c r="RTJ3" s="15"/>
      <c r="RTK3" s="15"/>
      <c r="RTL3" s="15"/>
      <c r="RTM3" s="15"/>
      <c r="RTN3" s="15"/>
      <c r="RTO3" s="15"/>
      <c r="RTP3" s="15"/>
      <c r="RTQ3" s="15"/>
      <c r="RTR3" s="15"/>
      <c r="RTS3" s="15"/>
      <c r="RTT3" s="15"/>
      <c r="RTU3" s="15"/>
      <c r="RTV3" s="15"/>
      <c r="RTW3" s="15"/>
      <c r="RTX3" s="15"/>
      <c r="RTY3" s="15"/>
      <c r="RTZ3" s="15"/>
      <c r="RUA3" s="15"/>
      <c r="RUB3" s="15"/>
      <c r="RUC3" s="15"/>
      <c r="RUD3" s="15"/>
      <c r="RUE3" s="15"/>
      <c r="RUF3" s="15"/>
      <c r="RUG3" s="15"/>
      <c r="RUH3" s="15"/>
      <c r="RUI3" s="15"/>
      <c r="RUJ3" s="15"/>
      <c r="RUK3" s="15"/>
      <c r="RUL3" s="15"/>
      <c r="RUM3" s="15"/>
      <c r="RUN3" s="15"/>
      <c r="RUO3" s="15"/>
      <c r="RUP3" s="15"/>
      <c r="RUQ3" s="15"/>
      <c r="RUR3" s="15"/>
      <c r="RUS3" s="15"/>
      <c r="RUT3" s="15"/>
      <c r="RUU3" s="15"/>
      <c r="RUV3" s="15"/>
      <c r="RUW3" s="15"/>
      <c r="RUX3" s="15"/>
      <c r="RUY3" s="15"/>
      <c r="RUZ3" s="15"/>
      <c r="RVA3" s="15"/>
      <c r="RVB3" s="15"/>
      <c r="RVC3" s="15"/>
      <c r="RVD3" s="15"/>
      <c r="RVE3" s="15"/>
      <c r="RVF3" s="15"/>
      <c r="RVG3" s="15"/>
      <c r="RVH3" s="15"/>
      <c r="RVI3" s="15"/>
      <c r="RVJ3" s="15"/>
      <c r="RVK3" s="15"/>
      <c r="RVL3" s="15"/>
      <c r="RVM3" s="15"/>
      <c r="RVN3" s="15"/>
      <c r="RVO3" s="15"/>
      <c r="RVP3" s="15"/>
      <c r="RVQ3" s="15"/>
      <c r="RVR3" s="15"/>
      <c r="RVS3" s="15"/>
      <c r="RVT3" s="15"/>
      <c r="RVU3" s="15"/>
      <c r="RVV3" s="15"/>
      <c r="RVW3" s="15"/>
      <c r="RVX3" s="15"/>
      <c r="RVY3" s="15"/>
      <c r="RVZ3" s="15"/>
      <c r="RWA3" s="15"/>
      <c r="RWB3" s="15"/>
      <c r="RWC3" s="15"/>
      <c r="RWD3" s="15"/>
      <c r="RWE3" s="15"/>
      <c r="RWF3" s="15"/>
      <c r="RWG3" s="15"/>
      <c r="RWH3" s="15"/>
      <c r="RWI3" s="15"/>
      <c r="RWJ3" s="15"/>
      <c r="RWK3" s="15"/>
      <c r="RWL3" s="15"/>
      <c r="RWM3" s="15"/>
      <c r="RWN3" s="15"/>
      <c r="RWO3" s="15"/>
      <c r="RWP3" s="15"/>
      <c r="RWQ3" s="15"/>
      <c r="RWR3" s="15"/>
      <c r="RWS3" s="15"/>
      <c r="RWT3" s="15"/>
      <c r="RWU3" s="15"/>
      <c r="RWV3" s="15"/>
      <c r="RWW3" s="15"/>
      <c r="RWX3" s="15"/>
      <c r="RWY3" s="15"/>
      <c r="RWZ3" s="15"/>
      <c r="RXA3" s="15"/>
      <c r="RXB3" s="15"/>
      <c r="RXC3" s="15"/>
      <c r="RXD3" s="15"/>
      <c r="RXE3" s="15"/>
      <c r="RXF3" s="15"/>
      <c r="RXG3" s="15"/>
      <c r="RXH3" s="15"/>
      <c r="RXI3" s="15"/>
      <c r="RXJ3" s="15"/>
      <c r="RXK3" s="15"/>
      <c r="RXL3" s="15"/>
      <c r="RXM3" s="15"/>
      <c r="RXN3" s="15"/>
      <c r="RXO3" s="15"/>
      <c r="RXP3" s="15"/>
      <c r="RXQ3" s="15"/>
      <c r="RXR3" s="15"/>
      <c r="RXS3" s="15"/>
      <c r="RXT3" s="15"/>
      <c r="RXU3" s="15"/>
      <c r="RXV3" s="15"/>
      <c r="RXW3" s="15"/>
      <c r="RXX3" s="15"/>
      <c r="RXY3" s="15"/>
      <c r="RXZ3" s="15"/>
      <c r="RYA3" s="15"/>
      <c r="RYB3" s="15"/>
      <c r="RYC3" s="15"/>
      <c r="RYD3" s="15"/>
      <c r="RYE3" s="15"/>
      <c r="RYF3" s="15"/>
      <c r="RYG3" s="15"/>
      <c r="RYH3" s="15"/>
      <c r="RYI3" s="15"/>
      <c r="RYJ3" s="15"/>
      <c r="RYK3" s="15"/>
      <c r="RYL3" s="15"/>
      <c r="RYM3" s="15"/>
      <c r="RYN3" s="15"/>
      <c r="RYO3" s="15"/>
      <c r="RYP3" s="15"/>
      <c r="RYQ3" s="15"/>
      <c r="RYR3" s="15"/>
      <c r="RYS3" s="15"/>
      <c r="RYT3" s="15"/>
      <c r="RYU3" s="15"/>
      <c r="RYV3" s="15"/>
      <c r="RYW3" s="15"/>
      <c r="RYX3" s="15"/>
      <c r="RYY3" s="15"/>
      <c r="RYZ3" s="15"/>
      <c r="RZA3" s="15"/>
      <c r="RZB3" s="15"/>
      <c r="RZC3" s="15"/>
      <c r="RZD3" s="15"/>
      <c r="RZE3" s="15"/>
      <c r="RZF3" s="15"/>
      <c r="RZG3" s="15"/>
      <c r="RZH3" s="15"/>
      <c r="RZI3" s="15"/>
      <c r="RZJ3" s="15"/>
      <c r="RZK3" s="15"/>
      <c r="RZL3" s="15"/>
      <c r="RZM3" s="15"/>
      <c r="RZN3" s="15"/>
      <c r="RZO3" s="15"/>
      <c r="RZP3" s="15"/>
      <c r="RZQ3" s="15"/>
      <c r="RZR3" s="15"/>
      <c r="RZS3" s="15"/>
      <c r="RZT3" s="15"/>
      <c r="RZU3" s="15"/>
      <c r="RZV3" s="15"/>
      <c r="RZW3" s="15"/>
      <c r="RZX3" s="15"/>
      <c r="RZY3" s="15"/>
      <c r="RZZ3" s="15"/>
      <c r="SAA3" s="15"/>
      <c r="SAB3" s="15"/>
      <c r="SAC3" s="15"/>
      <c r="SAD3" s="15"/>
      <c r="SAE3" s="15"/>
      <c r="SAF3" s="15"/>
      <c r="SAG3" s="15"/>
      <c r="SAH3" s="15"/>
      <c r="SAI3" s="15"/>
      <c r="SAJ3" s="15"/>
      <c r="SAK3" s="15"/>
      <c r="SAL3" s="15"/>
      <c r="SAM3" s="15"/>
      <c r="SAN3" s="15"/>
      <c r="SAO3" s="15"/>
      <c r="SAP3" s="15"/>
      <c r="SAQ3" s="15"/>
      <c r="SAR3" s="15"/>
      <c r="SAS3" s="15"/>
      <c r="SAT3" s="15"/>
      <c r="SAU3" s="15"/>
      <c r="SAV3" s="15"/>
      <c r="SAW3" s="15"/>
      <c r="SAX3" s="15"/>
      <c r="SAY3" s="15"/>
      <c r="SAZ3" s="15"/>
      <c r="SBA3" s="15"/>
      <c r="SBB3" s="15"/>
      <c r="SBC3" s="15"/>
      <c r="SBD3" s="15"/>
      <c r="SBE3" s="15"/>
      <c r="SBF3" s="15"/>
      <c r="SBG3" s="15"/>
      <c r="SBH3" s="15"/>
      <c r="SBI3" s="15"/>
      <c r="SBJ3" s="15"/>
      <c r="SBK3" s="15"/>
      <c r="SBL3" s="15"/>
      <c r="SBM3" s="15"/>
      <c r="SBN3" s="15"/>
      <c r="SBO3" s="15"/>
      <c r="SBP3" s="15"/>
      <c r="SBQ3" s="15"/>
      <c r="SBR3" s="15"/>
      <c r="SBS3" s="15"/>
      <c r="SBT3" s="15"/>
      <c r="SBU3" s="15"/>
      <c r="SBV3" s="15"/>
      <c r="SBW3" s="15"/>
      <c r="SBX3" s="15"/>
      <c r="SBY3" s="15"/>
      <c r="SBZ3" s="15"/>
      <c r="SCA3" s="15"/>
      <c r="SCB3" s="15"/>
      <c r="SCC3" s="15"/>
      <c r="SCD3" s="15"/>
      <c r="SCE3" s="15"/>
      <c r="SCF3" s="15"/>
      <c r="SCG3" s="15"/>
      <c r="SCH3" s="15"/>
      <c r="SCI3" s="15"/>
      <c r="SCJ3" s="15"/>
      <c r="SCK3" s="15"/>
      <c r="SCL3" s="15"/>
      <c r="SCM3" s="15"/>
      <c r="SCN3" s="15"/>
      <c r="SCO3" s="15"/>
      <c r="SCP3" s="15"/>
      <c r="SCQ3" s="15"/>
      <c r="SCR3" s="15"/>
      <c r="SCS3" s="15"/>
      <c r="SCT3" s="15"/>
      <c r="SCU3" s="15"/>
      <c r="SCV3" s="15"/>
      <c r="SCW3" s="15"/>
      <c r="SCX3" s="15"/>
      <c r="SCY3" s="15"/>
      <c r="SCZ3" s="15"/>
      <c r="SDA3" s="15"/>
      <c r="SDB3" s="15"/>
      <c r="SDC3" s="15"/>
      <c r="SDD3" s="15"/>
      <c r="SDE3" s="15"/>
      <c r="SDF3" s="15"/>
      <c r="SDG3" s="15"/>
      <c r="SDH3" s="15"/>
      <c r="SDI3" s="15"/>
      <c r="SDJ3" s="15"/>
      <c r="SDK3" s="15"/>
      <c r="SDL3" s="15"/>
      <c r="SDM3" s="15"/>
      <c r="SDN3" s="15"/>
      <c r="SDO3" s="15"/>
      <c r="SDP3" s="15"/>
      <c r="SDQ3" s="15"/>
      <c r="SDR3" s="15"/>
      <c r="SDS3" s="15"/>
      <c r="SDT3" s="15"/>
      <c r="SDU3" s="15"/>
      <c r="SDV3" s="15"/>
      <c r="SDW3" s="15"/>
      <c r="SDX3" s="15"/>
      <c r="SDY3" s="15"/>
      <c r="SDZ3" s="15"/>
      <c r="SEA3" s="15"/>
      <c r="SEB3" s="15"/>
      <c r="SEC3" s="15"/>
      <c r="SED3" s="15"/>
      <c r="SEE3" s="15"/>
      <c r="SEF3" s="15"/>
      <c r="SEG3" s="15"/>
      <c r="SEH3" s="15"/>
      <c r="SEI3" s="15"/>
      <c r="SEJ3" s="15"/>
      <c r="SEK3" s="15"/>
      <c r="SEL3" s="15"/>
      <c r="SEM3" s="15"/>
      <c r="SEN3" s="15"/>
      <c r="SEO3" s="15"/>
      <c r="SEP3" s="15"/>
      <c r="SEQ3" s="15"/>
      <c r="SER3" s="15"/>
      <c r="SES3" s="15"/>
      <c r="SET3" s="15"/>
      <c r="SEU3" s="15"/>
      <c r="SEV3" s="15"/>
      <c r="SEW3" s="15"/>
      <c r="SEX3" s="15"/>
      <c r="SEY3" s="15"/>
      <c r="SEZ3" s="15"/>
      <c r="SFA3" s="15"/>
      <c r="SFB3" s="15"/>
      <c r="SFC3" s="15"/>
      <c r="SFD3" s="15"/>
      <c r="SFE3" s="15"/>
      <c r="SFF3" s="15"/>
      <c r="SFG3" s="15"/>
      <c r="SFH3" s="15"/>
      <c r="SFI3" s="15"/>
      <c r="SFJ3" s="15"/>
      <c r="SFK3" s="15"/>
      <c r="SFL3" s="15"/>
      <c r="SFM3" s="15"/>
      <c r="SFN3" s="15"/>
      <c r="SFO3" s="15"/>
      <c r="SFP3" s="15"/>
      <c r="SFQ3" s="15"/>
      <c r="SFR3" s="15"/>
      <c r="SFS3" s="15"/>
      <c r="SFT3" s="15"/>
      <c r="SFU3" s="15"/>
      <c r="SFV3" s="15"/>
      <c r="SFW3" s="15"/>
      <c r="SFX3" s="15"/>
      <c r="SFY3" s="15"/>
      <c r="SFZ3" s="15"/>
      <c r="SGA3" s="15"/>
      <c r="SGB3" s="15"/>
      <c r="SGC3" s="15"/>
      <c r="SGD3" s="15"/>
      <c r="SGE3" s="15"/>
      <c r="SGF3" s="15"/>
      <c r="SGG3" s="15"/>
      <c r="SGH3" s="15"/>
      <c r="SGI3" s="15"/>
      <c r="SGJ3" s="15"/>
      <c r="SGK3" s="15"/>
      <c r="SGL3" s="15"/>
      <c r="SGM3" s="15"/>
      <c r="SGN3" s="15"/>
      <c r="SGO3" s="15"/>
      <c r="SGP3" s="15"/>
      <c r="SGQ3" s="15"/>
      <c r="SGR3" s="15"/>
      <c r="SGS3" s="15"/>
      <c r="SGT3" s="15"/>
      <c r="SGU3" s="15"/>
      <c r="SGV3" s="15"/>
      <c r="SGW3" s="15"/>
      <c r="SGX3" s="15"/>
      <c r="SGY3" s="15"/>
      <c r="SGZ3" s="15"/>
      <c r="SHA3" s="15"/>
      <c r="SHB3" s="15"/>
      <c r="SHC3" s="15"/>
      <c r="SHD3" s="15"/>
      <c r="SHE3" s="15"/>
      <c r="SHF3" s="15"/>
      <c r="SHG3" s="15"/>
      <c r="SHH3" s="15"/>
      <c r="SHI3" s="15"/>
      <c r="SHJ3" s="15"/>
      <c r="SHK3" s="15"/>
      <c r="SHL3" s="15"/>
      <c r="SHM3" s="15"/>
      <c r="SHN3" s="15"/>
      <c r="SHO3" s="15"/>
      <c r="SHP3" s="15"/>
      <c r="SHQ3" s="15"/>
      <c r="SHR3" s="15"/>
      <c r="SHS3" s="15"/>
      <c r="SHT3" s="15"/>
      <c r="SHU3" s="15"/>
      <c r="SHV3" s="15"/>
      <c r="SHW3" s="15"/>
      <c r="SHX3" s="15"/>
      <c r="SHY3" s="15"/>
      <c r="SHZ3" s="15"/>
      <c r="SIA3" s="15"/>
      <c r="SIB3" s="15"/>
      <c r="SIC3" s="15"/>
      <c r="SID3" s="15"/>
      <c r="SIE3" s="15"/>
      <c r="SIF3" s="15"/>
      <c r="SIG3" s="15"/>
      <c r="SIH3" s="15"/>
      <c r="SII3" s="15"/>
      <c r="SIJ3" s="15"/>
      <c r="SIK3" s="15"/>
      <c r="SIL3" s="15"/>
      <c r="SIM3" s="15"/>
      <c r="SIN3" s="15"/>
      <c r="SIO3" s="15"/>
      <c r="SIP3" s="15"/>
      <c r="SIQ3" s="15"/>
      <c r="SIR3" s="15"/>
      <c r="SIS3" s="15"/>
      <c r="SIT3" s="15"/>
      <c r="SIU3" s="15"/>
      <c r="SIV3" s="15"/>
      <c r="SIW3" s="15"/>
      <c r="SIX3" s="15"/>
      <c r="SIY3" s="15"/>
      <c r="SIZ3" s="15"/>
      <c r="SJA3" s="15"/>
      <c r="SJB3" s="15"/>
      <c r="SJC3" s="15"/>
      <c r="SJD3" s="15"/>
      <c r="SJE3" s="15"/>
      <c r="SJF3" s="15"/>
      <c r="SJG3" s="15"/>
      <c r="SJH3" s="15"/>
      <c r="SJI3" s="15"/>
      <c r="SJJ3" s="15"/>
      <c r="SJK3" s="15"/>
      <c r="SJL3" s="15"/>
      <c r="SJM3" s="15"/>
      <c r="SJN3" s="15"/>
      <c r="SJO3" s="15"/>
      <c r="SJP3" s="15"/>
      <c r="SJQ3" s="15"/>
      <c r="SJR3" s="15"/>
      <c r="SJS3" s="15"/>
      <c r="SJT3" s="15"/>
      <c r="SJU3" s="15"/>
      <c r="SJV3" s="15"/>
      <c r="SJW3" s="15"/>
      <c r="SJX3" s="15"/>
      <c r="SJY3" s="15"/>
      <c r="SJZ3" s="15"/>
      <c r="SKA3" s="15"/>
      <c r="SKB3" s="15"/>
      <c r="SKC3" s="15"/>
      <c r="SKD3" s="15"/>
      <c r="SKE3" s="15"/>
      <c r="SKF3" s="15"/>
      <c r="SKG3" s="15"/>
      <c r="SKH3" s="15"/>
      <c r="SKI3" s="15"/>
      <c r="SKJ3" s="15"/>
      <c r="SKK3" s="15"/>
      <c r="SKL3" s="15"/>
      <c r="SKM3" s="15"/>
      <c r="SKN3" s="15"/>
      <c r="SKO3" s="15"/>
      <c r="SKP3" s="15"/>
      <c r="SKQ3" s="15"/>
      <c r="SKR3" s="15"/>
      <c r="SKS3" s="15"/>
      <c r="SKT3" s="15"/>
      <c r="SKU3" s="15"/>
      <c r="SKV3" s="15"/>
      <c r="SKW3" s="15"/>
      <c r="SKX3" s="15"/>
      <c r="SKY3" s="15"/>
      <c r="SKZ3" s="15"/>
      <c r="SLA3" s="15"/>
      <c r="SLB3" s="15"/>
      <c r="SLC3" s="15"/>
      <c r="SLD3" s="15"/>
      <c r="SLE3" s="15"/>
      <c r="SLF3" s="15"/>
      <c r="SLG3" s="15"/>
      <c r="SLH3" s="15"/>
      <c r="SLI3" s="15"/>
      <c r="SLJ3" s="15"/>
      <c r="SLK3" s="15"/>
      <c r="SLL3" s="15"/>
      <c r="SLM3" s="15"/>
      <c r="SLN3" s="15"/>
      <c r="SLO3" s="15"/>
      <c r="SLP3" s="15"/>
      <c r="SLQ3" s="15"/>
      <c r="SLR3" s="15"/>
      <c r="SLS3" s="15"/>
      <c r="SLT3" s="15"/>
      <c r="SLU3" s="15"/>
      <c r="SLV3" s="15"/>
      <c r="SLW3" s="15"/>
      <c r="SLX3" s="15"/>
      <c r="SLY3" s="15"/>
      <c r="SLZ3" s="15"/>
      <c r="SMA3" s="15"/>
      <c r="SMB3" s="15"/>
      <c r="SMC3" s="15"/>
      <c r="SMD3" s="15"/>
      <c r="SME3" s="15"/>
      <c r="SMF3" s="15"/>
      <c r="SMG3" s="15"/>
      <c r="SMH3" s="15"/>
      <c r="SMI3" s="15"/>
      <c r="SMJ3" s="15"/>
      <c r="SMK3" s="15"/>
      <c r="SML3" s="15"/>
      <c r="SMM3" s="15"/>
      <c r="SMN3" s="15"/>
      <c r="SMO3" s="15"/>
      <c r="SMP3" s="15"/>
      <c r="SMQ3" s="15"/>
      <c r="SMR3" s="15"/>
      <c r="SMS3" s="15"/>
      <c r="SMT3" s="15"/>
      <c r="SMU3" s="15"/>
      <c r="SMV3" s="15"/>
      <c r="SMW3" s="15"/>
      <c r="SMX3" s="15"/>
      <c r="SMY3" s="15"/>
      <c r="SMZ3" s="15"/>
      <c r="SNA3" s="15"/>
      <c r="SNB3" s="15"/>
      <c r="SNC3" s="15"/>
      <c r="SND3" s="15"/>
      <c r="SNE3" s="15"/>
      <c r="SNF3" s="15"/>
      <c r="SNG3" s="15"/>
      <c r="SNH3" s="15"/>
      <c r="SNI3" s="15"/>
      <c r="SNJ3" s="15"/>
      <c r="SNK3" s="15"/>
      <c r="SNL3" s="15"/>
      <c r="SNM3" s="15"/>
      <c r="SNN3" s="15"/>
      <c r="SNO3" s="15"/>
      <c r="SNP3" s="15"/>
      <c r="SNQ3" s="15"/>
      <c r="SNR3" s="15"/>
      <c r="SNS3" s="15"/>
      <c r="SNT3" s="15"/>
      <c r="SNU3" s="15"/>
      <c r="SNV3" s="15"/>
      <c r="SNW3" s="15"/>
      <c r="SNX3" s="15"/>
      <c r="SNY3" s="15"/>
      <c r="SNZ3" s="15"/>
      <c r="SOA3" s="15"/>
      <c r="SOB3" s="15"/>
      <c r="SOC3" s="15"/>
      <c r="SOD3" s="15"/>
      <c r="SOE3" s="15"/>
      <c r="SOF3" s="15"/>
      <c r="SOG3" s="15"/>
      <c r="SOH3" s="15"/>
      <c r="SOI3" s="15"/>
      <c r="SOJ3" s="15"/>
      <c r="SOK3" s="15"/>
      <c r="SOL3" s="15"/>
      <c r="SOM3" s="15"/>
      <c r="SON3" s="15"/>
      <c r="SOO3" s="15"/>
      <c r="SOP3" s="15"/>
      <c r="SOQ3" s="15"/>
      <c r="SOR3" s="15"/>
      <c r="SOS3" s="15"/>
      <c r="SOT3" s="15"/>
      <c r="SOU3" s="15"/>
      <c r="SOV3" s="15"/>
      <c r="SOW3" s="15"/>
      <c r="SOX3" s="15"/>
      <c r="SOY3" s="15"/>
      <c r="SOZ3" s="15"/>
      <c r="SPA3" s="15"/>
      <c r="SPB3" s="15"/>
      <c r="SPC3" s="15"/>
      <c r="SPD3" s="15"/>
      <c r="SPE3" s="15"/>
      <c r="SPF3" s="15"/>
      <c r="SPG3" s="15"/>
      <c r="SPH3" s="15"/>
      <c r="SPI3" s="15"/>
      <c r="SPJ3" s="15"/>
      <c r="SPK3" s="15"/>
      <c r="SPL3" s="15"/>
      <c r="SPM3" s="15"/>
      <c r="SPN3" s="15"/>
      <c r="SPO3" s="15"/>
      <c r="SPP3" s="15"/>
      <c r="SPQ3" s="15"/>
      <c r="SPR3" s="15"/>
      <c r="SPS3" s="15"/>
      <c r="SPT3" s="15"/>
      <c r="SPU3" s="15"/>
      <c r="SPV3" s="15"/>
      <c r="SPW3" s="15"/>
      <c r="SPX3" s="15"/>
      <c r="SPY3" s="15"/>
      <c r="SPZ3" s="15"/>
      <c r="SQA3" s="15"/>
      <c r="SQB3" s="15"/>
      <c r="SQC3" s="15"/>
      <c r="SQD3" s="15"/>
      <c r="SQE3" s="15"/>
      <c r="SQF3" s="15"/>
      <c r="SQG3" s="15"/>
      <c r="SQH3" s="15"/>
      <c r="SQI3" s="15"/>
      <c r="SQJ3" s="15"/>
      <c r="SQK3" s="15"/>
      <c r="SQL3" s="15"/>
      <c r="SQM3" s="15"/>
      <c r="SQN3" s="15"/>
      <c r="SQO3" s="15"/>
      <c r="SQP3" s="15"/>
      <c r="SQQ3" s="15"/>
      <c r="SQR3" s="15"/>
      <c r="SQS3" s="15"/>
      <c r="SQT3" s="15"/>
      <c r="SQU3" s="15"/>
      <c r="SQV3" s="15"/>
      <c r="SQW3" s="15"/>
      <c r="SQX3" s="15"/>
      <c r="SQY3" s="15"/>
      <c r="SQZ3" s="15"/>
      <c r="SRA3" s="15"/>
      <c r="SRB3" s="15"/>
      <c r="SRC3" s="15"/>
      <c r="SRD3" s="15"/>
      <c r="SRE3" s="15"/>
      <c r="SRF3" s="15"/>
      <c r="SRG3" s="15"/>
      <c r="SRH3" s="15"/>
      <c r="SRI3" s="15"/>
      <c r="SRJ3" s="15"/>
      <c r="SRK3" s="15"/>
      <c r="SRL3" s="15"/>
      <c r="SRM3" s="15"/>
      <c r="SRN3" s="15"/>
      <c r="SRO3" s="15"/>
      <c r="SRP3" s="15"/>
      <c r="SRQ3" s="15"/>
      <c r="SRR3" s="15"/>
      <c r="SRS3" s="15"/>
      <c r="SRT3" s="15"/>
      <c r="SRU3" s="15"/>
      <c r="SRV3" s="15"/>
      <c r="SRW3" s="15"/>
      <c r="SRX3" s="15"/>
      <c r="SRY3" s="15"/>
      <c r="SRZ3" s="15"/>
      <c r="SSA3" s="15"/>
      <c r="SSB3" s="15"/>
      <c r="SSC3" s="15"/>
      <c r="SSD3" s="15"/>
      <c r="SSE3" s="15"/>
      <c r="SSF3" s="15"/>
      <c r="SSG3" s="15"/>
      <c r="SSH3" s="15"/>
      <c r="SSI3" s="15"/>
      <c r="SSJ3" s="15"/>
      <c r="SSK3" s="15"/>
      <c r="SSL3" s="15"/>
      <c r="SSM3" s="15"/>
      <c r="SSN3" s="15"/>
      <c r="SSO3" s="15"/>
      <c r="SSP3" s="15"/>
      <c r="SSQ3" s="15"/>
      <c r="SSR3" s="15"/>
      <c r="SSS3" s="15"/>
      <c r="SST3" s="15"/>
      <c r="SSU3" s="15"/>
      <c r="SSV3" s="15"/>
      <c r="SSW3" s="15"/>
      <c r="SSX3" s="15"/>
      <c r="SSY3" s="15"/>
      <c r="SSZ3" s="15"/>
      <c r="STA3" s="15"/>
      <c r="STB3" s="15"/>
      <c r="STC3" s="15"/>
      <c r="STD3" s="15"/>
      <c r="STE3" s="15"/>
      <c r="STF3" s="15"/>
      <c r="STG3" s="15"/>
      <c r="STH3" s="15"/>
      <c r="STI3" s="15"/>
      <c r="STJ3" s="15"/>
      <c r="STK3" s="15"/>
      <c r="STL3" s="15"/>
      <c r="STM3" s="15"/>
      <c r="STN3" s="15"/>
      <c r="STO3" s="15"/>
      <c r="STP3" s="15"/>
      <c r="STQ3" s="15"/>
      <c r="STR3" s="15"/>
      <c r="STS3" s="15"/>
      <c r="STT3" s="15"/>
      <c r="STU3" s="15"/>
      <c r="STV3" s="15"/>
      <c r="STW3" s="15"/>
      <c r="STX3" s="15"/>
      <c r="STY3" s="15"/>
      <c r="STZ3" s="15"/>
      <c r="SUA3" s="15"/>
      <c r="SUB3" s="15"/>
      <c r="SUC3" s="15"/>
      <c r="SUD3" s="15"/>
      <c r="SUE3" s="15"/>
      <c r="SUF3" s="15"/>
      <c r="SUG3" s="15"/>
      <c r="SUH3" s="15"/>
      <c r="SUI3" s="15"/>
      <c r="SUJ3" s="15"/>
      <c r="SUK3" s="15"/>
      <c r="SUL3" s="15"/>
      <c r="SUM3" s="15"/>
      <c r="SUN3" s="15"/>
      <c r="SUO3" s="15"/>
      <c r="SUP3" s="15"/>
      <c r="SUQ3" s="15"/>
      <c r="SUR3" s="15"/>
      <c r="SUS3" s="15"/>
      <c r="SUT3" s="15"/>
      <c r="SUU3" s="15"/>
      <c r="SUV3" s="15"/>
      <c r="SUW3" s="15"/>
      <c r="SUX3" s="15"/>
      <c r="SUY3" s="15"/>
      <c r="SUZ3" s="15"/>
      <c r="SVA3" s="15"/>
      <c r="SVB3" s="15"/>
      <c r="SVC3" s="15"/>
      <c r="SVD3" s="15"/>
      <c r="SVE3" s="15"/>
      <c r="SVF3" s="15"/>
      <c r="SVG3" s="15"/>
      <c r="SVH3" s="15"/>
      <c r="SVI3" s="15"/>
      <c r="SVJ3" s="15"/>
      <c r="SVK3" s="15"/>
      <c r="SVL3" s="15"/>
      <c r="SVM3" s="15"/>
      <c r="SVN3" s="15"/>
      <c r="SVO3" s="15"/>
      <c r="SVP3" s="15"/>
      <c r="SVQ3" s="15"/>
      <c r="SVR3" s="15"/>
      <c r="SVS3" s="15"/>
      <c r="SVT3" s="15"/>
      <c r="SVU3" s="15"/>
      <c r="SVV3" s="15"/>
      <c r="SVW3" s="15"/>
      <c r="SVX3" s="15"/>
      <c r="SVY3" s="15"/>
      <c r="SVZ3" s="15"/>
      <c r="SWA3" s="15"/>
      <c r="SWB3" s="15"/>
      <c r="SWC3" s="15"/>
      <c r="SWD3" s="15"/>
      <c r="SWE3" s="15"/>
      <c r="SWF3" s="15"/>
      <c r="SWG3" s="15"/>
      <c r="SWH3" s="15"/>
      <c r="SWI3" s="15"/>
      <c r="SWJ3" s="15"/>
      <c r="SWK3" s="15"/>
      <c r="SWL3" s="15"/>
      <c r="SWM3" s="15"/>
      <c r="SWN3" s="15"/>
      <c r="SWO3" s="15"/>
      <c r="SWP3" s="15"/>
      <c r="SWQ3" s="15"/>
      <c r="SWR3" s="15"/>
      <c r="SWS3" s="15"/>
      <c r="SWT3" s="15"/>
      <c r="SWU3" s="15"/>
      <c r="SWV3" s="15"/>
      <c r="SWW3" s="15"/>
      <c r="SWX3" s="15"/>
      <c r="SWY3" s="15"/>
      <c r="SWZ3" s="15"/>
      <c r="SXA3" s="15"/>
      <c r="SXB3" s="15"/>
      <c r="SXC3" s="15"/>
      <c r="SXD3" s="15"/>
      <c r="SXE3" s="15"/>
      <c r="SXF3" s="15"/>
      <c r="SXG3" s="15"/>
      <c r="SXH3" s="15"/>
      <c r="SXI3" s="15"/>
      <c r="SXJ3" s="15"/>
      <c r="SXK3" s="15"/>
      <c r="SXL3" s="15"/>
      <c r="SXM3" s="15"/>
      <c r="SXN3" s="15"/>
      <c r="SXO3" s="15"/>
      <c r="SXP3" s="15"/>
      <c r="SXQ3" s="15"/>
      <c r="SXR3" s="15"/>
      <c r="SXS3" s="15"/>
      <c r="SXT3" s="15"/>
      <c r="SXU3" s="15"/>
      <c r="SXV3" s="15"/>
      <c r="SXW3" s="15"/>
      <c r="SXX3" s="15"/>
      <c r="SXY3" s="15"/>
      <c r="SXZ3" s="15"/>
      <c r="SYA3" s="15"/>
      <c r="SYB3" s="15"/>
      <c r="SYC3" s="15"/>
      <c r="SYD3" s="15"/>
      <c r="SYE3" s="15"/>
      <c r="SYF3" s="15"/>
      <c r="SYG3" s="15"/>
      <c r="SYH3" s="15"/>
      <c r="SYI3" s="15"/>
      <c r="SYJ3" s="15"/>
      <c r="SYK3" s="15"/>
      <c r="SYL3" s="15"/>
      <c r="SYM3" s="15"/>
      <c r="SYN3" s="15"/>
      <c r="SYO3" s="15"/>
      <c r="SYP3" s="15"/>
      <c r="SYQ3" s="15"/>
      <c r="SYR3" s="15"/>
      <c r="SYS3" s="15"/>
      <c r="SYT3" s="15"/>
      <c r="SYU3" s="15"/>
      <c r="SYV3" s="15"/>
      <c r="SYW3" s="15"/>
      <c r="SYX3" s="15"/>
      <c r="SYY3" s="15"/>
      <c r="SYZ3" s="15"/>
      <c r="SZA3" s="15"/>
      <c r="SZB3" s="15"/>
      <c r="SZC3" s="15"/>
      <c r="SZD3" s="15"/>
      <c r="SZE3" s="15"/>
      <c r="SZF3" s="15"/>
      <c r="SZG3" s="15"/>
      <c r="SZH3" s="15"/>
      <c r="SZI3" s="15"/>
      <c r="SZJ3" s="15"/>
      <c r="SZK3" s="15"/>
      <c r="SZL3" s="15"/>
      <c r="SZM3" s="15"/>
      <c r="SZN3" s="15"/>
      <c r="SZO3" s="15"/>
      <c r="SZP3" s="15"/>
      <c r="SZQ3" s="15"/>
      <c r="SZR3" s="15"/>
      <c r="SZS3" s="15"/>
      <c r="SZT3" s="15"/>
      <c r="SZU3" s="15"/>
      <c r="SZV3" s="15"/>
      <c r="SZW3" s="15"/>
      <c r="SZX3" s="15"/>
      <c r="SZY3" s="15"/>
      <c r="SZZ3" s="15"/>
      <c r="TAA3" s="15"/>
      <c r="TAB3" s="15"/>
      <c r="TAC3" s="15"/>
      <c r="TAD3" s="15"/>
      <c r="TAE3" s="15"/>
      <c r="TAF3" s="15"/>
      <c r="TAG3" s="15"/>
      <c r="TAH3" s="15"/>
      <c r="TAI3" s="15"/>
      <c r="TAJ3" s="15"/>
      <c r="TAK3" s="15"/>
      <c r="TAL3" s="15"/>
      <c r="TAM3" s="15"/>
      <c r="TAN3" s="15"/>
      <c r="TAO3" s="15"/>
      <c r="TAP3" s="15"/>
      <c r="TAQ3" s="15"/>
      <c r="TAR3" s="15"/>
      <c r="TAS3" s="15"/>
      <c r="TAT3" s="15"/>
      <c r="TAU3" s="15"/>
      <c r="TAV3" s="15"/>
      <c r="TAW3" s="15"/>
      <c r="TAX3" s="15"/>
      <c r="TAY3" s="15"/>
      <c r="TAZ3" s="15"/>
      <c r="TBA3" s="15"/>
      <c r="TBB3" s="15"/>
      <c r="TBC3" s="15"/>
      <c r="TBD3" s="15"/>
      <c r="TBE3" s="15"/>
      <c r="TBF3" s="15"/>
      <c r="TBG3" s="15"/>
      <c r="TBH3" s="15"/>
      <c r="TBI3" s="15"/>
      <c r="TBJ3" s="15"/>
      <c r="TBK3" s="15"/>
      <c r="TBL3" s="15"/>
      <c r="TBM3" s="15"/>
      <c r="TBN3" s="15"/>
      <c r="TBO3" s="15"/>
      <c r="TBP3" s="15"/>
      <c r="TBQ3" s="15"/>
      <c r="TBR3" s="15"/>
      <c r="TBS3" s="15"/>
      <c r="TBT3" s="15"/>
      <c r="TBU3" s="15"/>
      <c r="TBV3" s="15"/>
      <c r="TBW3" s="15"/>
      <c r="TBX3" s="15"/>
      <c r="TBY3" s="15"/>
      <c r="TBZ3" s="15"/>
      <c r="TCA3" s="15"/>
      <c r="TCB3" s="15"/>
      <c r="TCC3" s="15"/>
      <c r="TCD3" s="15"/>
      <c r="TCE3" s="15"/>
      <c r="TCF3" s="15"/>
      <c r="TCG3" s="15"/>
      <c r="TCH3" s="15"/>
      <c r="TCI3" s="15"/>
      <c r="TCJ3" s="15"/>
      <c r="TCK3" s="15"/>
      <c r="TCL3" s="15"/>
      <c r="TCM3" s="15"/>
      <c r="TCN3" s="15"/>
      <c r="TCO3" s="15"/>
      <c r="TCP3" s="15"/>
      <c r="TCQ3" s="15"/>
      <c r="TCR3" s="15"/>
      <c r="TCS3" s="15"/>
      <c r="TCT3" s="15"/>
      <c r="TCU3" s="15"/>
      <c r="TCV3" s="15"/>
      <c r="TCW3" s="15"/>
      <c r="TCX3" s="15"/>
      <c r="TCY3" s="15"/>
      <c r="TCZ3" s="15"/>
      <c r="TDA3" s="15"/>
      <c r="TDB3" s="15"/>
      <c r="TDC3" s="15"/>
      <c r="TDD3" s="15"/>
      <c r="TDE3" s="15"/>
      <c r="TDF3" s="15"/>
      <c r="TDG3" s="15"/>
      <c r="TDH3" s="15"/>
      <c r="TDI3" s="15"/>
      <c r="TDJ3" s="15"/>
      <c r="TDK3" s="15"/>
      <c r="TDL3" s="15"/>
      <c r="TDM3" s="15"/>
      <c r="TDN3" s="15"/>
      <c r="TDO3" s="15"/>
      <c r="TDP3" s="15"/>
      <c r="TDQ3" s="15"/>
      <c r="TDR3" s="15"/>
      <c r="TDS3" s="15"/>
      <c r="TDT3" s="15"/>
      <c r="TDU3" s="15"/>
      <c r="TDV3" s="15"/>
      <c r="TDW3" s="15"/>
      <c r="TDX3" s="15"/>
      <c r="TDY3" s="15"/>
      <c r="TDZ3" s="15"/>
      <c r="TEA3" s="15"/>
      <c r="TEB3" s="15"/>
      <c r="TEC3" s="15"/>
      <c r="TED3" s="15"/>
      <c r="TEE3" s="15"/>
      <c r="TEF3" s="15"/>
      <c r="TEG3" s="15"/>
      <c r="TEH3" s="15"/>
      <c r="TEI3" s="15"/>
      <c r="TEJ3" s="15"/>
      <c r="TEK3" s="15"/>
      <c r="TEL3" s="15"/>
      <c r="TEM3" s="15"/>
      <c r="TEN3" s="15"/>
      <c r="TEO3" s="15"/>
      <c r="TEP3" s="15"/>
      <c r="TEQ3" s="15"/>
      <c r="TER3" s="15"/>
      <c r="TES3" s="15"/>
      <c r="TET3" s="15"/>
      <c r="TEU3" s="15"/>
      <c r="TEV3" s="15"/>
      <c r="TEW3" s="15"/>
      <c r="TEX3" s="15"/>
      <c r="TEY3" s="15"/>
      <c r="TEZ3" s="15"/>
      <c r="TFA3" s="15"/>
      <c r="TFB3" s="15"/>
      <c r="TFC3" s="15"/>
      <c r="TFD3" s="15"/>
      <c r="TFE3" s="15"/>
      <c r="TFF3" s="15"/>
      <c r="TFG3" s="15"/>
      <c r="TFH3" s="15"/>
      <c r="TFI3" s="15"/>
      <c r="TFJ3" s="15"/>
      <c r="TFK3" s="15"/>
      <c r="TFL3" s="15"/>
      <c r="TFM3" s="15"/>
      <c r="TFN3" s="15"/>
      <c r="TFO3" s="15"/>
      <c r="TFP3" s="15"/>
      <c r="TFQ3" s="15"/>
      <c r="TFR3" s="15"/>
      <c r="TFS3" s="15"/>
      <c r="TFT3" s="15"/>
      <c r="TFU3" s="15"/>
      <c r="TFV3" s="15"/>
      <c r="TFW3" s="15"/>
      <c r="TFX3" s="15"/>
      <c r="TFY3" s="15"/>
      <c r="TFZ3" s="15"/>
      <c r="TGA3" s="15"/>
      <c r="TGB3" s="15"/>
      <c r="TGC3" s="15"/>
      <c r="TGD3" s="15"/>
      <c r="TGE3" s="15"/>
      <c r="TGF3" s="15"/>
      <c r="TGG3" s="15"/>
      <c r="TGH3" s="15"/>
      <c r="TGI3" s="15"/>
      <c r="TGJ3" s="15"/>
      <c r="TGK3" s="15"/>
      <c r="TGL3" s="15"/>
      <c r="TGM3" s="15"/>
      <c r="TGN3" s="15"/>
      <c r="TGO3" s="15"/>
      <c r="TGP3" s="15"/>
      <c r="TGQ3" s="15"/>
      <c r="TGR3" s="15"/>
      <c r="TGS3" s="15"/>
      <c r="TGT3" s="15"/>
      <c r="TGU3" s="15"/>
      <c r="TGV3" s="15"/>
      <c r="TGW3" s="15"/>
      <c r="TGX3" s="15"/>
      <c r="TGY3" s="15"/>
      <c r="TGZ3" s="15"/>
      <c r="THA3" s="15"/>
      <c r="THB3" s="15"/>
      <c r="THC3" s="15"/>
      <c r="THD3" s="15"/>
      <c r="THE3" s="15"/>
      <c r="THF3" s="15"/>
      <c r="THG3" s="15"/>
      <c r="THH3" s="15"/>
      <c r="THI3" s="15"/>
      <c r="THJ3" s="15"/>
      <c r="THK3" s="15"/>
      <c r="THL3" s="15"/>
      <c r="THM3" s="15"/>
      <c r="THN3" s="15"/>
      <c r="THO3" s="15"/>
      <c r="THP3" s="15"/>
      <c r="THQ3" s="15"/>
      <c r="THR3" s="15"/>
      <c r="THS3" s="15"/>
      <c r="THT3" s="15"/>
      <c r="THU3" s="15"/>
      <c r="THV3" s="15"/>
      <c r="THW3" s="15"/>
      <c r="THX3" s="15"/>
      <c r="THY3" s="15"/>
      <c r="THZ3" s="15"/>
      <c r="TIA3" s="15"/>
      <c r="TIB3" s="15"/>
      <c r="TIC3" s="15"/>
      <c r="TID3" s="15"/>
      <c r="TIE3" s="15"/>
      <c r="TIF3" s="15"/>
      <c r="TIG3" s="15"/>
      <c r="TIH3" s="15"/>
      <c r="TII3" s="15"/>
      <c r="TIJ3" s="15"/>
      <c r="TIK3" s="15"/>
      <c r="TIL3" s="15"/>
      <c r="TIM3" s="15"/>
      <c r="TIN3" s="15"/>
      <c r="TIO3" s="15"/>
      <c r="TIP3" s="15"/>
      <c r="TIQ3" s="15"/>
      <c r="TIR3" s="15"/>
      <c r="TIS3" s="15"/>
      <c r="TIT3" s="15"/>
      <c r="TIU3" s="15"/>
      <c r="TIV3" s="15"/>
      <c r="TIW3" s="15"/>
      <c r="TIX3" s="15"/>
      <c r="TIY3" s="15"/>
      <c r="TIZ3" s="15"/>
      <c r="TJA3" s="15"/>
      <c r="TJB3" s="15"/>
      <c r="TJC3" s="15"/>
      <c r="TJD3" s="15"/>
      <c r="TJE3" s="15"/>
      <c r="TJF3" s="15"/>
      <c r="TJG3" s="15"/>
      <c r="TJH3" s="15"/>
      <c r="TJI3" s="15"/>
      <c r="TJJ3" s="15"/>
      <c r="TJK3" s="15"/>
      <c r="TJL3" s="15"/>
      <c r="TJM3" s="15"/>
      <c r="TJN3" s="15"/>
      <c r="TJO3" s="15"/>
      <c r="TJP3" s="15"/>
      <c r="TJQ3" s="15"/>
      <c r="TJR3" s="15"/>
      <c r="TJS3" s="15"/>
      <c r="TJT3" s="15"/>
      <c r="TJU3" s="15"/>
      <c r="TJV3" s="15"/>
      <c r="TJW3" s="15"/>
      <c r="TJX3" s="15"/>
      <c r="TJY3" s="15"/>
      <c r="TJZ3" s="15"/>
      <c r="TKA3" s="15"/>
      <c r="TKB3" s="15"/>
      <c r="TKC3" s="15"/>
      <c r="TKD3" s="15"/>
      <c r="TKE3" s="15"/>
      <c r="TKF3" s="15"/>
      <c r="TKG3" s="15"/>
      <c r="TKH3" s="15"/>
      <c r="TKI3" s="15"/>
      <c r="TKJ3" s="15"/>
      <c r="TKK3" s="15"/>
      <c r="TKL3" s="15"/>
      <c r="TKM3" s="15"/>
      <c r="TKN3" s="15"/>
      <c r="TKO3" s="15"/>
      <c r="TKP3" s="15"/>
      <c r="TKQ3" s="15"/>
      <c r="TKR3" s="15"/>
      <c r="TKS3" s="15"/>
      <c r="TKT3" s="15"/>
      <c r="TKU3" s="15"/>
      <c r="TKV3" s="15"/>
      <c r="TKW3" s="15"/>
      <c r="TKX3" s="15"/>
      <c r="TKY3" s="15"/>
      <c r="TKZ3" s="15"/>
      <c r="TLA3" s="15"/>
      <c r="TLB3" s="15"/>
      <c r="TLC3" s="15"/>
      <c r="TLD3" s="15"/>
      <c r="TLE3" s="15"/>
      <c r="TLF3" s="15"/>
      <c r="TLG3" s="15"/>
      <c r="TLH3" s="15"/>
      <c r="TLI3" s="15"/>
      <c r="TLJ3" s="15"/>
      <c r="TLK3" s="15"/>
      <c r="TLL3" s="15"/>
      <c r="TLM3" s="15"/>
      <c r="TLN3" s="15"/>
      <c r="TLO3" s="15"/>
      <c r="TLP3" s="15"/>
      <c r="TLQ3" s="15"/>
      <c r="TLR3" s="15"/>
      <c r="TLS3" s="15"/>
      <c r="TLT3" s="15"/>
      <c r="TLU3" s="15"/>
      <c r="TLV3" s="15"/>
      <c r="TLW3" s="15"/>
      <c r="TLX3" s="15"/>
      <c r="TLY3" s="15"/>
      <c r="TLZ3" s="15"/>
      <c r="TMA3" s="15"/>
      <c r="TMB3" s="15"/>
      <c r="TMC3" s="15"/>
      <c r="TMD3" s="15"/>
      <c r="TME3" s="15"/>
      <c r="TMF3" s="15"/>
      <c r="TMG3" s="15"/>
      <c r="TMH3" s="15"/>
      <c r="TMI3" s="15"/>
      <c r="TMJ3" s="15"/>
      <c r="TMK3" s="15"/>
      <c r="TML3" s="15"/>
      <c r="TMM3" s="15"/>
      <c r="TMN3" s="15"/>
      <c r="TMO3" s="15"/>
      <c r="TMP3" s="15"/>
      <c r="TMQ3" s="15"/>
      <c r="TMR3" s="15"/>
      <c r="TMS3" s="15"/>
      <c r="TMT3" s="15"/>
      <c r="TMU3" s="15"/>
      <c r="TMV3" s="15"/>
      <c r="TMW3" s="15"/>
      <c r="TMX3" s="15"/>
      <c r="TMY3" s="15"/>
      <c r="TMZ3" s="15"/>
      <c r="TNA3" s="15"/>
      <c r="TNB3" s="15"/>
      <c r="TNC3" s="15"/>
      <c r="TND3" s="15"/>
      <c r="TNE3" s="15"/>
      <c r="TNF3" s="15"/>
      <c r="TNG3" s="15"/>
      <c r="TNH3" s="15"/>
      <c r="TNI3" s="15"/>
      <c r="TNJ3" s="15"/>
      <c r="TNK3" s="15"/>
      <c r="TNL3" s="15"/>
      <c r="TNM3" s="15"/>
      <c r="TNN3" s="15"/>
      <c r="TNO3" s="15"/>
      <c r="TNP3" s="15"/>
      <c r="TNQ3" s="15"/>
      <c r="TNR3" s="15"/>
      <c r="TNS3" s="15"/>
      <c r="TNT3" s="15"/>
      <c r="TNU3" s="15"/>
      <c r="TNV3" s="15"/>
      <c r="TNW3" s="15"/>
      <c r="TNX3" s="15"/>
      <c r="TNY3" s="15"/>
      <c r="TNZ3" s="15"/>
      <c r="TOA3" s="15"/>
      <c r="TOB3" s="15"/>
      <c r="TOC3" s="15"/>
      <c r="TOD3" s="15"/>
      <c r="TOE3" s="15"/>
      <c r="TOF3" s="15"/>
      <c r="TOG3" s="15"/>
      <c r="TOH3" s="15"/>
      <c r="TOI3" s="15"/>
      <c r="TOJ3" s="15"/>
      <c r="TOK3" s="15"/>
      <c r="TOL3" s="15"/>
      <c r="TOM3" s="15"/>
      <c r="TON3" s="15"/>
      <c r="TOO3" s="15"/>
      <c r="TOP3" s="15"/>
      <c r="TOQ3" s="15"/>
      <c r="TOR3" s="15"/>
      <c r="TOS3" s="15"/>
      <c r="TOT3" s="15"/>
      <c r="TOU3" s="15"/>
      <c r="TOV3" s="15"/>
      <c r="TOW3" s="15"/>
      <c r="TOX3" s="15"/>
      <c r="TOY3" s="15"/>
      <c r="TOZ3" s="15"/>
      <c r="TPA3" s="15"/>
      <c r="TPB3" s="15"/>
      <c r="TPC3" s="15"/>
      <c r="TPD3" s="15"/>
      <c r="TPE3" s="15"/>
      <c r="TPF3" s="15"/>
      <c r="TPG3" s="15"/>
      <c r="TPH3" s="15"/>
      <c r="TPI3" s="15"/>
      <c r="TPJ3" s="15"/>
      <c r="TPK3" s="15"/>
      <c r="TPL3" s="15"/>
      <c r="TPM3" s="15"/>
      <c r="TPN3" s="15"/>
      <c r="TPO3" s="15"/>
      <c r="TPP3" s="15"/>
      <c r="TPQ3" s="15"/>
      <c r="TPR3" s="15"/>
      <c r="TPS3" s="15"/>
      <c r="TPT3" s="15"/>
      <c r="TPU3" s="15"/>
      <c r="TPV3" s="15"/>
      <c r="TPW3" s="15"/>
      <c r="TPX3" s="15"/>
      <c r="TPY3" s="15"/>
      <c r="TPZ3" s="15"/>
      <c r="TQA3" s="15"/>
      <c r="TQB3" s="15"/>
      <c r="TQC3" s="15"/>
      <c r="TQD3" s="15"/>
      <c r="TQE3" s="15"/>
      <c r="TQF3" s="15"/>
      <c r="TQG3" s="15"/>
      <c r="TQH3" s="15"/>
      <c r="TQI3" s="15"/>
      <c r="TQJ3" s="15"/>
      <c r="TQK3" s="15"/>
      <c r="TQL3" s="15"/>
      <c r="TQM3" s="15"/>
      <c r="TQN3" s="15"/>
      <c r="TQO3" s="15"/>
      <c r="TQP3" s="15"/>
      <c r="TQQ3" s="15"/>
      <c r="TQR3" s="15"/>
      <c r="TQS3" s="15"/>
      <c r="TQT3" s="15"/>
      <c r="TQU3" s="15"/>
      <c r="TQV3" s="15"/>
      <c r="TQW3" s="15"/>
      <c r="TQX3" s="15"/>
      <c r="TQY3" s="15"/>
      <c r="TQZ3" s="15"/>
      <c r="TRA3" s="15"/>
      <c r="TRB3" s="15"/>
      <c r="TRC3" s="15"/>
      <c r="TRD3" s="15"/>
      <c r="TRE3" s="15"/>
      <c r="TRF3" s="15"/>
      <c r="TRG3" s="15"/>
      <c r="TRH3" s="15"/>
      <c r="TRI3" s="15"/>
      <c r="TRJ3" s="15"/>
      <c r="TRK3" s="15"/>
      <c r="TRL3" s="15"/>
      <c r="TRM3" s="15"/>
      <c r="TRN3" s="15"/>
      <c r="TRO3" s="15"/>
      <c r="TRP3" s="15"/>
      <c r="TRQ3" s="15"/>
      <c r="TRR3" s="15"/>
      <c r="TRS3" s="15"/>
      <c r="TRT3" s="15"/>
      <c r="TRU3" s="15"/>
      <c r="TRV3" s="15"/>
      <c r="TRW3" s="15"/>
      <c r="TRX3" s="15"/>
      <c r="TRY3" s="15"/>
      <c r="TRZ3" s="15"/>
      <c r="TSA3" s="15"/>
      <c r="TSB3" s="15"/>
      <c r="TSC3" s="15"/>
      <c r="TSD3" s="15"/>
      <c r="TSE3" s="15"/>
      <c r="TSF3" s="15"/>
      <c r="TSG3" s="15"/>
      <c r="TSH3" s="15"/>
      <c r="TSI3" s="15"/>
      <c r="TSJ3" s="15"/>
      <c r="TSK3" s="15"/>
      <c r="TSL3" s="15"/>
      <c r="TSM3" s="15"/>
      <c r="TSN3" s="15"/>
      <c r="TSO3" s="15"/>
      <c r="TSP3" s="15"/>
      <c r="TSQ3" s="15"/>
      <c r="TSR3" s="15"/>
      <c r="TSS3" s="15"/>
      <c r="TST3" s="15"/>
      <c r="TSU3" s="15"/>
      <c r="TSV3" s="15"/>
      <c r="TSW3" s="15"/>
      <c r="TSX3" s="15"/>
      <c r="TSY3" s="15"/>
      <c r="TSZ3" s="15"/>
      <c r="TTA3" s="15"/>
      <c r="TTB3" s="15"/>
      <c r="TTC3" s="15"/>
      <c r="TTD3" s="15"/>
      <c r="TTE3" s="15"/>
      <c r="TTF3" s="15"/>
      <c r="TTG3" s="15"/>
      <c r="TTH3" s="15"/>
      <c r="TTI3" s="15"/>
      <c r="TTJ3" s="15"/>
      <c r="TTK3" s="15"/>
      <c r="TTL3" s="15"/>
      <c r="TTM3" s="15"/>
      <c r="TTN3" s="15"/>
      <c r="TTO3" s="15"/>
      <c r="TTP3" s="15"/>
      <c r="TTQ3" s="15"/>
      <c r="TTR3" s="15"/>
      <c r="TTS3" s="15"/>
      <c r="TTT3" s="15"/>
      <c r="TTU3" s="15"/>
      <c r="TTV3" s="15"/>
      <c r="TTW3" s="15"/>
      <c r="TTX3" s="15"/>
      <c r="TTY3" s="15"/>
      <c r="TTZ3" s="15"/>
      <c r="TUA3" s="15"/>
      <c r="TUB3" s="15"/>
      <c r="TUC3" s="15"/>
      <c r="TUD3" s="15"/>
      <c r="TUE3" s="15"/>
      <c r="TUF3" s="15"/>
      <c r="TUG3" s="15"/>
      <c r="TUH3" s="15"/>
      <c r="TUI3" s="15"/>
      <c r="TUJ3" s="15"/>
      <c r="TUK3" s="15"/>
      <c r="TUL3" s="15"/>
      <c r="TUM3" s="15"/>
      <c r="TUN3" s="15"/>
      <c r="TUO3" s="15"/>
      <c r="TUP3" s="15"/>
      <c r="TUQ3" s="15"/>
      <c r="TUR3" s="15"/>
      <c r="TUS3" s="15"/>
      <c r="TUT3" s="15"/>
      <c r="TUU3" s="15"/>
      <c r="TUV3" s="15"/>
      <c r="TUW3" s="15"/>
      <c r="TUX3" s="15"/>
      <c r="TUY3" s="15"/>
      <c r="TUZ3" s="15"/>
      <c r="TVA3" s="15"/>
      <c r="TVB3" s="15"/>
      <c r="TVC3" s="15"/>
      <c r="TVD3" s="15"/>
      <c r="TVE3" s="15"/>
      <c r="TVF3" s="15"/>
      <c r="TVG3" s="15"/>
      <c r="TVH3" s="15"/>
      <c r="TVI3" s="15"/>
      <c r="TVJ3" s="15"/>
      <c r="TVK3" s="15"/>
      <c r="TVL3" s="15"/>
      <c r="TVM3" s="15"/>
      <c r="TVN3" s="15"/>
      <c r="TVO3" s="15"/>
      <c r="TVP3" s="15"/>
      <c r="TVQ3" s="15"/>
      <c r="TVR3" s="15"/>
      <c r="TVS3" s="15"/>
      <c r="TVT3" s="15"/>
      <c r="TVU3" s="15"/>
      <c r="TVV3" s="15"/>
      <c r="TVW3" s="15"/>
      <c r="TVX3" s="15"/>
      <c r="TVY3" s="15"/>
      <c r="TVZ3" s="15"/>
      <c r="TWA3" s="15"/>
      <c r="TWB3" s="15"/>
      <c r="TWC3" s="15"/>
      <c r="TWD3" s="15"/>
      <c r="TWE3" s="15"/>
      <c r="TWF3" s="15"/>
      <c r="TWG3" s="15"/>
      <c r="TWH3" s="15"/>
      <c r="TWI3" s="15"/>
      <c r="TWJ3" s="15"/>
      <c r="TWK3" s="15"/>
      <c r="TWL3" s="15"/>
      <c r="TWM3" s="15"/>
      <c r="TWN3" s="15"/>
      <c r="TWO3" s="15"/>
      <c r="TWP3" s="15"/>
      <c r="TWQ3" s="15"/>
      <c r="TWR3" s="15"/>
      <c r="TWS3" s="15"/>
      <c r="TWT3" s="15"/>
      <c r="TWU3" s="15"/>
      <c r="TWV3" s="15"/>
      <c r="TWW3" s="15"/>
      <c r="TWX3" s="15"/>
      <c r="TWY3" s="15"/>
      <c r="TWZ3" s="15"/>
      <c r="TXA3" s="15"/>
      <c r="TXB3" s="15"/>
      <c r="TXC3" s="15"/>
      <c r="TXD3" s="15"/>
      <c r="TXE3" s="15"/>
      <c r="TXF3" s="15"/>
      <c r="TXG3" s="15"/>
      <c r="TXH3" s="15"/>
      <c r="TXI3" s="15"/>
      <c r="TXJ3" s="15"/>
      <c r="TXK3" s="15"/>
      <c r="TXL3" s="15"/>
      <c r="TXM3" s="15"/>
      <c r="TXN3" s="15"/>
      <c r="TXO3" s="15"/>
      <c r="TXP3" s="15"/>
      <c r="TXQ3" s="15"/>
      <c r="TXR3" s="15"/>
      <c r="TXS3" s="15"/>
      <c r="TXT3" s="15"/>
      <c r="TXU3" s="15"/>
      <c r="TXV3" s="15"/>
      <c r="TXW3" s="15"/>
      <c r="TXX3" s="15"/>
      <c r="TXY3" s="15"/>
      <c r="TXZ3" s="15"/>
      <c r="TYA3" s="15"/>
      <c r="TYB3" s="15"/>
      <c r="TYC3" s="15"/>
      <c r="TYD3" s="15"/>
      <c r="TYE3" s="15"/>
      <c r="TYF3" s="15"/>
      <c r="TYG3" s="15"/>
      <c r="TYH3" s="15"/>
      <c r="TYI3" s="15"/>
      <c r="TYJ3" s="15"/>
      <c r="TYK3" s="15"/>
      <c r="TYL3" s="15"/>
      <c r="TYM3" s="15"/>
      <c r="TYN3" s="15"/>
      <c r="TYO3" s="15"/>
      <c r="TYP3" s="15"/>
      <c r="TYQ3" s="15"/>
      <c r="TYR3" s="15"/>
      <c r="TYS3" s="15"/>
      <c r="TYT3" s="15"/>
      <c r="TYU3" s="15"/>
      <c r="TYV3" s="15"/>
      <c r="TYW3" s="15"/>
      <c r="TYX3" s="15"/>
      <c r="TYY3" s="15"/>
      <c r="TYZ3" s="15"/>
      <c r="TZA3" s="15"/>
      <c r="TZB3" s="15"/>
      <c r="TZC3" s="15"/>
      <c r="TZD3" s="15"/>
      <c r="TZE3" s="15"/>
      <c r="TZF3" s="15"/>
      <c r="TZG3" s="15"/>
      <c r="TZH3" s="15"/>
      <c r="TZI3" s="15"/>
      <c r="TZJ3" s="15"/>
      <c r="TZK3" s="15"/>
      <c r="TZL3" s="15"/>
      <c r="TZM3" s="15"/>
      <c r="TZN3" s="15"/>
      <c r="TZO3" s="15"/>
      <c r="TZP3" s="15"/>
      <c r="TZQ3" s="15"/>
      <c r="TZR3" s="15"/>
      <c r="TZS3" s="15"/>
      <c r="TZT3" s="15"/>
      <c r="TZU3" s="15"/>
      <c r="TZV3" s="15"/>
      <c r="TZW3" s="15"/>
      <c r="TZX3" s="15"/>
      <c r="TZY3" s="15"/>
      <c r="TZZ3" s="15"/>
      <c r="UAA3" s="15"/>
      <c r="UAB3" s="15"/>
      <c r="UAC3" s="15"/>
      <c r="UAD3" s="15"/>
      <c r="UAE3" s="15"/>
      <c r="UAF3" s="15"/>
      <c r="UAG3" s="15"/>
      <c r="UAH3" s="15"/>
      <c r="UAI3" s="15"/>
      <c r="UAJ3" s="15"/>
      <c r="UAK3" s="15"/>
      <c r="UAL3" s="15"/>
      <c r="UAM3" s="15"/>
      <c r="UAN3" s="15"/>
      <c r="UAO3" s="15"/>
      <c r="UAP3" s="15"/>
      <c r="UAQ3" s="15"/>
      <c r="UAR3" s="15"/>
      <c r="UAS3" s="15"/>
      <c r="UAT3" s="15"/>
      <c r="UAU3" s="15"/>
      <c r="UAV3" s="15"/>
      <c r="UAW3" s="15"/>
      <c r="UAX3" s="15"/>
      <c r="UAY3" s="15"/>
      <c r="UAZ3" s="15"/>
      <c r="UBA3" s="15"/>
      <c r="UBB3" s="15"/>
      <c r="UBC3" s="15"/>
      <c r="UBD3" s="15"/>
      <c r="UBE3" s="15"/>
      <c r="UBF3" s="15"/>
      <c r="UBG3" s="15"/>
      <c r="UBH3" s="15"/>
      <c r="UBI3" s="15"/>
      <c r="UBJ3" s="15"/>
      <c r="UBK3" s="15"/>
      <c r="UBL3" s="15"/>
      <c r="UBM3" s="15"/>
      <c r="UBN3" s="15"/>
      <c r="UBO3" s="15"/>
      <c r="UBP3" s="15"/>
      <c r="UBQ3" s="15"/>
      <c r="UBR3" s="15"/>
      <c r="UBS3" s="15"/>
      <c r="UBT3" s="15"/>
      <c r="UBU3" s="15"/>
      <c r="UBV3" s="15"/>
      <c r="UBW3" s="15"/>
      <c r="UBX3" s="15"/>
      <c r="UBY3" s="15"/>
      <c r="UBZ3" s="15"/>
      <c r="UCA3" s="15"/>
      <c r="UCB3" s="15"/>
      <c r="UCC3" s="15"/>
      <c r="UCD3" s="15"/>
      <c r="UCE3" s="15"/>
      <c r="UCF3" s="15"/>
      <c r="UCG3" s="15"/>
      <c r="UCH3" s="15"/>
      <c r="UCI3" s="15"/>
      <c r="UCJ3" s="15"/>
      <c r="UCK3" s="15"/>
      <c r="UCL3" s="15"/>
      <c r="UCM3" s="15"/>
      <c r="UCN3" s="15"/>
      <c r="UCO3" s="15"/>
      <c r="UCP3" s="15"/>
      <c r="UCQ3" s="15"/>
      <c r="UCR3" s="15"/>
      <c r="UCS3" s="15"/>
      <c r="UCT3" s="15"/>
      <c r="UCU3" s="15"/>
      <c r="UCV3" s="15"/>
      <c r="UCW3" s="15"/>
      <c r="UCX3" s="15"/>
      <c r="UCY3" s="15"/>
      <c r="UCZ3" s="15"/>
      <c r="UDA3" s="15"/>
      <c r="UDB3" s="15"/>
      <c r="UDC3" s="15"/>
      <c r="UDD3" s="15"/>
      <c r="UDE3" s="15"/>
      <c r="UDF3" s="15"/>
      <c r="UDG3" s="15"/>
      <c r="UDH3" s="15"/>
      <c r="UDI3" s="15"/>
      <c r="UDJ3" s="15"/>
      <c r="UDK3" s="15"/>
      <c r="UDL3" s="15"/>
      <c r="UDM3" s="15"/>
      <c r="UDN3" s="15"/>
      <c r="UDO3" s="15"/>
      <c r="UDP3" s="15"/>
      <c r="UDQ3" s="15"/>
      <c r="UDR3" s="15"/>
      <c r="UDS3" s="15"/>
      <c r="UDT3" s="15"/>
      <c r="UDU3" s="15"/>
      <c r="UDV3" s="15"/>
      <c r="UDW3" s="15"/>
      <c r="UDX3" s="15"/>
      <c r="UDY3" s="15"/>
      <c r="UDZ3" s="15"/>
      <c r="UEA3" s="15"/>
      <c r="UEB3" s="15"/>
      <c r="UEC3" s="15"/>
      <c r="UED3" s="15"/>
      <c r="UEE3" s="15"/>
      <c r="UEF3" s="15"/>
      <c r="UEG3" s="15"/>
      <c r="UEH3" s="15"/>
      <c r="UEI3" s="15"/>
      <c r="UEJ3" s="15"/>
      <c r="UEK3" s="15"/>
      <c r="UEL3" s="15"/>
      <c r="UEM3" s="15"/>
      <c r="UEN3" s="15"/>
      <c r="UEO3" s="15"/>
      <c r="UEP3" s="15"/>
      <c r="UEQ3" s="15"/>
      <c r="UER3" s="15"/>
      <c r="UES3" s="15"/>
      <c r="UET3" s="15"/>
      <c r="UEU3" s="15"/>
      <c r="UEV3" s="15"/>
      <c r="UEW3" s="15"/>
      <c r="UEX3" s="15"/>
      <c r="UEY3" s="15"/>
      <c r="UEZ3" s="15"/>
      <c r="UFA3" s="15"/>
      <c r="UFB3" s="15"/>
      <c r="UFC3" s="15"/>
      <c r="UFD3" s="15"/>
      <c r="UFE3" s="15"/>
      <c r="UFF3" s="15"/>
      <c r="UFG3" s="15"/>
      <c r="UFH3" s="15"/>
      <c r="UFI3" s="15"/>
      <c r="UFJ3" s="15"/>
      <c r="UFK3" s="15"/>
      <c r="UFL3" s="15"/>
      <c r="UFM3" s="15"/>
      <c r="UFN3" s="15"/>
      <c r="UFO3" s="15"/>
      <c r="UFP3" s="15"/>
      <c r="UFQ3" s="15"/>
      <c r="UFR3" s="15"/>
      <c r="UFS3" s="15"/>
      <c r="UFT3" s="15"/>
      <c r="UFU3" s="15"/>
      <c r="UFV3" s="15"/>
      <c r="UFW3" s="15"/>
      <c r="UFX3" s="15"/>
      <c r="UFY3" s="15"/>
      <c r="UFZ3" s="15"/>
      <c r="UGA3" s="15"/>
      <c r="UGB3" s="15"/>
      <c r="UGC3" s="15"/>
      <c r="UGD3" s="15"/>
      <c r="UGE3" s="15"/>
      <c r="UGF3" s="15"/>
      <c r="UGG3" s="15"/>
      <c r="UGH3" s="15"/>
      <c r="UGI3" s="15"/>
      <c r="UGJ3" s="15"/>
      <c r="UGK3" s="15"/>
      <c r="UGL3" s="15"/>
      <c r="UGM3" s="15"/>
      <c r="UGN3" s="15"/>
      <c r="UGO3" s="15"/>
      <c r="UGP3" s="15"/>
      <c r="UGQ3" s="15"/>
      <c r="UGR3" s="15"/>
      <c r="UGS3" s="15"/>
      <c r="UGT3" s="15"/>
      <c r="UGU3" s="15"/>
      <c r="UGV3" s="15"/>
      <c r="UGW3" s="15"/>
      <c r="UGX3" s="15"/>
      <c r="UGY3" s="15"/>
      <c r="UGZ3" s="15"/>
      <c r="UHA3" s="15"/>
      <c r="UHB3" s="15"/>
      <c r="UHC3" s="15"/>
      <c r="UHD3" s="15"/>
      <c r="UHE3" s="15"/>
      <c r="UHF3" s="15"/>
      <c r="UHG3" s="15"/>
      <c r="UHH3" s="15"/>
      <c r="UHI3" s="15"/>
      <c r="UHJ3" s="15"/>
      <c r="UHK3" s="15"/>
      <c r="UHL3" s="15"/>
      <c r="UHM3" s="15"/>
      <c r="UHN3" s="15"/>
      <c r="UHO3" s="15"/>
      <c r="UHP3" s="15"/>
      <c r="UHQ3" s="15"/>
      <c r="UHR3" s="15"/>
      <c r="UHS3" s="15"/>
      <c r="UHT3" s="15"/>
      <c r="UHU3" s="15"/>
      <c r="UHV3" s="15"/>
      <c r="UHW3" s="15"/>
      <c r="UHX3" s="15"/>
      <c r="UHY3" s="15"/>
      <c r="UHZ3" s="15"/>
      <c r="UIA3" s="15"/>
      <c r="UIB3" s="15"/>
      <c r="UIC3" s="15"/>
      <c r="UID3" s="15"/>
      <c r="UIE3" s="15"/>
      <c r="UIF3" s="15"/>
      <c r="UIG3" s="15"/>
      <c r="UIH3" s="15"/>
      <c r="UII3" s="15"/>
      <c r="UIJ3" s="15"/>
      <c r="UIK3" s="15"/>
      <c r="UIL3" s="15"/>
      <c r="UIM3" s="15"/>
      <c r="UIN3" s="15"/>
      <c r="UIO3" s="15"/>
      <c r="UIP3" s="15"/>
      <c r="UIQ3" s="15"/>
      <c r="UIR3" s="15"/>
      <c r="UIS3" s="15"/>
      <c r="UIT3" s="15"/>
      <c r="UIU3" s="15"/>
      <c r="UIV3" s="15"/>
      <c r="UIW3" s="15"/>
      <c r="UIX3" s="15"/>
      <c r="UIY3" s="15"/>
      <c r="UIZ3" s="15"/>
      <c r="UJA3" s="15"/>
      <c r="UJB3" s="15"/>
      <c r="UJC3" s="15"/>
      <c r="UJD3" s="15"/>
      <c r="UJE3" s="15"/>
      <c r="UJF3" s="15"/>
      <c r="UJG3" s="15"/>
      <c r="UJH3" s="15"/>
      <c r="UJI3" s="15"/>
      <c r="UJJ3" s="15"/>
      <c r="UJK3" s="15"/>
      <c r="UJL3" s="15"/>
      <c r="UJM3" s="15"/>
      <c r="UJN3" s="15"/>
      <c r="UJO3" s="15"/>
      <c r="UJP3" s="15"/>
      <c r="UJQ3" s="15"/>
      <c r="UJR3" s="15"/>
      <c r="UJS3" s="15"/>
      <c r="UJT3" s="15"/>
      <c r="UJU3" s="15"/>
      <c r="UJV3" s="15"/>
      <c r="UJW3" s="15"/>
      <c r="UJX3" s="15"/>
      <c r="UJY3" s="15"/>
      <c r="UJZ3" s="15"/>
      <c r="UKA3" s="15"/>
      <c r="UKB3" s="15"/>
      <c r="UKC3" s="15"/>
      <c r="UKD3" s="15"/>
      <c r="UKE3" s="15"/>
      <c r="UKF3" s="15"/>
      <c r="UKG3" s="15"/>
      <c r="UKH3" s="15"/>
      <c r="UKI3" s="15"/>
      <c r="UKJ3" s="15"/>
      <c r="UKK3" s="15"/>
      <c r="UKL3" s="15"/>
      <c r="UKM3" s="15"/>
      <c r="UKN3" s="15"/>
      <c r="UKO3" s="15"/>
      <c r="UKP3" s="15"/>
      <c r="UKQ3" s="15"/>
      <c r="UKR3" s="15"/>
      <c r="UKS3" s="15"/>
      <c r="UKT3" s="15"/>
      <c r="UKU3" s="15"/>
      <c r="UKV3" s="15"/>
      <c r="UKW3" s="15"/>
      <c r="UKX3" s="15"/>
      <c r="UKY3" s="15"/>
      <c r="UKZ3" s="15"/>
      <c r="ULA3" s="15"/>
      <c r="ULB3" s="15"/>
      <c r="ULC3" s="15"/>
      <c r="ULD3" s="15"/>
      <c r="ULE3" s="15"/>
      <c r="ULF3" s="15"/>
      <c r="ULG3" s="15"/>
      <c r="ULH3" s="15"/>
      <c r="ULI3" s="15"/>
      <c r="ULJ3" s="15"/>
      <c r="ULK3" s="15"/>
      <c r="ULL3" s="15"/>
      <c r="ULM3" s="15"/>
      <c r="ULN3" s="15"/>
      <c r="ULO3" s="15"/>
      <c r="ULP3" s="15"/>
      <c r="ULQ3" s="15"/>
      <c r="ULR3" s="15"/>
      <c r="ULS3" s="15"/>
      <c r="ULT3" s="15"/>
      <c r="ULU3" s="15"/>
      <c r="ULV3" s="15"/>
      <c r="ULW3" s="15"/>
      <c r="ULX3" s="15"/>
      <c r="ULY3" s="15"/>
      <c r="ULZ3" s="15"/>
      <c r="UMA3" s="15"/>
      <c r="UMB3" s="15"/>
      <c r="UMC3" s="15"/>
      <c r="UMD3" s="15"/>
      <c r="UME3" s="15"/>
      <c r="UMF3" s="15"/>
      <c r="UMG3" s="15"/>
      <c r="UMH3" s="15"/>
      <c r="UMI3" s="15"/>
      <c r="UMJ3" s="15"/>
      <c r="UMK3" s="15"/>
      <c r="UML3" s="15"/>
      <c r="UMM3" s="15"/>
      <c r="UMN3" s="15"/>
      <c r="UMO3" s="15"/>
      <c r="UMP3" s="15"/>
      <c r="UMQ3" s="15"/>
      <c r="UMR3" s="15"/>
      <c r="UMS3" s="15"/>
      <c r="UMT3" s="15"/>
      <c r="UMU3" s="15"/>
      <c r="UMV3" s="15"/>
      <c r="UMW3" s="15"/>
      <c r="UMX3" s="15"/>
      <c r="UMY3" s="15"/>
      <c r="UMZ3" s="15"/>
      <c r="UNA3" s="15"/>
      <c r="UNB3" s="15"/>
      <c r="UNC3" s="15"/>
      <c r="UND3" s="15"/>
      <c r="UNE3" s="15"/>
      <c r="UNF3" s="15"/>
      <c r="UNG3" s="15"/>
      <c r="UNH3" s="15"/>
      <c r="UNI3" s="15"/>
      <c r="UNJ3" s="15"/>
      <c r="UNK3" s="15"/>
      <c r="UNL3" s="15"/>
      <c r="UNM3" s="15"/>
      <c r="UNN3" s="15"/>
      <c r="UNO3" s="15"/>
      <c r="UNP3" s="15"/>
      <c r="UNQ3" s="15"/>
      <c r="UNR3" s="15"/>
      <c r="UNS3" s="15"/>
      <c r="UNT3" s="15"/>
      <c r="UNU3" s="15"/>
      <c r="UNV3" s="15"/>
      <c r="UNW3" s="15"/>
      <c r="UNX3" s="15"/>
      <c r="UNY3" s="15"/>
      <c r="UNZ3" s="15"/>
      <c r="UOA3" s="15"/>
      <c r="UOB3" s="15"/>
      <c r="UOC3" s="15"/>
      <c r="UOD3" s="15"/>
      <c r="UOE3" s="15"/>
      <c r="UOF3" s="15"/>
      <c r="UOG3" s="15"/>
      <c r="UOH3" s="15"/>
      <c r="UOI3" s="15"/>
      <c r="UOJ3" s="15"/>
      <c r="UOK3" s="15"/>
      <c r="UOL3" s="15"/>
      <c r="UOM3" s="15"/>
      <c r="UON3" s="15"/>
      <c r="UOO3" s="15"/>
      <c r="UOP3" s="15"/>
      <c r="UOQ3" s="15"/>
      <c r="UOR3" s="15"/>
      <c r="UOS3" s="15"/>
      <c r="UOT3" s="15"/>
      <c r="UOU3" s="15"/>
      <c r="UOV3" s="15"/>
      <c r="UOW3" s="15"/>
      <c r="UOX3" s="15"/>
      <c r="UOY3" s="15"/>
      <c r="UOZ3" s="15"/>
      <c r="UPA3" s="15"/>
      <c r="UPB3" s="15"/>
      <c r="UPC3" s="15"/>
      <c r="UPD3" s="15"/>
      <c r="UPE3" s="15"/>
      <c r="UPF3" s="15"/>
      <c r="UPG3" s="15"/>
      <c r="UPH3" s="15"/>
      <c r="UPI3" s="15"/>
      <c r="UPJ3" s="15"/>
      <c r="UPK3" s="15"/>
      <c r="UPL3" s="15"/>
      <c r="UPM3" s="15"/>
      <c r="UPN3" s="15"/>
      <c r="UPO3" s="15"/>
      <c r="UPP3" s="15"/>
      <c r="UPQ3" s="15"/>
      <c r="UPR3" s="15"/>
      <c r="UPS3" s="15"/>
      <c r="UPT3" s="15"/>
      <c r="UPU3" s="15"/>
      <c r="UPV3" s="15"/>
      <c r="UPW3" s="15"/>
      <c r="UPX3" s="15"/>
      <c r="UPY3" s="15"/>
      <c r="UPZ3" s="15"/>
      <c r="UQA3" s="15"/>
      <c r="UQB3" s="15"/>
      <c r="UQC3" s="15"/>
      <c r="UQD3" s="15"/>
      <c r="UQE3" s="15"/>
      <c r="UQF3" s="15"/>
      <c r="UQG3" s="15"/>
      <c r="UQH3" s="15"/>
      <c r="UQI3" s="15"/>
      <c r="UQJ3" s="15"/>
      <c r="UQK3" s="15"/>
      <c r="UQL3" s="15"/>
      <c r="UQM3" s="15"/>
      <c r="UQN3" s="15"/>
      <c r="UQO3" s="15"/>
      <c r="UQP3" s="15"/>
      <c r="UQQ3" s="15"/>
      <c r="UQR3" s="15"/>
      <c r="UQS3" s="15"/>
      <c r="UQT3" s="15"/>
      <c r="UQU3" s="15"/>
      <c r="UQV3" s="15"/>
      <c r="UQW3" s="15"/>
      <c r="UQX3" s="15"/>
      <c r="UQY3" s="15"/>
      <c r="UQZ3" s="15"/>
      <c r="URA3" s="15"/>
      <c r="URB3" s="15"/>
      <c r="URC3" s="15"/>
      <c r="URD3" s="15"/>
      <c r="URE3" s="15"/>
      <c r="URF3" s="15"/>
      <c r="URG3" s="15"/>
      <c r="URH3" s="15"/>
      <c r="URI3" s="15"/>
      <c r="URJ3" s="15"/>
      <c r="URK3" s="15"/>
      <c r="URL3" s="15"/>
      <c r="URM3" s="15"/>
      <c r="URN3" s="15"/>
      <c r="URO3" s="15"/>
      <c r="URP3" s="15"/>
      <c r="URQ3" s="15"/>
      <c r="URR3" s="15"/>
      <c r="URS3" s="15"/>
      <c r="URT3" s="15"/>
      <c r="URU3" s="15"/>
      <c r="URV3" s="15"/>
      <c r="URW3" s="15"/>
      <c r="URX3" s="15"/>
      <c r="URY3" s="15"/>
      <c r="URZ3" s="15"/>
      <c r="USA3" s="15"/>
      <c r="USB3" s="15"/>
      <c r="USC3" s="15"/>
      <c r="USD3" s="15"/>
      <c r="USE3" s="15"/>
      <c r="USF3" s="15"/>
      <c r="USG3" s="15"/>
      <c r="USH3" s="15"/>
      <c r="USI3" s="15"/>
      <c r="USJ3" s="15"/>
      <c r="USK3" s="15"/>
      <c r="USL3" s="15"/>
      <c r="USM3" s="15"/>
      <c r="USN3" s="15"/>
      <c r="USO3" s="15"/>
      <c r="USP3" s="15"/>
      <c r="USQ3" s="15"/>
      <c r="USR3" s="15"/>
      <c r="USS3" s="15"/>
      <c r="UST3" s="15"/>
      <c r="USU3" s="15"/>
      <c r="USV3" s="15"/>
      <c r="USW3" s="15"/>
      <c r="USX3" s="15"/>
      <c r="USY3" s="15"/>
      <c r="USZ3" s="15"/>
      <c r="UTA3" s="15"/>
      <c r="UTB3" s="15"/>
      <c r="UTC3" s="15"/>
      <c r="UTD3" s="15"/>
      <c r="UTE3" s="15"/>
      <c r="UTF3" s="15"/>
      <c r="UTG3" s="15"/>
      <c r="UTH3" s="15"/>
      <c r="UTI3" s="15"/>
      <c r="UTJ3" s="15"/>
      <c r="UTK3" s="15"/>
      <c r="UTL3" s="15"/>
      <c r="UTM3" s="15"/>
      <c r="UTN3" s="15"/>
      <c r="UTO3" s="15"/>
      <c r="UTP3" s="15"/>
      <c r="UTQ3" s="15"/>
      <c r="UTR3" s="15"/>
      <c r="UTS3" s="15"/>
      <c r="UTT3" s="15"/>
      <c r="UTU3" s="15"/>
      <c r="UTV3" s="15"/>
      <c r="UTW3" s="15"/>
      <c r="UTX3" s="15"/>
      <c r="UTY3" s="15"/>
      <c r="UTZ3" s="15"/>
      <c r="UUA3" s="15"/>
      <c r="UUB3" s="15"/>
      <c r="UUC3" s="15"/>
      <c r="UUD3" s="15"/>
      <c r="UUE3" s="15"/>
      <c r="UUF3" s="15"/>
      <c r="UUG3" s="15"/>
      <c r="UUH3" s="15"/>
      <c r="UUI3" s="15"/>
      <c r="UUJ3" s="15"/>
      <c r="UUK3" s="15"/>
      <c r="UUL3" s="15"/>
      <c r="UUM3" s="15"/>
      <c r="UUN3" s="15"/>
      <c r="UUO3" s="15"/>
      <c r="UUP3" s="15"/>
      <c r="UUQ3" s="15"/>
      <c r="UUR3" s="15"/>
      <c r="UUS3" s="15"/>
      <c r="UUT3" s="15"/>
      <c r="UUU3" s="15"/>
      <c r="UUV3" s="15"/>
      <c r="UUW3" s="15"/>
      <c r="UUX3" s="15"/>
      <c r="UUY3" s="15"/>
      <c r="UUZ3" s="15"/>
      <c r="UVA3" s="15"/>
      <c r="UVB3" s="15"/>
      <c r="UVC3" s="15"/>
      <c r="UVD3" s="15"/>
      <c r="UVE3" s="15"/>
      <c r="UVF3" s="15"/>
      <c r="UVG3" s="15"/>
      <c r="UVH3" s="15"/>
      <c r="UVI3" s="15"/>
      <c r="UVJ3" s="15"/>
      <c r="UVK3" s="15"/>
      <c r="UVL3" s="15"/>
      <c r="UVM3" s="15"/>
      <c r="UVN3" s="15"/>
      <c r="UVO3" s="15"/>
      <c r="UVP3" s="15"/>
      <c r="UVQ3" s="15"/>
      <c r="UVR3" s="15"/>
      <c r="UVS3" s="15"/>
      <c r="UVT3" s="15"/>
      <c r="UVU3" s="15"/>
      <c r="UVV3" s="15"/>
      <c r="UVW3" s="15"/>
      <c r="UVX3" s="15"/>
      <c r="UVY3" s="15"/>
      <c r="UVZ3" s="15"/>
      <c r="UWA3" s="15"/>
      <c r="UWB3" s="15"/>
      <c r="UWC3" s="15"/>
      <c r="UWD3" s="15"/>
      <c r="UWE3" s="15"/>
      <c r="UWF3" s="15"/>
      <c r="UWG3" s="15"/>
      <c r="UWH3" s="15"/>
      <c r="UWI3" s="15"/>
      <c r="UWJ3" s="15"/>
      <c r="UWK3" s="15"/>
      <c r="UWL3" s="15"/>
      <c r="UWM3" s="15"/>
      <c r="UWN3" s="15"/>
      <c r="UWO3" s="15"/>
      <c r="UWP3" s="15"/>
      <c r="UWQ3" s="15"/>
      <c r="UWR3" s="15"/>
      <c r="UWS3" s="15"/>
      <c r="UWT3" s="15"/>
      <c r="UWU3" s="15"/>
      <c r="UWV3" s="15"/>
      <c r="UWW3" s="15"/>
      <c r="UWX3" s="15"/>
      <c r="UWY3" s="15"/>
      <c r="UWZ3" s="15"/>
      <c r="UXA3" s="15"/>
      <c r="UXB3" s="15"/>
      <c r="UXC3" s="15"/>
      <c r="UXD3" s="15"/>
      <c r="UXE3" s="15"/>
      <c r="UXF3" s="15"/>
      <c r="UXG3" s="15"/>
      <c r="UXH3" s="15"/>
      <c r="UXI3" s="15"/>
      <c r="UXJ3" s="15"/>
      <c r="UXK3" s="15"/>
      <c r="UXL3" s="15"/>
      <c r="UXM3" s="15"/>
      <c r="UXN3" s="15"/>
      <c r="UXO3" s="15"/>
      <c r="UXP3" s="15"/>
      <c r="UXQ3" s="15"/>
      <c r="UXR3" s="15"/>
      <c r="UXS3" s="15"/>
      <c r="UXT3" s="15"/>
      <c r="UXU3" s="15"/>
      <c r="UXV3" s="15"/>
      <c r="UXW3" s="15"/>
      <c r="UXX3" s="15"/>
      <c r="UXY3" s="15"/>
      <c r="UXZ3" s="15"/>
      <c r="UYA3" s="15"/>
      <c r="UYB3" s="15"/>
      <c r="UYC3" s="15"/>
      <c r="UYD3" s="15"/>
      <c r="UYE3" s="15"/>
      <c r="UYF3" s="15"/>
      <c r="UYG3" s="15"/>
      <c r="UYH3" s="15"/>
      <c r="UYI3" s="15"/>
      <c r="UYJ3" s="15"/>
      <c r="UYK3" s="15"/>
      <c r="UYL3" s="15"/>
      <c r="UYM3" s="15"/>
      <c r="UYN3" s="15"/>
      <c r="UYO3" s="15"/>
      <c r="UYP3" s="15"/>
      <c r="UYQ3" s="15"/>
      <c r="UYR3" s="15"/>
      <c r="UYS3" s="15"/>
      <c r="UYT3" s="15"/>
      <c r="UYU3" s="15"/>
      <c r="UYV3" s="15"/>
      <c r="UYW3" s="15"/>
      <c r="UYX3" s="15"/>
      <c r="UYY3" s="15"/>
      <c r="UYZ3" s="15"/>
      <c r="UZA3" s="15"/>
      <c r="UZB3" s="15"/>
      <c r="UZC3" s="15"/>
      <c r="UZD3" s="15"/>
      <c r="UZE3" s="15"/>
      <c r="UZF3" s="15"/>
      <c r="UZG3" s="15"/>
      <c r="UZH3" s="15"/>
      <c r="UZI3" s="15"/>
      <c r="UZJ3" s="15"/>
      <c r="UZK3" s="15"/>
      <c r="UZL3" s="15"/>
      <c r="UZM3" s="15"/>
      <c r="UZN3" s="15"/>
      <c r="UZO3" s="15"/>
      <c r="UZP3" s="15"/>
      <c r="UZQ3" s="15"/>
      <c r="UZR3" s="15"/>
      <c r="UZS3" s="15"/>
      <c r="UZT3" s="15"/>
      <c r="UZU3" s="15"/>
      <c r="UZV3" s="15"/>
      <c r="UZW3" s="15"/>
      <c r="UZX3" s="15"/>
      <c r="UZY3" s="15"/>
      <c r="UZZ3" s="15"/>
      <c r="VAA3" s="15"/>
      <c r="VAB3" s="15"/>
      <c r="VAC3" s="15"/>
      <c r="VAD3" s="15"/>
      <c r="VAE3" s="15"/>
      <c r="VAF3" s="15"/>
      <c r="VAG3" s="15"/>
      <c r="VAH3" s="15"/>
      <c r="VAI3" s="15"/>
      <c r="VAJ3" s="15"/>
      <c r="VAK3" s="15"/>
      <c r="VAL3" s="15"/>
      <c r="VAM3" s="15"/>
      <c r="VAN3" s="15"/>
      <c r="VAO3" s="15"/>
      <c r="VAP3" s="15"/>
      <c r="VAQ3" s="15"/>
      <c r="VAR3" s="15"/>
      <c r="VAS3" s="15"/>
      <c r="VAT3" s="15"/>
      <c r="VAU3" s="15"/>
      <c r="VAV3" s="15"/>
      <c r="VAW3" s="15"/>
      <c r="VAX3" s="15"/>
      <c r="VAY3" s="15"/>
      <c r="VAZ3" s="15"/>
      <c r="VBA3" s="15"/>
      <c r="VBB3" s="15"/>
      <c r="VBC3" s="15"/>
      <c r="VBD3" s="15"/>
      <c r="VBE3" s="15"/>
      <c r="VBF3" s="15"/>
      <c r="VBG3" s="15"/>
      <c r="VBH3" s="15"/>
      <c r="VBI3" s="15"/>
      <c r="VBJ3" s="15"/>
      <c r="VBK3" s="15"/>
      <c r="VBL3" s="15"/>
      <c r="VBM3" s="15"/>
      <c r="VBN3" s="15"/>
      <c r="VBO3" s="15"/>
      <c r="VBP3" s="15"/>
      <c r="VBQ3" s="15"/>
      <c r="VBR3" s="15"/>
      <c r="VBS3" s="15"/>
      <c r="VBT3" s="15"/>
      <c r="VBU3" s="15"/>
      <c r="VBV3" s="15"/>
      <c r="VBW3" s="15"/>
      <c r="VBX3" s="15"/>
      <c r="VBY3" s="15"/>
      <c r="VBZ3" s="15"/>
      <c r="VCA3" s="15"/>
      <c r="VCB3" s="15"/>
      <c r="VCC3" s="15"/>
      <c r="VCD3" s="15"/>
      <c r="VCE3" s="15"/>
      <c r="VCF3" s="15"/>
      <c r="VCG3" s="15"/>
      <c r="VCH3" s="15"/>
      <c r="VCI3" s="15"/>
      <c r="VCJ3" s="15"/>
      <c r="VCK3" s="15"/>
      <c r="VCL3" s="15"/>
      <c r="VCM3" s="15"/>
      <c r="VCN3" s="15"/>
      <c r="VCO3" s="15"/>
      <c r="VCP3" s="15"/>
      <c r="VCQ3" s="15"/>
      <c r="VCR3" s="15"/>
      <c r="VCS3" s="15"/>
      <c r="VCT3" s="15"/>
      <c r="VCU3" s="15"/>
      <c r="VCV3" s="15"/>
      <c r="VCW3" s="15"/>
      <c r="VCX3" s="15"/>
      <c r="VCY3" s="15"/>
      <c r="VCZ3" s="15"/>
      <c r="VDA3" s="15"/>
      <c r="VDB3" s="15"/>
      <c r="VDC3" s="15"/>
      <c r="VDD3" s="15"/>
      <c r="VDE3" s="15"/>
      <c r="VDF3" s="15"/>
      <c r="VDG3" s="15"/>
      <c r="VDH3" s="15"/>
      <c r="VDI3" s="15"/>
      <c r="VDJ3" s="15"/>
      <c r="VDK3" s="15"/>
      <c r="VDL3" s="15"/>
      <c r="VDM3" s="15"/>
      <c r="VDN3" s="15"/>
      <c r="VDO3" s="15"/>
      <c r="VDP3" s="15"/>
      <c r="VDQ3" s="15"/>
      <c r="VDR3" s="15"/>
      <c r="VDS3" s="15"/>
      <c r="VDT3" s="15"/>
      <c r="VDU3" s="15"/>
      <c r="VDV3" s="15"/>
      <c r="VDW3" s="15"/>
      <c r="VDX3" s="15"/>
      <c r="VDY3" s="15"/>
      <c r="VDZ3" s="15"/>
      <c r="VEA3" s="15"/>
      <c r="VEB3" s="15"/>
      <c r="VEC3" s="15"/>
      <c r="VED3" s="15"/>
      <c r="VEE3" s="15"/>
      <c r="VEF3" s="15"/>
      <c r="VEG3" s="15"/>
      <c r="VEH3" s="15"/>
      <c r="VEI3" s="15"/>
      <c r="VEJ3" s="15"/>
      <c r="VEK3" s="15"/>
      <c r="VEL3" s="15"/>
      <c r="VEM3" s="15"/>
      <c r="VEN3" s="15"/>
      <c r="VEO3" s="15"/>
      <c r="VEP3" s="15"/>
      <c r="VEQ3" s="15"/>
      <c r="VER3" s="15"/>
      <c r="VES3" s="15"/>
      <c r="VET3" s="15"/>
      <c r="VEU3" s="15"/>
      <c r="VEV3" s="15"/>
      <c r="VEW3" s="15"/>
      <c r="VEX3" s="15"/>
      <c r="VEY3" s="15"/>
      <c r="VEZ3" s="15"/>
      <c r="VFA3" s="15"/>
      <c r="VFB3" s="15"/>
      <c r="VFC3" s="15"/>
      <c r="VFD3" s="15"/>
      <c r="VFE3" s="15"/>
      <c r="VFF3" s="15"/>
      <c r="VFG3" s="15"/>
      <c r="VFH3" s="15"/>
      <c r="VFI3" s="15"/>
      <c r="VFJ3" s="15"/>
      <c r="VFK3" s="15"/>
      <c r="VFL3" s="15"/>
      <c r="VFM3" s="15"/>
      <c r="VFN3" s="15"/>
      <c r="VFO3" s="15"/>
      <c r="VFP3" s="15"/>
      <c r="VFQ3" s="15"/>
      <c r="VFR3" s="15"/>
      <c r="VFS3" s="15"/>
      <c r="VFT3" s="15"/>
      <c r="VFU3" s="15"/>
      <c r="VFV3" s="15"/>
      <c r="VFW3" s="15"/>
      <c r="VFX3" s="15"/>
      <c r="VFY3" s="15"/>
      <c r="VFZ3" s="15"/>
      <c r="VGA3" s="15"/>
      <c r="VGB3" s="15"/>
      <c r="VGC3" s="15"/>
      <c r="VGD3" s="15"/>
      <c r="VGE3" s="15"/>
      <c r="VGF3" s="15"/>
      <c r="VGG3" s="15"/>
      <c r="VGH3" s="15"/>
      <c r="VGI3" s="15"/>
      <c r="VGJ3" s="15"/>
      <c r="VGK3" s="15"/>
      <c r="VGL3" s="15"/>
      <c r="VGM3" s="15"/>
      <c r="VGN3" s="15"/>
      <c r="VGO3" s="15"/>
      <c r="VGP3" s="15"/>
      <c r="VGQ3" s="15"/>
      <c r="VGR3" s="15"/>
      <c r="VGS3" s="15"/>
      <c r="VGT3" s="15"/>
      <c r="VGU3" s="15"/>
      <c r="VGV3" s="15"/>
      <c r="VGW3" s="15"/>
      <c r="VGX3" s="15"/>
      <c r="VGY3" s="15"/>
      <c r="VGZ3" s="15"/>
      <c r="VHA3" s="15"/>
      <c r="VHB3" s="15"/>
      <c r="VHC3" s="15"/>
      <c r="VHD3" s="15"/>
      <c r="VHE3" s="15"/>
      <c r="VHF3" s="15"/>
      <c r="VHG3" s="15"/>
      <c r="VHH3" s="15"/>
      <c r="VHI3" s="15"/>
      <c r="VHJ3" s="15"/>
      <c r="VHK3" s="15"/>
      <c r="VHL3" s="15"/>
      <c r="VHM3" s="15"/>
      <c r="VHN3" s="15"/>
      <c r="VHO3" s="15"/>
      <c r="VHP3" s="15"/>
      <c r="VHQ3" s="15"/>
      <c r="VHR3" s="15"/>
      <c r="VHS3" s="15"/>
      <c r="VHT3" s="15"/>
      <c r="VHU3" s="15"/>
      <c r="VHV3" s="15"/>
      <c r="VHW3" s="15"/>
      <c r="VHX3" s="15"/>
      <c r="VHY3" s="15"/>
      <c r="VHZ3" s="15"/>
      <c r="VIA3" s="15"/>
      <c r="VIB3" s="15"/>
      <c r="VIC3" s="15"/>
      <c r="VID3" s="15"/>
      <c r="VIE3" s="15"/>
      <c r="VIF3" s="15"/>
      <c r="VIG3" s="15"/>
      <c r="VIH3" s="15"/>
      <c r="VII3" s="15"/>
      <c r="VIJ3" s="15"/>
      <c r="VIK3" s="15"/>
      <c r="VIL3" s="15"/>
      <c r="VIM3" s="15"/>
      <c r="VIN3" s="15"/>
      <c r="VIO3" s="15"/>
      <c r="VIP3" s="15"/>
      <c r="VIQ3" s="15"/>
      <c r="VIR3" s="15"/>
      <c r="VIS3" s="15"/>
      <c r="VIT3" s="15"/>
      <c r="VIU3" s="15"/>
      <c r="VIV3" s="15"/>
      <c r="VIW3" s="15"/>
      <c r="VIX3" s="15"/>
      <c r="VIY3" s="15"/>
      <c r="VIZ3" s="15"/>
      <c r="VJA3" s="15"/>
      <c r="VJB3" s="15"/>
      <c r="VJC3" s="15"/>
      <c r="VJD3" s="15"/>
      <c r="VJE3" s="15"/>
      <c r="VJF3" s="15"/>
      <c r="VJG3" s="15"/>
      <c r="VJH3" s="15"/>
      <c r="VJI3" s="15"/>
      <c r="VJJ3" s="15"/>
      <c r="VJK3" s="15"/>
      <c r="VJL3" s="15"/>
      <c r="VJM3" s="15"/>
      <c r="VJN3" s="15"/>
      <c r="VJO3" s="15"/>
      <c r="VJP3" s="15"/>
      <c r="VJQ3" s="15"/>
      <c r="VJR3" s="15"/>
      <c r="VJS3" s="15"/>
      <c r="VJT3" s="15"/>
      <c r="VJU3" s="15"/>
      <c r="VJV3" s="15"/>
      <c r="VJW3" s="15"/>
      <c r="VJX3" s="15"/>
      <c r="VJY3" s="15"/>
      <c r="VJZ3" s="15"/>
      <c r="VKA3" s="15"/>
      <c r="VKB3" s="15"/>
      <c r="VKC3" s="15"/>
      <c r="VKD3" s="15"/>
      <c r="VKE3" s="15"/>
      <c r="VKF3" s="15"/>
      <c r="VKG3" s="15"/>
      <c r="VKH3" s="15"/>
      <c r="VKI3" s="15"/>
      <c r="VKJ3" s="15"/>
      <c r="VKK3" s="15"/>
      <c r="VKL3" s="15"/>
      <c r="VKM3" s="15"/>
      <c r="VKN3" s="15"/>
      <c r="VKO3" s="15"/>
      <c r="VKP3" s="15"/>
      <c r="VKQ3" s="15"/>
      <c r="VKR3" s="15"/>
      <c r="VKS3" s="15"/>
      <c r="VKT3" s="15"/>
      <c r="VKU3" s="15"/>
      <c r="VKV3" s="15"/>
      <c r="VKW3" s="15"/>
      <c r="VKX3" s="15"/>
      <c r="VKY3" s="15"/>
      <c r="VKZ3" s="15"/>
      <c r="VLA3" s="15"/>
      <c r="VLB3" s="15"/>
      <c r="VLC3" s="15"/>
      <c r="VLD3" s="15"/>
      <c r="VLE3" s="15"/>
      <c r="VLF3" s="15"/>
      <c r="VLG3" s="15"/>
      <c r="VLH3" s="15"/>
      <c r="VLI3" s="15"/>
      <c r="VLJ3" s="15"/>
      <c r="VLK3" s="15"/>
      <c r="VLL3" s="15"/>
      <c r="VLM3" s="15"/>
      <c r="VLN3" s="15"/>
      <c r="VLO3" s="15"/>
      <c r="VLP3" s="15"/>
      <c r="VLQ3" s="15"/>
      <c r="VLR3" s="15"/>
      <c r="VLS3" s="15"/>
      <c r="VLT3" s="15"/>
      <c r="VLU3" s="15"/>
      <c r="VLV3" s="15"/>
      <c r="VLW3" s="15"/>
      <c r="VLX3" s="15"/>
      <c r="VLY3" s="15"/>
      <c r="VLZ3" s="15"/>
      <c r="VMA3" s="15"/>
      <c r="VMB3" s="15"/>
      <c r="VMC3" s="15"/>
      <c r="VMD3" s="15"/>
      <c r="VME3" s="15"/>
      <c r="VMF3" s="15"/>
      <c r="VMG3" s="15"/>
      <c r="VMH3" s="15"/>
      <c r="VMI3" s="15"/>
      <c r="VMJ3" s="15"/>
      <c r="VMK3" s="15"/>
      <c r="VML3" s="15"/>
      <c r="VMM3" s="15"/>
      <c r="VMN3" s="15"/>
      <c r="VMO3" s="15"/>
      <c r="VMP3" s="15"/>
      <c r="VMQ3" s="15"/>
      <c r="VMR3" s="15"/>
      <c r="VMS3" s="15"/>
      <c r="VMT3" s="15"/>
      <c r="VMU3" s="15"/>
      <c r="VMV3" s="15"/>
      <c r="VMW3" s="15"/>
      <c r="VMX3" s="15"/>
      <c r="VMY3" s="15"/>
      <c r="VMZ3" s="15"/>
      <c r="VNA3" s="15"/>
      <c r="VNB3" s="15"/>
      <c r="VNC3" s="15"/>
      <c r="VND3" s="15"/>
      <c r="VNE3" s="15"/>
      <c r="VNF3" s="15"/>
      <c r="VNG3" s="15"/>
      <c r="VNH3" s="15"/>
      <c r="VNI3" s="15"/>
      <c r="VNJ3" s="15"/>
      <c r="VNK3" s="15"/>
      <c r="VNL3" s="15"/>
      <c r="VNM3" s="15"/>
      <c r="VNN3" s="15"/>
      <c r="VNO3" s="15"/>
      <c r="VNP3" s="15"/>
      <c r="VNQ3" s="15"/>
      <c r="VNR3" s="15"/>
      <c r="VNS3" s="15"/>
      <c r="VNT3" s="15"/>
      <c r="VNU3" s="15"/>
      <c r="VNV3" s="15"/>
      <c r="VNW3" s="15"/>
      <c r="VNX3" s="15"/>
      <c r="VNY3" s="15"/>
      <c r="VNZ3" s="15"/>
      <c r="VOA3" s="15"/>
      <c r="VOB3" s="15"/>
      <c r="VOC3" s="15"/>
      <c r="VOD3" s="15"/>
      <c r="VOE3" s="15"/>
      <c r="VOF3" s="15"/>
      <c r="VOG3" s="15"/>
      <c r="VOH3" s="15"/>
      <c r="VOI3" s="15"/>
      <c r="VOJ3" s="15"/>
      <c r="VOK3" s="15"/>
      <c r="VOL3" s="15"/>
      <c r="VOM3" s="15"/>
      <c r="VON3" s="15"/>
      <c r="VOO3" s="15"/>
      <c r="VOP3" s="15"/>
      <c r="VOQ3" s="15"/>
      <c r="VOR3" s="15"/>
      <c r="VOS3" s="15"/>
      <c r="VOT3" s="15"/>
      <c r="VOU3" s="15"/>
      <c r="VOV3" s="15"/>
      <c r="VOW3" s="15"/>
      <c r="VOX3" s="15"/>
      <c r="VOY3" s="15"/>
      <c r="VOZ3" s="15"/>
      <c r="VPA3" s="15"/>
      <c r="VPB3" s="15"/>
      <c r="VPC3" s="15"/>
      <c r="VPD3" s="15"/>
      <c r="VPE3" s="15"/>
      <c r="VPF3" s="15"/>
      <c r="VPG3" s="15"/>
      <c r="VPH3" s="15"/>
      <c r="VPI3" s="15"/>
      <c r="VPJ3" s="15"/>
      <c r="VPK3" s="15"/>
      <c r="VPL3" s="15"/>
      <c r="VPM3" s="15"/>
      <c r="VPN3" s="15"/>
      <c r="VPO3" s="15"/>
      <c r="VPP3" s="15"/>
      <c r="VPQ3" s="15"/>
      <c r="VPR3" s="15"/>
      <c r="VPS3" s="15"/>
      <c r="VPT3" s="15"/>
      <c r="VPU3" s="15"/>
      <c r="VPV3" s="15"/>
      <c r="VPW3" s="15"/>
      <c r="VPX3" s="15"/>
      <c r="VPY3" s="15"/>
      <c r="VPZ3" s="15"/>
      <c r="VQA3" s="15"/>
      <c r="VQB3" s="15"/>
      <c r="VQC3" s="15"/>
      <c r="VQD3" s="15"/>
      <c r="VQE3" s="15"/>
      <c r="VQF3" s="15"/>
      <c r="VQG3" s="15"/>
      <c r="VQH3" s="15"/>
      <c r="VQI3" s="15"/>
      <c r="VQJ3" s="15"/>
      <c r="VQK3" s="15"/>
      <c r="VQL3" s="15"/>
      <c r="VQM3" s="15"/>
      <c r="VQN3" s="15"/>
      <c r="VQO3" s="15"/>
      <c r="VQP3" s="15"/>
      <c r="VQQ3" s="15"/>
      <c r="VQR3" s="15"/>
      <c r="VQS3" s="15"/>
      <c r="VQT3" s="15"/>
      <c r="VQU3" s="15"/>
      <c r="VQV3" s="15"/>
      <c r="VQW3" s="15"/>
      <c r="VQX3" s="15"/>
      <c r="VQY3" s="15"/>
      <c r="VQZ3" s="15"/>
      <c r="VRA3" s="15"/>
      <c r="VRB3" s="15"/>
      <c r="VRC3" s="15"/>
      <c r="VRD3" s="15"/>
      <c r="VRE3" s="15"/>
      <c r="VRF3" s="15"/>
      <c r="VRG3" s="15"/>
      <c r="VRH3" s="15"/>
      <c r="VRI3" s="15"/>
      <c r="VRJ3" s="15"/>
      <c r="VRK3" s="15"/>
      <c r="VRL3" s="15"/>
      <c r="VRM3" s="15"/>
      <c r="VRN3" s="15"/>
      <c r="VRO3" s="15"/>
      <c r="VRP3" s="15"/>
      <c r="VRQ3" s="15"/>
      <c r="VRR3" s="15"/>
      <c r="VRS3" s="15"/>
      <c r="VRT3" s="15"/>
      <c r="VRU3" s="15"/>
      <c r="VRV3" s="15"/>
      <c r="VRW3" s="15"/>
      <c r="VRX3" s="15"/>
      <c r="VRY3" s="15"/>
      <c r="VRZ3" s="15"/>
      <c r="VSA3" s="15"/>
      <c r="VSB3" s="15"/>
      <c r="VSC3" s="15"/>
      <c r="VSD3" s="15"/>
      <c r="VSE3" s="15"/>
      <c r="VSF3" s="15"/>
      <c r="VSG3" s="15"/>
      <c r="VSH3" s="15"/>
      <c r="VSI3" s="15"/>
      <c r="VSJ3" s="15"/>
      <c r="VSK3" s="15"/>
      <c r="VSL3" s="15"/>
      <c r="VSM3" s="15"/>
      <c r="VSN3" s="15"/>
      <c r="VSO3" s="15"/>
      <c r="VSP3" s="15"/>
      <c r="VSQ3" s="15"/>
      <c r="VSR3" s="15"/>
      <c r="VSS3" s="15"/>
      <c r="VST3" s="15"/>
      <c r="VSU3" s="15"/>
      <c r="VSV3" s="15"/>
      <c r="VSW3" s="15"/>
      <c r="VSX3" s="15"/>
      <c r="VSY3" s="15"/>
      <c r="VSZ3" s="15"/>
      <c r="VTA3" s="15"/>
      <c r="VTB3" s="15"/>
      <c r="VTC3" s="15"/>
      <c r="VTD3" s="15"/>
      <c r="VTE3" s="15"/>
      <c r="VTF3" s="15"/>
      <c r="VTG3" s="15"/>
      <c r="VTH3" s="15"/>
      <c r="VTI3" s="15"/>
      <c r="VTJ3" s="15"/>
      <c r="VTK3" s="15"/>
      <c r="VTL3" s="15"/>
      <c r="VTM3" s="15"/>
      <c r="VTN3" s="15"/>
      <c r="VTO3" s="15"/>
      <c r="VTP3" s="15"/>
      <c r="VTQ3" s="15"/>
      <c r="VTR3" s="15"/>
      <c r="VTS3" s="15"/>
      <c r="VTT3" s="15"/>
      <c r="VTU3" s="15"/>
      <c r="VTV3" s="15"/>
      <c r="VTW3" s="15"/>
      <c r="VTX3" s="15"/>
      <c r="VTY3" s="15"/>
      <c r="VTZ3" s="15"/>
      <c r="VUA3" s="15"/>
      <c r="VUB3" s="15"/>
      <c r="VUC3" s="15"/>
      <c r="VUD3" s="15"/>
      <c r="VUE3" s="15"/>
      <c r="VUF3" s="15"/>
      <c r="VUG3" s="15"/>
      <c r="VUH3" s="15"/>
      <c r="VUI3" s="15"/>
      <c r="VUJ3" s="15"/>
      <c r="VUK3" s="15"/>
      <c r="VUL3" s="15"/>
      <c r="VUM3" s="15"/>
      <c r="VUN3" s="15"/>
      <c r="VUO3" s="15"/>
      <c r="VUP3" s="15"/>
      <c r="VUQ3" s="15"/>
      <c r="VUR3" s="15"/>
      <c r="VUS3" s="15"/>
      <c r="VUT3" s="15"/>
      <c r="VUU3" s="15"/>
      <c r="VUV3" s="15"/>
      <c r="VUW3" s="15"/>
      <c r="VUX3" s="15"/>
      <c r="VUY3" s="15"/>
      <c r="VUZ3" s="15"/>
      <c r="VVA3" s="15"/>
      <c r="VVB3" s="15"/>
      <c r="VVC3" s="15"/>
      <c r="VVD3" s="15"/>
      <c r="VVE3" s="15"/>
      <c r="VVF3" s="15"/>
      <c r="VVG3" s="15"/>
      <c r="VVH3" s="15"/>
      <c r="VVI3" s="15"/>
      <c r="VVJ3" s="15"/>
      <c r="VVK3" s="15"/>
      <c r="VVL3" s="15"/>
      <c r="VVM3" s="15"/>
      <c r="VVN3" s="15"/>
      <c r="VVO3" s="15"/>
      <c r="VVP3" s="15"/>
      <c r="VVQ3" s="15"/>
      <c r="VVR3" s="15"/>
      <c r="VVS3" s="15"/>
      <c r="VVT3" s="15"/>
      <c r="VVU3" s="15"/>
      <c r="VVV3" s="15"/>
      <c r="VVW3" s="15"/>
      <c r="VVX3" s="15"/>
      <c r="VVY3" s="15"/>
      <c r="VVZ3" s="15"/>
      <c r="VWA3" s="15"/>
      <c r="VWB3" s="15"/>
      <c r="VWC3" s="15"/>
      <c r="VWD3" s="15"/>
      <c r="VWE3" s="15"/>
      <c r="VWF3" s="15"/>
      <c r="VWG3" s="15"/>
      <c r="VWH3" s="15"/>
      <c r="VWI3" s="15"/>
      <c r="VWJ3" s="15"/>
      <c r="VWK3" s="15"/>
      <c r="VWL3" s="15"/>
      <c r="VWM3" s="15"/>
      <c r="VWN3" s="15"/>
      <c r="VWO3" s="15"/>
      <c r="VWP3" s="15"/>
      <c r="VWQ3" s="15"/>
      <c r="VWR3" s="15"/>
      <c r="VWS3" s="15"/>
      <c r="VWT3" s="15"/>
      <c r="VWU3" s="15"/>
      <c r="VWV3" s="15"/>
      <c r="VWW3" s="15"/>
      <c r="VWX3" s="15"/>
      <c r="VWY3" s="15"/>
      <c r="VWZ3" s="15"/>
      <c r="VXA3" s="15"/>
      <c r="VXB3" s="15"/>
      <c r="VXC3" s="15"/>
      <c r="VXD3" s="15"/>
      <c r="VXE3" s="15"/>
      <c r="VXF3" s="15"/>
      <c r="VXG3" s="15"/>
      <c r="VXH3" s="15"/>
      <c r="VXI3" s="15"/>
      <c r="VXJ3" s="15"/>
      <c r="VXK3" s="15"/>
      <c r="VXL3" s="15"/>
      <c r="VXM3" s="15"/>
      <c r="VXN3" s="15"/>
      <c r="VXO3" s="15"/>
      <c r="VXP3" s="15"/>
      <c r="VXQ3" s="15"/>
      <c r="VXR3" s="15"/>
      <c r="VXS3" s="15"/>
      <c r="VXT3" s="15"/>
      <c r="VXU3" s="15"/>
      <c r="VXV3" s="15"/>
      <c r="VXW3" s="15"/>
      <c r="VXX3" s="15"/>
      <c r="VXY3" s="15"/>
      <c r="VXZ3" s="15"/>
      <c r="VYA3" s="15"/>
      <c r="VYB3" s="15"/>
      <c r="VYC3" s="15"/>
      <c r="VYD3" s="15"/>
      <c r="VYE3" s="15"/>
      <c r="VYF3" s="15"/>
      <c r="VYG3" s="15"/>
      <c r="VYH3" s="15"/>
      <c r="VYI3" s="15"/>
      <c r="VYJ3" s="15"/>
      <c r="VYK3" s="15"/>
      <c r="VYL3" s="15"/>
      <c r="VYM3" s="15"/>
      <c r="VYN3" s="15"/>
      <c r="VYO3" s="15"/>
      <c r="VYP3" s="15"/>
      <c r="VYQ3" s="15"/>
      <c r="VYR3" s="15"/>
      <c r="VYS3" s="15"/>
      <c r="VYT3" s="15"/>
      <c r="VYU3" s="15"/>
      <c r="VYV3" s="15"/>
      <c r="VYW3" s="15"/>
      <c r="VYX3" s="15"/>
      <c r="VYY3" s="15"/>
      <c r="VYZ3" s="15"/>
      <c r="VZA3" s="15"/>
      <c r="VZB3" s="15"/>
      <c r="VZC3" s="15"/>
      <c r="VZD3" s="15"/>
      <c r="VZE3" s="15"/>
      <c r="VZF3" s="15"/>
      <c r="VZG3" s="15"/>
      <c r="VZH3" s="15"/>
      <c r="VZI3" s="15"/>
      <c r="VZJ3" s="15"/>
      <c r="VZK3" s="15"/>
      <c r="VZL3" s="15"/>
      <c r="VZM3" s="15"/>
      <c r="VZN3" s="15"/>
      <c r="VZO3" s="15"/>
      <c r="VZP3" s="15"/>
      <c r="VZQ3" s="15"/>
      <c r="VZR3" s="15"/>
      <c r="VZS3" s="15"/>
      <c r="VZT3" s="15"/>
      <c r="VZU3" s="15"/>
      <c r="VZV3" s="15"/>
      <c r="VZW3" s="15"/>
      <c r="VZX3" s="15"/>
      <c r="VZY3" s="15"/>
      <c r="VZZ3" s="15"/>
      <c r="WAA3" s="15"/>
      <c r="WAB3" s="15"/>
      <c r="WAC3" s="15"/>
      <c r="WAD3" s="15"/>
      <c r="WAE3" s="15"/>
      <c r="WAF3" s="15"/>
      <c r="WAG3" s="15"/>
      <c r="WAH3" s="15"/>
      <c r="WAI3" s="15"/>
      <c r="WAJ3" s="15"/>
      <c r="WAK3" s="15"/>
      <c r="WAL3" s="15"/>
      <c r="WAM3" s="15"/>
      <c r="WAN3" s="15"/>
      <c r="WAO3" s="15"/>
      <c r="WAP3" s="15"/>
      <c r="WAQ3" s="15"/>
      <c r="WAR3" s="15"/>
      <c r="WAS3" s="15"/>
      <c r="WAT3" s="15"/>
      <c r="WAU3" s="15"/>
      <c r="WAV3" s="15"/>
      <c r="WAW3" s="15"/>
      <c r="WAX3" s="15"/>
      <c r="WAY3" s="15"/>
      <c r="WAZ3" s="15"/>
      <c r="WBA3" s="15"/>
      <c r="WBB3" s="15"/>
      <c r="WBC3" s="15"/>
      <c r="WBD3" s="15"/>
      <c r="WBE3" s="15"/>
      <c r="WBF3" s="15"/>
      <c r="WBG3" s="15"/>
      <c r="WBH3" s="15"/>
      <c r="WBI3" s="15"/>
      <c r="WBJ3" s="15"/>
      <c r="WBK3" s="15"/>
      <c r="WBL3" s="15"/>
      <c r="WBM3" s="15"/>
      <c r="WBN3" s="15"/>
      <c r="WBO3" s="15"/>
      <c r="WBP3" s="15"/>
      <c r="WBQ3" s="15"/>
      <c r="WBR3" s="15"/>
      <c r="WBS3" s="15"/>
      <c r="WBT3" s="15"/>
      <c r="WBU3" s="15"/>
      <c r="WBV3" s="15"/>
      <c r="WBW3" s="15"/>
      <c r="WBX3" s="15"/>
      <c r="WBY3" s="15"/>
      <c r="WBZ3" s="15"/>
      <c r="WCA3" s="15"/>
      <c r="WCB3" s="15"/>
      <c r="WCC3" s="15"/>
      <c r="WCD3" s="15"/>
      <c r="WCE3" s="15"/>
      <c r="WCF3" s="15"/>
      <c r="WCG3" s="15"/>
      <c r="WCH3" s="15"/>
      <c r="WCI3" s="15"/>
      <c r="WCJ3" s="15"/>
      <c r="WCK3" s="15"/>
      <c r="WCL3" s="15"/>
      <c r="WCM3" s="15"/>
      <c r="WCN3" s="15"/>
      <c r="WCO3" s="15"/>
      <c r="WCP3" s="15"/>
      <c r="WCQ3" s="15"/>
      <c r="WCR3" s="15"/>
      <c r="WCS3" s="15"/>
      <c r="WCT3" s="15"/>
      <c r="WCU3" s="15"/>
      <c r="WCV3" s="15"/>
      <c r="WCW3" s="15"/>
      <c r="WCX3" s="15"/>
      <c r="WCY3" s="15"/>
      <c r="WCZ3" s="15"/>
      <c r="WDA3" s="15"/>
      <c r="WDB3" s="15"/>
      <c r="WDC3" s="15"/>
      <c r="WDD3" s="15"/>
      <c r="WDE3" s="15"/>
      <c r="WDF3" s="15"/>
      <c r="WDG3" s="15"/>
      <c r="WDH3" s="15"/>
      <c r="WDI3" s="15"/>
      <c r="WDJ3" s="15"/>
      <c r="WDK3" s="15"/>
      <c r="WDL3" s="15"/>
      <c r="WDM3" s="15"/>
      <c r="WDN3" s="15"/>
      <c r="WDO3" s="15"/>
      <c r="WDP3" s="15"/>
      <c r="WDQ3" s="15"/>
      <c r="WDR3" s="15"/>
      <c r="WDS3" s="15"/>
      <c r="WDT3" s="15"/>
      <c r="WDU3" s="15"/>
      <c r="WDV3" s="15"/>
      <c r="WDW3" s="15"/>
      <c r="WDX3" s="15"/>
      <c r="WDY3" s="15"/>
      <c r="WDZ3" s="15"/>
      <c r="WEA3" s="15"/>
      <c r="WEB3" s="15"/>
      <c r="WEC3" s="15"/>
      <c r="WED3" s="15"/>
      <c r="WEE3" s="15"/>
      <c r="WEF3" s="15"/>
      <c r="WEG3" s="15"/>
      <c r="WEH3" s="15"/>
      <c r="WEI3" s="15"/>
      <c r="WEJ3" s="15"/>
      <c r="WEK3" s="15"/>
      <c r="WEL3" s="15"/>
      <c r="WEM3" s="15"/>
      <c r="WEN3" s="15"/>
      <c r="WEO3" s="15"/>
      <c r="WEP3" s="15"/>
      <c r="WEQ3" s="15"/>
      <c r="WER3" s="15"/>
      <c r="WES3" s="15"/>
      <c r="WET3" s="15"/>
      <c r="WEU3" s="15"/>
      <c r="WEV3" s="15"/>
      <c r="WEW3" s="15"/>
      <c r="WEX3" s="15"/>
      <c r="WEY3" s="15"/>
      <c r="WEZ3" s="15"/>
      <c r="WFA3" s="15"/>
      <c r="WFB3" s="15"/>
      <c r="WFC3" s="15"/>
      <c r="WFD3" s="15"/>
      <c r="WFE3" s="15"/>
      <c r="WFF3" s="15"/>
      <c r="WFG3" s="15"/>
      <c r="WFH3" s="15"/>
      <c r="WFI3" s="15"/>
      <c r="WFJ3" s="15"/>
      <c r="WFK3" s="15"/>
      <c r="WFL3" s="15"/>
      <c r="WFM3" s="15"/>
      <c r="WFN3" s="15"/>
      <c r="WFO3" s="15"/>
      <c r="WFP3" s="15"/>
      <c r="WFQ3" s="15"/>
      <c r="WFR3" s="15"/>
      <c r="WFS3" s="15"/>
      <c r="WFT3" s="15"/>
      <c r="WFU3" s="15"/>
      <c r="WFV3" s="15"/>
      <c r="WFW3" s="15"/>
      <c r="WFX3" s="15"/>
      <c r="WFY3" s="15"/>
      <c r="WFZ3" s="15"/>
      <c r="WGA3" s="15"/>
      <c r="WGB3" s="15"/>
      <c r="WGC3" s="15"/>
      <c r="WGD3" s="15"/>
      <c r="WGE3" s="15"/>
      <c r="WGF3" s="15"/>
      <c r="WGG3" s="15"/>
      <c r="WGH3" s="15"/>
      <c r="WGI3" s="15"/>
      <c r="WGJ3" s="15"/>
      <c r="WGK3" s="15"/>
      <c r="WGL3" s="15"/>
      <c r="WGM3" s="15"/>
      <c r="WGN3" s="15"/>
      <c r="WGO3" s="15"/>
      <c r="WGP3" s="15"/>
      <c r="WGQ3" s="15"/>
      <c r="WGR3" s="15"/>
      <c r="WGS3" s="15"/>
      <c r="WGT3" s="15"/>
      <c r="WGU3" s="15"/>
      <c r="WGV3" s="15"/>
      <c r="WGW3" s="15"/>
      <c r="WGX3" s="15"/>
      <c r="WGY3" s="15"/>
      <c r="WGZ3" s="15"/>
      <c r="WHA3" s="15"/>
      <c r="WHB3" s="15"/>
      <c r="WHC3" s="15"/>
      <c r="WHD3" s="15"/>
      <c r="WHE3" s="15"/>
      <c r="WHF3" s="15"/>
      <c r="WHG3" s="15"/>
      <c r="WHH3" s="15"/>
      <c r="WHI3" s="15"/>
      <c r="WHJ3" s="15"/>
      <c r="WHK3" s="15"/>
      <c r="WHL3" s="15"/>
      <c r="WHM3" s="15"/>
      <c r="WHN3" s="15"/>
      <c r="WHO3" s="15"/>
      <c r="WHP3" s="15"/>
      <c r="WHQ3" s="15"/>
      <c r="WHR3" s="15"/>
      <c r="WHS3" s="15"/>
      <c r="WHT3" s="15"/>
      <c r="WHU3" s="15"/>
      <c r="WHV3" s="15"/>
      <c r="WHW3" s="15"/>
      <c r="WHX3" s="15"/>
      <c r="WHY3" s="15"/>
      <c r="WHZ3" s="15"/>
      <c r="WIA3" s="15"/>
      <c r="WIB3" s="15"/>
      <c r="WIC3" s="15"/>
      <c r="WID3" s="15"/>
      <c r="WIE3" s="15"/>
      <c r="WIF3" s="15"/>
      <c r="WIG3" s="15"/>
      <c r="WIH3" s="15"/>
      <c r="WII3" s="15"/>
      <c r="WIJ3" s="15"/>
      <c r="WIK3" s="15"/>
      <c r="WIL3" s="15"/>
      <c r="WIM3" s="15"/>
      <c r="WIN3" s="15"/>
      <c r="WIO3" s="15"/>
      <c r="WIP3" s="15"/>
      <c r="WIQ3" s="15"/>
      <c r="WIR3" s="15"/>
      <c r="WIS3" s="15"/>
      <c r="WIT3" s="15"/>
      <c r="WIU3" s="15"/>
      <c r="WIV3" s="15"/>
      <c r="WIW3" s="15"/>
      <c r="WIX3" s="15"/>
      <c r="WIY3" s="15"/>
      <c r="WIZ3" s="15"/>
      <c r="WJA3" s="15"/>
      <c r="WJB3" s="15"/>
      <c r="WJC3" s="15"/>
      <c r="WJD3" s="15"/>
      <c r="WJE3" s="15"/>
      <c r="WJF3" s="15"/>
      <c r="WJG3" s="15"/>
      <c r="WJH3" s="15"/>
      <c r="WJI3" s="15"/>
      <c r="WJJ3" s="15"/>
      <c r="WJK3" s="15"/>
      <c r="WJL3" s="15"/>
      <c r="WJM3" s="15"/>
      <c r="WJN3" s="15"/>
      <c r="WJO3" s="15"/>
      <c r="WJP3" s="15"/>
      <c r="WJQ3" s="15"/>
      <c r="WJR3" s="15"/>
      <c r="WJS3" s="15"/>
      <c r="WJT3" s="15"/>
      <c r="WJU3" s="15"/>
      <c r="WJV3" s="15"/>
      <c r="WJW3" s="15"/>
      <c r="WJX3" s="15"/>
      <c r="WJY3" s="15"/>
      <c r="WJZ3" s="15"/>
      <c r="WKA3" s="15"/>
      <c r="WKB3" s="15"/>
      <c r="WKC3" s="15"/>
      <c r="WKD3" s="15"/>
      <c r="WKE3" s="15"/>
      <c r="WKF3" s="15"/>
      <c r="WKG3" s="15"/>
      <c r="WKH3" s="15"/>
      <c r="WKI3" s="15"/>
      <c r="WKJ3" s="15"/>
      <c r="WKK3" s="15"/>
      <c r="WKL3" s="15"/>
      <c r="WKM3" s="15"/>
      <c r="WKN3" s="15"/>
      <c r="WKO3" s="15"/>
      <c r="WKP3" s="15"/>
      <c r="WKQ3" s="15"/>
      <c r="WKR3" s="15"/>
      <c r="WKS3" s="15"/>
      <c r="WKT3" s="15"/>
      <c r="WKU3" s="15"/>
      <c r="WKV3" s="15"/>
      <c r="WKW3" s="15"/>
      <c r="WKX3" s="15"/>
      <c r="WKY3" s="15"/>
      <c r="WKZ3" s="15"/>
      <c r="WLA3" s="15"/>
      <c r="WLB3" s="15"/>
      <c r="WLC3" s="15"/>
      <c r="WLD3" s="15"/>
      <c r="WLE3" s="15"/>
      <c r="WLF3" s="15"/>
      <c r="WLG3" s="15"/>
      <c r="WLH3" s="15"/>
      <c r="WLI3" s="15"/>
      <c r="WLJ3" s="15"/>
      <c r="WLK3" s="15"/>
      <c r="WLL3" s="15"/>
      <c r="WLM3" s="15"/>
      <c r="WLN3" s="15"/>
      <c r="WLO3" s="15"/>
      <c r="WLP3" s="15"/>
      <c r="WLQ3" s="15"/>
      <c r="WLR3" s="15"/>
      <c r="WLS3" s="15"/>
      <c r="WLT3" s="15"/>
      <c r="WLU3" s="15"/>
      <c r="WLV3" s="15"/>
      <c r="WLW3" s="15"/>
      <c r="WLX3" s="15"/>
      <c r="WLY3" s="15"/>
      <c r="WLZ3" s="15"/>
      <c r="WMA3" s="15"/>
      <c r="WMB3" s="15"/>
      <c r="WMC3" s="15"/>
      <c r="WMD3" s="15"/>
      <c r="WME3" s="15"/>
      <c r="WMF3" s="15"/>
      <c r="WMG3" s="15"/>
      <c r="WMH3" s="15"/>
      <c r="WMI3" s="15"/>
      <c r="WMJ3" s="15"/>
      <c r="WMK3" s="15"/>
      <c r="WML3" s="15"/>
      <c r="WMM3" s="15"/>
      <c r="WMN3" s="15"/>
      <c r="WMO3" s="15"/>
      <c r="WMP3" s="15"/>
      <c r="WMQ3" s="15"/>
      <c r="WMR3" s="15"/>
      <c r="WMS3" s="15"/>
      <c r="WMT3" s="15"/>
      <c r="WMU3" s="15"/>
      <c r="WMV3" s="15"/>
      <c r="WMW3" s="15"/>
      <c r="WMX3" s="15"/>
      <c r="WMY3" s="15"/>
      <c r="WMZ3" s="15"/>
      <c r="WNA3" s="15"/>
      <c r="WNB3" s="15"/>
      <c r="WNC3" s="15"/>
      <c r="WND3" s="15"/>
      <c r="WNE3" s="15"/>
      <c r="WNF3" s="15"/>
      <c r="WNG3" s="15"/>
      <c r="WNH3" s="15"/>
      <c r="WNI3" s="15"/>
      <c r="WNJ3" s="15"/>
      <c r="WNK3" s="15"/>
      <c r="WNL3" s="15"/>
      <c r="WNM3" s="15"/>
      <c r="WNN3" s="15"/>
      <c r="WNO3" s="15"/>
      <c r="WNP3" s="15"/>
      <c r="WNQ3" s="15"/>
      <c r="WNR3" s="15"/>
      <c r="WNS3" s="15"/>
      <c r="WNT3" s="15"/>
      <c r="WNU3" s="15"/>
      <c r="WNV3" s="15"/>
      <c r="WNW3" s="15"/>
      <c r="WNX3" s="15"/>
      <c r="WNY3" s="15"/>
      <c r="WNZ3" s="15"/>
      <c r="WOA3" s="15"/>
      <c r="WOB3" s="15"/>
      <c r="WOC3" s="15"/>
      <c r="WOD3" s="15"/>
      <c r="WOE3" s="15"/>
      <c r="WOF3" s="15"/>
      <c r="WOG3" s="15"/>
      <c r="WOH3" s="15"/>
      <c r="WOI3" s="15"/>
      <c r="WOJ3" s="15"/>
      <c r="WOK3" s="15"/>
      <c r="WOL3" s="15"/>
      <c r="WOM3" s="15"/>
      <c r="WON3" s="15"/>
      <c r="WOO3" s="15"/>
      <c r="WOP3" s="15"/>
      <c r="WOQ3" s="15"/>
      <c r="WOR3" s="15"/>
      <c r="WOS3" s="15"/>
      <c r="WOT3" s="15"/>
      <c r="WOU3" s="15"/>
      <c r="WOV3" s="15"/>
      <c r="WOW3" s="15"/>
      <c r="WOX3" s="15"/>
      <c r="WOY3" s="15"/>
      <c r="WOZ3" s="15"/>
      <c r="WPA3" s="15"/>
      <c r="WPB3" s="15"/>
      <c r="WPC3" s="15"/>
      <c r="WPD3" s="15"/>
      <c r="WPE3" s="15"/>
      <c r="WPF3" s="15"/>
      <c r="WPG3" s="15"/>
      <c r="WPH3" s="15"/>
      <c r="WPI3" s="15"/>
      <c r="WPJ3" s="15"/>
      <c r="WPK3" s="15"/>
      <c r="WPL3" s="15"/>
      <c r="WPM3" s="15"/>
      <c r="WPN3" s="15"/>
      <c r="WPO3" s="15"/>
      <c r="WPP3" s="15"/>
      <c r="WPQ3" s="15"/>
      <c r="WPR3" s="15"/>
      <c r="WPS3" s="15"/>
      <c r="WPT3" s="15"/>
      <c r="WPU3" s="15"/>
      <c r="WPV3" s="15"/>
      <c r="WPW3" s="15"/>
      <c r="WPX3" s="15"/>
      <c r="WPY3" s="15"/>
      <c r="WPZ3" s="15"/>
      <c r="WQA3" s="15"/>
      <c r="WQB3" s="15"/>
      <c r="WQC3" s="15"/>
      <c r="WQD3" s="15"/>
      <c r="WQE3" s="15"/>
      <c r="WQF3" s="15"/>
      <c r="WQG3" s="15"/>
      <c r="WQH3" s="15"/>
      <c r="WQI3" s="15"/>
      <c r="WQJ3" s="15"/>
      <c r="WQK3" s="15"/>
      <c r="WQL3" s="15"/>
      <c r="WQM3" s="15"/>
      <c r="WQN3" s="15"/>
      <c r="WQO3" s="15"/>
      <c r="WQP3" s="15"/>
      <c r="WQQ3" s="15"/>
      <c r="WQR3" s="15"/>
      <c r="WQS3" s="15"/>
      <c r="WQT3" s="15"/>
      <c r="WQU3" s="15"/>
      <c r="WQV3" s="15"/>
      <c r="WQW3" s="15"/>
      <c r="WQX3" s="15"/>
      <c r="WQY3" s="15"/>
      <c r="WQZ3" s="15"/>
      <c r="WRA3" s="15"/>
      <c r="WRB3" s="15"/>
      <c r="WRC3" s="15"/>
      <c r="WRD3" s="15"/>
      <c r="WRE3" s="15"/>
      <c r="WRF3" s="15"/>
      <c r="WRG3" s="15"/>
      <c r="WRH3" s="15"/>
      <c r="WRI3" s="15"/>
      <c r="WRJ3" s="15"/>
      <c r="WRK3" s="15"/>
      <c r="WRL3" s="15"/>
      <c r="WRM3" s="15"/>
      <c r="WRN3" s="15"/>
      <c r="WRO3" s="15"/>
      <c r="WRP3" s="15"/>
      <c r="WRQ3" s="15"/>
      <c r="WRR3" s="15"/>
      <c r="WRS3" s="15"/>
      <c r="WRT3" s="15"/>
      <c r="WRU3" s="15"/>
      <c r="WRV3" s="15"/>
      <c r="WRW3" s="15"/>
      <c r="WRX3" s="15"/>
      <c r="WRY3" s="15"/>
      <c r="WRZ3" s="15"/>
      <c r="WSA3" s="15"/>
      <c r="WSB3" s="15"/>
      <c r="WSC3" s="15"/>
      <c r="WSD3" s="15"/>
      <c r="WSE3" s="15"/>
      <c r="WSF3" s="15"/>
      <c r="WSG3" s="15"/>
      <c r="WSH3" s="15"/>
      <c r="WSI3" s="15"/>
      <c r="WSJ3" s="15"/>
      <c r="WSK3" s="15"/>
      <c r="WSL3" s="15"/>
      <c r="WSM3" s="15"/>
      <c r="WSN3" s="15"/>
      <c r="WSO3" s="15"/>
      <c r="WSP3" s="15"/>
      <c r="WSQ3" s="15"/>
      <c r="WSR3" s="15"/>
      <c r="WSS3" s="15"/>
      <c r="WST3" s="15"/>
      <c r="WSU3" s="15"/>
      <c r="WSV3" s="15"/>
      <c r="WSW3" s="15"/>
      <c r="WSX3" s="15"/>
      <c r="WSY3" s="15"/>
      <c r="WSZ3" s="15"/>
      <c r="WTA3" s="15"/>
      <c r="WTB3" s="15"/>
      <c r="WTC3" s="15"/>
      <c r="WTD3" s="15"/>
      <c r="WTE3" s="15"/>
      <c r="WTF3" s="15"/>
      <c r="WTG3" s="15"/>
      <c r="WTH3" s="15"/>
      <c r="WTI3" s="15"/>
      <c r="WTJ3" s="15"/>
      <c r="WTK3" s="15"/>
      <c r="WTL3" s="15"/>
      <c r="WTM3" s="15"/>
      <c r="WTN3" s="15"/>
      <c r="WTO3" s="15"/>
      <c r="WTP3" s="15"/>
      <c r="WTQ3" s="15"/>
      <c r="WTR3" s="15"/>
      <c r="WTS3" s="15"/>
      <c r="WTT3" s="15"/>
      <c r="WTU3" s="15"/>
      <c r="WTV3" s="15"/>
      <c r="WTW3" s="15"/>
      <c r="WTX3" s="15"/>
      <c r="WTY3" s="15"/>
      <c r="WTZ3" s="15"/>
      <c r="WUA3" s="15"/>
      <c r="WUB3" s="15"/>
      <c r="WUC3" s="15"/>
      <c r="WUD3" s="15"/>
      <c r="WUE3" s="15"/>
      <c r="WUF3" s="15"/>
      <c r="WUG3" s="15"/>
      <c r="WUH3" s="15"/>
      <c r="WUI3" s="15"/>
      <c r="WUJ3" s="15"/>
      <c r="WUK3" s="15"/>
      <c r="WUL3" s="15"/>
      <c r="WUM3" s="15"/>
      <c r="WUN3" s="15"/>
      <c r="WUO3" s="15"/>
      <c r="WUP3" s="15"/>
      <c r="WUQ3" s="15"/>
      <c r="WUR3" s="15"/>
      <c r="WUS3" s="15"/>
      <c r="WUT3" s="15"/>
      <c r="WUU3" s="15"/>
      <c r="WUV3" s="15"/>
      <c r="WUW3" s="15"/>
      <c r="WUX3" s="15"/>
      <c r="WUY3" s="15"/>
      <c r="WUZ3" s="15"/>
      <c r="WVA3" s="15"/>
      <c r="WVB3" s="15"/>
      <c r="WVC3" s="15"/>
      <c r="WVD3" s="15"/>
      <c r="WVE3" s="15"/>
      <c r="WVF3" s="15"/>
      <c r="WVG3" s="15"/>
      <c r="WVH3" s="15"/>
      <c r="WVI3" s="15"/>
      <c r="WVJ3" s="15"/>
      <c r="WVK3" s="15"/>
      <c r="WVL3" s="15"/>
      <c r="WVM3" s="15"/>
      <c r="WVN3" s="15"/>
      <c r="WVO3" s="15"/>
      <c r="WVP3" s="15"/>
      <c r="WVQ3" s="15"/>
      <c r="WVR3" s="15"/>
      <c r="WVS3" s="15"/>
      <c r="WVT3" s="15"/>
      <c r="WVU3" s="15"/>
      <c r="WVV3" s="15"/>
      <c r="WVW3" s="15"/>
      <c r="WVX3" s="15"/>
    </row>
    <row r="4" spans="1:16144" s="37" customFormat="1" ht="27.6" thickTop="1" thickBot="1">
      <c r="A4" s="35"/>
      <c r="B4" s="17" t="s">
        <v>210</v>
      </c>
      <c r="C4" s="36" t="s">
        <v>211</v>
      </c>
      <c r="D4" s="36" t="s">
        <v>212</v>
      </c>
      <c r="E4" s="35" t="s">
        <v>213</v>
      </c>
      <c r="F4" s="35" t="s">
        <v>73</v>
      </c>
      <c r="G4" s="35" t="s">
        <v>169</v>
      </c>
      <c r="H4" s="35" t="s">
        <v>214</v>
      </c>
      <c r="I4" s="35" t="s">
        <v>215</v>
      </c>
      <c r="J4" s="35" t="s">
        <v>216</v>
      </c>
      <c r="K4" s="35" t="s">
        <v>217</v>
      </c>
      <c r="L4" s="35" t="s">
        <v>218</v>
      </c>
      <c r="M4" s="35" t="s">
        <v>219</v>
      </c>
      <c r="N4" s="35" t="s">
        <v>220</v>
      </c>
      <c r="O4" s="35" t="s">
        <v>221</v>
      </c>
      <c r="P4" s="35" t="s">
        <v>222</v>
      </c>
      <c r="Q4" s="35" t="s">
        <v>213</v>
      </c>
      <c r="R4" s="57" t="s">
        <v>223</v>
      </c>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c r="IX4" s="16"/>
      <c r="IY4" s="16"/>
      <c r="IZ4" s="16"/>
      <c r="JA4" s="16"/>
      <c r="JB4" s="16"/>
      <c r="JC4" s="16"/>
      <c r="JD4" s="16"/>
      <c r="JE4" s="16"/>
      <c r="JF4" s="16"/>
      <c r="JG4" s="16"/>
      <c r="JH4" s="16"/>
      <c r="JI4" s="16"/>
      <c r="JJ4" s="16"/>
      <c r="JK4" s="16"/>
      <c r="JL4" s="16"/>
      <c r="JM4" s="16"/>
      <c r="JN4" s="16"/>
      <c r="JO4" s="16"/>
      <c r="JP4" s="16"/>
      <c r="JQ4" s="16"/>
      <c r="JR4" s="16"/>
      <c r="JS4" s="16"/>
      <c r="JT4" s="16"/>
      <c r="JU4" s="16"/>
      <c r="JV4" s="16"/>
      <c r="JW4" s="16"/>
      <c r="JX4" s="16"/>
      <c r="JY4" s="16"/>
      <c r="JZ4" s="16"/>
      <c r="KA4" s="16"/>
      <c r="KB4" s="16"/>
      <c r="KC4" s="16"/>
      <c r="KD4" s="16"/>
      <c r="KE4" s="16"/>
      <c r="KF4" s="16"/>
      <c r="KG4" s="16"/>
      <c r="KH4" s="16"/>
      <c r="KI4" s="16"/>
      <c r="KJ4" s="16"/>
      <c r="KK4" s="16"/>
      <c r="KL4" s="16"/>
      <c r="KM4" s="16"/>
      <c r="KN4" s="16"/>
      <c r="KO4" s="16"/>
      <c r="KP4" s="16"/>
      <c r="KQ4" s="16"/>
      <c r="KR4" s="16"/>
      <c r="KS4" s="16"/>
      <c r="KT4" s="16"/>
      <c r="KU4" s="16"/>
      <c r="KV4" s="16"/>
      <c r="KW4" s="16"/>
      <c r="KX4" s="16"/>
      <c r="KY4" s="16"/>
      <c r="KZ4" s="16"/>
      <c r="LA4" s="16"/>
      <c r="LB4" s="16"/>
      <c r="LC4" s="16"/>
      <c r="LD4" s="16"/>
      <c r="LE4" s="16"/>
      <c r="LF4" s="16"/>
      <c r="LG4" s="16"/>
      <c r="LH4" s="16"/>
      <c r="LI4" s="16"/>
      <c r="LJ4" s="16"/>
      <c r="LK4" s="16"/>
      <c r="LL4" s="16"/>
      <c r="LM4" s="16"/>
      <c r="LN4" s="16"/>
      <c r="LO4" s="16"/>
      <c r="LP4" s="16"/>
      <c r="LQ4" s="16"/>
      <c r="LR4" s="16"/>
      <c r="LS4" s="16"/>
      <c r="LT4" s="16"/>
      <c r="LU4" s="16"/>
      <c r="LV4" s="16"/>
      <c r="LW4" s="16"/>
      <c r="LX4" s="16"/>
      <c r="LY4" s="16"/>
      <c r="LZ4" s="16"/>
      <c r="MA4" s="16"/>
      <c r="MB4" s="16"/>
      <c r="MC4" s="16"/>
      <c r="MD4" s="16"/>
      <c r="ME4" s="16"/>
      <c r="MF4" s="16"/>
      <c r="MG4" s="16"/>
      <c r="MH4" s="16"/>
      <c r="MI4" s="16"/>
      <c r="MJ4" s="16"/>
      <c r="MK4" s="16"/>
      <c r="ML4" s="16"/>
      <c r="MM4" s="16"/>
      <c r="MN4" s="16"/>
      <c r="MO4" s="16"/>
      <c r="MP4" s="16"/>
      <c r="MQ4" s="16"/>
      <c r="MR4" s="16"/>
      <c r="MS4" s="16"/>
      <c r="MT4" s="16"/>
      <c r="MU4" s="16"/>
      <c r="MV4" s="16"/>
      <c r="MW4" s="16"/>
      <c r="MX4" s="16"/>
      <c r="MY4" s="16"/>
      <c r="MZ4" s="16"/>
      <c r="NA4" s="16"/>
      <c r="NB4" s="16"/>
      <c r="NC4" s="16"/>
      <c r="ND4" s="16"/>
      <c r="NE4" s="16"/>
      <c r="NF4" s="16"/>
      <c r="NG4" s="16"/>
      <c r="NH4" s="16"/>
      <c r="NI4" s="16"/>
      <c r="NJ4" s="16"/>
      <c r="NK4" s="16"/>
      <c r="NL4" s="16"/>
      <c r="NM4" s="16"/>
      <c r="NN4" s="16"/>
      <c r="NO4" s="16"/>
      <c r="NP4" s="16"/>
      <c r="NQ4" s="16"/>
      <c r="NR4" s="16"/>
      <c r="NS4" s="16"/>
      <c r="NT4" s="16"/>
      <c r="NU4" s="16"/>
      <c r="NV4" s="16"/>
      <c r="NW4" s="16"/>
      <c r="NX4" s="16"/>
      <c r="NY4" s="16"/>
      <c r="NZ4" s="16"/>
      <c r="OA4" s="16"/>
      <c r="OB4" s="16"/>
      <c r="OC4" s="16"/>
      <c r="OD4" s="16"/>
      <c r="OE4" s="16"/>
      <c r="OF4" s="16"/>
      <c r="OG4" s="16"/>
      <c r="OH4" s="16"/>
      <c r="OI4" s="16"/>
      <c r="OJ4" s="16"/>
      <c r="OK4" s="16"/>
      <c r="OL4" s="16"/>
      <c r="OM4" s="16"/>
      <c r="ON4" s="16"/>
      <c r="OO4" s="16"/>
      <c r="OP4" s="16"/>
      <c r="OQ4" s="16"/>
      <c r="OR4" s="16"/>
      <c r="OS4" s="16"/>
      <c r="OT4" s="16"/>
      <c r="OU4" s="16"/>
      <c r="OV4" s="16"/>
      <c r="OW4" s="16"/>
      <c r="OX4" s="16"/>
      <c r="OY4" s="16"/>
      <c r="OZ4" s="16"/>
      <c r="PA4" s="16"/>
      <c r="PB4" s="16"/>
      <c r="PC4" s="16"/>
      <c r="PD4" s="16"/>
      <c r="PE4" s="16"/>
      <c r="PF4" s="16"/>
      <c r="PG4" s="16"/>
      <c r="PH4" s="16"/>
      <c r="PI4" s="16"/>
      <c r="PJ4" s="16"/>
      <c r="PK4" s="16"/>
      <c r="PL4" s="16"/>
      <c r="PM4" s="16"/>
      <c r="PN4" s="16"/>
      <c r="PO4" s="16"/>
      <c r="PP4" s="16"/>
      <c r="PQ4" s="16"/>
      <c r="PR4" s="16"/>
      <c r="PS4" s="16"/>
      <c r="PT4" s="16"/>
      <c r="PU4" s="16"/>
      <c r="PV4" s="16"/>
      <c r="PW4" s="16"/>
      <c r="PX4" s="16"/>
      <c r="PY4" s="16"/>
      <c r="PZ4" s="16"/>
      <c r="QA4" s="16"/>
      <c r="QB4" s="16"/>
      <c r="QC4" s="16"/>
      <c r="QD4" s="16"/>
      <c r="QE4" s="16"/>
      <c r="QF4" s="16"/>
      <c r="QG4" s="16"/>
      <c r="QH4" s="16"/>
      <c r="QI4" s="16"/>
      <c r="QJ4" s="16"/>
      <c r="QK4" s="16"/>
      <c r="QL4" s="16"/>
      <c r="QM4" s="16"/>
      <c r="QN4" s="16"/>
      <c r="QO4" s="16"/>
      <c r="QP4" s="16"/>
      <c r="QQ4" s="16"/>
      <c r="QR4" s="16"/>
      <c r="QS4" s="16"/>
      <c r="QT4" s="16"/>
      <c r="QU4" s="16"/>
      <c r="QV4" s="16"/>
      <c r="QW4" s="16"/>
      <c r="QX4" s="16"/>
      <c r="QY4" s="16"/>
      <c r="QZ4" s="16"/>
      <c r="RA4" s="16"/>
      <c r="RB4" s="16"/>
      <c r="RC4" s="16"/>
      <c r="RD4" s="16"/>
      <c r="RE4" s="16"/>
      <c r="RF4" s="16"/>
      <c r="RG4" s="16"/>
      <c r="RH4" s="16"/>
      <c r="RI4" s="16"/>
      <c r="RJ4" s="16"/>
      <c r="RK4" s="16"/>
      <c r="RL4" s="16"/>
      <c r="RM4" s="16"/>
      <c r="RN4" s="16"/>
      <c r="RO4" s="16"/>
      <c r="RP4" s="16"/>
      <c r="RQ4" s="16"/>
      <c r="RR4" s="16"/>
      <c r="RS4" s="16"/>
      <c r="RT4" s="16"/>
      <c r="RU4" s="16"/>
      <c r="RV4" s="16"/>
      <c r="RW4" s="16"/>
      <c r="RX4" s="16"/>
      <c r="RY4" s="16"/>
      <c r="RZ4" s="16"/>
      <c r="SA4" s="16"/>
      <c r="SB4" s="16"/>
      <c r="SC4" s="16"/>
      <c r="SD4" s="16"/>
      <c r="SE4" s="16"/>
      <c r="SF4" s="16"/>
      <c r="SG4" s="16"/>
      <c r="SH4" s="16"/>
      <c r="SI4" s="16"/>
      <c r="SJ4" s="16"/>
      <c r="SK4" s="16"/>
      <c r="SL4" s="16"/>
      <c r="SM4" s="16"/>
      <c r="SN4" s="16"/>
      <c r="SO4" s="16"/>
      <c r="SP4" s="16"/>
      <c r="SQ4" s="16"/>
      <c r="SR4" s="16"/>
      <c r="SS4" s="16"/>
      <c r="ST4" s="16"/>
      <c r="SU4" s="16"/>
      <c r="SV4" s="16"/>
      <c r="SW4" s="16"/>
      <c r="SX4" s="16"/>
      <c r="SY4" s="16"/>
      <c r="SZ4" s="16"/>
      <c r="TA4" s="16"/>
      <c r="TB4" s="16"/>
      <c r="TC4" s="16"/>
      <c r="TD4" s="16"/>
      <c r="TE4" s="16"/>
      <c r="TF4" s="16"/>
      <c r="TG4" s="16"/>
      <c r="TH4" s="16"/>
      <c r="TI4" s="16"/>
      <c r="TJ4" s="16"/>
      <c r="TK4" s="16"/>
      <c r="TL4" s="16"/>
      <c r="TM4" s="16"/>
      <c r="TN4" s="16"/>
      <c r="TO4" s="16"/>
      <c r="TP4" s="16"/>
      <c r="TQ4" s="16"/>
      <c r="TR4" s="16"/>
      <c r="TS4" s="16"/>
      <c r="TT4" s="16"/>
      <c r="TU4" s="16"/>
      <c r="TV4" s="16"/>
      <c r="TW4" s="16"/>
      <c r="TX4" s="16"/>
      <c r="TY4" s="16"/>
      <c r="TZ4" s="16"/>
      <c r="UA4" s="16"/>
      <c r="UB4" s="16"/>
      <c r="UC4" s="16"/>
      <c r="UD4" s="16"/>
      <c r="UE4" s="16"/>
      <c r="UF4" s="16"/>
      <c r="UG4" s="16"/>
      <c r="UH4" s="16"/>
      <c r="UI4" s="16"/>
      <c r="UJ4" s="16"/>
      <c r="UK4" s="16"/>
      <c r="UL4" s="16"/>
      <c r="UM4" s="16"/>
      <c r="UN4" s="16"/>
      <c r="UO4" s="16"/>
      <c r="UP4" s="16"/>
      <c r="UQ4" s="16"/>
      <c r="UR4" s="16"/>
      <c r="US4" s="16"/>
      <c r="UT4" s="16"/>
      <c r="UU4" s="16"/>
      <c r="UV4" s="16"/>
      <c r="UW4" s="16"/>
      <c r="UX4" s="16"/>
      <c r="UY4" s="16"/>
      <c r="UZ4" s="16"/>
      <c r="VA4" s="16"/>
      <c r="VB4" s="16"/>
      <c r="VC4" s="16"/>
      <c r="VD4" s="16"/>
      <c r="VE4" s="16"/>
      <c r="VF4" s="16"/>
      <c r="VG4" s="16"/>
      <c r="VH4" s="16"/>
      <c r="VI4" s="16"/>
      <c r="VJ4" s="16"/>
      <c r="VK4" s="16"/>
      <c r="VL4" s="16"/>
      <c r="VM4" s="16"/>
      <c r="VN4" s="16"/>
      <c r="VO4" s="16"/>
      <c r="VP4" s="16"/>
      <c r="VQ4" s="16"/>
      <c r="VR4" s="16"/>
      <c r="VS4" s="16"/>
      <c r="VT4" s="16"/>
      <c r="VU4" s="16"/>
      <c r="VV4" s="16"/>
      <c r="VW4" s="16"/>
      <c r="VX4" s="16"/>
      <c r="VY4" s="16"/>
      <c r="VZ4" s="16"/>
      <c r="WA4" s="16"/>
      <c r="WB4" s="16"/>
      <c r="WC4" s="16"/>
      <c r="WD4" s="16"/>
      <c r="WE4" s="16"/>
      <c r="WF4" s="16"/>
      <c r="WG4" s="16"/>
      <c r="WH4" s="16"/>
      <c r="WI4" s="16"/>
      <c r="WJ4" s="16"/>
      <c r="WK4" s="16"/>
      <c r="WL4" s="16"/>
      <c r="WM4" s="16"/>
      <c r="WN4" s="16"/>
      <c r="WO4" s="16"/>
      <c r="WP4" s="16"/>
      <c r="WQ4" s="16"/>
      <c r="WR4" s="16"/>
      <c r="WS4" s="16"/>
      <c r="WT4" s="16"/>
      <c r="WU4" s="16"/>
      <c r="WV4" s="16"/>
      <c r="WW4" s="16"/>
      <c r="WX4" s="16"/>
      <c r="WY4" s="16"/>
      <c r="WZ4" s="16"/>
      <c r="XA4" s="16"/>
      <c r="XB4" s="16"/>
      <c r="XC4" s="16"/>
      <c r="XD4" s="16"/>
      <c r="XE4" s="16"/>
      <c r="XF4" s="16"/>
      <c r="XG4" s="16"/>
      <c r="XH4" s="16"/>
      <c r="XI4" s="16"/>
      <c r="XJ4" s="16"/>
      <c r="XK4" s="16"/>
      <c r="XL4" s="16"/>
      <c r="XM4" s="16"/>
      <c r="XN4" s="16"/>
      <c r="XO4" s="16"/>
      <c r="XP4" s="16"/>
      <c r="XQ4" s="16"/>
      <c r="XR4" s="16"/>
      <c r="XS4" s="16"/>
      <c r="XT4" s="16"/>
      <c r="XU4" s="16"/>
      <c r="XV4" s="16"/>
      <c r="XW4" s="16"/>
      <c r="XX4" s="16"/>
      <c r="XY4" s="16"/>
      <c r="XZ4" s="16"/>
      <c r="YA4" s="16"/>
      <c r="YB4" s="16"/>
      <c r="YC4" s="16"/>
      <c r="YD4" s="16"/>
      <c r="YE4" s="16"/>
      <c r="YF4" s="16"/>
      <c r="YG4" s="16"/>
      <c r="YH4" s="16"/>
      <c r="YI4" s="16"/>
      <c r="YJ4" s="16"/>
      <c r="YK4" s="16"/>
      <c r="YL4" s="16"/>
      <c r="YM4" s="16"/>
      <c r="YN4" s="16"/>
      <c r="YO4" s="16"/>
      <c r="YP4" s="16"/>
      <c r="YQ4" s="16"/>
      <c r="YR4" s="16"/>
      <c r="YS4" s="16"/>
      <c r="YT4" s="16"/>
      <c r="YU4" s="16"/>
      <c r="YV4" s="16"/>
      <c r="YW4" s="16"/>
      <c r="YX4" s="16"/>
      <c r="YY4" s="16"/>
      <c r="YZ4" s="16"/>
      <c r="ZA4" s="16"/>
      <c r="ZB4" s="16"/>
      <c r="ZC4" s="16"/>
      <c r="ZD4" s="16"/>
      <c r="ZE4" s="16"/>
      <c r="ZF4" s="16"/>
      <c r="ZG4" s="16"/>
      <c r="ZH4" s="16"/>
      <c r="ZI4" s="16"/>
      <c r="ZJ4" s="16"/>
      <c r="ZK4" s="16"/>
      <c r="ZL4" s="16"/>
      <c r="ZM4" s="16"/>
      <c r="ZN4" s="16"/>
      <c r="ZO4" s="16"/>
      <c r="ZP4" s="16"/>
      <c r="ZQ4" s="16"/>
      <c r="ZR4" s="16"/>
      <c r="ZS4" s="16"/>
      <c r="ZT4" s="16"/>
      <c r="ZU4" s="16"/>
      <c r="ZV4" s="16"/>
      <c r="ZW4" s="16"/>
      <c r="ZX4" s="16"/>
      <c r="ZY4" s="16"/>
      <c r="ZZ4" s="16"/>
      <c r="AAA4" s="16"/>
      <c r="AAB4" s="16"/>
      <c r="AAC4" s="16"/>
      <c r="AAD4" s="16"/>
      <c r="AAE4" s="16"/>
      <c r="AAF4" s="16"/>
      <c r="AAG4" s="16"/>
      <c r="AAH4" s="16"/>
      <c r="AAI4" s="16"/>
      <c r="AAJ4" s="16"/>
      <c r="AAK4" s="16"/>
      <c r="AAL4" s="16"/>
      <c r="AAM4" s="16"/>
      <c r="AAN4" s="16"/>
      <c r="AAO4" s="16"/>
      <c r="AAP4" s="16"/>
      <c r="AAQ4" s="16"/>
      <c r="AAR4" s="16"/>
      <c r="AAS4" s="16"/>
      <c r="AAT4" s="16"/>
      <c r="AAU4" s="16"/>
      <c r="AAV4" s="16"/>
      <c r="AAW4" s="16"/>
      <c r="AAX4" s="16"/>
      <c r="AAY4" s="16"/>
      <c r="AAZ4" s="16"/>
      <c r="ABA4" s="16"/>
      <c r="ABB4" s="16"/>
      <c r="ABC4" s="16"/>
      <c r="ABD4" s="16"/>
      <c r="ABE4" s="16"/>
      <c r="ABF4" s="16"/>
      <c r="ABG4" s="16"/>
      <c r="ABH4" s="16"/>
      <c r="ABI4" s="16"/>
      <c r="ABJ4" s="16"/>
      <c r="ABK4" s="16"/>
      <c r="ABL4" s="16"/>
      <c r="ABM4" s="16"/>
      <c r="ABN4" s="16"/>
      <c r="ABO4" s="16"/>
      <c r="ABP4" s="16"/>
      <c r="ABQ4" s="16"/>
      <c r="ABR4" s="16"/>
      <c r="ABS4" s="16"/>
      <c r="ABT4" s="16"/>
      <c r="ABU4" s="16"/>
      <c r="ABV4" s="16"/>
      <c r="ABW4" s="16"/>
      <c r="ABX4" s="16"/>
      <c r="ABY4" s="16"/>
      <c r="ABZ4" s="16"/>
      <c r="ACA4" s="16"/>
      <c r="ACB4" s="16"/>
      <c r="ACC4" s="16"/>
      <c r="ACD4" s="16"/>
      <c r="ACE4" s="16"/>
      <c r="ACF4" s="16"/>
      <c r="ACG4" s="16"/>
      <c r="ACH4" s="16"/>
      <c r="ACI4" s="16"/>
      <c r="ACJ4" s="16"/>
      <c r="ACK4" s="16"/>
      <c r="ACL4" s="16"/>
      <c r="ACM4" s="16"/>
      <c r="ACN4" s="16"/>
      <c r="ACO4" s="16"/>
      <c r="ACP4" s="16"/>
      <c r="ACQ4" s="16"/>
      <c r="ACR4" s="16"/>
      <c r="ACS4" s="16"/>
      <c r="ACT4" s="16"/>
      <c r="ACU4" s="16"/>
      <c r="ACV4" s="16"/>
      <c r="ACW4" s="16"/>
      <c r="ACX4" s="16"/>
      <c r="ACY4" s="16"/>
      <c r="ACZ4" s="16"/>
      <c r="ADA4" s="16"/>
      <c r="ADB4" s="16"/>
      <c r="ADC4" s="16"/>
      <c r="ADD4" s="16"/>
      <c r="ADE4" s="16"/>
      <c r="ADF4" s="16"/>
      <c r="ADG4" s="16"/>
      <c r="ADH4" s="16"/>
      <c r="ADI4" s="16"/>
      <c r="ADJ4" s="16"/>
      <c r="ADK4" s="16"/>
      <c r="ADL4" s="16"/>
      <c r="ADM4" s="16"/>
      <c r="ADN4" s="16"/>
      <c r="ADO4" s="16"/>
      <c r="ADP4" s="16"/>
      <c r="ADQ4" s="16"/>
      <c r="ADR4" s="16"/>
      <c r="ADS4" s="16"/>
      <c r="ADT4" s="16"/>
      <c r="ADU4" s="16"/>
      <c r="ADV4" s="16"/>
      <c r="ADW4" s="16"/>
      <c r="ADX4" s="16"/>
      <c r="ADY4" s="16"/>
      <c r="ADZ4" s="16"/>
      <c r="AEA4" s="16"/>
      <c r="AEB4" s="16"/>
      <c r="AEC4" s="16"/>
      <c r="AED4" s="16"/>
      <c r="AEE4" s="16"/>
      <c r="AEF4" s="16"/>
      <c r="AEG4" s="16"/>
      <c r="AEH4" s="16"/>
      <c r="AEI4" s="16"/>
      <c r="AEJ4" s="16"/>
      <c r="AEK4" s="16"/>
      <c r="AEL4" s="16"/>
      <c r="AEM4" s="16"/>
      <c r="AEN4" s="16"/>
      <c r="AEO4" s="16"/>
      <c r="AEP4" s="16"/>
      <c r="AEQ4" s="16"/>
      <c r="AER4" s="16"/>
      <c r="AES4" s="16"/>
      <c r="AET4" s="16"/>
      <c r="AEU4" s="16"/>
      <c r="AEV4" s="16"/>
      <c r="AEW4" s="16"/>
      <c r="AEX4" s="16"/>
      <c r="AEY4" s="16"/>
      <c r="AEZ4" s="16"/>
      <c r="AFA4" s="16"/>
      <c r="AFB4" s="16"/>
      <c r="AFC4" s="16"/>
      <c r="AFD4" s="16"/>
      <c r="AFE4" s="16"/>
      <c r="AFF4" s="16"/>
      <c r="AFG4" s="16"/>
      <c r="AFH4" s="16"/>
      <c r="AFI4" s="16"/>
      <c r="AFJ4" s="16"/>
      <c r="AFK4" s="16"/>
      <c r="AFL4" s="16"/>
      <c r="AFM4" s="16"/>
      <c r="AFN4" s="16"/>
      <c r="AFO4" s="16"/>
      <c r="AFP4" s="16"/>
      <c r="AFQ4" s="16"/>
      <c r="AFR4" s="16"/>
      <c r="AFS4" s="16"/>
      <c r="AFT4" s="16"/>
      <c r="AFU4" s="16"/>
      <c r="AFV4" s="16"/>
      <c r="AFW4" s="16"/>
      <c r="AFX4" s="16"/>
      <c r="AFY4" s="16"/>
      <c r="AFZ4" s="16"/>
      <c r="AGA4" s="16"/>
      <c r="AGB4" s="16"/>
      <c r="AGC4" s="16"/>
      <c r="AGD4" s="16"/>
      <c r="AGE4" s="16"/>
      <c r="AGF4" s="16"/>
      <c r="AGG4" s="16"/>
      <c r="AGH4" s="16"/>
      <c r="AGI4" s="16"/>
      <c r="AGJ4" s="16"/>
      <c r="AGK4" s="16"/>
      <c r="AGL4" s="16"/>
      <c r="AGM4" s="16"/>
      <c r="AGN4" s="16"/>
      <c r="AGO4" s="16"/>
      <c r="AGP4" s="16"/>
      <c r="AGQ4" s="16"/>
      <c r="AGR4" s="16"/>
      <c r="AGS4" s="16"/>
      <c r="AGT4" s="16"/>
      <c r="AGU4" s="16"/>
      <c r="AGV4" s="16"/>
      <c r="AGW4" s="16"/>
      <c r="AGX4" s="16"/>
      <c r="AGY4" s="16"/>
      <c r="AGZ4" s="16"/>
      <c r="AHA4" s="16"/>
      <c r="AHB4" s="16"/>
      <c r="AHC4" s="16"/>
      <c r="AHD4" s="16"/>
      <c r="AHE4" s="16"/>
      <c r="AHF4" s="16"/>
      <c r="AHG4" s="16"/>
      <c r="AHH4" s="16"/>
      <c r="AHI4" s="16"/>
      <c r="AHJ4" s="16"/>
      <c r="AHK4" s="16"/>
      <c r="AHL4" s="16"/>
      <c r="AHM4" s="16"/>
      <c r="AHN4" s="16"/>
      <c r="AHO4" s="16"/>
      <c r="AHP4" s="16"/>
      <c r="AHQ4" s="16"/>
      <c r="AHR4" s="16"/>
      <c r="AHS4" s="16"/>
      <c r="AHT4" s="16"/>
      <c r="AHU4" s="16"/>
      <c r="AHV4" s="16"/>
      <c r="AHW4" s="16"/>
      <c r="AHX4" s="16"/>
      <c r="AHY4" s="16"/>
      <c r="AHZ4" s="16"/>
      <c r="AIA4" s="16"/>
      <c r="AIB4" s="16"/>
      <c r="AIC4" s="16"/>
      <c r="AID4" s="16"/>
      <c r="AIE4" s="16"/>
      <c r="AIF4" s="16"/>
      <c r="AIG4" s="16"/>
      <c r="AIH4" s="16"/>
      <c r="AII4" s="16"/>
      <c r="AIJ4" s="16"/>
      <c r="AIK4" s="16"/>
      <c r="AIL4" s="16"/>
      <c r="AIM4" s="16"/>
      <c r="AIN4" s="16"/>
      <c r="AIO4" s="16"/>
      <c r="AIP4" s="16"/>
      <c r="AIQ4" s="16"/>
      <c r="AIR4" s="16"/>
      <c r="AIS4" s="16"/>
      <c r="AIT4" s="16"/>
      <c r="AIU4" s="16"/>
      <c r="AIV4" s="16"/>
      <c r="AIW4" s="16"/>
      <c r="AIX4" s="16"/>
      <c r="AIY4" s="16"/>
      <c r="AIZ4" s="16"/>
      <c r="AJA4" s="16"/>
      <c r="AJB4" s="16"/>
      <c r="AJC4" s="16"/>
      <c r="AJD4" s="16"/>
      <c r="AJE4" s="16"/>
      <c r="AJF4" s="16"/>
      <c r="AJG4" s="16"/>
      <c r="AJH4" s="16"/>
      <c r="AJI4" s="16"/>
      <c r="AJJ4" s="16"/>
      <c r="AJK4" s="16"/>
      <c r="AJL4" s="16"/>
      <c r="AJM4" s="16"/>
      <c r="AJN4" s="16"/>
      <c r="AJO4" s="16"/>
      <c r="AJP4" s="16"/>
      <c r="AJQ4" s="16"/>
      <c r="AJR4" s="16"/>
      <c r="AJS4" s="16"/>
      <c r="AJT4" s="16"/>
      <c r="AJU4" s="16"/>
      <c r="AJV4" s="16"/>
      <c r="AJW4" s="16"/>
      <c r="AJX4" s="16"/>
      <c r="AJY4" s="16"/>
      <c r="AJZ4" s="16"/>
      <c r="AKA4" s="16"/>
      <c r="AKB4" s="16"/>
      <c r="AKC4" s="16"/>
      <c r="AKD4" s="16"/>
      <c r="AKE4" s="16"/>
      <c r="AKF4" s="16"/>
      <c r="AKG4" s="16"/>
      <c r="AKH4" s="16"/>
      <c r="AKI4" s="16"/>
      <c r="AKJ4" s="16"/>
      <c r="AKK4" s="16"/>
      <c r="AKL4" s="16"/>
      <c r="AKM4" s="16"/>
      <c r="AKN4" s="16"/>
      <c r="AKO4" s="16"/>
      <c r="AKP4" s="16"/>
      <c r="AKQ4" s="16"/>
      <c r="AKR4" s="16"/>
      <c r="AKS4" s="16"/>
      <c r="AKT4" s="16"/>
      <c r="AKU4" s="16"/>
      <c r="AKV4" s="16"/>
      <c r="AKW4" s="16"/>
      <c r="AKX4" s="16"/>
      <c r="AKY4" s="16"/>
      <c r="AKZ4" s="16"/>
      <c r="ALA4" s="16"/>
      <c r="ALB4" s="16"/>
      <c r="ALC4" s="16"/>
      <c r="ALD4" s="16"/>
      <c r="ALE4" s="16"/>
      <c r="ALF4" s="16"/>
      <c r="ALG4" s="16"/>
      <c r="ALH4" s="16"/>
      <c r="ALI4" s="16"/>
      <c r="ALJ4" s="16"/>
      <c r="ALK4" s="16"/>
      <c r="ALL4" s="16"/>
      <c r="ALM4" s="16"/>
      <c r="ALN4" s="16"/>
      <c r="ALO4" s="16"/>
      <c r="ALP4" s="16"/>
      <c r="ALQ4" s="16"/>
      <c r="ALR4" s="16"/>
      <c r="ALS4" s="16"/>
      <c r="ALT4" s="16"/>
      <c r="ALU4" s="16"/>
      <c r="ALV4" s="16"/>
      <c r="ALW4" s="16"/>
      <c r="ALX4" s="16"/>
      <c r="ALY4" s="16"/>
      <c r="ALZ4" s="16"/>
      <c r="AMA4" s="16"/>
      <c r="AMB4" s="16"/>
      <c r="AMC4" s="16"/>
      <c r="AMD4" s="16"/>
      <c r="AME4" s="16"/>
      <c r="AMF4" s="16"/>
      <c r="AMG4" s="16"/>
      <c r="AMH4" s="16"/>
      <c r="AMI4" s="16"/>
      <c r="AMJ4" s="16"/>
      <c r="AMK4" s="16"/>
      <c r="AML4" s="16"/>
      <c r="AMM4" s="16"/>
      <c r="AMN4" s="16"/>
      <c r="AMO4" s="16"/>
      <c r="AMP4" s="16"/>
      <c r="AMQ4" s="16"/>
      <c r="AMR4" s="16"/>
      <c r="AMS4" s="16"/>
      <c r="AMT4" s="16"/>
      <c r="AMU4" s="16"/>
      <c r="AMV4" s="16"/>
      <c r="AMW4" s="16"/>
      <c r="AMX4" s="16"/>
      <c r="AMY4" s="16"/>
      <c r="AMZ4" s="16"/>
      <c r="ANA4" s="16"/>
      <c r="ANB4" s="16"/>
      <c r="ANC4" s="16"/>
      <c r="AND4" s="16"/>
      <c r="ANE4" s="16"/>
      <c r="ANF4" s="16"/>
      <c r="ANG4" s="16"/>
      <c r="ANH4" s="16"/>
      <c r="ANI4" s="16"/>
      <c r="ANJ4" s="16"/>
      <c r="ANK4" s="16"/>
      <c r="ANL4" s="16"/>
      <c r="ANM4" s="16"/>
      <c r="ANN4" s="16"/>
      <c r="ANO4" s="16"/>
      <c r="ANP4" s="16"/>
      <c r="ANQ4" s="16"/>
      <c r="ANR4" s="16"/>
      <c r="ANS4" s="16"/>
      <c r="ANT4" s="16"/>
      <c r="ANU4" s="16"/>
      <c r="ANV4" s="16"/>
      <c r="ANW4" s="16"/>
      <c r="ANX4" s="16"/>
      <c r="ANY4" s="16"/>
      <c r="ANZ4" s="16"/>
      <c r="AOA4" s="16"/>
      <c r="AOB4" s="16"/>
      <c r="AOC4" s="16"/>
      <c r="AOD4" s="16"/>
      <c r="AOE4" s="16"/>
      <c r="AOF4" s="16"/>
      <c r="AOG4" s="16"/>
      <c r="AOH4" s="16"/>
      <c r="AOI4" s="16"/>
      <c r="AOJ4" s="16"/>
      <c r="AOK4" s="16"/>
      <c r="AOL4" s="16"/>
      <c r="AOM4" s="16"/>
      <c r="AON4" s="16"/>
      <c r="AOO4" s="16"/>
      <c r="AOP4" s="16"/>
      <c r="AOQ4" s="16"/>
      <c r="AOR4" s="16"/>
      <c r="AOS4" s="16"/>
      <c r="AOT4" s="16"/>
      <c r="AOU4" s="16"/>
      <c r="AOV4" s="16"/>
      <c r="AOW4" s="16"/>
      <c r="AOX4" s="16"/>
      <c r="AOY4" s="16"/>
      <c r="AOZ4" s="16"/>
      <c r="APA4" s="16"/>
      <c r="APB4" s="16"/>
      <c r="APC4" s="16"/>
      <c r="APD4" s="16"/>
      <c r="APE4" s="16"/>
      <c r="APF4" s="16"/>
      <c r="APG4" s="16"/>
      <c r="APH4" s="16"/>
      <c r="API4" s="16"/>
      <c r="APJ4" s="16"/>
      <c r="APK4" s="16"/>
      <c r="APL4" s="16"/>
      <c r="APM4" s="16"/>
      <c r="APN4" s="16"/>
      <c r="APO4" s="16"/>
      <c r="APP4" s="16"/>
      <c r="APQ4" s="16"/>
      <c r="APR4" s="16"/>
      <c r="APS4" s="16"/>
      <c r="APT4" s="16"/>
      <c r="APU4" s="16"/>
      <c r="APV4" s="16"/>
      <c r="APW4" s="16"/>
      <c r="APX4" s="16"/>
      <c r="APY4" s="16"/>
      <c r="APZ4" s="16"/>
      <c r="AQA4" s="16"/>
      <c r="AQB4" s="16"/>
      <c r="AQC4" s="16"/>
      <c r="AQD4" s="16"/>
      <c r="AQE4" s="16"/>
      <c r="AQF4" s="16"/>
      <c r="AQG4" s="16"/>
      <c r="AQH4" s="16"/>
      <c r="AQI4" s="16"/>
      <c r="AQJ4" s="16"/>
      <c r="AQK4" s="16"/>
      <c r="AQL4" s="16"/>
      <c r="AQM4" s="16"/>
      <c r="AQN4" s="16"/>
      <c r="AQO4" s="16"/>
      <c r="AQP4" s="16"/>
      <c r="AQQ4" s="16"/>
      <c r="AQR4" s="16"/>
      <c r="AQS4" s="16"/>
      <c r="AQT4" s="16"/>
      <c r="AQU4" s="16"/>
      <c r="AQV4" s="16"/>
      <c r="AQW4" s="16"/>
      <c r="AQX4" s="16"/>
      <c r="AQY4" s="16"/>
      <c r="AQZ4" s="16"/>
      <c r="ARA4" s="16"/>
      <c r="ARB4" s="16"/>
      <c r="ARC4" s="16"/>
      <c r="ARD4" s="16"/>
      <c r="ARE4" s="16"/>
      <c r="ARF4" s="16"/>
      <c r="ARG4" s="16"/>
      <c r="ARH4" s="16"/>
      <c r="ARI4" s="16"/>
      <c r="ARJ4" s="16"/>
      <c r="ARK4" s="16"/>
      <c r="ARL4" s="16"/>
      <c r="ARM4" s="16"/>
      <c r="ARN4" s="16"/>
      <c r="ARO4" s="16"/>
      <c r="ARP4" s="16"/>
      <c r="ARQ4" s="16"/>
      <c r="ARR4" s="16"/>
      <c r="ARS4" s="16"/>
      <c r="ART4" s="16"/>
      <c r="ARU4" s="16"/>
      <c r="ARV4" s="16"/>
      <c r="ARW4" s="16"/>
      <c r="ARX4" s="16"/>
      <c r="ARY4" s="16"/>
      <c r="ARZ4" s="16"/>
      <c r="ASA4" s="16"/>
      <c r="ASB4" s="16"/>
      <c r="ASC4" s="16"/>
      <c r="ASD4" s="16"/>
      <c r="ASE4" s="16"/>
      <c r="ASF4" s="16"/>
      <c r="ASG4" s="16"/>
      <c r="ASH4" s="16"/>
      <c r="ASI4" s="16"/>
      <c r="ASJ4" s="16"/>
      <c r="ASK4" s="16"/>
      <c r="ASL4" s="16"/>
      <c r="ASM4" s="16"/>
      <c r="ASN4" s="16"/>
      <c r="ASO4" s="16"/>
      <c r="ASP4" s="16"/>
      <c r="ASQ4" s="16"/>
      <c r="ASR4" s="16"/>
      <c r="ASS4" s="16"/>
      <c r="AST4" s="16"/>
      <c r="ASU4" s="16"/>
      <c r="ASV4" s="16"/>
      <c r="ASW4" s="16"/>
      <c r="ASX4" s="16"/>
      <c r="ASY4" s="16"/>
      <c r="ASZ4" s="16"/>
      <c r="ATA4" s="16"/>
      <c r="ATB4" s="16"/>
      <c r="ATC4" s="16"/>
      <c r="ATD4" s="16"/>
      <c r="ATE4" s="16"/>
      <c r="ATF4" s="16"/>
      <c r="ATG4" s="16"/>
      <c r="ATH4" s="16"/>
      <c r="ATI4" s="16"/>
      <c r="ATJ4" s="16"/>
      <c r="ATK4" s="16"/>
      <c r="ATL4" s="16"/>
      <c r="ATM4" s="16"/>
      <c r="ATN4" s="16"/>
      <c r="ATO4" s="16"/>
      <c r="ATP4" s="16"/>
      <c r="ATQ4" s="16"/>
      <c r="ATR4" s="16"/>
      <c r="ATS4" s="16"/>
      <c r="ATT4" s="16"/>
      <c r="ATU4" s="16"/>
      <c r="ATV4" s="16"/>
      <c r="ATW4" s="16"/>
      <c r="ATX4" s="16"/>
      <c r="ATY4" s="16"/>
      <c r="ATZ4" s="16"/>
      <c r="AUA4" s="16"/>
      <c r="AUB4" s="16"/>
      <c r="AUC4" s="16"/>
      <c r="AUD4" s="16"/>
      <c r="AUE4" s="16"/>
      <c r="AUF4" s="16"/>
      <c r="AUG4" s="16"/>
      <c r="AUH4" s="16"/>
      <c r="AUI4" s="16"/>
      <c r="AUJ4" s="16"/>
      <c r="AUK4" s="16"/>
      <c r="AUL4" s="16"/>
      <c r="AUM4" s="16"/>
      <c r="AUN4" s="16"/>
      <c r="AUO4" s="16"/>
      <c r="AUP4" s="16"/>
      <c r="AUQ4" s="16"/>
      <c r="AUR4" s="16"/>
      <c r="AUS4" s="16"/>
      <c r="AUT4" s="16"/>
      <c r="AUU4" s="16"/>
      <c r="AUV4" s="16"/>
      <c r="AUW4" s="16"/>
      <c r="AUX4" s="16"/>
      <c r="AUY4" s="16"/>
      <c r="AUZ4" s="16"/>
      <c r="AVA4" s="16"/>
      <c r="AVB4" s="16"/>
      <c r="AVC4" s="16"/>
      <c r="AVD4" s="16"/>
      <c r="AVE4" s="16"/>
      <c r="AVF4" s="16"/>
      <c r="AVG4" s="16"/>
      <c r="AVH4" s="16"/>
      <c r="AVI4" s="16"/>
      <c r="AVJ4" s="16"/>
      <c r="AVK4" s="16"/>
      <c r="AVL4" s="16"/>
      <c r="AVM4" s="16"/>
      <c r="AVN4" s="16"/>
      <c r="AVO4" s="16"/>
      <c r="AVP4" s="16"/>
      <c r="AVQ4" s="16"/>
      <c r="AVR4" s="16"/>
      <c r="AVS4" s="16"/>
      <c r="AVT4" s="16"/>
      <c r="AVU4" s="16"/>
      <c r="AVV4" s="16"/>
      <c r="AVW4" s="16"/>
      <c r="AVX4" s="16"/>
      <c r="AVY4" s="16"/>
      <c r="AVZ4" s="16"/>
      <c r="AWA4" s="16"/>
      <c r="AWB4" s="16"/>
      <c r="AWC4" s="16"/>
      <c r="AWD4" s="16"/>
      <c r="AWE4" s="16"/>
      <c r="AWF4" s="16"/>
      <c r="AWG4" s="16"/>
      <c r="AWH4" s="16"/>
      <c r="AWI4" s="16"/>
      <c r="AWJ4" s="16"/>
      <c r="AWK4" s="16"/>
      <c r="AWL4" s="16"/>
      <c r="AWM4" s="16"/>
      <c r="AWN4" s="16"/>
      <c r="AWO4" s="16"/>
      <c r="AWP4" s="16"/>
      <c r="AWQ4" s="16"/>
      <c r="AWR4" s="16"/>
      <c r="AWS4" s="16"/>
      <c r="AWT4" s="16"/>
      <c r="AWU4" s="16"/>
      <c r="AWV4" s="16"/>
      <c r="AWW4" s="16"/>
      <c r="AWX4" s="16"/>
      <c r="AWY4" s="16"/>
      <c r="AWZ4" s="16"/>
      <c r="AXA4" s="16"/>
      <c r="AXB4" s="16"/>
      <c r="AXC4" s="16"/>
      <c r="AXD4" s="16"/>
      <c r="AXE4" s="16"/>
      <c r="AXF4" s="16"/>
      <c r="AXG4" s="16"/>
      <c r="AXH4" s="16"/>
      <c r="AXI4" s="16"/>
      <c r="AXJ4" s="16"/>
      <c r="AXK4" s="16"/>
      <c r="AXL4" s="16"/>
      <c r="AXM4" s="16"/>
      <c r="AXN4" s="16"/>
      <c r="AXO4" s="16"/>
      <c r="AXP4" s="16"/>
      <c r="AXQ4" s="16"/>
      <c r="AXR4" s="16"/>
      <c r="AXS4" s="16"/>
      <c r="AXT4" s="16"/>
      <c r="AXU4" s="16"/>
      <c r="AXV4" s="16"/>
      <c r="AXW4" s="16"/>
      <c r="AXX4" s="16"/>
      <c r="AXY4" s="16"/>
      <c r="AXZ4" s="16"/>
      <c r="AYA4" s="16"/>
      <c r="AYB4" s="16"/>
      <c r="AYC4" s="16"/>
      <c r="AYD4" s="16"/>
      <c r="AYE4" s="16"/>
      <c r="AYF4" s="16"/>
      <c r="AYG4" s="16"/>
      <c r="AYH4" s="16"/>
      <c r="AYI4" s="16"/>
      <c r="AYJ4" s="16"/>
      <c r="AYK4" s="16"/>
      <c r="AYL4" s="16"/>
      <c r="AYM4" s="16"/>
      <c r="AYN4" s="16"/>
      <c r="AYO4" s="16"/>
      <c r="AYP4" s="16"/>
      <c r="AYQ4" s="16"/>
      <c r="AYR4" s="16"/>
      <c r="AYS4" s="16"/>
      <c r="AYT4" s="16"/>
      <c r="AYU4" s="16"/>
      <c r="AYV4" s="16"/>
      <c r="AYW4" s="16"/>
      <c r="AYX4" s="16"/>
      <c r="AYY4" s="16"/>
      <c r="AYZ4" s="16"/>
      <c r="AZA4" s="16"/>
      <c r="AZB4" s="16"/>
      <c r="AZC4" s="16"/>
      <c r="AZD4" s="16"/>
      <c r="AZE4" s="16"/>
      <c r="AZF4" s="16"/>
      <c r="AZG4" s="16"/>
      <c r="AZH4" s="16"/>
      <c r="AZI4" s="16"/>
      <c r="AZJ4" s="16"/>
      <c r="AZK4" s="16"/>
      <c r="AZL4" s="16"/>
      <c r="AZM4" s="16"/>
      <c r="AZN4" s="16"/>
      <c r="AZO4" s="16"/>
      <c r="AZP4" s="16"/>
      <c r="AZQ4" s="16"/>
      <c r="AZR4" s="16"/>
      <c r="AZS4" s="16"/>
      <c r="AZT4" s="16"/>
      <c r="AZU4" s="16"/>
      <c r="AZV4" s="16"/>
      <c r="AZW4" s="16"/>
      <c r="AZX4" s="16"/>
      <c r="AZY4" s="16"/>
      <c r="AZZ4" s="16"/>
      <c r="BAA4" s="16"/>
      <c r="BAB4" s="16"/>
      <c r="BAC4" s="16"/>
      <c r="BAD4" s="16"/>
      <c r="BAE4" s="16"/>
      <c r="BAF4" s="16"/>
      <c r="BAG4" s="16"/>
      <c r="BAH4" s="16"/>
      <c r="BAI4" s="16"/>
      <c r="BAJ4" s="16"/>
      <c r="BAK4" s="16"/>
      <c r="BAL4" s="16"/>
      <c r="BAM4" s="16"/>
      <c r="BAN4" s="16"/>
      <c r="BAO4" s="16"/>
      <c r="BAP4" s="16"/>
      <c r="BAQ4" s="16"/>
      <c r="BAR4" s="16"/>
      <c r="BAS4" s="16"/>
      <c r="BAT4" s="16"/>
      <c r="BAU4" s="16"/>
      <c r="BAV4" s="16"/>
      <c r="BAW4" s="16"/>
      <c r="BAX4" s="16"/>
      <c r="BAY4" s="16"/>
      <c r="BAZ4" s="16"/>
      <c r="BBA4" s="16"/>
      <c r="BBB4" s="16"/>
      <c r="BBC4" s="16"/>
      <c r="BBD4" s="16"/>
      <c r="BBE4" s="16"/>
      <c r="BBF4" s="16"/>
      <c r="BBG4" s="16"/>
      <c r="BBH4" s="16"/>
      <c r="BBI4" s="16"/>
      <c r="BBJ4" s="16"/>
      <c r="BBK4" s="16"/>
      <c r="BBL4" s="16"/>
      <c r="BBM4" s="16"/>
      <c r="BBN4" s="16"/>
      <c r="BBO4" s="16"/>
      <c r="BBP4" s="16"/>
      <c r="BBQ4" s="16"/>
      <c r="BBR4" s="16"/>
      <c r="BBS4" s="16"/>
      <c r="BBT4" s="16"/>
      <c r="BBU4" s="16"/>
      <c r="BBV4" s="16"/>
      <c r="BBW4" s="16"/>
      <c r="BBX4" s="16"/>
      <c r="BBY4" s="16"/>
      <c r="BBZ4" s="16"/>
      <c r="BCA4" s="16"/>
      <c r="BCB4" s="16"/>
      <c r="BCC4" s="16"/>
      <c r="BCD4" s="16"/>
      <c r="BCE4" s="16"/>
      <c r="BCF4" s="16"/>
      <c r="BCG4" s="16"/>
      <c r="BCH4" s="16"/>
      <c r="BCI4" s="16"/>
      <c r="BCJ4" s="16"/>
      <c r="BCK4" s="16"/>
      <c r="BCL4" s="16"/>
      <c r="BCM4" s="16"/>
      <c r="BCN4" s="16"/>
      <c r="BCO4" s="16"/>
      <c r="BCP4" s="16"/>
      <c r="BCQ4" s="16"/>
      <c r="BCR4" s="16"/>
      <c r="BCS4" s="16"/>
      <c r="BCT4" s="16"/>
      <c r="BCU4" s="16"/>
      <c r="BCV4" s="16"/>
      <c r="BCW4" s="16"/>
      <c r="BCX4" s="16"/>
      <c r="BCY4" s="16"/>
      <c r="BCZ4" s="16"/>
      <c r="BDA4" s="16"/>
      <c r="BDB4" s="16"/>
      <c r="BDC4" s="16"/>
      <c r="BDD4" s="16"/>
      <c r="BDE4" s="16"/>
      <c r="BDF4" s="16"/>
      <c r="BDG4" s="16"/>
      <c r="BDH4" s="16"/>
      <c r="BDI4" s="16"/>
      <c r="BDJ4" s="16"/>
      <c r="BDK4" s="16"/>
      <c r="BDL4" s="16"/>
      <c r="BDM4" s="16"/>
      <c r="BDN4" s="16"/>
      <c r="BDO4" s="16"/>
      <c r="BDP4" s="16"/>
      <c r="BDQ4" s="16"/>
      <c r="BDR4" s="16"/>
      <c r="BDS4" s="16"/>
      <c r="BDT4" s="16"/>
      <c r="BDU4" s="16"/>
      <c r="BDV4" s="16"/>
      <c r="BDW4" s="16"/>
      <c r="BDX4" s="16"/>
      <c r="BDY4" s="16"/>
      <c r="BDZ4" s="16"/>
      <c r="BEA4" s="16"/>
      <c r="BEB4" s="16"/>
      <c r="BEC4" s="16"/>
      <c r="BED4" s="16"/>
      <c r="BEE4" s="16"/>
      <c r="BEF4" s="16"/>
      <c r="BEG4" s="16"/>
      <c r="BEH4" s="16"/>
      <c r="BEI4" s="16"/>
      <c r="BEJ4" s="16"/>
      <c r="BEK4" s="16"/>
      <c r="BEL4" s="16"/>
      <c r="BEM4" s="16"/>
      <c r="BEN4" s="16"/>
      <c r="BEO4" s="16"/>
      <c r="BEP4" s="16"/>
      <c r="BEQ4" s="16"/>
      <c r="BER4" s="16"/>
      <c r="BES4" s="16"/>
      <c r="BET4" s="16"/>
      <c r="BEU4" s="16"/>
      <c r="BEV4" s="16"/>
      <c r="BEW4" s="16"/>
      <c r="BEX4" s="16"/>
      <c r="BEY4" s="16"/>
      <c r="BEZ4" s="16"/>
      <c r="BFA4" s="16"/>
      <c r="BFB4" s="16"/>
      <c r="BFC4" s="16"/>
      <c r="BFD4" s="16"/>
      <c r="BFE4" s="16"/>
      <c r="BFF4" s="16"/>
      <c r="BFG4" s="16"/>
      <c r="BFH4" s="16"/>
      <c r="BFI4" s="16"/>
      <c r="BFJ4" s="16"/>
      <c r="BFK4" s="16"/>
      <c r="BFL4" s="16"/>
      <c r="BFM4" s="16"/>
      <c r="BFN4" s="16"/>
      <c r="BFO4" s="16"/>
      <c r="BFP4" s="16"/>
      <c r="BFQ4" s="16"/>
      <c r="BFR4" s="16"/>
      <c r="BFS4" s="16"/>
      <c r="BFT4" s="16"/>
      <c r="BFU4" s="16"/>
      <c r="BFV4" s="16"/>
      <c r="BFW4" s="16"/>
      <c r="BFX4" s="16"/>
      <c r="BFY4" s="16"/>
      <c r="BFZ4" s="16"/>
      <c r="BGA4" s="16"/>
      <c r="BGB4" s="16"/>
      <c r="BGC4" s="16"/>
      <c r="BGD4" s="16"/>
      <c r="BGE4" s="16"/>
      <c r="BGF4" s="16"/>
      <c r="BGG4" s="16"/>
      <c r="BGH4" s="16"/>
      <c r="BGI4" s="16"/>
      <c r="BGJ4" s="16"/>
      <c r="BGK4" s="16"/>
      <c r="BGL4" s="16"/>
      <c r="BGM4" s="16"/>
      <c r="BGN4" s="16"/>
      <c r="BGO4" s="16"/>
      <c r="BGP4" s="16"/>
      <c r="BGQ4" s="16"/>
      <c r="BGR4" s="16"/>
      <c r="BGS4" s="16"/>
      <c r="BGT4" s="16"/>
      <c r="BGU4" s="16"/>
      <c r="BGV4" s="16"/>
      <c r="BGW4" s="16"/>
      <c r="BGX4" s="16"/>
      <c r="BGY4" s="16"/>
      <c r="BGZ4" s="16"/>
      <c r="BHA4" s="16"/>
      <c r="BHB4" s="16"/>
      <c r="BHC4" s="16"/>
      <c r="BHD4" s="16"/>
      <c r="BHE4" s="16"/>
      <c r="BHF4" s="16"/>
      <c r="BHG4" s="16"/>
      <c r="BHH4" s="16"/>
      <c r="BHI4" s="16"/>
      <c r="BHJ4" s="16"/>
      <c r="BHK4" s="16"/>
      <c r="BHL4" s="16"/>
      <c r="BHM4" s="16"/>
      <c r="BHN4" s="16"/>
      <c r="BHO4" s="16"/>
      <c r="BHP4" s="16"/>
      <c r="BHQ4" s="16"/>
      <c r="BHR4" s="16"/>
      <c r="BHS4" s="16"/>
      <c r="BHT4" s="16"/>
      <c r="BHU4" s="16"/>
      <c r="BHV4" s="16"/>
      <c r="BHW4" s="16"/>
      <c r="BHX4" s="16"/>
      <c r="BHY4" s="16"/>
      <c r="BHZ4" s="16"/>
      <c r="BIA4" s="16"/>
      <c r="BIB4" s="16"/>
      <c r="BIC4" s="16"/>
      <c r="BID4" s="16"/>
      <c r="BIE4" s="16"/>
      <c r="BIF4" s="16"/>
      <c r="BIG4" s="16"/>
      <c r="BIH4" s="16"/>
      <c r="BII4" s="16"/>
      <c r="BIJ4" s="16"/>
      <c r="BIK4" s="16"/>
      <c r="BIL4" s="16"/>
      <c r="BIM4" s="16"/>
      <c r="BIN4" s="16"/>
      <c r="BIO4" s="16"/>
      <c r="BIP4" s="16"/>
      <c r="BIQ4" s="16"/>
      <c r="BIR4" s="16"/>
      <c r="BIS4" s="16"/>
      <c r="BIT4" s="16"/>
      <c r="BIU4" s="16"/>
      <c r="BIV4" s="16"/>
      <c r="BIW4" s="16"/>
      <c r="BIX4" s="16"/>
      <c r="BIY4" s="16"/>
      <c r="BIZ4" s="16"/>
      <c r="BJA4" s="16"/>
      <c r="BJB4" s="16"/>
      <c r="BJC4" s="16"/>
      <c r="BJD4" s="16"/>
      <c r="BJE4" s="16"/>
      <c r="BJF4" s="16"/>
      <c r="BJG4" s="16"/>
      <c r="BJH4" s="16"/>
      <c r="BJI4" s="16"/>
      <c r="BJJ4" s="16"/>
      <c r="BJK4" s="16"/>
      <c r="BJL4" s="16"/>
      <c r="BJM4" s="16"/>
      <c r="BJN4" s="16"/>
      <c r="BJO4" s="16"/>
      <c r="BJP4" s="16"/>
      <c r="BJQ4" s="16"/>
      <c r="BJR4" s="16"/>
      <c r="BJS4" s="16"/>
      <c r="BJT4" s="16"/>
      <c r="BJU4" s="16"/>
      <c r="BJV4" s="16"/>
      <c r="BJW4" s="16"/>
      <c r="BJX4" s="16"/>
      <c r="BJY4" s="16"/>
      <c r="BJZ4" s="16"/>
      <c r="BKA4" s="16"/>
      <c r="BKB4" s="16"/>
      <c r="BKC4" s="16"/>
      <c r="BKD4" s="16"/>
      <c r="BKE4" s="16"/>
      <c r="BKF4" s="16"/>
      <c r="BKG4" s="16"/>
      <c r="BKH4" s="16"/>
      <c r="BKI4" s="16"/>
      <c r="BKJ4" s="16"/>
      <c r="BKK4" s="16"/>
      <c r="BKL4" s="16"/>
      <c r="BKM4" s="16"/>
      <c r="BKN4" s="16"/>
      <c r="BKO4" s="16"/>
      <c r="BKP4" s="16"/>
      <c r="BKQ4" s="16"/>
      <c r="BKR4" s="16"/>
      <c r="BKS4" s="16"/>
      <c r="BKT4" s="16"/>
      <c r="BKU4" s="16"/>
      <c r="BKV4" s="16"/>
      <c r="BKW4" s="16"/>
      <c r="BKX4" s="16"/>
      <c r="BKY4" s="16"/>
      <c r="BKZ4" s="16"/>
      <c r="BLA4" s="16"/>
      <c r="BLB4" s="16"/>
      <c r="BLC4" s="16"/>
      <c r="BLD4" s="16"/>
      <c r="BLE4" s="16"/>
      <c r="BLF4" s="16"/>
      <c r="BLG4" s="16"/>
      <c r="BLH4" s="16"/>
      <c r="BLI4" s="16"/>
      <c r="BLJ4" s="16"/>
      <c r="BLK4" s="16"/>
      <c r="BLL4" s="16"/>
      <c r="BLM4" s="16"/>
      <c r="BLN4" s="16"/>
      <c r="BLO4" s="16"/>
      <c r="BLP4" s="16"/>
      <c r="BLQ4" s="16"/>
      <c r="BLR4" s="16"/>
      <c r="BLS4" s="16"/>
      <c r="BLT4" s="16"/>
      <c r="BLU4" s="16"/>
      <c r="BLV4" s="16"/>
      <c r="BLW4" s="16"/>
      <c r="BLX4" s="16"/>
      <c r="BLY4" s="16"/>
      <c r="BLZ4" s="16"/>
      <c r="BMA4" s="16"/>
      <c r="BMB4" s="16"/>
      <c r="BMC4" s="16"/>
      <c r="BMD4" s="16"/>
      <c r="BME4" s="16"/>
      <c r="BMF4" s="16"/>
      <c r="BMG4" s="16"/>
      <c r="BMH4" s="16"/>
      <c r="BMI4" s="16"/>
      <c r="BMJ4" s="16"/>
      <c r="BMK4" s="16"/>
      <c r="BML4" s="16"/>
      <c r="BMM4" s="16"/>
      <c r="BMN4" s="16"/>
      <c r="BMO4" s="16"/>
      <c r="BMP4" s="16"/>
      <c r="BMQ4" s="16"/>
      <c r="BMR4" s="16"/>
      <c r="BMS4" s="16"/>
      <c r="BMT4" s="16"/>
      <c r="BMU4" s="16"/>
      <c r="BMV4" s="16"/>
      <c r="BMW4" s="16"/>
      <c r="BMX4" s="16"/>
      <c r="BMY4" s="16"/>
      <c r="BMZ4" s="16"/>
      <c r="BNA4" s="16"/>
      <c r="BNB4" s="16"/>
      <c r="BNC4" s="16"/>
      <c r="BND4" s="16"/>
      <c r="BNE4" s="16"/>
      <c r="BNF4" s="16"/>
      <c r="BNG4" s="16"/>
      <c r="BNH4" s="16"/>
      <c r="BNI4" s="16"/>
      <c r="BNJ4" s="16"/>
      <c r="BNK4" s="16"/>
      <c r="BNL4" s="16"/>
      <c r="BNM4" s="16"/>
      <c r="BNN4" s="16"/>
      <c r="BNO4" s="16"/>
      <c r="BNP4" s="16"/>
      <c r="BNQ4" s="16"/>
      <c r="BNR4" s="16"/>
      <c r="BNS4" s="16"/>
      <c r="BNT4" s="16"/>
      <c r="BNU4" s="16"/>
      <c r="BNV4" s="16"/>
      <c r="BNW4" s="16"/>
      <c r="BNX4" s="16"/>
      <c r="BNY4" s="16"/>
      <c r="BNZ4" s="16"/>
      <c r="BOA4" s="16"/>
      <c r="BOB4" s="16"/>
      <c r="BOC4" s="16"/>
      <c r="BOD4" s="16"/>
      <c r="BOE4" s="16"/>
      <c r="BOF4" s="16"/>
      <c r="BOG4" s="16"/>
      <c r="BOH4" s="16"/>
      <c r="BOI4" s="16"/>
      <c r="BOJ4" s="16"/>
      <c r="BOK4" s="16"/>
      <c r="BOL4" s="16"/>
      <c r="BOM4" s="16"/>
      <c r="BON4" s="16"/>
      <c r="BOO4" s="16"/>
      <c r="BOP4" s="16"/>
      <c r="BOQ4" s="16"/>
      <c r="BOR4" s="16"/>
      <c r="BOS4" s="16"/>
      <c r="BOT4" s="16"/>
      <c r="BOU4" s="16"/>
      <c r="BOV4" s="16"/>
      <c r="BOW4" s="16"/>
      <c r="BOX4" s="16"/>
      <c r="BOY4" s="16"/>
      <c r="BOZ4" s="16"/>
      <c r="BPA4" s="16"/>
      <c r="BPB4" s="16"/>
      <c r="BPC4" s="16"/>
      <c r="BPD4" s="16"/>
      <c r="BPE4" s="16"/>
      <c r="BPF4" s="16"/>
      <c r="BPG4" s="16"/>
      <c r="BPH4" s="16"/>
      <c r="BPI4" s="16"/>
      <c r="BPJ4" s="16"/>
      <c r="BPK4" s="16"/>
      <c r="BPL4" s="16"/>
      <c r="BPM4" s="16"/>
      <c r="BPN4" s="16"/>
      <c r="BPO4" s="16"/>
      <c r="BPP4" s="16"/>
      <c r="BPQ4" s="16"/>
      <c r="BPR4" s="16"/>
      <c r="BPS4" s="16"/>
      <c r="BPT4" s="16"/>
      <c r="BPU4" s="16"/>
      <c r="BPV4" s="16"/>
      <c r="BPW4" s="16"/>
      <c r="BPX4" s="16"/>
      <c r="BPY4" s="16"/>
      <c r="BPZ4" s="16"/>
      <c r="BQA4" s="16"/>
      <c r="BQB4" s="16"/>
      <c r="BQC4" s="16"/>
      <c r="BQD4" s="16"/>
      <c r="BQE4" s="16"/>
      <c r="BQF4" s="16"/>
      <c r="BQG4" s="16"/>
      <c r="BQH4" s="16"/>
      <c r="BQI4" s="16"/>
      <c r="BQJ4" s="16"/>
      <c r="BQK4" s="16"/>
      <c r="BQL4" s="16"/>
      <c r="BQM4" s="16"/>
      <c r="BQN4" s="16"/>
      <c r="BQO4" s="16"/>
      <c r="BQP4" s="16"/>
      <c r="BQQ4" s="16"/>
      <c r="BQR4" s="16"/>
      <c r="BQS4" s="16"/>
      <c r="BQT4" s="16"/>
      <c r="BQU4" s="16"/>
      <c r="BQV4" s="16"/>
      <c r="BQW4" s="16"/>
      <c r="BQX4" s="16"/>
      <c r="BQY4" s="16"/>
      <c r="BQZ4" s="16"/>
      <c r="BRA4" s="16"/>
      <c r="BRB4" s="16"/>
      <c r="BRC4" s="16"/>
      <c r="BRD4" s="16"/>
      <c r="BRE4" s="16"/>
      <c r="BRF4" s="16"/>
      <c r="BRG4" s="16"/>
      <c r="BRH4" s="16"/>
      <c r="BRI4" s="16"/>
      <c r="BRJ4" s="16"/>
      <c r="BRK4" s="16"/>
      <c r="BRL4" s="16"/>
      <c r="BRM4" s="16"/>
      <c r="BRN4" s="16"/>
      <c r="BRO4" s="16"/>
      <c r="BRP4" s="16"/>
      <c r="BRQ4" s="16"/>
      <c r="BRR4" s="16"/>
      <c r="BRS4" s="16"/>
      <c r="BRT4" s="16"/>
      <c r="BRU4" s="16"/>
      <c r="BRV4" s="16"/>
      <c r="BRW4" s="16"/>
      <c r="BRX4" s="16"/>
      <c r="BRY4" s="16"/>
      <c r="BRZ4" s="16"/>
      <c r="BSA4" s="16"/>
      <c r="BSB4" s="16"/>
      <c r="BSC4" s="16"/>
      <c r="BSD4" s="16"/>
      <c r="BSE4" s="16"/>
      <c r="BSF4" s="16"/>
      <c r="BSG4" s="16"/>
      <c r="BSH4" s="16"/>
      <c r="BSI4" s="16"/>
      <c r="BSJ4" s="16"/>
      <c r="BSK4" s="16"/>
      <c r="BSL4" s="16"/>
      <c r="BSM4" s="16"/>
      <c r="BSN4" s="16"/>
      <c r="BSO4" s="16"/>
      <c r="BSP4" s="16"/>
      <c r="BSQ4" s="16"/>
      <c r="BSR4" s="16"/>
      <c r="BSS4" s="16"/>
      <c r="BST4" s="16"/>
      <c r="BSU4" s="16"/>
      <c r="BSV4" s="16"/>
      <c r="BSW4" s="16"/>
      <c r="BSX4" s="16"/>
      <c r="BSY4" s="16"/>
      <c r="BSZ4" s="16"/>
      <c r="BTA4" s="16"/>
      <c r="BTB4" s="16"/>
      <c r="BTC4" s="16"/>
      <c r="BTD4" s="16"/>
      <c r="BTE4" s="16"/>
      <c r="BTF4" s="16"/>
      <c r="BTG4" s="16"/>
      <c r="BTH4" s="16"/>
      <c r="BTI4" s="16"/>
      <c r="BTJ4" s="16"/>
      <c r="BTK4" s="16"/>
      <c r="BTL4" s="16"/>
      <c r="BTM4" s="16"/>
      <c r="BTN4" s="16"/>
      <c r="BTO4" s="16"/>
      <c r="BTP4" s="16"/>
      <c r="BTQ4" s="16"/>
      <c r="BTR4" s="16"/>
      <c r="BTS4" s="16"/>
      <c r="BTT4" s="16"/>
      <c r="BTU4" s="16"/>
      <c r="BTV4" s="16"/>
      <c r="BTW4" s="16"/>
      <c r="BTX4" s="16"/>
      <c r="BTY4" s="16"/>
      <c r="BTZ4" s="16"/>
      <c r="BUA4" s="16"/>
      <c r="BUB4" s="16"/>
      <c r="BUC4" s="16"/>
      <c r="BUD4" s="16"/>
      <c r="BUE4" s="16"/>
      <c r="BUF4" s="16"/>
      <c r="BUG4" s="16"/>
      <c r="BUH4" s="16"/>
      <c r="BUI4" s="16"/>
      <c r="BUJ4" s="16"/>
      <c r="BUK4" s="16"/>
      <c r="BUL4" s="16"/>
      <c r="BUM4" s="16"/>
      <c r="BUN4" s="16"/>
      <c r="BUO4" s="16"/>
      <c r="BUP4" s="16"/>
      <c r="BUQ4" s="16"/>
      <c r="BUR4" s="16"/>
      <c r="BUS4" s="16"/>
      <c r="BUT4" s="16"/>
      <c r="BUU4" s="16"/>
      <c r="BUV4" s="16"/>
      <c r="BUW4" s="16"/>
      <c r="BUX4" s="16"/>
      <c r="BUY4" s="16"/>
      <c r="BUZ4" s="16"/>
      <c r="BVA4" s="16"/>
      <c r="BVB4" s="16"/>
      <c r="BVC4" s="16"/>
      <c r="BVD4" s="16"/>
      <c r="BVE4" s="16"/>
      <c r="BVF4" s="16"/>
      <c r="BVG4" s="16"/>
      <c r="BVH4" s="16"/>
      <c r="BVI4" s="16"/>
      <c r="BVJ4" s="16"/>
      <c r="BVK4" s="16"/>
      <c r="BVL4" s="16"/>
      <c r="BVM4" s="16"/>
      <c r="BVN4" s="16"/>
      <c r="BVO4" s="16"/>
      <c r="BVP4" s="16"/>
      <c r="BVQ4" s="16"/>
      <c r="BVR4" s="16"/>
      <c r="BVS4" s="16"/>
      <c r="BVT4" s="16"/>
      <c r="BVU4" s="16"/>
      <c r="BVV4" s="16"/>
      <c r="BVW4" s="16"/>
      <c r="BVX4" s="16"/>
      <c r="BVY4" s="16"/>
      <c r="BVZ4" s="16"/>
      <c r="BWA4" s="16"/>
      <c r="BWB4" s="16"/>
      <c r="BWC4" s="16"/>
      <c r="BWD4" s="16"/>
      <c r="BWE4" s="16"/>
      <c r="BWF4" s="16"/>
      <c r="BWG4" s="16"/>
      <c r="BWH4" s="16"/>
      <c r="BWI4" s="16"/>
      <c r="BWJ4" s="16"/>
      <c r="BWK4" s="16"/>
      <c r="BWL4" s="16"/>
      <c r="BWM4" s="16"/>
      <c r="BWN4" s="16"/>
      <c r="BWO4" s="16"/>
      <c r="BWP4" s="16"/>
      <c r="BWQ4" s="16"/>
      <c r="BWR4" s="16"/>
      <c r="BWS4" s="16"/>
      <c r="BWT4" s="16"/>
      <c r="BWU4" s="16"/>
      <c r="BWV4" s="16"/>
      <c r="BWW4" s="16"/>
      <c r="BWX4" s="16"/>
      <c r="BWY4" s="16"/>
      <c r="BWZ4" s="16"/>
      <c r="BXA4" s="16"/>
      <c r="BXB4" s="16"/>
      <c r="BXC4" s="16"/>
      <c r="BXD4" s="16"/>
      <c r="BXE4" s="16"/>
      <c r="BXF4" s="16"/>
      <c r="BXG4" s="16"/>
      <c r="BXH4" s="16"/>
      <c r="BXI4" s="16"/>
      <c r="BXJ4" s="16"/>
      <c r="BXK4" s="16"/>
      <c r="BXL4" s="16"/>
      <c r="BXM4" s="16"/>
      <c r="BXN4" s="16"/>
      <c r="BXO4" s="16"/>
      <c r="BXP4" s="16"/>
      <c r="BXQ4" s="16"/>
      <c r="BXR4" s="16"/>
      <c r="BXS4" s="16"/>
      <c r="BXT4" s="16"/>
      <c r="BXU4" s="16"/>
      <c r="BXV4" s="16"/>
      <c r="BXW4" s="16"/>
      <c r="BXX4" s="16"/>
      <c r="BXY4" s="16"/>
      <c r="BXZ4" s="16"/>
      <c r="BYA4" s="16"/>
      <c r="BYB4" s="16"/>
      <c r="BYC4" s="16"/>
      <c r="BYD4" s="16"/>
      <c r="BYE4" s="16"/>
      <c r="BYF4" s="16"/>
      <c r="BYG4" s="16"/>
      <c r="BYH4" s="16"/>
      <c r="BYI4" s="16"/>
      <c r="BYJ4" s="16"/>
      <c r="BYK4" s="16"/>
      <c r="BYL4" s="16"/>
      <c r="BYM4" s="16"/>
      <c r="BYN4" s="16"/>
      <c r="BYO4" s="16"/>
      <c r="BYP4" s="16"/>
      <c r="BYQ4" s="16"/>
      <c r="BYR4" s="16"/>
      <c r="BYS4" s="16"/>
      <c r="BYT4" s="16"/>
      <c r="BYU4" s="16"/>
      <c r="BYV4" s="16"/>
      <c r="BYW4" s="16"/>
      <c r="BYX4" s="16"/>
      <c r="BYY4" s="16"/>
      <c r="BYZ4" s="16"/>
      <c r="BZA4" s="16"/>
      <c r="BZB4" s="16"/>
      <c r="BZC4" s="16"/>
      <c r="BZD4" s="16"/>
      <c r="BZE4" s="16"/>
      <c r="BZF4" s="16"/>
      <c r="BZG4" s="16"/>
      <c r="BZH4" s="16"/>
      <c r="BZI4" s="16"/>
      <c r="BZJ4" s="16"/>
      <c r="BZK4" s="16"/>
      <c r="BZL4" s="16"/>
      <c r="BZM4" s="16"/>
      <c r="BZN4" s="16"/>
      <c r="BZO4" s="16"/>
      <c r="BZP4" s="16"/>
      <c r="BZQ4" s="16"/>
      <c r="BZR4" s="16"/>
      <c r="BZS4" s="16"/>
      <c r="BZT4" s="16"/>
      <c r="BZU4" s="16"/>
      <c r="BZV4" s="16"/>
      <c r="BZW4" s="16"/>
      <c r="BZX4" s="16"/>
      <c r="BZY4" s="16"/>
      <c r="BZZ4" s="16"/>
      <c r="CAA4" s="16"/>
      <c r="CAB4" s="16"/>
      <c r="CAC4" s="16"/>
      <c r="CAD4" s="16"/>
      <c r="CAE4" s="16"/>
      <c r="CAF4" s="16"/>
      <c r="CAG4" s="16"/>
      <c r="CAH4" s="16"/>
      <c r="CAI4" s="16"/>
      <c r="CAJ4" s="16"/>
      <c r="CAK4" s="16"/>
      <c r="CAL4" s="16"/>
      <c r="CAM4" s="16"/>
      <c r="CAN4" s="16"/>
      <c r="CAO4" s="16"/>
      <c r="CAP4" s="16"/>
      <c r="CAQ4" s="16"/>
      <c r="CAR4" s="16"/>
      <c r="CAS4" s="16"/>
      <c r="CAT4" s="16"/>
      <c r="CAU4" s="16"/>
      <c r="CAV4" s="16"/>
      <c r="CAW4" s="16"/>
      <c r="CAX4" s="16"/>
      <c r="CAY4" s="16"/>
      <c r="CAZ4" s="16"/>
      <c r="CBA4" s="16"/>
      <c r="CBB4" s="16"/>
      <c r="CBC4" s="16"/>
      <c r="CBD4" s="16"/>
      <c r="CBE4" s="16"/>
      <c r="CBF4" s="16"/>
      <c r="CBG4" s="16"/>
      <c r="CBH4" s="16"/>
      <c r="CBI4" s="16"/>
      <c r="CBJ4" s="16"/>
      <c r="CBK4" s="16"/>
      <c r="CBL4" s="16"/>
      <c r="CBM4" s="16"/>
      <c r="CBN4" s="16"/>
      <c r="CBO4" s="16"/>
      <c r="CBP4" s="16"/>
      <c r="CBQ4" s="16"/>
      <c r="CBR4" s="16"/>
      <c r="CBS4" s="16"/>
      <c r="CBT4" s="16"/>
      <c r="CBU4" s="16"/>
      <c r="CBV4" s="16"/>
      <c r="CBW4" s="16"/>
      <c r="CBX4" s="16"/>
      <c r="CBY4" s="16"/>
      <c r="CBZ4" s="16"/>
      <c r="CCA4" s="16"/>
      <c r="CCB4" s="16"/>
      <c r="CCC4" s="16"/>
      <c r="CCD4" s="16"/>
      <c r="CCE4" s="16"/>
      <c r="CCF4" s="16"/>
      <c r="CCG4" s="16"/>
      <c r="CCH4" s="16"/>
      <c r="CCI4" s="16"/>
      <c r="CCJ4" s="16"/>
      <c r="CCK4" s="16"/>
      <c r="CCL4" s="16"/>
      <c r="CCM4" s="16"/>
      <c r="CCN4" s="16"/>
      <c r="CCO4" s="16"/>
      <c r="CCP4" s="16"/>
      <c r="CCQ4" s="16"/>
      <c r="CCR4" s="16"/>
      <c r="CCS4" s="16"/>
      <c r="CCT4" s="16"/>
      <c r="CCU4" s="16"/>
      <c r="CCV4" s="16"/>
      <c r="CCW4" s="16"/>
      <c r="CCX4" s="16"/>
      <c r="CCY4" s="16"/>
      <c r="CCZ4" s="16"/>
      <c r="CDA4" s="16"/>
      <c r="CDB4" s="16"/>
      <c r="CDC4" s="16"/>
      <c r="CDD4" s="16"/>
      <c r="CDE4" s="16"/>
      <c r="CDF4" s="16"/>
      <c r="CDG4" s="16"/>
      <c r="CDH4" s="16"/>
      <c r="CDI4" s="16"/>
      <c r="CDJ4" s="16"/>
      <c r="CDK4" s="16"/>
      <c r="CDL4" s="16"/>
      <c r="CDM4" s="16"/>
      <c r="CDN4" s="16"/>
      <c r="CDO4" s="16"/>
      <c r="CDP4" s="16"/>
      <c r="CDQ4" s="16"/>
      <c r="CDR4" s="16"/>
      <c r="CDS4" s="16"/>
      <c r="CDT4" s="16"/>
      <c r="CDU4" s="16"/>
      <c r="CDV4" s="16"/>
      <c r="CDW4" s="16"/>
      <c r="CDX4" s="16"/>
      <c r="CDY4" s="16"/>
      <c r="CDZ4" s="16"/>
      <c r="CEA4" s="16"/>
      <c r="CEB4" s="16"/>
      <c r="CEC4" s="16"/>
      <c r="CED4" s="16"/>
      <c r="CEE4" s="16"/>
      <c r="CEF4" s="16"/>
      <c r="CEG4" s="16"/>
      <c r="CEH4" s="16"/>
      <c r="CEI4" s="16"/>
      <c r="CEJ4" s="16"/>
      <c r="CEK4" s="16"/>
      <c r="CEL4" s="16"/>
      <c r="CEM4" s="16"/>
      <c r="CEN4" s="16"/>
      <c r="CEO4" s="16"/>
      <c r="CEP4" s="16"/>
      <c r="CEQ4" s="16"/>
      <c r="CER4" s="16"/>
      <c r="CES4" s="16"/>
      <c r="CET4" s="16"/>
      <c r="CEU4" s="16"/>
      <c r="CEV4" s="16"/>
      <c r="CEW4" s="16"/>
      <c r="CEX4" s="16"/>
      <c r="CEY4" s="16"/>
      <c r="CEZ4" s="16"/>
      <c r="CFA4" s="16"/>
      <c r="CFB4" s="16"/>
      <c r="CFC4" s="16"/>
      <c r="CFD4" s="16"/>
      <c r="CFE4" s="16"/>
      <c r="CFF4" s="16"/>
      <c r="CFG4" s="16"/>
      <c r="CFH4" s="16"/>
      <c r="CFI4" s="16"/>
      <c r="CFJ4" s="16"/>
      <c r="CFK4" s="16"/>
      <c r="CFL4" s="16"/>
      <c r="CFM4" s="16"/>
      <c r="CFN4" s="16"/>
      <c r="CFO4" s="16"/>
      <c r="CFP4" s="16"/>
      <c r="CFQ4" s="16"/>
      <c r="CFR4" s="16"/>
      <c r="CFS4" s="16"/>
      <c r="CFT4" s="16"/>
      <c r="CFU4" s="16"/>
      <c r="CFV4" s="16"/>
      <c r="CFW4" s="16"/>
      <c r="CFX4" s="16"/>
      <c r="CFY4" s="16"/>
      <c r="CFZ4" s="16"/>
      <c r="CGA4" s="16"/>
      <c r="CGB4" s="16"/>
      <c r="CGC4" s="16"/>
      <c r="CGD4" s="16"/>
      <c r="CGE4" s="16"/>
      <c r="CGF4" s="16"/>
      <c r="CGG4" s="16"/>
      <c r="CGH4" s="16"/>
      <c r="CGI4" s="16"/>
      <c r="CGJ4" s="16"/>
      <c r="CGK4" s="16"/>
      <c r="CGL4" s="16"/>
      <c r="CGM4" s="16"/>
      <c r="CGN4" s="16"/>
      <c r="CGO4" s="16"/>
      <c r="CGP4" s="16"/>
      <c r="CGQ4" s="16"/>
      <c r="CGR4" s="16"/>
      <c r="CGS4" s="16"/>
      <c r="CGT4" s="16"/>
      <c r="CGU4" s="16"/>
      <c r="CGV4" s="16"/>
      <c r="CGW4" s="16"/>
      <c r="CGX4" s="16"/>
      <c r="CGY4" s="16"/>
      <c r="CGZ4" s="16"/>
      <c r="CHA4" s="16"/>
      <c r="CHB4" s="16"/>
      <c r="CHC4" s="16"/>
      <c r="CHD4" s="16"/>
      <c r="CHE4" s="16"/>
      <c r="CHF4" s="16"/>
      <c r="CHG4" s="16"/>
      <c r="CHH4" s="16"/>
      <c r="CHI4" s="16"/>
      <c r="CHJ4" s="16"/>
      <c r="CHK4" s="16"/>
      <c r="CHL4" s="16"/>
      <c r="CHM4" s="16"/>
      <c r="CHN4" s="16"/>
      <c r="CHO4" s="16"/>
      <c r="CHP4" s="16"/>
      <c r="CHQ4" s="16"/>
      <c r="CHR4" s="16"/>
      <c r="CHS4" s="16"/>
      <c r="CHT4" s="16"/>
      <c r="CHU4" s="16"/>
      <c r="CHV4" s="16"/>
      <c r="CHW4" s="16"/>
      <c r="CHX4" s="16"/>
      <c r="CHY4" s="16"/>
      <c r="CHZ4" s="16"/>
      <c r="CIA4" s="16"/>
      <c r="CIB4" s="16"/>
      <c r="CIC4" s="16"/>
      <c r="CID4" s="16"/>
      <c r="CIE4" s="16"/>
      <c r="CIF4" s="16"/>
      <c r="CIG4" s="16"/>
      <c r="CIH4" s="16"/>
      <c r="CII4" s="16"/>
      <c r="CIJ4" s="16"/>
      <c r="CIK4" s="16"/>
      <c r="CIL4" s="16"/>
      <c r="CIM4" s="16"/>
      <c r="CIN4" s="16"/>
      <c r="CIO4" s="16"/>
      <c r="CIP4" s="16"/>
      <c r="CIQ4" s="16"/>
      <c r="CIR4" s="16"/>
      <c r="CIS4" s="16"/>
      <c r="CIT4" s="16"/>
      <c r="CIU4" s="16"/>
      <c r="CIV4" s="16"/>
      <c r="CIW4" s="16"/>
      <c r="CIX4" s="16"/>
      <c r="CIY4" s="16"/>
      <c r="CIZ4" s="16"/>
      <c r="CJA4" s="16"/>
      <c r="CJB4" s="16"/>
      <c r="CJC4" s="16"/>
      <c r="CJD4" s="16"/>
      <c r="CJE4" s="16"/>
      <c r="CJF4" s="16"/>
      <c r="CJG4" s="16"/>
      <c r="CJH4" s="16"/>
      <c r="CJI4" s="16"/>
      <c r="CJJ4" s="16"/>
      <c r="CJK4" s="16"/>
      <c r="CJL4" s="16"/>
      <c r="CJM4" s="16"/>
      <c r="CJN4" s="16"/>
      <c r="CJO4" s="16"/>
      <c r="CJP4" s="16"/>
      <c r="CJQ4" s="16"/>
      <c r="CJR4" s="16"/>
      <c r="CJS4" s="16"/>
      <c r="CJT4" s="16"/>
      <c r="CJU4" s="16"/>
      <c r="CJV4" s="16"/>
      <c r="CJW4" s="16"/>
      <c r="CJX4" s="16"/>
      <c r="CJY4" s="16"/>
      <c r="CJZ4" s="16"/>
      <c r="CKA4" s="16"/>
      <c r="CKB4" s="16"/>
      <c r="CKC4" s="16"/>
      <c r="CKD4" s="16"/>
      <c r="CKE4" s="16"/>
      <c r="CKF4" s="16"/>
      <c r="CKG4" s="16"/>
      <c r="CKH4" s="16"/>
      <c r="CKI4" s="16"/>
      <c r="CKJ4" s="16"/>
      <c r="CKK4" s="16"/>
      <c r="CKL4" s="16"/>
      <c r="CKM4" s="16"/>
      <c r="CKN4" s="16"/>
      <c r="CKO4" s="16"/>
      <c r="CKP4" s="16"/>
      <c r="CKQ4" s="16"/>
      <c r="CKR4" s="16"/>
      <c r="CKS4" s="16"/>
      <c r="CKT4" s="16"/>
      <c r="CKU4" s="16"/>
      <c r="CKV4" s="16"/>
      <c r="CKW4" s="16"/>
      <c r="CKX4" s="16"/>
      <c r="CKY4" s="16"/>
      <c r="CKZ4" s="16"/>
      <c r="CLA4" s="16"/>
      <c r="CLB4" s="16"/>
      <c r="CLC4" s="16"/>
      <c r="CLD4" s="16"/>
      <c r="CLE4" s="16"/>
      <c r="CLF4" s="16"/>
      <c r="CLG4" s="16"/>
      <c r="CLH4" s="16"/>
      <c r="CLI4" s="16"/>
      <c r="CLJ4" s="16"/>
      <c r="CLK4" s="16"/>
      <c r="CLL4" s="16"/>
      <c r="CLM4" s="16"/>
      <c r="CLN4" s="16"/>
      <c r="CLO4" s="16"/>
      <c r="CLP4" s="16"/>
      <c r="CLQ4" s="16"/>
      <c r="CLR4" s="16"/>
      <c r="CLS4" s="16"/>
      <c r="CLT4" s="16"/>
      <c r="CLU4" s="16"/>
      <c r="CLV4" s="16"/>
      <c r="CLW4" s="16"/>
      <c r="CLX4" s="16"/>
      <c r="CLY4" s="16"/>
      <c r="CLZ4" s="16"/>
      <c r="CMA4" s="16"/>
      <c r="CMB4" s="16"/>
      <c r="CMC4" s="16"/>
      <c r="CMD4" s="16"/>
      <c r="CME4" s="16"/>
      <c r="CMF4" s="16"/>
      <c r="CMG4" s="16"/>
      <c r="CMH4" s="16"/>
      <c r="CMI4" s="16"/>
      <c r="CMJ4" s="16"/>
      <c r="CMK4" s="16"/>
      <c r="CML4" s="16"/>
      <c r="CMM4" s="16"/>
      <c r="CMN4" s="16"/>
      <c r="CMO4" s="16"/>
      <c r="CMP4" s="16"/>
      <c r="CMQ4" s="16"/>
      <c r="CMR4" s="16"/>
      <c r="CMS4" s="16"/>
      <c r="CMT4" s="16"/>
      <c r="CMU4" s="16"/>
      <c r="CMV4" s="16"/>
      <c r="CMW4" s="16"/>
      <c r="CMX4" s="16"/>
      <c r="CMY4" s="16"/>
      <c r="CMZ4" s="16"/>
      <c r="CNA4" s="16"/>
      <c r="CNB4" s="16"/>
      <c r="CNC4" s="16"/>
      <c r="CND4" s="16"/>
      <c r="CNE4" s="16"/>
      <c r="CNF4" s="16"/>
      <c r="CNG4" s="16"/>
      <c r="CNH4" s="16"/>
      <c r="CNI4" s="16"/>
      <c r="CNJ4" s="16"/>
      <c r="CNK4" s="16"/>
      <c r="CNL4" s="16"/>
      <c r="CNM4" s="16"/>
      <c r="CNN4" s="16"/>
      <c r="CNO4" s="16"/>
      <c r="CNP4" s="16"/>
      <c r="CNQ4" s="16"/>
      <c r="CNR4" s="16"/>
      <c r="CNS4" s="16"/>
      <c r="CNT4" s="16"/>
      <c r="CNU4" s="16"/>
      <c r="CNV4" s="16"/>
      <c r="CNW4" s="16"/>
      <c r="CNX4" s="16"/>
      <c r="CNY4" s="16"/>
      <c r="CNZ4" s="16"/>
      <c r="COA4" s="16"/>
      <c r="COB4" s="16"/>
      <c r="COC4" s="16"/>
      <c r="COD4" s="16"/>
      <c r="COE4" s="16"/>
      <c r="COF4" s="16"/>
      <c r="COG4" s="16"/>
      <c r="COH4" s="16"/>
      <c r="COI4" s="16"/>
      <c r="COJ4" s="16"/>
      <c r="COK4" s="16"/>
      <c r="COL4" s="16"/>
      <c r="COM4" s="16"/>
      <c r="CON4" s="16"/>
      <c r="COO4" s="16"/>
      <c r="COP4" s="16"/>
      <c r="COQ4" s="16"/>
      <c r="COR4" s="16"/>
      <c r="COS4" s="16"/>
      <c r="COT4" s="16"/>
      <c r="COU4" s="16"/>
      <c r="COV4" s="16"/>
      <c r="COW4" s="16"/>
      <c r="COX4" s="16"/>
      <c r="COY4" s="16"/>
      <c r="COZ4" s="16"/>
      <c r="CPA4" s="16"/>
      <c r="CPB4" s="16"/>
      <c r="CPC4" s="16"/>
      <c r="CPD4" s="16"/>
      <c r="CPE4" s="16"/>
      <c r="CPF4" s="16"/>
      <c r="CPG4" s="16"/>
      <c r="CPH4" s="16"/>
      <c r="CPI4" s="16"/>
      <c r="CPJ4" s="16"/>
      <c r="CPK4" s="16"/>
      <c r="CPL4" s="16"/>
      <c r="CPM4" s="16"/>
      <c r="CPN4" s="16"/>
      <c r="CPO4" s="16"/>
      <c r="CPP4" s="16"/>
      <c r="CPQ4" s="16"/>
      <c r="CPR4" s="16"/>
      <c r="CPS4" s="16"/>
      <c r="CPT4" s="16"/>
      <c r="CPU4" s="16"/>
      <c r="CPV4" s="16"/>
      <c r="CPW4" s="16"/>
      <c r="CPX4" s="16"/>
      <c r="CPY4" s="16"/>
      <c r="CPZ4" s="16"/>
      <c r="CQA4" s="16"/>
      <c r="CQB4" s="16"/>
      <c r="CQC4" s="16"/>
      <c r="CQD4" s="16"/>
      <c r="CQE4" s="16"/>
      <c r="CQF4" s="16"/>
      <c r="CQG4" s="16"/>
      <c r="CQH4" s="16"/>
      <c r="CQI4" s="16"/>
      <c r="CQJ4" s="16"/>
      <c r="CQK4" s="16"/>
      <c r="CQL4" s="16"/>
      <c r="CQM4" s="16"/>
      <c r="CQN4" s="16"/>
      <c r="CQO4" s="16"/>
      <c r="CQP4" s="16"/>
      <c r="CQQ4" s="16"/>
      <c r="CQR4" s="16"/>
      <c r="CQS4" s="16"/>
      <c r="CQT4" s="16"/>
      <c r="CQU4" s="16"/>
      <c r="CQV4" s="16"/>
      <c r="CQW4" s="16"/>
      <c r="CQX4" s="16"/>
      <c r="CQY4" s="16"/>
      <c r="CQZ4" s="16"/>
      <c r="CRA4" s="16"/>
      <c r="CRB4" s="16"/>
      <c r="CRC4" s="16"/>
      <c r="CRD4" s="16"/>
      <c r="CRE4" s="16"/>
      <c r="CRF4" s="16"/>
      <c r="CRG4" s="16"/>
      <c r="CRH4" s="16"/>
      <c r="CRI4" s="16"/>
      <c r="CRJ4" s="16"/>
      <c r="CRK4" s="16"/>
      <c r="CRL4" s="16"/>
      <c r="CRM4" s="16"/>
      <c r="CRN4" s="16"/>
      <c r="CRO4" s="16"/>
      <c r="CRP4" s="16"/>
      <c r="CRQ4" s="16"/>
      <c r="CRR4" s="16"/>
      <c r="CRS4" s="16"/>
      <c r="CRT4" s="16"/>
      <c r="CRU4" s="16"/>
      <c r="CRV4" s="16"/>
      <c r="CRW4" s="16"/>
      <c r="CRX4" s="16"/>
      <c r="CRY4" s="16"/>
      <c r="CRZ4" s="16"/>
      <c r="CSA4" s="16"/>
      <c r="CSB4" s="16"/>
      <c r="CSC4" s="16"/>
      <c r="CSD4" s="16"/>
      <c r="CSE4" s="16"/>
      <c r="CSF4" s="16"/>
      <c r="CSG4" s="16"/>
      <c r="CSH4" s="16"/>
      <c r="CSI4" s="16"/>
      <c r="CSJ4" s="16"/>
      <c r="CSK4" s="16"/>
      <c r="CSL4" s="16"/>
      <c r="CSM4" s="16"/>
      <c r="CSN4" s="16"/>
      <c r="CSO4" s="16"/>
      <c r="CSP4" s="16"/>
      <c r="CSQ4" s="16"/>
      <c r="CSR4" s="16"/>
      <c r="CSS4" s="16"/>
      <c r="CST4" s="16"/>
      <c r="CSU4" s="16"/>
      <c r="CSV4" s="16"/>
      <c r="CSW4" s="16"/>
      <c r="CSX4" s="16"/>
      <c r="CSY4" s="16"/>
      <c r="CSZ4" s="16"/>
      <c r="CTA4" s="16"/>
      <c r="CTB4" s="16"/>
      <c r="CTC4" s="16"/>
      <c r="CTD4" s="16"/>
      <c r="CTE4" s="16"/>
      <c r="CTF4" s="16"/>
      <c r="CTG4" s="16"/>
      <c r="CTH4" s="16"/>
      <c r="CTI4" s="16"/>
      <c r="CTJ4" s="16"/>
      <c r="CTK4" s="16"/>
      <c r="CTL4" s="16"/>
      <c r="CTM4" s="16"/>
      <c r="CTN4" s="16"/>
      <c r="CTO4" s="16"/>
      <c r="CTP4" s="16"/>
      <c r="CTQ4" s="16"/>
      <c r="CTR4" s="16"/>
      <c r="CTS4" s="16"/>
      <c r="CTT4" s="16"/>
      <c r="CTU4" s="16"/>
      <c r="CTV4" s="16"/>
      <c r="CTW4" s="16"/>
      <c r="CTX4" s="16"/>
      <c r="CTY4" s="16"/>
      <c r="CTZ4" s="16"/>
      <c r="CUA4" s="16"/>
      <c r="CUB4" s="16"/>
      <c r="CUC4" s="16"/>
      <c r="CUD4" s="16"/>
      <c r="CUE4" s="16"/>
      <c r="CUF4" s="16"/>
      <c r="CUG4" s="16"/>
      <c r="CUH4" s="16"/>
      <c r="CUI4" s="16"/>
      <c r="CUJ4" s="16"/>
      <c r="CUK4" s="16"/>
      <c r="CUL4" s="16"/>
      <c r="CUM4" s="16"/>
      <c r="CUN4" s="16"/>
      <c r="CUO4" s="16"/>
      <c r="CUP4" s="16"/>
      <c r="CUQ4" s="16"/>
      <c r="CUR4" s="16"/>
      <c r="CUS4" s="16"/>
      <c r="CUT4" s="16"/>
      <c r="CUU4" s="16"/>
      <c r="CUV4" s="16"/>
      <c r="CUW4" s="16"/>
      <c r="CUX4" s="16"/>
      <c r="CUY4" s="16"/>
      <c r="CUZ4" s="16"/>
      <c r="CVA4" s="16"/>
      <c r="CVB4" s="16"/>
      <c r="CVC4" s="16"/>
      <c r="CVD4" s="16"/>
      <c r="CVE4" s="16"/>
      <c r="CVF4" s="16"/>
      <c r="CVG4" s="16"/>
      <c r="CVH4" s="16"/>
      <c r="CVI4" s="16"/>
      <c r="CVJ4" s="16"/>
      <c r="CVK4" s="16"/>
      <c r="CVL4" s="16"/>
      <c r="CVM4" s="16"/>
      <c r="CVN4" s="16"/>
      <c r="CVO4" s="16"/>
      <c r="CVP4" s="16"/>
      <c r="CVQ4" s="16"/>
      <c r="CVR4" s="16"/>
      <c r="CVS4" s="16"/>
      <c r="CVT4" s="16"/>
      <c r="CVU4" s="16"/>
      <c r="CVV4" s="16"/>
      <c r="CVW4" s="16"/>
      <c r="CVX4" s="16"/>
      <c r="CVY4" s="16"/>
      <c r="CVZ4" s="16"/>
      <c r="CWA4" s="16"/>
      <c r="CWB4" s="16"/>
      <c r="CWC4" s="16"/>
      <c r="CWD4" s="16"/>
      <c r="CWE4" s="16"/>
      <c r="CWF4" s="16"/>
      <c r="CWG4" s="16"/>
      <c r="CWH4" s="16"/>
      <c r="CWI4" s="16"/>
      <c r="CWJ4" s="16"/>
      <c r="CWK4" s="16"/>
      <c r="CWL4" s="16"/>
      <c r="CWM4" s="16"/>
      <c r="CWN4" s="16"/>
      <c r="CWO4" s="16"/>
      <c r="CWP4" s="16"/>
      <c r="CWQ4" s="16"/>
      <c r="CWR4" s="16"/>
      <c r="CWS4" s="16"/>
      <c r="CWT4" s="16"/>
      <c r="CWU4" s="16"/>
      <c r="CWV4" s="16"/>
      <c r="CWW4" s="16"/>
      <c r="CWX4" s="16"/>
      <c r="CWY4" s="16"/>
      <c r="CWZ4" s="16"/>
      <c r="CXA4" s="16"/>
      <c r="CXB4" s="16"/>
      <c r="CXC4" s="16"/>
      <c r="CXD4" s="16"/>
      <c r="CXE4" s="16"/>
      <c r="CXF4" s="16"/>
      <c r="CXG4" s="16"/>
      <c r="CXH4" s="16"/>
      <c r="CXI4" s="16"/>
      <c r="CXJ4" s="16"/>
      <c r="CXK4" s="16"/>
      <c r="CXL4" s="16"/>
      <c r="CXM4" s="16"/>
      <c r="CXN4" s="16"/>
      <c r="CXO4" s="16"/>
      <c r="CXP4" s="16"/>
      <c r="CXQ4" s="16"/>
      <c r="CXR4" s="16"/>
      <c r="CXS4" s="16"/>
      <c r="CXT4" s="16"/>
      <c r="CXU4" s="16"/>
      <c r="CXV4" s="16"/>
      <c r="CXW4" s="16"/>
      <c r="CXX4" s="16"/>
      <c r="CXY4" s="16"/>
      <c r="CXZ4" s="16"/>
      <c r="CYA4" s="16"/>
      <c r="CYB4" s="16"/>
      <c r="CYC4" s="16"/>
      <c r="CYD4" s="16"/>
      <c r="CYE4" s="16"/>
      <c r="CYF4" s="16"/>
      <c r="CYG4" s="16"/>
      <c r="CYH4" s="16"/>
      <c r="CYI4" s="16"/>
      <c r="CYJ4" s="16"/>
      <c r="CYK4" s="16"/>
      <c r="CYL4" s="16"/>
      <c r="CYM4" s="16"/>
      <c r="CYN4" s="16"/>
      <c r="CYO4" s="16"/>
      <c r="CYP4" s="16"/>
      <c r="CYQ4" s="16"/>
      <c r="CYR4" s="16"/>
      <c r="CYS4" s="16"/>
      <c r="CYT4" s="16"/>
      <c r="CYU4" s="16"/>
      <c r="CYV4" s="16"/>
      <c r="CYW4" s="16"/>
      <c r="CYX4" s="16"/>
      <c r="CYY4" s="16"/>
      <c r="CYZ4" s="16"/>
      <c r="CZA4" s="16"/>
      <c r="CZB4" s="16"/>
      <c r="CZC4" s="16"/>
      <c r="CZD4" s="16"/>
      <c r="CZE4" s="16"/>
      <c r="CZF4" s="16"/>
      <c r="CZG4" s="16"/>
      <c r="CZH4" s="16"/>
      <c r="CZI4" s="16"/>
      <c r="CZJ4" s="16"/>
      <c r="CZK4" s="16"/>
      <c r="CZL4" s="16"/>
      <c r="CZM4" s="16"/>
      <c r="CZN4" s="16"/>
      <c r="CZO4" s="16"/>
      <c r="CZP4" s="16"/>
      <c r="CZQ4" s="16"/>
      <c r="CZR4" s="16"/>
      <c r="CZS4" s="16"/>
      <c r="CZT4" s="16"/>
      <c r="CZU4" s="16"/>
      <c r="CZV4" s="16"/>
      <c r="CZW4" s="16"/>
      <c r="CZX4" s="16"/>
      <c r="CZY4" s="16"/>
      <c r="CZZ4" s="16"/>
      <c r="DAA4" s="16"/>
      <c r="DAB4" s="16"/>
      <c r="DAC4" s="16"/>
      <c r="DAD4" s="16"/>
      <c r="DAE4" s="16"/>
      <c r="DAF4" s="16"/>
      <c r="DAG4" s="16"/>
      <c r="DAH4" s="16"/>
      <c r="DAI4" s="16"/>
      <c r="DAJ4" s="16"/>
      <c r="DAK4" s="16"/>
      <c r="DAL4" s="16"/>
      <c r="DAM4" s="16"/>
      <c r="DAN4" s="16"/>
      <c r="DAO4" s="16"/>
      <c r="DAP4" s="16"/>
      <c r="DAQ4" s="16"/>
      <c r="DAR4" s="16"/>
      <c r="DAS4" s="16"/>
      <c r="DAT4" s="16"/>
      <c r="DAU4" s="16"/>
      <c r="DAV4" s="16"/>
      <c r="DAW4" s="16"/>
      <c r="DAX4" s="16"/>
      <c r="DAY4" s="16"/>
      <c r="DAZ4" s="16"/>
      <c r="DBA4" s="16"/>
      <c r="DBB4" s="16"/>
      <c r="DBC4" s="16"/>
      <c r="DBD4" s="16"/>
      <c r="DBE4" s="16"/>
      <c r="DBF4" s="16"/>
      <c r="DBG4" s="16"/>
      <c r="DBH4" s="16"/>
      <c r="DBI4" s="16"/>
      <c r="DBJ4" s="16"/>
      <c r="DBK4" s="16"/>
      <c r="DBL4" s="16"/>
      <c r="DBM4" s="16"/>
      <c r="DBN4" s="16"/>
      <c r="DBO4" s="16"/>
      <c r="DBP4" s="16"/>
      <c r="DBQ4" s="16"/>
      <c r="DBR4" s="16"/>
      <c r="DBS4" s="16"/>
      <c r="DBT4" s="16"/>
      <c r="DBU4" s="16"/>
      <c r="DBV4" s="16"/>
      <c r="DBW4" s="16"/>
      <c r="DBX4" s="16"/>
      <c r="DBY4" s="16"/>
      <c r="DBZ4" s="16"/>
      <c r="DCA4" s="16"/>
      <c r="DCB4" s="16"/>
      <c r="DCC4" s="16"/>
      <c r="DCD4" s="16"/>
      <c r="DCE4" s="16"/>
      <c r="DCF4" s="16"/>
      <c r="DCG4" s="16"/>
      <c r="DCH4" s="16"/>
      <c r="DCI4" s="16"/>
      <c r="DCJ4" s="16"/>
      <c r="DCK4" s="16"/>
      <c r="DCL4" s="16"/>
      <c r="DCM4" s="16"/>
      <c r="DCN4" s="16"/>
      <c r="DCO4" s="16"/>
      <c r="DCP4" s="16"/>
      <c r="DCQ4" s="16"/>
      <c r="DCR4" s="16"/>
      <c r="DCS4" s="16"/>
      <c r="DCT4" s="16"/>
      <c r="DCU4" s="16"/>
      <c r="DCV4" s="16"/>
      <c r="DCW4" s="16"/>
      <c r="DCX4" s="16"/>
      <c r="DCY4" s="16"/>
      <c r="DCZ4" s="16"/>
      <c r="DDA4" s="16"/>
      <c r="DDB4" s="16"/>
      <c r="DDC4" s="16"/>
      <c r="DDD4" s="16"/>
      <c r="DDE4" s="16"/>
      <c r="DDF4" s="16"/>
      <c r="DDG4" s="16"/>
      <c r="DDH4" s="16"/>
      <c r="DDI4" s="16"/>
      <c r="DDJ4" s="16"/>
      <c r="DDK4" s="16"/>
      <c r="DDL4" s="16"/>
      <c r="DDM4" s="16"/>
      <c r="DDN4" s="16"/>
      <c r="DDO4" s="16"/>
      <c r="DDP4" s="16"/>
      <c r="DDQ4" s="16"/>
      <c r="DDR4" s="16"/>
      <c r="DDS4" s="16"/>
      <c r="DDT4" s="16"/>
      <c r="DDU4" s="16"/>
      <c r="DDV4" s="16"/>
      <c r="DDW4" s="16"/>
      <c r="DDX4" s="16"/>
      <c r="DDY4" s="16"/>
      <c r="DDZ4" s="16"/>
      <c r="DEA4" s="16"/>
      <c r="DEB4" s="16"/>
      <c r="DEC4" s="16"/>
      <c r="DED4" s="16"/>
      <c r="DEE4" s="16"/>
      <c r="DEF4" s="16"/>
      <c r="DEG4" s="16"/>
      <c r="DEH4" s="16"/>
      <c r="DEI4" s="16"/>
      <c r="DEJ4" s="16"/>
      <c r="DEK4" s="16"/>
      <c r="DEL4" s="16"/>
      <c r="DEM4" s="16"/>
      <c r="DEN4" s="16"/>
      <c r="DEO4" s="16"/>
      <c r="DEP4" s="16"/>
      <c r="DEQ4" s="16"/>
      <c r="DER4" s="16"/>
      <c r="DES4" s="16"/>
      <c r="DET4" s="16"/>
      <c r="DEU4" s="16"/>
      <c r="DEV4" s="16"/>
      <c r="DEW4" s="16"/>
      <c r="DEX4" s="16"/>
      <c r="DEY4" s="16"/>
      <c r="DEZ4" s="16"/>
      <c r="DFA4" s="16"/>
      <c r="DFB4" s="16"/>
      <c r="DFC4" s="16"/>
      <c r="DFD4" s="16"/>
      <c r="DFE4" s="16"/>
      <c r="DFF4" s="16"/>
      <c r="DFG4" s="16"/>
      <c r="DFH4" s="16"/>
      <c r="DFI4" s="16"/>
      <c r="DFJ4" s="16"/>
      <c r="DFK4" s="16"/>
      <c r="DFL4" s="16"/>
      <c r="DFM4" s="16"/>
      <c r="DFN4" s="16"/>
      <c r="DFO4" s="16"/>
      <c r="DFP4" s="16"/>
      <c r="DFQ4" s="16"/>
      <c r="DFR4" s="16"/>
      <c r="DFS4" s="16"/>
      <c r="DFT4" s="16"/>
      <c r="DFU4" s="16"/>
      <c r="DFV4" s="16"/>
      <c r="DFW4" s="16"/>
      <c r="DFX4" s="16"/>
      <c r="DFY4" s="16"/>
      <c r="DFZ4" s="16"/>
      <c r="DGA4" s="16"/>
      <c r="DGB4" s="16"/>
      <c r="DGC4" s="16"/>
      <c r="DGD4" s="16"/>
      <c r="DGE4" s="16"/>
      <c r="DGF4" s="16"/>
      <c r="DGG4" s="16"/>
      <c r="DGH4" s="16"/>
      <c r="DGI4" s="16"/>
      <c r="DGJ4" s="16"/>
      <c r="DGK4" s="16"/>
      <c r="DGL4" s="16"/>
      <c r="DGM4" s="16"/>
      <c r="DGN4" s="16"/>
      <c r="DGO4" s="16"/>
      <c r="DGP4" s="16"/>
      <c r="DGQ4" s="16"/>
      <c r="DGR4" s="16"/>
      <c r="DGS4" s="16"/>
      <c r="DGT4" s="16"/>
      <c r="DGU4" s="16"/>
      <c r="DGV4" s="16"/>
      <c r="DGW4" s="16"/>
      <c r="DGX4" s="16"/>
      <c r="DGY4" s="16"/>
      <c r="DGZ4" s="16"/>
      <c r="DHA4" s="16"/>
      <c r="DHB4" s="16"/>
      <c r="DHC4" s="16"/>
      <c r="DHD4" s="16"/>
      <c r="DHE4" s="16"/>
      <c r="DHF4" s="16"/>
      <c r="DHG4" s="16"/>
      <c r="DHH4" s="16"/>
      <c r="DHI4" s="16"/>
      <c r="DHJ4" s="16"/>
      <c r="DHK4" s="16"/>
      <c r="DHL4" s="16"/>
      <c r="DHM4" s="16"/>
      <c r="DHN4" s="16"/>
      <c r="DHO4" s="16"/>
      <c r="DHP4" s="16"/>
      <c r="DHQ4" s="16"/>
      <c r="DHR4" s="16"/>
      <c r="DHS4" s="16"/>
      <c r="DHT4" s="16"/>
      <c r="DHU4" s="16"/>
      <c r="DHV4" s="16"/>
      <c r="DHW4" s="16"/>
      <c r="DHX4" s="16"/>
      <c r="DHY4" s="16"/>
      <c r="DHZ4" s="16"/>
      <c r="DIA4" s="16"/>
      <c r="DIB4" s="16"/>
      <c r="DIC4" s="16"/>
      <c r="DID4" s="16"/>
      <c r="DIE4" s="16"/>
      <c r="DIF4" s="16"/>
      <c r="DIG4" s="16"/>
      <c r="DIH4" s="16"/>
      <c r="DII4" s="16"/>
      <c r="DIJ4" s="16"/>
      <c r="DIK4" s="16"/>
      <c r="DIL4" s="16"/>
      <c r="DIM4" s="16"/>
      <c r="DIN4" s="16"/>
      <c r="DIO4" s="16"/>
      <c r="DIP4" s="16"/>
      <c r="DIQ4" s="16"/>
      <c r="DIR4" s="16"/>
      <c r="DIS4" s="16"/>
      <c r="DIT4" s="16"/>
      <c r="DIU4" s="16"/>
      <c r="DIV4" s="16"/>
      <c r="DIW4" s="16"/>
      <c r="DIX4" s="16"/>
      <c r="DIY4" s="16"/>
      <c r="DIZ4" s="16"/>
      <c r="DJA4" s="16"/>
      <c r="DJB4" s="16"/>
      <c r="DJC4" s="16"/>
      <c r="DJD4" s="16"/>
      <c r="DJE4" s="16"/>
      <c r="DJF4" s="16"/>
      <c r="DJG4" s="16"/>
      <c r="DJH4" s="16"/>
      <c r="DJI4" s="16"/>
      <c r="DJJ4" s="16"/>
      <c r="DJK4" s="16"/>
      <c r="DJL4" s="16"/>
      <c r="DJM4" s="16"/>
      <c r="DJN4" s="16"/>
      <c r="DJO4" s="16"/>
      <c r="DJP4" s="16"/>
      <c r="DJQ4" s="16"/>
      <c r="DJR4" s="16"/>
      <c r="DJS4" s="16"/>
      <c r="DJT4" s="16"/>
      <c r="DJU4" s="16"/>
      <c r="DJV4" s="16"/>
      <c r="DJW4" s="16"/>
      <c r="DJX4" s="16"/>
      <c r="DJY4" s="16"/>
      <c r="DJZ4" s="16"/>
      <c r="DKA4" s="16"/>
      <c r="DKB4" s="16"/>
      <c r="DKC4" s="16"/>
      <c r="DKD4" s="16"/>
      <c r="DKE4" s="16"/>
      <c r="DKF4" s="16"/>
      <c r="DKG4" s="16"/>
      <c r="DKH4" s="16"/>
      <c r="DKI4" s="16"/>
      <c r="DKJ4" s="16"/>
      <c r="DKK4" s="16"/>
      <c r="DKL4" s="16"/>
      <c r="DKM4" s="16"/>
      <c r="DKN4" s="16"/>
      <c r="DKO4" s="16"/>
      <c r="DKP4" s="16"/>
      <c r="DKQ4" s="16"/>
      <c r="DKR4" s="16"/>
      <c r="DKS4" s="16"/>
      <c r="DKT4" s="16"/>
      <c r="DKU4" s="16"/>
      <c r="DKV4" s="16"/>
      <c r="DKW4" s="16"/>
      <c r="DKX4" s="16"/>
      <c r="DKY4" s="16"/>
      <c r="DKZ4" s="16"/>
      <c r="DLA4" s="16"/>
      <c r="DLB4" s="16"/>
      <c r="DLC4" s="16"/>
      <c r="DLD4" s="16"/>
      <c r="DLE4" s="16"/>
      <c r="DLF4" s="16"/>
      <c r="DLG4" s="16"/>
      <c r="DLH4" s="16"/>
      <c r="DLI4" s="16"/>
      <c r="DLJ4" s="16"/>
      <c r="DLK4" s="16"/>
      <c r="DLL4" s="16"/>
      <c r="DLM4" s="16"/>
      <c r="DLN4" s="16"/>
      <c r="DLO4" s="16"/>
      <c r="DLP4" s="16"/>
      <c r="DLQ4" s="16"/>
      <c r="DLR4" s="16"/>
      <c r="DLS4" s="16"/>
      <c r="DLT4" s="16"/>
      <c r="DLU4" s="16"/>
      <c r="DLV4" s="16"/>
      <c r="DLW4" s="16"/>
      <c r="DLX4" s="16"/>
      <c r="DLY4" s="16"/>
      <c r="DLZ4" s="16"/>
      <c r="DMA4" s="16"/>
      <c r="DMB4" s="16"/>
      <c r="DMC4" s="16"/>
      <c r="DMD4" s="16"/>
      <c r="DME4" s="16"/>
      <c r="DMF4" s="16"/>
      <c r="DMG4" s="16"/>
      <c r="DMH4" s="16"/>
      <c r="DMI4" s="16"/>
      <c r="DMJ4" s="16"/>
      <c r="DMK4" s="16"/>
      <c r="DML4" s="16"/>
      <c r="DMM4" s="16"/>
      <c r="DMN4" s="16"/>
      <c r="DMO4" s="16"/>
      <c r="DMP4" s="16"/>
      <c r="DMQ4" s="16"/>
      <c r="DMR4" s="16"/>
      <c r="DMS4" s="16"/>
      <c r="DMT4" s="16"/>
      <c r="DMU4" s="16"/>
      <c r="DMV4" s="16"/>
      <c r="DMW4" s="16"/>
      <c r="DMX4" s="16"/>
      <c r="DMY4" s="16"/>
      <c r="DMZ4" s="16"/>
      <c r="DNA4" s="16"/>
      <c r="DNB4" s="16"/>
      <c r="DNC4" s="16"/>
      <c r="DND4" s="16"/>
      <c r="DNE4" s="16"/>
      <c r="DNF4" s="16"/>
      <c r="DNG4" s="16"/>
      <c r="DNH4" s="16"/>
      <c r="DNI4" s="16"/>
      <c r="DNJ4" s="16"/>
      <c r="DNK4" s="16"/>
      <c r="DNL4" s="16"/>
      <c r="DNM4" s="16"/>
      <c r="DNN4" s="16"/>
      <c r="DNO4" s="16"/>
      <c r="DNP4" s="16"/>
      <c r="DNQ4" s="16"/>
      <c r="DNR4" s="16"/>
      <c r="DNS4" s="16"/>
      <c r="DNT4" s="16"/>
      <c r="DNU4" s="16"/>
      <c r="DNV4" s="16"/>
      <c r="DNW4" s="16"/>
      <c r="DNX4" s="16"/>
      <c r="DNY4" s="16"/>
      <c r="DNZ4" s="16"/>
      <c r="DOA4" s="16"/>
      <c r="DOB4" s="16"/>
      <c r="DOC4" s="16"/>
      <c r="DOD4" s="16"/>
      <c r="DOE4" s="16"/>
      <c r="DOF4" s="16"/>
      <c r="DOG4" s="16"/>
      <c r="DOH4" s="16"/>
      <c r="DOI4" s="16"/>
      <c r="DOJ4" s="16"/>
      <c r="DOK4" s="16"/>
      <c r="DOL4" s="16"/>
      <c r="DOM4" s="16"/>
      <c r="DON4" s="16"/>
      <c r="DOO4" s="16"/>
      <c r="DOP4" s="16"/>
      <c r="DOQ4" s="16"/>
      <c r="DOR4" s="16"/>
      <c r="DOS4" s="16"/>
      <c r="DOT4" s="16"/>
      <c r="DOU4" s="16"/>
      <c r="DOV4" s="16"/>
      <c r="DOW4" s="16"/>
      <c r="DOX4" s="16"/>
      <c r="DOY4" s="16"/>
      <c r="DOZ4" s="16"/>
      <c r="DPA4" s="16"/>
      <c r="DPB4" s="16"/>
      <c r="DPC4" s="16"/>
      <c r="DPD4" s="16"/>
      <c r="DPE4" s="16"/>
      <c r="DPF4" s="16"/>
      <c r="DPG4" s="16"/>
      <c r="DPH4" s="16"/>
      <c r="DPI4" s="16"/>
      <c r="DPJ4" s="16"/>
      <c r="DPK4" s="16"/>
      <c r="DPL4" s="16"/>
      <c r="DPM4" s="16"/>
      <c r="DPN4" s="16"/>
      <c r="DPO4" s="16"/>
      <c r="DPP4" s="16"/>
      <c r="DPQ4" s="16"/>
      <c r="DPR4" s="16"/>
      <c r="DPS4" s="16"/>
      <c r="DPT4" s="16"/>
      <c r="DPU4" s="16"/>
      <c r="DPV4" s="16"/>
      <c r="DPW4" s="16"/>
      <c r="DPX4" s="16"/>
      <c r="DPY4" s="16"/>
      <c r="DPZ4" s="16"/>
      <c r="DQA4" s="16"/>
      <c r="DQB4" s="16"/>
      <c r="DQC4" s="16"/>
      <c r="DQD4" s="16"/>
      <c r="DQE4" s="16"/>
      <c r="DQF4" s="16"/>
      <c r="DQG4" s="16"/>
      <c r="DQH4" s="16"/>
      <c r="DQI4" s="16"/>
      <c r="DQJ4" s="16"/>
      <c r="DQK4" s="16"/>
      <c r="DQL4" s="16"/>
      <c r="DQM4" s="16"/>
      <c r="DQN4" s="16"/>
      <c r="DQO4" s="16"/>
      <c r="DQP4" s="16"/>
      <c r="DQQ4" s="16"/>
      <c r="DQR4" s="16"/>
      <c r="DQS4" s="16"/>
      <c r="DQT4" s="16"/>
      <c r="DQU4" s="16"/>
      <c r="DQV4" s="16"/>
      <c r="DQW4" s="16"/>
      <c r="DQX4" s="16"/>
      <c r="DQY4" s="16"/>
      <c r="DQZ4" s="16"/>
      <c r="DRA4" s="16"/>
      <c r="DRB4" s="16"/>
      <c r="DRC4" s="16"/>
      <c r="DRD4" s="16"/>
      <c r="DRE4" s="16"/>
      <c r="DRF4" s="16"/>
      <c r="DRG4" s="16"/>
      <c r="DRH4" s="16"/>
      <c r="DRI4" s="16"/>
      <c r="DRJ4" s="16"/>
      <c r="DRK4" s="16"/>
      <c r="DRL4" s="16"/>
      <c r="DRM4" s="16"/>
      <c r="DRN4" s="16"/>
      <c r="DRO4" s="16"/>
      <c r="DRP4" s="16"/>
      <c r="DRQ4" s="16"/>
      <c r="DRR4" s="16"/>
      <c r="DRS4" s="16"/>
      <c r="DRT4" s="16"/>
      <c r="DRU4" s="16"/>
      <c r="DRV4" s="16"/>
      <c r="DRW4" s="16"/>
      <c r="DRX4" s="16"/>
      <c r="DRY4" s="16"/>
      <c r="DRZ4" s="16"/>
      <c r="DSA4" s="16"/>
      <c r="DSB4" s="16"/>
      <c r="DSC4" s="16"/>
      <c r="DSD4" s="16"/>
      <c r="DSE4" s="16"/>
      <c r="DSF4" s="16"/>
      <c r="DSG4" s="16"/>
      <c r="DSH4" s="16"/>
      <c r="DSI4" s="16"/>
      <c r="DSJ4" s="16"/>
      <c r="DSK4" s="16"/>
      <c r="DSL4" s="16"/>
      <c r="DSM4" s="16"/>
      <c r="DSN4" s="16"/>
      <c r="DSO4" s="16"/>
      <c r="DSP4" s="16"/>
      <c r="DSQ4" s="16"/>
      <c r="DSR4" s="16"/>
      <c r="DSS4" s="16"/>
      <c r="DST4" s="16"/>
      <c r="DSU4" s="16"/>
      <c r="DSV4" s="16"/>
      <c r="DSW4" s="16"/>
      <c r="DSX4" s="16"/>
      <c r="DSY4" s="16"/>
      <c r="DSZ4" s="16"/>
      <c r="DTA4" s="16"/>
      <c r="DTB4" s="16"/>
      <c r="DTC4" s="16"/>
      <c r="DTD4" s="16"/>
      <c r="DTE4" s="16"/>
      <c r="DTF4" s="16"/>
      <c r="DTG4" s="16"/>
      <c r="DTH4" s="16"/>
      <c r="DTI4" s="16"/>
      <c r="DTJ4" s="16"/>
      <c r="DTK4" s="16"/>
      <c r="DTL4" s="16"/>
      <c r="DTM4" s="16"/>
      <c r="DTN4" s="16"/>
      <c r="DTO4" s="16"/>
      <c r="DTP4" s="16"/>
      <c r="DTQ4" s="16"/>
      <c r="DTR4" s="16"/>
      <c r="DTS4" s="16"/>
      <c r="DTT4" s="16"/>
      <c r="DTU4" s="16"/>
      <c r="DTV4" s="16"/>
      <c r="DTW4" s="16"/>
      <c r="DTX4" s="16"/>
      <c r="DTY4" s="16"/>
      <c r="DTZ4" s="16"/>
      <c r="DUA4" s="16"/>
      <c r="DUB4" s="16"/>
      <c r="DUC4" s="16"/>
      <c r="DUD4" s="16"/>
      <c r="DUE4" s="16"/>
      <c r="DUF4" s="16"/>
      <c r="DUG4" s="16"/>
      <c r="DUH4" s="16"/>
      <c r="DUI4" s="16"/>
      <c r="DUJ4" s="16"/>
      <c r="DUK4" s="16"/>
      <c r="DUL4" s="16"/>
      <c r="DUM4" s="16"/>
      <c r="DUN4" s="16"/>
      <c r="DUO4" s="16"/>
      <c r="DUP4" s="16"/>
      <c r="DUQ4" s="16"/>
      <c r="DUR4" s="16"/>
      <c r="DUS4" s="16"/>
      <c r="DUT4" s="16"/>
      <c r="DUU4" s="16"/>
      <c r="DUV4" s="16"/>
      <c r="DUW4" s="16"/>
      <c r="DUX4" s="16"/>
      <c r="DUY4" s="16"/>
      <c r="DUZ4" s="16"/>
      <c r="DVA4" s="16"/>
      <c r="DVB4" s="16"/>
      <c r="DVC4" s="16"/>
      <c r="DVD4" s="16"/>
      <c r="DVE4" s="16"/>
      <c r="DVF4" s="16"/>
      <c r="DVG4" s="16"/>
      <c r="DVH4" s="16"/>
      <c r="DVI4" s="16"/>
      <c r="DVJ4" s="16"/>
      <c r="DVK4" s="16"/>
      <c r="DVL4" s="16"/>
      <c r="DVM4" s="16"/>
      <c r="DVN4" s="16"/>
      <c r="DVO4" s="16"/>
      <c r="DVP4" s="16"/>
      <c r="DVQ4" s="16"/>
      <c r="DVR4" s="16"/>
      <c r="DVS4" s="16"/>
      <c r="DVT4" s="16"/>
      <c r="DVU4" s="16"/>
      <c r="DVV4" s="16"/>
      <c r="DVW4" s="16"/>
      <c r="DVX4" s="16"/>
      <c r="DVY4" s="16"/>
      <c r="DVZ4" s="16"/>
      <c r="DWA4" s="16"/>
      <c r="DWB4" s="16"/>
      <c r="DWC4" s="16"/>
      <c r="DWD4" s="16"/>
      <c r="DWE4" s="16"/>
      <c r="DWF4" s="16"/>
      <c r="DWG4" s="16"/>
      <c r="DWH4" s="16"/>
      <c r="DWI4" s="16"/>
      <c r="DWJ4" s="16"/>
      <c r="DWK4" s="16"/>
      <c r="DWL4" s="16"/>
      <c r="DWM4" s="16"/>
      <c r="DWN4" s="16"/>
      <c r="DWO4" s="16"/>
      <c r="DWP4" s="16"/>
      <c r="DWQ4" s="16"/>
      <c r="DWR4" s="16"/>
      <c r="DWS4" s="16"/>
      <c r="DWT4" s="16"/>
      <c r="DWU4" s="16"/>
      <c r="DWV4" s="16"/>
      <c r="DWW4" s="16"/>
      <c r="DWX4" s="16"/>
      <c r="DWY4" s="16"/>
      <c r="DWZ4" s="16"/>
      <c r="DXA4" s="16"/>
      <c r="DXB4" s="16"/>
      <c r="DXC4" s="16"/>
      <c r="DXD4" s="16"/>
      <c r="DXE4" s="16"/>
      <c r="DXF4" s="16"/>
      <c r="DXG4" s="16"/>
      <c r="DXH4" s="16"/>
      <c r="DXI4" s="16"/>
      <c r="DXJ4" s="16"/>
      <c r="DXK4" s="16"/>
      <c r="DXL4" s="16"/>
      <c r="DXM4" s="16"/>
      <c r="DXN4" s="16"/>
      <c r="DXO4" s="16"/>
      <c r="DXP4" s="16"/>
      <c r="DXQ4" s="16"/>
      <c r="DXR4" s="16"/>
      <c r="DXS4" s="16"/>
      <c r="DXT4" s="16"/>
      <c r="DXU4" s="16"/>
      <c r="DXV4" s="16"/>
      <c r="DXW4" s="16"/>
      <c r="DXX4" s="16"/>
      <c r="DXY4" s="16"/>
      <c r="DXZ4" s="16"/>
      <c r="DYA4" s="16"/>
      <c r="DYB4" s="16"/>
      <c r="DYC4" s="16"/>
      <c r="DYD4" s="16"/>
      <c r="DYE4" s="16"/>
      <c r="DYF4" s="16"/>
      <c r="DYG4" s="16"/>
      <c r="DYH4" s="16"/>
      <c r="DYI4" s="16"/>
      <c r="DYJ4" s="16"/>
      <c r="DYK4" s="16"/>
      <c r="DYL4" s="16"/>
      <c r="DYM4" s="16"/>
      <c r="DYN4" s="16"/>
      <c r="DYO4" s="16"/>
      <c r="DYP4" s="16"/>
      <c r="DYQ4" s="16"/>
      <c r="DYR4" s="16"/>
      <c r="DYS4" s="16"/>
      <c r="DYT4" s="16"/>
      <c r="DYU4" s="16"/>
      <c r="DYV4" s="16"/>
      <c r="DYW4" s="16"/>
      <c r="DYX4" s="16"/>
      <c r="DYY4" s="16"/>
      <c r="DYZ4" s="16"/>
      <c r="DZA4" s="16"/>
      <c r="DZB4" s="16"/>
      <c r="DZC4" s="16"/>
      <c r="DZD4" s="16"/>
      <c r="DZE4" s="16"/>
      <c r="DZF4" s="16"/>
      <c r="DZG4" s="16"/>
      <c r="DZH4" s="16"/>
      <c r="DZI4" s="16"/>
      <c r="DZJ4" s="16"/>
      <c r="DZK4" s="16"/>
      <c r="DZL4" s="16"/>
      <c r="DZM4" s="16"/>
      <c r="DZN4" s="16"/>
      <c r="DZO4" s="16"/>
      <c r="DZP4" s="16"/>
      <c r="DZQ4" s="16"/>
      <c r="DZR4" s="16"/>
      <c r="DZS4" s="16"/>
      <c r="DZT4" s="16"/>
      <c r="DZU4" s="16"/>
      <c r="DZV4" s="16"/>
      <c r="DZW4" s="16"/>
      <c r="DZX4" s="16"/>
      <c r="DZY4" s="16"/>
      <c r="DZZ4" s="16"/>
      <c r="EAA4" s="16"/>
      <c r="EAB4" s="16"/>
      <c r="EAC4" s="16"/>
      <c r="EAD4" s="16"/>
      <c r="EAE4" s="16"/>
      <c r="EAF4" s="16"/>
      <c r="EAG4" s="16"/>
      <c r="EAH4" s="16"/>
      <c r="EAI4" s="16"/>
      <c r="EAJ4" s="16"/>
      <c r="EAK4" s="16"/>
      <c r="EAL4" s="16"/>
      <c r="EAM4" s="16"/>
      <c r="EAN4" s="16"/>
      <c r="EAO4" s="16"/>
      <c r="EAP4" s="16"/>
      <c r="EAQ4" s="16"/>
      <c r="EAR4" s="16"/>
      <c r="EAS4" s="16"/>
      <c r="EAT4" s="16"/>
      <c r="EAU4" s="16"/>
      <c r="EAV4" s="16"/>
      <c r="EAW4" s="16"/>
      <c r="EAX4" s="16"/>
      <c r="EAY4" s="16"/>
      <c r="EAZ4" s="16"/>
      <c r="EBA4" s="16"/>
      <c r="EBB4" s="16"/>
      <c r="EBC4" s="16"/>
      <c r="EBD4" s="16"/>
      <c r="EBE4" s="16"/>
      <c r="EBF4" s="16"/>
      <c r="EBG4" s="16"/>
      <c r="EBH4" s="16"/>
      <c r="EBI4" s="16"/>
      <c r="EBJ4" s="16"/>
      <c r="EBK4" s="16"/>
      <c r="EBL4" s="16"/>
      <c r="EBM4" s="16"/>
      <c r="EBN4" s="16"/>
      <c r="EBO4" s="16"/>
      <c r="EBP4" s="16"/>
      <c r="EBQ4" s="16"/>
      <c r="EBR4" s="16"/>
      <c r="EBS4" s="16"/>
      <c r="EBT4" s="16"/>
      <c r="EBU4" s="16"/>
      <c r="EBV4" s="16"/>
      <c r="EBW4" s="16"/>
      <c r="EBX4" s="16"/>
      <c r="EBY4" s="16"/>
      <c r="EBZ4" s="16"/>
      <c r="ECA4" s="16"/>
      <c r="ECB4" s="16"/>
      <c r="ECC4" s="16"/>
      <c r="ECD4" s="16"/>
      <c r="ECE4" s="16"/>
      <c r="ECF4" s="16"/>
      <c r="ECG4" s="16"/>
      <c r="ECH4" s="16"/>
      <c r="ECI4" s="16"/>
      <c r="ECJ4" s="16"/>
      <c r="ECK4" s="16"/>
      <c r="ECL4" s="16"/>
      <c r="ECM4" s="16"/>
      <c r="ECN4" s="16"/>
      <c r="ECO4" s="16"/>
      <c r="ECP4" s="16"/>
      <c r="ECQ4" s="16"/>
      <c r="ECR4" s="16"/>
      <c r="ECS4" s="16"/>
      <c r="ECT4" s="16"/>
      <c r="ECU4" s="16"/>
      <c r="ECV4" s="16"/>
      <c r="ECW4" s="16"/>
      <c r="ECX4" s="16"/>
      <c r="ECY4" s="16"/>
      <c r="ECZ4" s="16"/>
      <c r="EDA4" s="16"/>
      <c r="EDB4" s="16"/>
      <c r="EDC4" s="16"/>
      <c r="EDD4" s="16"/>
      <c r="EDE4" s="16"/>
      <c r="EDF4" s="16"/>
      <c r="EDG4" s="16"/>
      <c r="EDH4" s="16"/>
      <c r="EDI4" s="16"/>
      <c r="EDJ4" s="16"/>
      <c r="EDK4" s="16"/>
      <c r="EDL4" s="16"/>
      <c r="EDM4" s="16"/>
      <c r="EDN4" s="16"/>
      <c r="EDO4" s="16"/>
      <c r="EDP4" s="16"/>
      <c r="EDQ4" s="16"/>
      <c r="EDR4" s="16"/>
      <c r="EDS4" s="16"/>
      <c r="EDT4" s="16"/>
      <c r="EDU4" s="16"/>
      <c r="EDV4" s="16"/>
      <c r="EDW4" s="16"/>
      <c r="EDX4" s="16"/>
      <c r="EDY4" s="16"/>
      <c r="EDZ4" s="16"/>
      <c r="EEA4" s="16"/>
      <c r="EEB4" s="16"/>
      <c r="EEC4" s="16"/>
      <c r="EED4" s="16"/>
      <c r="EEE4" s="16"/>
      <c r="EEF4" s="16"/>
      <c r="EEG4" s="16"/>
      <c r="EEH4" s="16"/>
      <c r="EEI4" s="16"/>
      <c r="EEJ4" s="16"/>
      <c r="EEK4" s="16"/>
      <c r="EEL4" s="16"/>
      <c r="EEM4" s="16"/>
      <c r="EEN4" s="16"/>
      <c r="EEO4" s="16"/>
      <c r="EEP4" s="16"/>
      <c r="EEQ4" s="16"/>
      <c r="EER4" s="16"/>
      <c r="EES4" s="16"/>
      <c r="EET4" s="16"/>
      <c r="EEU4" s="16"/>
      <c r="EEV4" s="16"/>
      <c r="EEW4" s="16"/>
      <c r="EEX4" s="16"/>
      <c r="EEY4" s="16"/>
      <c r="EEZ4" s="16"/>
      <c r="EFA4" s="16"/>
      <c r="EFB4" s="16"/>
      <c r="EFC4" s="16"/>
      <c r="EFD4" s="16"/>
      <c r="EFE4" s="16"/>
      <c r="EFF4" s="16"/>
      <c r="EFG4" s="16"/>
      <c r="EFH4" s="16"/>
      <c r="EFI4" s="16"/>
      <c r="EFJ4" s="16"/>
      <c r="EFK4" s="16"/>
      <c r="EFL4" s="16"/>
      <c r="EFM4" s="16"/>
      <c r="EFN4" s="16"/>
      <c r="EFO4" s="16"/>
      <c r="EFP4" s="16"/>
      <c r="EFQ4" s="16"/>
      <c r="EFR4" s="16"/>
      <c r="EFS4" s="16"/>
      <c r="EFT4" s="16"/>
      <c r="EFU4" s="16"/>
      <c r="EFV4" s="16"/>
      <c r="EFW4" s="16"/>
      <c r="EFX4" s="16"/>
      <c r="EFY4" s="16"/>
      <c r="EFZ4" s="16"/>
      <c r="EGA4" s="16"/>
      <c r="EGB4" s="16"/>
      <c r="EGC4" s="16"/>
      <c r="EGD4" s="16"/>
      <c r="EGE4" s="16"/>
      <c r="EGF4" s="16"/>
      <c r="EGG4" s="16"/>
      <c r="EGH4" s="16"/>
      <c r="EGI4" s="16"/>
      <c r="EGJ4" s="16"/>
      <c r="EGK4" s="16"/>
      <c r="EGL4" s="16"/>
      <c r="EGM4" s="16"/>
      <c r="EGN4" s="16"/>
      <c r="EGO4" s="16"/>
      <c r="EGP4" s="16"/>
      <c r="EGQ4" s="16"/>
      <c r="EGR4" s="16"/>
      <c r="EGS4" s="16"/>
      <c r="EGT4" s="16"/>
      <c r="EGU4" s="16"/>
      <c r="EGV4" s="16"/>
      <c r="EGW4" s="16"/>
      <c r="EGX4" s="16"/>
      <c r="EGY4" s="16"/>
      <c r="EGZ4" s="16"/>
      <c r="EHA4" s="16"/>
      <c r="EHB4" s="16"/>
      <c r="EHC4" s="16"/>
      <c r="EHD4" s="16"/>
      <c r="EHE4" s="16"/>
      <c r="EHF4" s="16"/>
      <c r="EHG4" s="16"/>
      <c r="EHH4" s="16"/>
      <c r="EHI4" s="16"/>
      <c r="EHJ4" s="16"/>
      <c r="EHK4" s="16"/>
      <c r="EHL4" s="16"/>
      <c r="EHM4" s="16"/>
      <c r="EHN4" s="16"/>
      <c r="EHO4" s="16"/>
      <c r="EHP4" s="16"/>
      <c r="EHQ4" s="16"/>
      <c r="EHR4" s="16"/>
      <c r="EHS4" s="16"/>
      <c r="EHT4" s="16"/>
      <c r="EHU4" s="16"/>
      <c r="EHV4" s="16"/>
      <c r="EHW4" s="16"/>
      <c r="EHX4" s="16"/>
      <c r="EHY4" s="16"/>
      <c r="EHZ4" s="16"/>
      <c r="EIA4" s="16"/>
      <c r="EIB4" s="16"/>
      <c r="EIC4" s="16"/>
      <c r="EID4" s="16"/>
      <c r="EIE4" s="16"/>
      <c r="EIF4" s="16"/>
      <c r="EIG4" s="16"/>
      <c r="EIH4" s="16"/>
      <c r="EII4" s="16"/>
      <c r="EIJ4" s="16"/>
      <c r="EIK4" s="16"/>
      <c r="EIL4" s="16"/>
      <c r="EIM4" s="16"/>
      <c r="EIN4" s="16"/>
      <c r="EIO4" s="16"/>
      <c r="EIP4" s="16"/>
      <c r="EIQ4" s="16"/>
      <c r="EIR4" s="16"/>
      <c r="EIS4" s="16"/>
      <c r="EIT4" s="16"/>
      <c r="EIU4" s="16"/>
      <c r="EIV4" s="16"/>
      <c r="EIW4" s="16"/>
      <c r="EIX4" s="16"/>
      <c r="EIY4" s="16"/>
      <c r="EIZ4" s="16"/>
      <c r="EJA4" s="16"/>
      <c r="EJB4" s="16"/>
      <c r="EJC4" s="16"/>
      <c r="EJD4" s="16"/>
      <c r="EJE4" s="16"/>
      <c r="EJF4" s="16"/>
      <c r="EJG4" s="16"/>
      <c r="EJH4" s="16"/>
      <c r="EJI4" s="16"/>
      <c r="EJJ4" s="16"/>
      <c r="EJK4" s="16"/>
      <c r="EJL4" s="16"/>
      <c r="EJM4" s="16"/>
      <c r="EJN4" s="16"/>
      <c r="EJO4" s="16"/>
      <c r="EJP4" s="16"/>
      <c r="EJQ4" s="16"/>
      <c r="EJR4" s="16"/>
      <c r="EJS4" s="16"/>
      <c r="EJT4" s="16"/>
      <c r="EJU4" s="16"/>
      <c r="EJV4" s="16"/>
      <c r="EJW4" s="16"/>
      <c r="EJX4" s="16"/>
      <c r="EJY4" s="16"/>
      <c r="EJZ4" s="16"/>
      <c r="EKA4" s="16"/>
      <c r="EKB4" s="16"/>
      <c r="EKC4" s="16"/>
      <c r="EKD4" s="16"/>
      <c r="EKE4" s="16"/>
      <c r="EKF4" s="16"/>
      <c r="EKG4" s="16"/>
      <c r="EKH4" s="16"/>
      <c r="EKI4" s="16"/>
      <c r="EKJ4" s="16"/>
      <c r="EKK4" s="16"/>
      <c r="EKL4" s="16"/>
      <c r="EKM4" s="16"/>
      <c r="EKN4" s="16"/>
      <c r="EKO4" s="16"/>
      <c r="EKP4" s="16"/>
      <c r="EKQ4" s="16"/>
      <c r="EKR4" s="16"/>
      <c r="EKS4" s="16"/>
      <c r="EKT4" s="16"/>
      <c r="EKU4" s="16"/>
      <c r="EKV4" s="16"/>
      <c r="EKW4" s="16"/>
      <c r="EKX4" s="16"/>
      <c r="EKY4" s="16"/>
      <c r="EKZ4" s="16"/>
      <c r="ELA4" s="16"/>
      <c r="ELB4" s="16"/>
      <c r="ELC4" s="16"/>
      <c r="ELD4" s="16"/>
      <c r="ELE4" s="16"/>
      <c r="ELF4" s="16"/>
      <c r="ELG4" s="16"/>
      <c r="ELH4" s="16"/>
      <c r="ELI4" s="16"/>
      <c r="ELJ4" s="16"/>
      <c r="ELK4" s="16"/>
      <c r="ELL4" s="16"/>
      <c r="ELM4" s="16"/>
      <c r="ELN4" s="16"/>
      <c r="ELO4" s="16"/>
      <c r="ELP4" s="16"/>
      <c r="ELQ4" s="16"/>
      <c r="ELR4" s="16"/>
      <c r="ELS4" s="16"/>
      <c r="ELT4" s="16"/>
      <c r="ELU4" s="16"/>
      <c r="ELV4" s="16"/>
      <c r="ELW4" s="16"/>
      <c r="ELX4" s="16"/>
      <c r="ELY4" s="16"/>
      <c r="ELZ4" s="16"/>
      <c r="EMA4" s="16"/>
      <c r="EMB4" s="16"/>
      <c r="EMC4" s="16"/>
      <c r="EMD4" s="16"/>
      <c r="EME4" s="16"/>
      <c r="EMF4" s="16"/>
      <c r="EMG4" s="16"/>
      <c r="EMH4" s="16"/>
      <c r="EMI4" s="16"/>
      <c r="EMJ4" s="16"/>
      <c r="EMK4" s="16"/>
      <c r="EML4" s="16"/>
      <c r="EMM4" s="16"/>
      <c r="EMN4" s="16"/>
      <c r="EMO4" s="16"/>
      <c r="EMP4" s="16"/>
      <c r="EMQ4" s="16"/>
      <c r="EMR4" s="16"/>
      <c r="EMS4" s="16"/>
      <c r="EMT4" s="16"/>
      <c r="EMU4" s="16"/>
      <c r="EMV4" s="16"/>
      <c r="EMW4" s="16"/>
      <c r="EMX4" s="16"/>
      <c r="EMY4" s="16"/>
      <c r="EMZ4" s="16"/>
      <c r="ENA4" s="16"/>
      <c r="ENB4" s="16"/>
      <c r="ENC4" s="16"/>
      <c r="END4" s="16"/>
      <c r="ENE4" s="16"/>
      <c r="ENF4" s="16"/>
      <c r="ENG4" s="16"/>
      <c r="ENH4" s="16"/>
      <c r="ENI4" s="16"/>
      <c r="ENJ4" s="16"/>
      <c r="ENK4" s="16"/>
      <c r="ENL4" s="16"/>
      <c r="ENM4" s="16"/>
      <c r="ENN4" s="16"/>
      <c r="ENO4" s="16"/>
      <c r="ENP4" s="16"/>
      <c r="ENQ4" s="16"/>
      <c r="ENR4" s="16"/>
      <c r="ENS4" s="16"/>
      <c r="ENT4" s="16"/>
      <c r="ENU4" s="16"/>
      <c r="ENV4" s="16"/>
      <c r="ENW4" s="16"/>
      <c r="ENX4" s="16"/>
      <c r="ENY4" s="16"/>
      <c r="ENZ4" s="16"/>
      <c r="EOA4" s="16"/>
      <c r="EOB4" s="16"/>
      <c r="EOC4" s="16"/>
      <c r="EOD4" s="16"/>
      <c r="EOE4" s="16"/>
      <c r="EOF4" s="16"/>
      <c r="EOG4" s="16"/>
      <c r="EOH4" s="16"/>
      <c r="EOI4" s="16"/>
      <c r="EOJ4" s="16"/>
      <c r="EOK4" s="16"/>
      <c r="EOL4" s="16"/>
      <c r="EOM4" s="16"/>
      <c r="EON4" s="16"/>
      <c r="EOO4" s="16"/>
      <c r="EOP4" s="16"/>
      <c r="EOQ4" s="16"/>
      <c r="EOR4" s="16"/>
      <c r="EOS4" s="16"/>
      <c r="EOT4" s="16"/>
      <c r="EOU4" s="16"/>
      <c r="EOV4" s="16"/>
      <c r="EOW4" s="16"/>
      <c r="EOX4" s="16"/>
      <c r="EOY4" s="16"/>
      <c r="EOZ4" s="16"/>
      <c r="EPA4" s="16"/>
      <c r="EPB4" s="16"/>
      <c r="EPC4" s="16"/>
      <c r="EPD4" s="16"/>
      <c r="EPE4" s="16"/>
      <c r="EPF4" s="16"/>
      <c r="EPG4" s="16"/>
      <c r="EPH4" s="16"/>
      <c r="EPI4" s="16"/>
      <c r="EPJ4" s="16"/>
      <c r="EPK4" s="16"/>
      <c r="EPL4" s="16"/>
      <c r="EPM4" s="16"/>
      <c r="EPN4" s="16"/>
      <c r="EPO4" s="16"/>
      <c r="EPP4" s="16"/>
      <c r="EPQ4" s="16"/>
      <c r="EPR4" s="16"/>
      <c r="EPS4" s="16"/>
      <c r="EPT4" s="16"/>
      <c r="EPU4" s="16"/>
      <c r="EPV4" s="16"/>
      <c r="EPW4" s="16"/>
      <c r="EPX4" s="16"/>
      <c r="EPY4" s="16"/>
      <c r="EPZ4" s="16"/>
      <c r="EQA4" s="16"/>
      <c r="EQB4" s="16"/>
      <c r="EQC4" s="16"/>
      <c r="EQD4" s="16"/>
      <c r="EQE4" s="16"/>
      <c r="EQF4" s="16"/>
      <c r="EQG4" s="16"/>
      <c r="EQH4" s="16"/>
      <c r="EQI4" s="16"/>
      <c r="EQJ4" s="16"/>
      <c r="EQK4" s="16"/>
      <c r="EQL4" s="16"/>
      <c r="EQM4" s="16"/>
      <c r="EQN4" s="16"/>
      <c r="EQO4" s="16"/>
      <c r="EQP4" s="16"/>
      <c r="EQQ4" s="16"/>
      <c r="EQR4" s="16"/>
      <c r="EQS4" s="16"/>
      <c r="EQT4" s="16"/>
      <c r="EQU4" s="16"/>
      <c r="EQV4" s="16"/>
      <c r="EQW4" s="16"/>
      <c r="EQX4" s="16"/>
      <c r="EQY4" s="16"/>
      <c r="EQZ4" s="16"/>
      <c r="ERA4" s="16"/>
      <c r="ERB4" s="16"/>
      <c r="ERC4" s="16"/>
      <c r="ERD4" s="16"/>
      <c r="ERE4" s="16"/>
      <c r="ERF4" s="16"/>
      <c r="ERG4" s="16"/>
      <c r="ERH4" s="16"/>
      <c r="ERI4" s="16"/>
      <c r="ERJ4" s="16"/>
      <c r="ERK4" s="16"/>
      <c r="ERL4" s="16"/>
      <c r="ERM4" s="16"/>
      <c r="ERN4" s="16"/>
      <c r="ERO4" s="16"/>
      <c r="ERP4" s="16"/>
      <c r="ERQ4" s="16"/>
      <c r="ERR4" s="16"/>
      <c r="ERS4" s="16"/>
      <c r="ERT4" s="16"/>
      <c r="ERU4" s="16"/>
      <c r="ERV4" s="16"/>
      <c r="ERW4" s="16"/>
      <c r="ERX4" s="16"/>
      <c r="ERY4" s="16"/>
      <c r="ERZ4" s="16"/>
      <c r="ESA4" s="16"/>
      <c r="ESB4" s="16"/>
      <c r="ESC4" s="16"/>
      <c r="ESD4" s="16"/>
      <c r="ESE4" s="16"/>
      <c r="ESF4" s="16"/>
      <c r="ESG4" s="16"/>
      <c r="ESH4" s="16"/>
      <c r="ESI4" s="16"/>
      <c r="ESJ4" s="16"/>
      <c r="ESK4" s="16"/>
      <c r="ESL4" s="16"/>
      <c r="ESM4" s="16"/>
      <c r="ESN4" s="16"/>
      <c r="ESO4" s="16"/>
      <c r="ESP4" s="16"/>
      <c r="ESQ4" s="16"/>
      <c r="ESR4" s="16"/>
      <c r="ESS4" s="16"/>
      <c r="EST4" s="16"/>
      <c r="ESU4" s="16"/>
      <c r="ESV4" s="16"/>
      <c r="ESW4" s="16"/>
      <c r="ESX4" s="16"/>
      <c r="ESY4" s="16"/>
      <c r="ESZ4" s="16"/>
      <c r="ETA4" s="16"/>
      <c r="ETB4" s="16"/>
      <c r="ETC4" s="16"/>
      <c r="ETD4" s="16"/>
      <c r="ETE4" s="16"/>
      <c r="ETF4" s="16"/>
      <c r="ETG4" s="16"/>
      <c r="ETH4" s="16"/>
      <c r="ETI4" s="16"/>
      <c r="ETJ4" s="16"/>
      <c r="ETK4" s="16"/>
      <c r="ETL4" s="16"/>
      <c r="ETM4" s="16"/>
      <c r="ETN4" s="16"/>
      <c r="ETO4" s="16"/>
      <c r="ETP4" s="16"/>
      <c r="ETQ4" s="16"/>
      <c r="ETR4" s="16"/>
      <c r="ETS4" s="16"/>
      <c r="ETT4" s="16"/>
      <c r="ETU4" s="16"/>
      <c r="ETV4" s="16"/>
      <c r="ETW4" s="16"/>
      <c r="ETX4" s="16"/>
      <c r="ETY4" s="16"/>
      <c r="ETZ4" s="16"/>
      <c r="EUA4" s="16"/>
      <c r="EUB4" s="16"/>
      <c r="EUC4" s="16"/>
      <c r="EUD4" s="16"/>
      <c r="EUE4" s="16"/>
      <c r="EUF4" s="16"/>
      <c r="EUG4" s="16"/>
      <c r="EUH4" s="16"/>
      <c r="EUI4" s="16"/>
      <c r="EUJ4" s="16"/>
      <c r="EUK4" s="16"/>
      <c r="EUL4" s="16"/>
      <c r="EUM4" s="16"/>
      <c r="EUN4" s="16"/>
      <c r="EUO4" s="16"/>
      <c r="EUP4" s="16"/>
      <c r="EUQ4" s="16"/>
      <c r="EUR4" s="16"/>
      <c r="EUS4" s="16"/>
      <c r="EUT4" s="16"/>
      <c r="EUU4" s="16"/>
      <c r="EUV4" s="16"/>
      <c r="EUW4" s="16"/>
      <c r="EUX4" s="16"/>
      <c r="EUY4" s="16"/>
      <c r="EUZ4" s="16"/>
      <c r="EVA4" s="16"/>
      <c r="EVB4" s="16"/>
      <c r="EVC4" s="16"/>
      <c r="EVD4" s="16"/>
      <c r="EVE4" s="16"/>
      <c r="EVF4" s="16"/>
      <c r="EVG4" s="16"/>
      <c r="EVH4" s="16"/>
      <c r="EVI4" s="16"/>
      <c r="EVJ4" s="16"/>
      <c r="EVK4" s="16"/>
      <c r="EVL4" s="16"/>
      <c r="EVM4" s="16"/>
      <c r="EVN4" s="16"/>
      <c r="EVO4" s="16"/>
      <c r="EVP4" s="16"/>
      <c r="EVQ4" s="16"/>
      <c r="EVR4" s="16"/>
      <c r="EVS4" s="16"/>
      <c r="EVT4" s="16"/>
      <c r="EVU4" s="16"/>
      <c r="EVV4" s="16"/>
      <c r="EVW4" s="16"/>
      <c r="EVX4" s="16"/>
      <c r="EVY4" s="16"/>
      <c r="EVZ4" s="16"/>
      <c r="EWA4" s="16"/>
      <c r="EWB4" s="16"/>
      <c r="EWC4" s="16"/>
      <c r="EWD4" s="16"/>
      <c r="EWE4" s="16"/>
      <c r="EWF4" s="16"/>
      <c r="EWG4" s="16"/>
      <c r="EWH4" s="16"/>
      <c r="EWI4" s="16"/>
      <c r="EWJ4" s="16"/>
      <c r="EWK4" s="16"/>
      <c r="EWL4" s="16"/>
      <c r="EWM4" s="16"/>
      <c r="EWN4" s="16"/>
      <c r="EWO4" s="16"/>
      <c r="EWP4" s="16"/>
      <c r="EWQ4" s="16"/>
      <c r="EWR4" s="16"/>
      <c r="EWS4" s="16"/>
      <c r="EWT4" s="16"/>
      <c r="EWU4" s="16"/>
      <c r="EWV4" s="16"/>
      <c r="EWW4" s="16"/>
      <c r="EWX4" s="16"/>
      <c r="EWY4" s="16"/>
      <c r="EWZ4" s="16"/>
      <c r="EXA4" s="16"/>
      <c r="EXB4" s="16"/>
      <c r="EXC4" s="16"/>
      <c r="EXD4" s="16"/>
      <c r="EXE4" s="16"/>
      <c r="EXF4" s="16"/>
      <c r="EXG4" s="16"/>
      <c r="EXH4" s="16"/>
      <c r="EXI4" s="16"/>
      <c r="EXJ4" s="16"/>
      <c r="EXK4" s="16"/>
      <c r="EXL4" s="16"/>
      <c r="EXM4" s="16"/>
      <c r="EXN4" s="16"/>
      <c r="EXO4" s="16"/>
      <c r="EXP4" s="16"/>
      <c r="EXQ4" s="16"/>
      <c r="EXR4" s="16"/>
      <c r="EXS4" s="16"/>
      <c r="EXT4" s="16"/>
      <c r="EXU4" s="16"/>
      <c r="EXV4" s="16"/>
      <c r="EXW4" s="16"/>
      <c r="EXX4" s="16"/>
      <c r="EXY4" s="16"/>
      <c r="EXZ4" s="16"/>
      <c r="EYA4" s="16"/>
      <c r="EYB4" s="16"/>
      <c r="EYC4" s="16"/>
      <c r="EYD4" s="16"/>
      <c r="EYE4" s="16"/>
      <c r="EYF4" s="16"/>
      <c r="EYG4" s="16"/>
      <c r="EYH4" s="16"/>
      <c r="EYI4" s="16"/>
      <c r="EYJ4" s="16"/>
      <c r="EYK4" s="16"/>
      <c r="EYL4" s="16"/>
      <c r="EYM4" s="16"/>
      <c r="EYN4" s="16"/>
      <c r="EYO4" s="16"/>
      <c r="EYP4" s="16"/>
      <c r="EYQ4" s="16"/>
      <c r="EYR4" s="16"/>
      <c r="EYS4" s="16"/>
      <c r="EYT4" s="16"/>
      <c r="EYU4" s="16"/>
      <c r="EYV4" s="16"/>
      <c r="EYW4" s="16"/>
      <c r="EYX4" s="16"/>
      <c r="EYY4" s="16"/>
      <c r="EYZ4" s="16"/>
      <c r="EZA4" s="16"/>
      <c r="EZB4" s="16"/>
      <c r="EZC4" s="16"/>
      <c r="EZD4" s="16"/>
      <c r="EZE4" s="16"/>
      <c r="EZF4" s="16"/>
      <c r="EZG4" s="16"/>
      <c r="EZH4" s="16"/>
      <c r="EZI4" s="16"/>
      <c r="EZJ4" s="16"/>
      <c r="EZK4" s="16"/>
      <c r="EZL4" s="16"/>
      <c r="EZM4" s="16"/>
      <c r="EZN4" s="16"/>
      <c r="EZO4" s="16"/>
      <c r="EZP4" s="16"/>
      <c r="EZQ4" s="16"/>
      <c r="EZR4" s="16"/>
      <c r="EZS4" s="16"/>
      <c r="EZT4" s="16"/>
      <c r="EZU4" s="16"/>
      <c r="EZV4" s="16"/>
      <c r="EZW4" s="16"/>
      <c r="EZX4" s="16"/>
      <c r="EZY4" s="16"/>
      <c r="EZZ4" s="16"/>
      <c r="FAA4" s="16"/>
      <c r="FAB4" s="16"/>
      <c r="FAC4" s="16"/>
      <c r="FAD4" s="16"/>
      <c r="FAE4" s="16"/>
      <c r="FAF4" s="16"/>
      <c r="FAG4" s="16"/>
      <c r="FAH4" s="16"/>
      <c r="FAI4" s="16"/>
      <c r="FAJ4" s="16"/>
      <c r="FAK4" s="16"/>
      <c r="FAL4" s="16"/>
      <c r="FAM4" s="16"/>
      <c r="FAN4" s="16"/>
      <c r="FAO4" s="16"/>
      <c r="FAP4" s="16"/>
      <c r="FAQ4" s="16"/>
      <c r="FAR4" s="16"/>
      <c r="FAS4" s="16"/>
      <c r="FAT4" s="16"/>
      <c r="FAU4" s="16"/>
      <c r="FAV4" s="16"/>
      <c r="FAW4" s="16"/>
      <c r="FAX4" s="16"/>
      <c r="FAY4" s="16"/>
      <c r="FAZ4" s="16"/>
      <c r="FBA4" s="16"/>
      <c r="FBB4" s="16"/>
      <c r="FBC4" s="16"/>
      <c r="FBD4" s="16"/>
      <c r="FBE4" s="16"/>
      <c r="FBF4" s="16"/>
      <c r="FBG4" s="16"/>
      <c r="FBH4" s="16"/>
      <c r="FBI4" s="16"/>
      <c r="FBJ4" s="16"/>
      <c r="FBK4" s="16"/>
      <c r="FBL4" s="16"/>
      <c r="FBM4" s="16"/>
      <c r="FBN4" s="16"/>
      <c r="FBO4" s="16"/>
      <c r="FBP4" s="16"/>
      <c r="FBQ4" s="16"/>
      <c r="FBR4" s="16"/>
      <c r="FBS4" s="16"/>
      <c r="FBT4" s="16"/>
      <c r="FBU4" s="16"/>
      <c r="FBV4" s="16"/>
      <c r="FBW4" s="16"/>
      <c r="FBX4" s="16"/>
      <c r="FBY4" s="16"/>
      <c r="FBZ4" s="16"/>
      <c r="FCA4" s="16"/>
      <c r="FCB4" s="16"/>
      <c r="FCC4" s="16"/>
      <c r="FCD4" s="16"/>
      <c r="FCE4" s="16"/>
      <c r="FCF4" s="16"/>
      <c r="FCG4" s="16"/>
      <c r="FCH4" s="16"/>
      <c r="FCI4" s="16"/>
      <c r="FCJ4" s="16"/>
      <c r="FCK4" s="16"/>
      <c r="FCL4" s="16"/>
      <c r="FCM4" s="16"/>
      <c r="FCN4" s="16"/>
      <c r="FCO4" s="16"/>
      <c r="FCP4" s="16"/>
      <c r="FCQ4" s="16"/>
      <c r="FCR4" s="16"/>
      <c r="FCS4" s="16"/>
      <c r="FCT4" s="16"/>
      <c r="FCU4" s="16"/>
      <c r="FCV4" s="16"/>
      <c r="FCW4" s="16"/>
      <c r="FCX4" s="16"/>
      <c r="FCY4" s="16"/>
      <c r="FCZ4" s="16"/>
      <c r="FDA4" s="16"/>
      <c r="FDB4" s="16"/>
      <c r="FDC4" s="16"/>
      <c r="FDD4" s="16"/>
      <c r="FDE4" s="16"/>
      <c r="FDF4" s="16"/>
      <c r="FDG4" s="16"/>
      <c r="FDH4" s="16"/>
      <c r="FDI4" s="16"/>
      <c r="FDJ4" s="16"/>
      <c r="FDK4" s="16"/>
      <c r="FDL4" s="16"/>
      <c r="FDM4" s="16"/>
      <c r="FDN4" s="16"/>
      <c r="FDO4" s="16"/>
      <c r="FDP4" s="16"/>
      <c r="FDQ4" s="16"/>
      <c r="FDR4" s="16"/>
      <c r="FDS4" s="16"/>
      <c r="FDT4" s="16"/>
      <c r="FDU4" s="16"/>
      <c r="FDV4" s="16"/>
      <c r="FDW4" s="16"/>
      <c r="FDX4" s="16"/>
      <c r="FDY4" s="16"/>
      <c r="FDZ4" s="16"/>
      <c r="FEA4" s="16"/>
      <c r="FEB4" s="16"/>
      <c r="FEC4" s="16"/>
      <c r="FED4" s="16"/>
      <c r="FEE4" s="16"/>
      <c r="FEF4" s="16"/>
      <c r="FEG4" s="16"/>
      <c r="FEH4" s="16"/>
      <c r="FEI4" s="16"/>
      <c r="FEJ4" s="16"/>
      <c r="FEK4" s="16"/>
      <c r="FEL4" s="16"/>
      <c r="FEM4" s="16"/>
      <c r="FEN4" s="16"/>
      <c r="FEO4" s="16"/>
      <c r="FEP4" s="16"/>
      <c r="FEQ4" s="16"/>
      <c r="FER4" s="16"/>
      <c r="FES4" s="16"/>
      <c r="FET4" s="16"/>
      <c r="FEU4" s="16"/>
      <c r="FEV4" s="16"/>
      <c r="FEW4" s="16"/>
      <c r="FEX4" s="16"/>
      <c r="FEY4" s="16"/>
      <c r="FEZ4" s="16"/>
      <c r="FFA4" s="16"/>
      <c r="FFB4" s="16"/>
      <c r="FFC4" s="16"/>
      <c r="FFD4" s="16"/>
      <c r="FFE4" s="16"/>
      <c r="FFF4" s="16"/>
      <c r="FFG4" s="16"/>
      <c r="FFH4" s="16"/>
      <c r="FFI4" s="16"/>
      <c r="FFJ4" s="16"/>
      <c r="FFK4" s="16"/>
      <c r="FFL4" s="16"/>
      <c r="FFM4" s="16"/>
      <c r="FFN4" s="16"/>
      <c r="FFO4" s="16"/>
      <c r="FFP4" s="16"/>
      <c r="FFQ4" s="16"/>
      <c r="FFR4" s="16"/>
      <c r="FFS4" s="16"/>
      <c r="FFT4" s="16"/>
      <c r="FFU4" s="16"/>
      <c r="FFV4" s="16"/>
      <c r="FFW4" s="16"/>
      <c r="FFX4" s="16"/>
      <c r="FFY4" s="16"/>
      <c r="FFZ4" s="16"/>
      <c r="FGA4" s="16"/>
      <c r="FGB4" s="16"/>
      <c r="FGC4" s="16"/>
      <c r="FGD4" s="16"/>
      <c r="FGE4" s="16"/>
      <c r="FGF4" s="16"/>
      <c r="FGG4" s="16"/>
      <c r="FGH4" s="16"/>
      <c r="FGI4" s="16"/>
      <c r="FGJ4" s="16"/>
      <c r="FGK4" s="16"/>
      <c r="FGL4" s="16"/>
      <c r="FGM4" s="16"/>
      <c r="FGN4" s="16"/>
      <c r="FGO4" s="16"/>
      <c r="FGP4" s="16"/>
      <c r="FGQ4" s="16"/>
      <c r="FGR4" s="16"/>
      <c r="FGS4" s="16"/>
      <c r="FGT4" s="16"/>
      <c r="FGU4" s="16"/>
      <c r="FGV4" s="16"/>
      <c r="FGW4" s="16"/>
      <c r="FGX4" s="16"/>
      <c r="FGY4" s="16"/>
      <c r="FGZ4" s="16"/>
      <c r="FHA4" s="16"/>
      <c r="FHB4" s="16"/>
      <c r="FHC4" s="16"/>
      <c r="FHD4" s="16"/>
      <c r="FHE4" s="16"/>
      <c r="FHF4" s="16"/>
      <c r="FHG4" s="16"/>
      <c r="FHH4" s="16"/>
      <c r="FHI4" s="16"/>
      <c r="FHJ4" s="16"/>
      <c r="FHK4" s="16"/>
      <c r="FHL4" s="16"/>
      <c r="FHM4" s="16"/>
      <c r="FHN4" s="16"/>
      <c r="FHO4" s="16"/>
      <c r="FHP4" s="16"/>
      <c r="FHQ4" s="16"/>
      <c r="FHR4" s="16"/>
      <c r="FHS4" s="16"/>
      <c r="FHT4" s="16"/>
      <c r="FHU4" s="16"/>
      <c r="FHV4" s="16"/>
      <c r="FHW4" s="16"/>
      <c r="FHX4" s="16"/>
      <c r="FHY4" s="16"/>
      <c r="FHZ4" s="16"/>
      <c r="FIA4" s="16"/>
      <c r="FIB4" s="16"/>
      <c r="FIC4" s="16"/>
      <c r="FID4" s="16"/>
      <c r="FIE4" s="16"/>
      <c r="FIF4" s="16"/>
      <c r="FIG4" s="16"/>
      <c r="FIH4" s="16"/>
      <c r="FII4" s="16"/>
      <c r="FIJ4" s="16"/>
      <c r="FIK4" s="16"/>
      <c r="FIL4" s="16"/>
      <c r="FIM4" s="16"/>
      <c r="FIN4" s="16"/>
      <c r="FIO4" s="16"/>
      <c r="FIP4" s="16"/>
      <c r="FIQ4" s="16"/>
      <c r="FIR4" s="16"/>
      <c r="FIS4" s="16"/>
      <c r="FIT4" s="16"/>
      <c r="FIU4" s="16"/>
      <c r="FIV4" s="16"/>
      <c r="FIW4" s="16"/>
      <c r="FIX4" s="16"/>
      <c r="FIY4" s="16"/>
      <c r="FIZ4" s="16"/>
      <c r="FJA4" s="16"/>
      <c r="FJB4" s="16"/>
      <c r="FJC4" s="16"/>
      <c r="FJD4" s="16"/>
      <c r="FJE4" s="16"/>
      <c r="FJF4" s="16"/>
      <c r="FJG4" s="16"/>
      <c r="FJH4" s="16"/>
      <c r="FJI4" s="16"/>
      <c r="FJJ4" s="16"/>
      <c r="FJK4" s="16"/>
      <c r="FJL4" s="16"/>
      <c r="FJM4" s="16"/>
      <c r="FJN4" s="16"/>
      <c r="FJO4" s="16"/>
      <c r="FJP4" s="16"/>
      <c r="FJQ4" s="16"/>
      <c r="FJR4" s="16"/>
      <c r="FJS4" s="16"/>
      <c r="FJT4" s="16"/>
      <c r="FJU4" s="16"/>
      <c r="FJV4" s="16"/>
      <c r="FJW4" s="16"/>
      <c r="FJX4" s="16"/>
      <c r="FJY4" s="16"/>
      <c r="FJZ4" s="16"/>
      <c r="FKA4" s="16"/>
      <c r="FKB4" s="16"/>
      <c r="FKC4" s="16"/>
      <c r="FKD4" s="16"/>
      <c r="FKE4" s="16"/>
      <c r="FKF4" s="16"/>
      <c r="FKG4" s="16"/>
      <c r="FKH4" s="16"/>
      <c r="FKI4" s="16"/>
      <c r="FKJ4" s="16"/>
      <c r="FKK4" s="16"/>
      <c r="FKL4" s="16"/>
      <c r="FKM4" s="16"/>
      <c r="FKN4" s="16"/>
      <c r="FKO4" s="16"/>
      <c r="FKP4" s="16"/>
      <c r="FKQ4" s="16"/>
      <c r="FKR4" s="16"/>
      <c r="FKS4" s="16"/>
      <c r="FKT4" s="16"/>
      <c r="FKU4" s="16"/>
      <c r="FKV4" s="16"/>
      <c r="FKW4" s="16"/>
      <c r="FKX4" s="16"/>
      <c r="FKY4" s="16"/>
      <c r="FKZ4" s="16"/>
      <c r="FLA4" s="16"/>
      <c r="FLB4" s="16"/>
      <c r="FLC4" s="16"/>
      <c r="FLD4" s="16"/>
      <c r="FLE4" s="16"/>
      <c r="FLF4" s="16"/>
      <c r="FLG4" s="16"/>
      <c r="FLH4" s="16"/>
      <c r="FLI4" s="16"/>
      <c r="FLJ4" s="16"/>
      <c r="FLK4" s="16"/>
      <c r="FLL4" s="16"/>
      <c r="FLM4" s="16"/>
      <c r="FLN4" s="16"/>
      <c r="FLO4" s="16"/>
      <c r="FLP4" s="16"/>
      <c r="FLQ4" s="16"/>
      <c r="FLR4" s="16"/>
      <c r="FLS4" s="16"/>
      <c r="FLT4" s="16"/>
      <c r="FLU4" s="16"/>
      <c r="FLV4" s="16"/>
      <c r="FLW4" s="16"/>
      <c r="FLX4" s="16"/>
      <c r="FLY4" s="16"/>
      <c r="FLZ4" s="16"/>
      <c r="FMA4" s="16"/>
      <c r="FMB4" s="16"/>
      <c r="FMC4" s="16"/>
      <c r="FMD4" s="16"/>
      <c r="FME4" s="16"/>
      <c r="FMF4" s="16"/>
      <c r="FMG4" s="16"/>
      <c r="FMH4" s="16"/>
      <c r="FMI4" s="16"/>
      <c r="FMJ4" s="16"/>
      <c r="FMK4" s="16"/>
      <c r="FML4" s="16"/>
      <c r="FMM4" s="16"/>
      <c r="FMN4" s="16"/>
      <c r="FMO4" s="16"/>
      <c r="FMP4" s="16"/>
      <c r="FMQ4" s="16"/>
      <c r="FMR4" s="16"/>
      <c r="FMS4" s="16"/>
      <c r="FMT4" s="16"/>
      <c r="FMU4" s="16"/>
      <c r="FMV4" s="16"/>
      <c r="FMW4" s="16"/>
      <c r="FMX4" s="16"/>
      <c r="FMY4" s="16"/>
      <c r="FMZ4" s="16"/>
      <c r="FNA4" s="16"/>
      <c r="FNB4" s="16"/>
      <c r="FNC4" s="16"/>
      <c r="FND4" s="16"/>
      <c r="FNE4" s="16"/>
      <c r="FNF4" s="16"/>
      <c r="FNG4" s="16"/>
      <c r="FNH4" s="16"/>
      <c r="FNI4" s="16"/>
      <c r="FNJ4" s="16"/>
      <c r="FNK4" s="16"/>
      <c r="FNL4" s="16"/>
      <c r="FNM4" s="16"/>
      <c r="FNN4" s="16"/>
      <c r="FNO4" s="16"/>
      <c r="FNP4" s="16"/>
      <c r="FNQ4" s="16"/>
      <c r="FNR4" s="16"/>
      <c r="FNS4" s="16"/>
      <c r="FNT4" s="16"/>
      <c r="FNU4" s="16"/>
      <c r="FNV4" s="16"/>
      <c r="FNW4" s="16"/>
      <c r="FNX4" s="16"/>
      <c r="FNY4" s="16"/>
      <c r="FNZ4" s="16"/>
      <c r="FOA4" s="16"/>
      <c r="FOB4" s="16"/>
      <c r="FOC4" s="16"/>
      <c r="FOD4" s="16"/>
      <c r="FOE4" s="16"/>
      <c r="FOF4" s="16"/>
      <c r="FOG4" s="16"/>
      <c r="FOH4" s="16"/>
      <c r="FOI4" s="16"/>
      <c r="FOJ4" s="16"/>
      <c r="FOK4" s="16"/>
      <c r="FOL4" s="16"/>
      <c r="FOM4" s="16"/>
      <c r="FON4" s="16"/>
      <c r="FOO4" s="16"/>
      <c r="FOP4" s="16"/>
      <c r="FOQ4" s="16"/>
      <c r="FOR4" s="16"/>
      <c r="FOS4" s="16"/>
      <c r="FOT4" s="16"/>
      <c r="FOU4" s="16"/>
      <c r="FOV4" s="16"/>
      <c r="FOW4" s="16"/>
      <c r="FOX4" s="16"/>
      <c r="FOY4" s="16"/>
      <c r="FOZ4" s="16"/>
      <c r="FPA4" s="16"/>
      <c r="FPB4" s="16"/>
      <c r="FPC4" s="16"/>
      <c r="FPD4" s="16"/>
      <c r="FPE4" s="16"/>
      <c r="FPF4" s="16"/>
      <c r="FPG4" s="16"/>
      <c r="FPH4" s="16"/>
      <c r="FPI4" s="16"/>
      <c r="FPJ4" s="16"/>
      <c r="FPK4" s="16"/>
      <c r="FPL4" s="16"/>
      <c r="FPM4" s="16"/>
      <c r="FPN4" s="16"/>
      <c r="FPO4" s="16"/>
      <c r="FPP4" s="16"/>
      <c r="FPQ4" s="16"/>
      <c r="FPR4" s="16"/>
      <c r="FPS4" s="16"/>
      <c r="FPT4" s="16"/>
      <c r="FPU4" s="16"/>
      <c r="FPV4" s="16"/>
      <c r="FPW4" s="16"/>
      <c r="FPX4" s="16"/>
      <c r="FPY4" s="16"/>
      <c r="FPZ4" s="16"/>
      <c r="FQA4" s="16"/>
      <c r="FQB4" s="16"/>
      <c r="FQC4" s="16"/>
      <c r="FQD4" s="16"/>
      <c r="FQE4" s="16"/>
      <c r="FQF4" s="16"/>
      <c r="FQG4" s="16"/>
      <c r="FQH4" s="16"/>
      <c r="FQI4" s="16"/>
      <c r="FQJ4" s="16"/>
      <c r="FQK4" s="16"/>
      <c r="FQL4" s="16"/>
      <c r="FQM4" s="16"/>
      <c r="FQN4" s="16"/>
      <c r="FQO4" s="16"/>
      <c r="FQP4" s="16"/>
      <c r="FQQ4" s="16"/>
      <c r="FQR4" s="16"/>
      <c r="FQS4" s="16"/>
      <c r="FQT4" s="16"/>
      <c r="FQU4" s="16"/>
      <c r="FQV4" s="16"/>
      <c r="FQW4" s="16"/>
      <c r="FQX4" s="16"/>
      <c r="FQY4" s="16"/>
      <c r="FQZ4" s="16"/>
      <c r="FRA4" s="16"/>
      <c r="FRB4" s="16"/>
      <c r="FRC4" s="16"/>
      <c r="FRD4" s="16"/>
      <c r="FRE4" s="16"/>
      <c r="FRF4" s="16"/>
      <c r="FRG4" s="16"/>
      <c r="FRH4" s="16"/>
      <c r="FRI4" s="16"/>
      <c r="FRJ4" s="16"/>
      <c r="FRK4" s="16"/>
      <c r="FRL4" s="16"/>
      <c r="FRM4" s="16"/>
      <c r="FRN4" s="16"/>
      <c r="FRO4" s="16"/>
      <c r="FRP4" s="16"/>
      <c r="FRQ4" s="16"/>
      <c r="FRR4" s="16"/>
      <c r="FRS4" s="16"/>
      <c r="FRT4" s="16"/>
      <c r="FRU4" s="16"/>
      <c r="FRV4" s="16"/>
      <c r="FRW4" s="16"/>
      <c r="FRX4" s="16"/>
      <c r="FRY4" s="16"/>
      <c r="FRZ4" s="16"/>
      <c r="FSA4" s="16"/>
      <c r="FSB4" s="16"/>
      <c r="FSC4" s="16"/>
      <c r="FSD4" s="16"/>
      <c r="FSE4" s="16"/>
      <c r="FSF4" s="16"/>
      <c r="FSG4" s="16"/>
      <c r="FSH4" s="16"/>
      <c r="FSI4" s="16"/>
      <c r="FSJ4" s="16"/>
      <c r="FSK4" s="16"/>
      <c r="FSL4" s="16"/>
      <c r="FSM4" s="16"/>
      <c r="FSN4" s="16"/>
      <c r="FSO4" s="16"/>
      <c r="FSP4" s="16"/>
      <c r="FSQ4" s="16"/>
      <c r="FSR4" s="16"/>
      <c r="FSS4" s="16"/>
      <c r="FST4" s="16"/>
      <c r="FSU4" s="16"/>
      <c r="FSV4" s="16"/>
      <c r="FSW4" s="16"/>
      <c r="FSX4" s="16"/>
      <c r="FSY4" s="16"/>
      <c r="FSZ4" s="16"/>
      <c r="FTA4" s="16"/>
      <c r="FTB4" s="16"/>
      <c r="FTC4" s="16"/>
      <c r="FTD4" s="16"/>
      <c r="FTE4" s="16"/>
      <c r="FTF4" s="16"/>
      <c r="FTG4" s="16"/>
      <c r="FTH4" s="16"/>
      <c r="FTI4" s="16"/>
      <c r="FTJ4" s="16"/>
      <c r="FTK4" s="16"/>
      <c r="FTL4" s="16"/>
      <c r="FTM4" s="16"/>
      <c r="FTN4" s="16"/>
      <c r="FTO4" s="16"/>
      <c r="FTP4" s="16"/>
      <c r="FTQ4" s="16"/>
      <c r="FTR4" s="16"/>
      <c r="FTS4" s="16"/>
      <c r="FTT4" s="16"/>
      <c r="FTU4" s="16"/>
      <c r="FTV4" s="16"/>
      <c r="FTW4" s="16"/>
      <c r="FTX4" s="16"/>
      <c r="FTY4" s="16"/>
      <c r="FTZ4" s="16"/>
      <c r="FUA4" s="16"/>
      <c r="FUB4" s="16"/>
      <c r="FUC4" s="16"/>
      <c r="FUD4" s="16"/>
      <c r="FUE4" s="16"/>
      <c r="FUF4" s="16"/>
      <c r="FUG4" s="16"/>
      <c r="FUH4" s="16"/>
      <c r="FUI4" s="16"/>
      <c r="FUJ4" s="16"/>
      <c r="FUK4" s="16"/>
      <c r="FUL4" s="16"/>
      <c r="FUM4" s="16"/>
      <c r="FUN4" s="16"/>
      <c r="FUO4" s="16"/>
      <c r="FUP4" s="16"/>
      <c r="FUQ4" s="16"/>
      <c r="FUR4" s="16"/>
      <c r="FUS4" s="16"/>
      <c r="FUT4" s="16"/>
      <c r="FUU4" s="16"/>
      <c r="FUV4" s="16"/>
      <c r="FUW4" s="16"/>
      <c r="FUX4" s="16"/>
      <c r="FUY4" s="16"/>
      <c r="FUZ4" s="16"/>
      <c r="FVA4" s="16"/>
      <c r="FVB4" s="16"/>
      <c r="FVC4" s="16"/>
      <c r="FVD4" s="16"/>
      <c r="FVE4" s="16"/>
      <c r="FVF4" s="16"/>
      <c r="FVG4" s="16"/>
      <c r="FVH4" s="16"/>
      <c r="FVI4" s="16"/>
      <c r="FVJ4" s="16"/>
      <c r="FVK4" s="16"/>
      <c r="FVL4" s="16"/>
      <c r="FVM4" s="16"/>
      <c r="FVN4" s="16"/>
      <c r="FVO4" s="16"/>
      <c r="FVP4" s="16"/>
      <c r="FVQ4" s="16"/>
      <c r="FVR4" s="16"/>
      <c r="FVS4" s="16"/>
      <c r="FVT4" s="16"/>
      <c r="FVU4" s="16"/>
      <c r="FVV4" s="16"/>
      <c r="FVW4" s="16"/>
      <c r="FVX4" s="16"/>
      <c r="FVY4" s="16"/>
      <c r="FVZ4" s="16"/>
      <c r="FWA4" s="16"/>
      <c r="FWB4" s="16"/>
      <c r="FWC4" s="16"/>
      <c r="FWD4" s="16"/>
      <c r="FWE4" s="16"/>
      <c r="FWF4" s="16"/>
      <c r="FWG4" s="16"/>
      <c r="FWH4" s="16"/>
      <c r="FWI4" s="16"/>
      <c r="FWJ4" s="16"/>
      <c r="FWK4" s="16"/>
      <c r="FWL4" s="16"/>
      <c r="FWM4" s="16"/>
      <c r="FWN4" s="16"/>
      <c r="FWO4" s="16"/>
      <c r="FWP4" s="16"/>
      <c r="FWQ4" s="16"/>
      <c r="FWR4" s="16"/>
      <c r="FWS4" s="16"/>
      <c r="FWT4" s="16"/>
      <c r="FWU4" s="16"/>
      <c r="FWV4" s="16"/>
      <c r="FWW4" s="16"/>
      <c r="FWX4" s="16"/>
      <c r="FWY4" s="16"/>
      <c r="FWZ4" s="16"/>
      <c r="FXA4" s="16"/>
      <c r="FXB4" s="16"/>
      <c r="FXC4" s="16"/>
      <c r="FXD4" s="16"/>
      <c r="FXE4" s="16"/>
      <c r="FXF4" s="16"/>
      <c r="FXG4" s="16"/>
      <c r="FXH4" s="16"/>
      <c r="FXI4" s="16"/>
      <c r="FXJ4" s="16"/>
      <c r="FXK4" s="16"/>
      <c r="FXL4" s="16"/>
      <c r="FXM4" s="16"/>
      <c r="FXN4" s="16"/>
      <c r="FXO4" s="16"/>
      <c r="FXP4" s="16"/>
      <c r="FXQ4" s="16"/>
      <c r="FXR4" s="16"/>
      <c r="FXS4" s="16"/>
      <c r="FXT4" s="16"/>
      <c r="FXU4" s="16"/>
      <c r="FXV4" s="16"/>
      <c r="FXW4" s="16"/>
      <c r="FXX4" s="16"/>
      <c r="FXY4" s="16"/>
      <c r="FXZ4" s="16"/>
      <c r="FYA4" s="16"/>
      <c r="FYB4" s="16"/>
      <c r="FYC4" s="16"/>
      <c r="FYD4" s="16"/>
      <c r="FYE4" s="16"/>
      <c r="FYF4" s="16"/>
      <c r="FYG4" s="16"/>
      <c r="FYH4" s="16"/>
      <c r="FYI4" s="16"/>
      <c r="FYJ4" s="16"/>
      <c r="FYK4" s="16"/>
      <c r="FYL4" s="16"/>
      <c r="FYM4" s="16"/>
      <c r="FYN4" s="16"/>
      <c r="FYO4" s="16"/>
      <c r="FYP4" s="16"/>
      <c r="FYQ4" s="16"/>
      <c r="FYR4" s="16"/>
      <c r="FYS4" s="16"/>
      <c r="FYT4" s="16"/>
      <c r="FYU4" s="16"/>
      <c r="FYV4" s="16"/>
      <c r="FYW4" s="16"/>
      <c r="FYX4" s="16"/>
      <c r="FYY4" s="16"/>
      <c r="FYZ4" s="16"/>
      <c r="FZA4" s="16"/>
      <c r="FZB4" s="16"/>
      <c r="FZC4" s="16"/>
      <c r="FZD4" s="16"/>
      <c r="FZE4" s="16"/>
      <c r="FZF4" s="16"/>
      <c r="FZG4" s="16"/>
      <c r="FZH4" s="16"/>
      <c r="FZI4" s="16"/>
      <c r="FZJ4" s="16"/>
      <c r="FZK4" s="16"/>
      <c r="FZL4" s="16"/>
      <c r="FZM4" s="16"/>
      <c r="FZN4" s="16"/>
      <c r="FZO4" s="16"/>
      <c r="FZP4" s="16"/>
      <c r="FZQ4" s="16"/>
      <c r="FZR4" s="16"/>
      <c r="FZS4" s="16"/>
      <c r="FZT4" s="16"/>
      <c r="FZU4" s="16"/>
      <c r="FZV4" s="16"/>
      <c r="FZW4" s="16"/>
      <c r="FZX4" s="16"/>
      <c r="FZY4" s="16"/>
      <c r="FZZ4" s="16"/>
      <c r="GAA4" s="16"/>
      <c r="GAB4" s="16"/>
      <c r="GAC4" s="16"/>
      <c r="GAD4" s="16"/>
      <c r="GAE4" s="16"/>
      <c r="GAF4" s="16"/>
      <c r="GAG4" s="16"/>
      <c r="GAH4" s="16"/>
      <c r="GAI4" s="16"/>
      <c r="GAJ4" s="16"/>
      <c r="GAK4" s="16"/>
      <c r="GAL4" s="16"/>
      <c r="GAM4" s="16"/>
      <c r="GAN4" s="16"/>
      <c r="GAO4" s="16"/>
      <c r="GAP4" s="16"/>
      <c r="GAQ4" s="16"/>
      <c r="GAR4" s="16"/>
      <c r="GAS4" s="16"/>
      <c r="GAT4" s="16"/>
      <c r="GAU4" s="16"/>
      <c r="GAV4" s="16"/>
      <c r="GAW4" s="16"/>
      <c r="GAX4" s="16"/>
      <c r="GAY4" s="16"/>
      <c r="GAZ4" s="16"/>
      <c r="GBA4" s="16"/>
      <c r="GBB4" s="16"/>
      <c r="GBC4" s="16"/>
      <c r="GBD4" s="16"/>
      <c r="GBE4" s="16"/>
      <c r="GBF4" s="16"/>
      <c r="GBG4" s="16"/>
      <c r="GBH4" s="16"/>
      <c r="GBI4" s="16"/>
      <c r="GBJ4" s="16"/>
      <c r="GBK4" s="16"/>
      <c r="GBL4" s="16"/>
      <c r="GBM4" s="16"/>
      <c r="GBN4" s="16"/>
      <c r="GBO4" s="16"/>
      <c r="GBP4" s="16"/>
      <c r="GBQ4" s="16"/>
      <c r="GBR4" s="16"/>
      <c r="GBS4" s="16"/>
      <c r="GBT4" s="16"/>
      <c r="GBU4" s="16"/>
      <c r="GBV4" s="16"/>
      <c r="GBW4" s="16"/>
      <c r="GBX4" s="16"/>
      <c r="GBY4" s="16"/>
      <c r="GBZ4" s="16"/>
      <c r="GCA4" s="16"/>
      <c r="GCB4" s="16"/>
      <c r="GCC4" s="16"/>
      <c r="GCD4" s="16"/>
      <c r="GCE4" s="16"/>
      <c r="GCF4" s="16"/>
      <c r="GCG4" s="16"/>
      <c r="GCH4" s="16"/>
      <c r="GCI4" s="16"/>
      <c r="GCJ4" s="16"/>
      <c r="GCK4" s="16"/>
      <c r="GCL4" s="16"/>
      <c r="GCM4" s="16"/>
      <c r="GCN4" s="16"/>
      <c r="GCO4" s="16"/>
      <c r="GCP4" s="16"/>
      <c r="GCQ4" s="16"/>
      <c r="GCR4" s="16"/>
      <c r="GCS4" s="16"/>
      <c r="GCT4" s="16"/>
      <c r="GCU4" s="16"/>
      <c r="GCV4" s="16"/>
      <c r="GCW4" s="16"/>
      <c r="GCX4" s="16"/>
      <c r="GCY4" s="16"/>
      <c r="GCZ4" s="16"/>
      <c r="GDA4" s="16"/>
      <c r="GDB4" s="16"/>
      <c r="GDC4" s="16"/>
      <c r="GDD4" s="16"/>
      <c r="GDE4" s="16"/>
      <c r="GDF4" s="16"/>
      <c r="GDG4" s="16"/>
      <c r="GDH4" s="16"/>
      <c r="GDI4" s="16"/>
      <c r="GDJ4" s="16"/>
      <c r="GDK4" s="16"/>
      <c r="GDL4" s="16"/>
      <c r="GDM4" s="16"/>
      <c r="GDN4" s="16"/>
      <c r="GDO4" s="16"/>
      <c r="GDP4" s="16"/>
      <c r="GDQ4" s="16"/>
      <c r="GDR4" s="16"/>
      <c r="GDS4" s="16"/>
      <c r="GDT4" s="16"/>
      <c r="GDU4" s="16"/>
      <c r="GDV4" s="16"/>
      <c r="GDW4" s="16"/>
      <c r="GDX4" s="16"/>
      <c r="GDY4" s="16"/>
      <c r="GDZ4" s="16"/>
      <c r="GEA4" s="16"/>
      <c r="GEB4" s="16"/>
      <c r="GEC4" s="16"/>
      <c r="GED4" s="16"/>
      <c r="GEE4" s="16"/>
      <c r="GEF4" s="16"/>
      <c r="GEG4" s="16"/>
      <c r="GEH4" s="16"/>
      <c r="GEI4" s="16"/>
      <c r="GEJ4" s="16"/>
      <c r="GEK4" s="16"/>
      <c r="GEL4" s="16"/>
      <c r="GEM4" s="16"/>
      <c r="GEN4" s="16"/>
      <c r="GEO4" s="16"/>
      <c r="GEP4" s="16"/>
      <c r="GEQ4" s="16"/>
      <c r="GER4" s="16"/>
      <c r="GES4" s="16"/>
      <c r="GET4" s="16"/>
      <c r="GEU4" s="16"/>
      <c r="GEV4" s="16"/>
      <c r="GEW4" s="16"/>
      <c r="GEX4" s="16"/>
      <c r="GEY4" s="16"/>
      <c r="GEZ4" s="16"/>
      <c r="GFA4" s="16"/>
      <c r="GFB4" s="16"/>
      <c r="GFC4" s="16"/>
      <c r="GFD4" s="16"/>
      <c r="GFE4" s="16"/>
      <c r="GFF4" s="16"/>
      <c r="GFG4" s="16"/>
      <c r="GFH4" s="16"/>
      <c r="GFI4" s="16"/>
      <c r="GFJ4" s="16"/>
      <c r="GFK4" s="16"/>
      <c r="GFL4" s="16"/>
      <c r="GFM4" s="16"/>
      <c r="GFN4" s="16"/>
      <c r="GFO4" s="16"/>
      <c r="GFP4" s="16"/>
      <c r="GFQ4" s="16"/>
      <c r="GFR4" s="16"/>
      <c r="GFS4" s="16"/>
      <c r="GFT4" s="16"/>
      <c r="GFU4" s="16"/>
      <c r="GFV4" s="16"/>
      <c r="GFW4" s="16"/>
      <c r="GFX4" s="16"/>
      <c r="GFY4" s="16"/>
      <c r="GFZ4" s="16"/>
      <c r="GGA4" s="16"/>
      <c r="GGB4" s="16"/>
      <c r="GGC4" s="16"/>
      <c r="GGD4" s="16"/>
      <c r="GGE4" s="16"/>
      <c r="GGF4" s="16"/>
      <c r="GGG4" s="16"/>
      <c r="GGH4" s="16"/>
      <c r="GGI4" s="16"/>
      <c r="GGJ4" s="16"/>
      <c r="GGK4" s="16"/>
      <c r="GGL4" s="16"/>
      <c r="GGM4" s="16"/>
      <c r="GGN4" s="16"/>
      <c r="GGO4" s="16"/>
      <c r="GGP4" s="16"/>
      <c r="GGQ4" s="16"/>
      <c r="GGR4" s="16"/>
      <c r="GGS4" s="16"/>
      <c r="GGT4" s="16"/>
      <c r="GGU4" s="16"/>
      <c r="GGV4" s="16"/>
      <c r="GGW4" s="16"/>
      <c r="GGX4" s="16"/>
      <c r="GGY4" s="16"/>
      <c r="GGZ4" s="16"/>
      <c r="GHA4" s="16"/>
      <c r="GHB4" s="16"/>
      <c r="GHC4" s="16"/>
      <c r="GHD4" s="16"/>
      <c r="GHE4" s="16"/>
      <c r="GHF4" s="16"/>
      <c r="GHG4" s="16"/>
      <c r="GHH4" s="16"/>
      <c r="GHI4" s="16"/>
      <c r="GHJ4" s="16"/>
      <c r="GHK4" s="16"/>
      <c r="GHL4" s="16"/>
      <c r="GHM4" s="16"/>
      <c r="GHN4" s="16"/>
      <c r="GHO4" s="16"/>
      <c r="GHP4" s="16"/>
      <c r="GHQ4" s="16"/>
      <c r="GHR4" s="16"/>
      <c r="GHS4" s="16"/>
      <c r="GHT4" s="16"/>
      <c r="GHU4" s="16"/>
      <c r="GHV4" s="16"/>
      <c r="GHW4" s="16"/>
      <c r="GHX4" s="16"/>
      <c r="GHY4" s="16"/>
      <c r="GHZ4" s="16"/>
      <c r="GIA4" s="16"/>
      <c r="GIB4" s="16"/>
      <c r="GIC4" s="16"/>
      <c r="GID4" s="16"/>
      <c r="GIE4" s="16"/>
      <c r="GIF4" s="16"/>
      <c r="GIG4" s="16"/>
      <c r="GIH4" s="16"/>
      <c r="GII4" s="16"/>
      <c r="GIJ4" s="16"/>
      <c r="GIK4" s="16"/>
      <c r="GIL4" s="16"/>
      <c r="GIM4" s="16"/>
      <c r="GIN4" s="16"/>
      <c r="GIO4" s="16"/>
      <c r="GIP4" s="16"/>
      <c r="GIQ4" s="16"/>
      <c r="GIR4" s="16"/>
      <c r="GIS4" s="16"/>
      <c r="GIT4" s="16"/>
      <c r="GIU4" s="16"/>
      <c r="GIV4" s="16"/>
      <c r="GIW4" s="16"/>
      <c r="GIX4" s="16"/>
      <c r="GIY4" s="16"/>
      <c r="GIZ4" s="16"/>
      <c r="GJA4" s="16"/>
      <c r="GJB4" s="16"/>
      <c r="GJC4" s="16"/>
      <c r="GJD4" s="16"/>
      <c r="GJE4" s="16"/>
      <c r="GJF4" s="16"/>
      <c r="GJG4" s="16"/>
      <c r="GJH4" s="16"/>
      <c r="GJI4" s="16"/>
      <c r="GJJ4" s="16"/>
      <c r="GJK4" s="16"/>
      <c r="GJL4" s="16"/>
      <c r="GJM4" s="16"/>
      <c r="GJN4" s="16"/>
      <c r="GJO4" s="16"/>
      <c r="GJP4" s="16"/>
      <c r="GJQ4" s="16"/>
      <c r="GJR4" s="16"/>
      <c r="GJS4" s="16"/>
      <c r="GJT4" s="16"/>
      <c r="GJU4" s="16"/>
      <c r="GJV4" s="16"/>
      <c r="GJW4" s="16"/>
      <c r="GJX4" s="16"/>
      <c r="GJY4" s="16"/>
      <c r="GJZ4" s="16"/>
      <c r="GKA4" s="16"/>
      <c r="GKB4" s="16"/>
      <c r="GKC4" s="16"/>
      <c r="GKD4" s="16"/>
      <c r="GKE4" s="16"/>
      <c r="GKF4" s="16"/>
      <c r="GKG4" s="16"/>
      <c r="GKH4" s="16"/>
      <c r="GKI4" s="16"/>
      <c r="GKJ4" s="16"/>
      <c r="GKK4" s="16"/>
      <c r="GKL4" s="16"/>
      <c r="GKM4" s="16"/>
      <c r="GKN4" s="16"/>
      <c r="GKO4" s="16"/>
      <c r="GKP4" s="16"/>
      <c r="GKQ4" s="16"/>
      <c r="GKR4" s="16"/>
      <c r="GKS4" s="16"/>
      <c r="GKT4" s="16"/>
      <c r="GKU4" s="16"/>
      <c r="GKV4" s="16"/>
      <c r="GKW4" s="16"/>
      <c r="GKX4" s="16"/>
      <c r="GKY4" s="16"/>
      <c r="GKZ4" s="16"/>
      <c r="GLA4" s="16"/>
      <c r="GLB4" s="16"/>
      <c r="GLC4" s="16"/>
      <c r="GLD4" s="16"/>
      <c r="GLE4" s="16"/>
      <c r="GLF4" s="16"/>
      <c r="GLG4" s="16"/>
      <c r="GLH4" s="16"/>
      <c r="GLI4" s="16"/>
      <c r="GLJ4" s="16"/>
      <c r="GLK4" s="16"/>
      <c r="GLL4" s="16"/>
      <c r="GLM4" s="16"/>
      <c r="GLN4" s="16"/>
      <c r="GLO4" s="16"/>
      <c r="GLP4" s="16"/>
      <c r="GLQ4" s="16"/>
      <c r="GLR4" s="16"/>
      <c r="GLS4" s="16"/>
      <c r="GLT4" s="16"/>
      <c r="GLU4" s="16"/>
      <c r="GLV4" s="16"/>
      <c r="GLW4" s="16"/>
      <c r="GLX4" s="16"/>
      <c r="GLY4" s="16"/>
      <c r="GLZ4" s="16"/>
      <c r="GMA4" s="16"/>
      <c r="GMB4" s="16"/>
      <c r="GMC4" s="16"/>
      <c r="GMD4" s="16"/>
      <c r="GME4" s="16"/>
      <c r="GMF4" s="16"/>
      <c r="GMG4" s="16"/>
      <c r="GMH4" s="16"/>
      <c r="GMI4" s="16"/>
      <c r="GMJ4" s="16"/>
      <c r="GMK4" s="16"/>
      <c r="GML4" s="16"/>
      <c r="GMM4" s="16"/>
      <c r="GMN4" s="16"/>
      <c r="GMO4" s="16"/>
      <c r="GMP4" s="16"/>
      <c r="GMQ4" s="16"/>
      <c r="GMR4" s="16"/>
      <c r="GMS4" s="16"/>
      <c r="GMT4" s="16"/>
      <c r="GMU4" s="16"/>
      <c r="GMV4" s="16"/>
      <c r="GMW4" s="16"/>
      <c r="GMX4" s="16"/>
      <c r="GMY4" s="16"/>
      <c r="GMZ4" s="16"/>
      <c r="GNA4" s="16"/>
      <c r="GNB4" s="16"/>
      <c r="GNC4" s="16"/>
      <c r="GND4" s="16"/>
      <c r="GNE4" s="16"/>
      <c r="GNF4" s="16"/>
      <c r="GNG4" s="16"/>
      <c r="GNH4" s="16"/>
      <c r="GNI4" s="16"/>
      <c r="GNJ4" s="16"/>
      <c r="GNK4" s="16"/>
      <c r="GNL4" s="16"/>
      <c r="GNM4" s="16"/>
      <c r="GNN4" s="16"/>
      <c r="GNO4" s="16"/>
      <c r="GNP4" s="16"/>
      <c r="GNQ4" s="16"/>
      <c r="GNR4" s="16"/>
      <c r="GNS4" s="16"/>
      <c r="GNT4" s="16"/>
      <c r="GNU4" s="16"/>
      <c r="GNV4" s="16"/>
      <c r="GNW4" s="16"/>
      <c r="GNX4" s="16"/>
      <c r="GNY4" s="16"/>
      <c r="GNZ4" s="16"/>
      <c r="GOA4" s="16"/>
      <c r="GOB4" s="16"/>
      <c r="GOC4" s="16"/>
      <c r="GOD4" s="16"/>
      <c r="GOE4" s="16"/>
      <c r="GOF4" s="16"/>
      <c r="GOG4" s="16"/>
      <c r="GOH4" s="16"/>
      <c r="GOI4" s="16"/>
      <c r="GOJ4" s="16"/>
      <c r="GOK4" s="16"/>
      <c r="GOL4" s="16"/>
      <c r="GOM4" s="16"/>
      <c r="GON4" s="16"/>
      <c r="GOO4" s="16"/>
      <c r="GOP4" s="16"/>
      <c r="GOQ4" s="16"/>
      <c r="GOR4" s="16"/>
      <c r="GOS4" s="16"/>
      <c r="GOT4" s="16"/>
      <c r="GOU4" s="16"/>
      <c r="GOV4" s="16"/>
      <c r="GOW4" s="16"/>
      <c r="GOX4" s="16"/>
      <c r="GOY4" s="16"/>
      <c r="GOZ4" s="16"/>
      <c r="GPA4" s="16"/>
      <c r="GPB4" s="16"/>
      <c r="GPC4" s="16"/>
      <c r="GPD4" s="16"/>
      <c r="GPE4" s="16"/>
      <c r="GPF4" s="16"/>
      <c r="GPG4" s="16"/>
      <c r="GPH4" s="16"/>
      <c r="GPI4" s="16"/>
      <c r="GPJ4" s="16"/>
      <c r="GPK4" s="16"/>
      <c r="GPL4" s="16"/>
      <c r="GPM4" s="16"/>
      <c r="GPN4" s="16"/>
      <c r="GPO4" s="16"/>
      <c r="GPP4" s="16"/>
      <c r="GPQ4" s="16"/>
      <c r="GPR4" s="16"/>
      <c r="GPS4" s="16"/>
      <c r="GPT4" s="16"/>
      <c r="GPU4" s="16"/>
      <c r="GPV4" s="16"/>
      <c r="GPW4" s="16"/>
      <c r="GPX4" s="16"/>
      <c r="GPY4" s="16"/>
      <c r="GPZ4" s="16"/>
      <c r="GQA4" s="16"/>
      <c r="GQB4" s="16"/>
      <c r="GQC4" s="16"/>
      <c r="GQD4" s="16"/>
      <c r="GQE4" s="16"/>
      <c r="GQF4" s="16"/>
      <c r="GQG4" s="16"/>
      <c r="GQH4" s="16"/>
      <c r="GQI4" s="16"/>
      <c r="GQJ4" s="16"/>
      <c r="GQK4" s="16"/>
      <c r="GQL4" s="16"/>
      <c r="GQM4" s="16"/>
      <c r="GQN4" s="16"/>
      <c r="GQO4" s="16"/>
      <c r="GQP4" s="16"/>
      <c r="GQQ4" s="16"/>
      <c r="GQR4" s="16"/>
      <c r="GQS4" s="16"/>
      <c r="GQT4" s="16"/>
      <c r="GQU4" s="16"/>
      <c r="GQV4" s="16"/>
      <c r="GQW4" s="16"/>
      <c r="GQX4" s="16"/>
      <c r="GQY4" s="16"/>
      <c r="GQZ4" s="16"/>
      <c r="GRA4" s="16"/>
      <c r="GRB4" s="16"/>
      <c r="GRC4" s="16"/>
      <c r="GRD4" s="16"/>
      <c r="GRE4" s="16"/>
      <c r="GRF4" s="16"/>
      <c r="GRG4" s="16"/>
      <c r="GRH4" s="16"/>
      <c r="GRI4" s="16"/>
      <c r="GRJ4" s="16"/>
      <c r="GRK4" s="16"/>
      <c r="GRL4" s="16"/>
      <c r="GRM4" s="16"/>
      <c r="GRN4" s="16"/>
      <c r="GRO4" s="16"/>
      <c r="GRP4" s="16"/>
      <c r="GRQ4" s="16"/>
      <c r="GRR4" s="16"/>
      <c r="GRS4" s="16"/>
      <c r="GRT4" s="16"/>
      <c r="GRU4" s="16"/>
      <c r="GRV4" s="16"/>
      <c r="GRW4" s="16"/>
      <c r="GRX4" s="16"/>
      <c r="GRY4" s="16"/>
      <c r="GRZ4" s="16"/>
      <c r="GSA4" s="16"/>
      <c r="GSB4" s="16"/>
      <c r="GSC4" s="16"/>
      <c r="GSD4" s="16"/>
      <c r="GSE4" s="16"/>
      <c r="GSF4" s="16"/>
      <c r="GSG4" s="16"/>
      <c r="GSH4" s="16"/>
      <c r="GSI4" s="16"/>
      <c r="GSJ4" s="16"/>
      <c r="GSK4" s="16"/>
      <c r="GSL4" s="16"/>
      <c r="GSM4" s="16"/>
      <c r="GSN4" s="16"/>
      <c r="GSO4" s="16"/>
      <c r="GSP4" s="16"/>
      <c r="GSQ4" s="16"/>
      <c r="GSR4" s="16"/>
      <c r="GSS4" s="16"/>
      <c r="GST4" s="16"/>
      <c r="GSU4" s="16"/>
      <c r="GSV4" s="16"/>
      <c r="GSW4" s="16"/>
      <c r="GSX4" s="16"/>
      <c r="GSY4" s="16"/>
      <c r="GSZ4" s="16"/>
      <c r="GTA4" s="16"/>
      <c r="GTB4" s="16"/>
      <c r="GTC4" s="16"/>
      <c r="GTD4" s="16"/>
      <c r="GTE4" s="16"/>
      <c r="GTF4" s="16"/>
      <c r="GTG4" s="16"/>
      <c r="GTH4" s="16"/>
      <c r="GTI4" s="16"/>
      <c r="GTJ4" s="16"/>
      <c r="GTK4" s="16"/>
      <c r="GTL4" s="16"/>
      <c r="GTM4" s="16"/>
      <c r="GTN4" s="16"/>
      <c r="GTO4" s="16"/>
      <c r="GTP4" s="16"/>
      <c r="GTQ4" s="16"/>
      <c r="GTR4" s="16"/>
      <c r="GTS4" s="16"/>
      <c r="GTT4" s="16"/>
      <c r="GTU4" s="16"/>
      <c r="GTV4" s="16"/>
      <c r="GTW4" s="16"/>
      <c r="GTX4" s="16"/>
      <c r="GTY4" s="16"/>
      <c r="GTZ4" s="16"/>
      <c r="GUA4" s="16"/>
      <c r="GUB4" s="16"/>
      <c r="GUC4" s="16"/>
      <c r="GUD4" s="16"/>
      <c r="GUE4" s="16"/>
      <c r="GUF4" s="16"/>
      <c r="GUG4" s="16"/>
      <c r="GUH4" s="16"/>
      <c r="GUI4" s="16"/>
      <c r="GUJ4" s="16"/>
      <c r="GUK4" s="16"/>
      <c r="GUL4" s="16"/>
      <c r="GUM4" s="16"/>
      <c r="GUN4" s="16"/>
      <c r="GUO4" s="16"/>
      <c r="GUP4" s="16"/>
      <c r="GUQ4" s="16"/>
      <c r="GUR4" s="16"/>
      <c r="GUS4" s="16"/>
      <c r="GUT4" s="16"/>
      <c r="GUU4" s="16"/>
      <c r="GUV4" s="16"/>
      <c r="GUW4" s="16"/>
      <c r="GUX4" s="16"/>
      <c r="GUY4" s="16"/>
      <c r="GUZ4" s="16"/>
      <c r="GVA4" s="16"/>
      <c r="GVB4" s="16"/>
      <c r="GVC4" s="16"/>
      <c r="GVD4" s="16"/>
      <c r="GVE4" s="16"/>
      <c r="GVF4" s="16"/>
      <c r="GVG4" s="16"/>
      <c r="GVH4" s="16"/>
      <c r="GVI4" s="16"/>
      <c r="GVJ4" s="16"/>
      <c r="GVK4" s="16"/>
      <c r="GVL4" s="16"/>
      <c r="GVM4" s="16"/>
      <c r="GVN4" s="16"/>
      <c r="GVO4" s="16"/>
      <c r="GVP4" s="16"/>
      <c r="GVQ4" s="16"/>
      <c r="GVR4" s="16"/>
      <c r="GVS4" s="16"/>
      <c r="GVT4" s="16"/>
      <c r="GVU4" s="16"/>
      <c r="GVV4" s="16"/>
      <c r="GVW4" s="16"/>
      <c r="GVX4" s="16"/>
      <c r="GVY4" s="16"/>
      <c r="GVZ4" s="16"/>
      <c r="GWA4" s="16"/>
      <c r="GWB4" s="16"/>
      <c r="GWC4" s="16"/>
      <c r="GWD4" s="16"/>
      <c r="GWE4" s="16"/>
      <c r="GWF4" s="16"/>
      <c r="GWG4" s="16"/>
      <c r="GWH4" s="16"/>
      <c r="GWI4" s="16"/>
      <c r="GWJ4" s="16"/>
      <c r="GWK4" s="16"/>
      <c r="GWL4" s="16"/>
      <c r="GWM4" s="16"/>
      <c r="GWN4" s="16"/>
      <c r="GWO4" s="16"/>
      <c r="GWP4" s="16"/>
      <c r="GWQ4" s="16"/>
      <c r="GWR4" s="16"/>
      <c r="GWS4" s="16"/>
      <c r="GWT4" s="16"/>
      <c r="GWU4" s="16"/>
      <c r="GWV4" s="16"/>
      <c r="GWW4" s="16"/>
      <c r="GWX4" s="16"/>
      <c r="GWY4" s="16"/>
      <c r="GWZ4" s="16"/>
      <c r="GXA4" s="16"/>
      <c r="GXB4" s="16"/>
      <c r="GXC4" s="16"/>
      <c r="GXD4" s="16"/>
      <c r="GXE4" s="16"/>
      <c r="GXF4" s="16"/>
      <c r="GXG4" s="16"/>
      <c r="GXH4" s="16"/>
      <c r="GXI4" s="16"/>
      <c r="GXJ4" s="16"/>
      <c r="GXK4" s="16"/>
      <c r="GXL4" s="16"/>
      <c r="GXM4" s="16"/>
      <c r="GXN4" s="16"/>
      <c r="GXO4" s="16"/>
      <c r="GXP4" s="16"/>
      <c r="GXQ4" s="16"/>
      <c r="GXR4" s="16"/>
      <c r="GXS4" s="16"/>
      <c r="GXT4" s="16"/>
      <c r="GXU4" s="16"/>
      <c r="GXV4" s="16"/>
      <c r="GXW4" s="16"/>
      <c r="GXX4" s="16"/>
      <c r="GXY4" s="16"/>
      <c r="GXZ4" s="16"/>
      <c r="GYA4" s="16"/>
      <c r="GYB4" s="16"/>
      <c r="GYC4" s="16"/>
      <c r="GYD4" s="16"/>
      <c r="GYE4" s="16"/>
      <c r="GYF4" s="16"/>
      <c r="GYG4" s="16"/>
      <c r="GYH4" s="16"/>
      <c r="GYI4" s="16"/>
      <c r="GYJ4" s="16"/>
      <c r="GYK4" s="16"/>
      <c r="GYL4" s="16"/>
      <c r="GYM4" s="16"/>
      <c r="GYN4" s="16"/>
      <c r="GYO4" s="16"/>
      <c r="GYP4" s="16"/>
      <c r="GYQ4" s="16"/>
      <c r="GYR4" s="16"/>
      <c r="GYS4" s="16"/>
      <c r="GYT4" s="16"/>
      <c r="GYU4" s="16"/>
      <c r="GYV4" s="16"/>
      <c r="GYW4" s="16"/>
      <c r="GYX4" s="16"/>
      <c r="GYY4" s="16"/>
      <c r="GYZ4" s="16"/>
      <c r="GZA4" s="16"/>
      <c r="GZB4" s="16"/>
      <c r="GZC4" s="16"/>
      <c r="GZD4" s="16"/>
      <c r="GZE4" s="16"/>
      <c r="GZF4" s="16"/>
      <c r="GZG4" s="16"/>
      <c r="GZH4" s="16"/>
      <c r="GZI4" s="16"/>
      <c r="GZJ4" s="16"/>
      <c r="GZK4" s="16"/>
      <c r="GZL4" s="16"/>
      <c r="GZM4" s="16"/>
      <c r="GZN4" s="16"/>
      <c r="GZO4" s="16"/>
      <c r="GZP4" s="16"/>
      <c r="GZQ4" s="16"/>
      <c r="GZR4" s="16"/>
      <c r="GZS4" s="16"/>
      <c r="GZT4" s="16"/>
      <c r="GZU4" s="16"/>
      <c r="GZV4" s="16"/>
      <c r="GZW4" s="16"/>
      <c r="GZX4" s="16"/>
      <c r="GZY4" s="16"/>
      <c r="GZZ4" s="16"/>
      <c r="HAA4" s="16"/>
      <c r="HAB4" s="16"/>
      <c r="HAC4" s="16"/>
      <c r="HAD4" s="16"/>
      <c r="HAE4" s="16"/>
      <c r="HAF4" s="16"/>
      <c r="HAG4" s="16"/>
      <c r="HAH4" s="16"/>
      <c r="HAI4" s="16"/>
      <c r="HAJ4" s="16"/>
      <c r="HAK4" s="16"/>
      <c r="HAL4" s="16"/>
      <c r="HAM4" s="16"/>
      <c r="HAN4" s="16"/>
      <c r="HAO4" s="16"/>
      <c r="HAP4" s="16"/>
      <c r="HAQ4" s="16"/>
      <c r="HAR4" s="16"/>
      <c r="HAS4" s="16"/>
      <c r="HAT4" s="16"/>
      <c r="HAU4" s="16"/>
      <c r="HAV4" s="16"/>
      <c r="HAW4" s="16"/>
      <c r="HAX4" s="16"/>
      <c r="HAY4" s="16"/>
      <c r="HAZ4" s="16"/>
      <c r="HBA4" s="16"/>
      <c r="HBB4" s="16"/>
      <c r="HBC4" s="16"/>
      <c r="HBD4" s="16"/>
      <c r="HBE4" s="16"/>
      <c r="HBF4" s="16"/>
      <c r="HBG4" s="16"/>
      <c r="HBH4" s="16"/>
      <c r="HBI4" s="16"/>
      <c r="HBJ4" s="16"/>
      <c r="HBK4" s="16"/>
      <c r="HBL4" s="16"/>
      <c r="HBM4" s="16"/>
      <c r="HBN4" s="16"/>
      <c r="HBO4" s="16"/>
      <c r="HBP4" s="16"/>
      <c r="HBQ4" s="16"/>
      <c r="HBR4" s="16"/>
      <c r="HBS4" s="16"/>
      <c r="HBT4" s="16"/>
      <c r="HBU4" s="16"/>
      <c r="HBV4" s="16"/>
      <c r="HBW4" s="16"/>
      <c r="HBX4" s="16"/>
      <c r="HBY4" s="16"/>
      <c r="HBZ4" s="16"/>
      <c r="HCA4" s="16"/>
      <c r="HCB4" s="16"/>
      <c r="HCC4" s="16"/>
      <c r="HCD4" s="16"/>
      <c r="HCE4" s="16"/>
      <c r="HCF4" s="16"/>
      <c r="HCG4" s="16"/>
      <c r="HCH4" s="16"/>
      <c r="HCI4" s="16"/>
      <c r="HCJ4" s="16"/>
      <c r="HCK4" s="16"/>
      <c r="HCL4" s="16"/>
      <c r="HCM4" s="16"/>
      <c r="HCN4" s="16"/>
      <c r="HCO4" s="16"/>
      <c r="HCP4" s="16"/>
      <c r="HCQ4" s="16"/>
      <c r="HCR4" s="16"/>
      <c r="HCS4" s="16"/>
      <c r="HCT4" s="16"/>
      <c r="HCU4" s="16"/>
      <c r="HCV4" s="16"/>
      <c r="HCW4" s="16"/>
      <c r="HCX4" s="16"/>
      <c r="HCY4" s="16"/>
      <c r="HCZ4" s="16"/>
      <c r="HDA4" s="16"/>
      <c r="HDB4" s="16"/>
      <c r="HDC4" s="16"/>
      <c r="HDD4" s="16"/>
      <c r="HDE4" s="16"/>
      <c r="HDF4" s="16"/>
      <c r="HDG4" s="16"/>
      <c r="HDH4" s="16"/>
      <c r="HDI4" s="16"/>
      <c r="HDJ4" s="16"/>
      <c r="HDK4" s="16"/>
      <c r="HDL4" s="16"/>
      <c r="HDM4" s="16"/>
      <c r="HDN4" s="16"/>
      <c r="HDO4" s="16"/>
      <c r="HDP4" s="16"/>
      <c r="HDQ4" s="16"/>
      <c r="HDR4" s="16"/>
      <c r="HDS4" s="16"/>
      <c r="HDT4" s="16"/>
      <c r="HDU4" s="16"/>
      <c r="HDV4" s="16"/>
      <c r="HDW4" s="16"/>
      <c r="HDX4" s="16"/>
      <c r="HDY4" s="16"/>
      <c r="HDZ4" s="16"/>
      <c r="HEA4" s="16"/>
      <c r="HEB4" s="16"/>
      <c r="HEC4" s="16"/>
      <c r="HED4" s="16"/>
      <c r="HEE4" s="16"/>
      <c r="HEF4" s="16"/>
      <c r="HEG4" s="16"/>
      <c r="HEH4" s="16"/>
      <c r="HEI4" s="16"/>
      <c r="HEJ4" s="16"/>
      <c r="HEK4" s="16"/>
      <c r="HEL4" s="16"/>
      <c r="HEM4" s="16"/>
      <c r="HEN4" s="16"/>
      <c r="HEO4" s="16"/>
      <c r="HEP4" s="16"/>
      <c r="HEQ4" s="16"/>
      <c r="HER4" s="16"/>
      <c r="HES4" s="16"/>
      <c r="HET4" s="16"/>
      <c r="HEU4" s="16"/>
      <c r="HEV4" s="16"/>
      <c r="HEW4" s="16"/>
      <c r="HEX4" s="16"/>
      <c r="HEY4" s="16"/>
      <c r="HEZ4" s="16"/>
      <c r="HFA4" s="16"/>
      <c r="HFB4" s="16"/>
      <c r="HFC4" s="16"/>
      <c r="HFD4" s="16"/>
      <c r="HFE4" s="16"/>
      <c r="HFF4" s="16"/>
      <c r="HFG4" s="16"/>
      <c r="HFH4" s="16"/>
      <c r="HFI4" s="16"/>
      <c r="HFJ4" s="16"/>
      <c r="HFK4" s="16"/>
      <c r="HFL4" s="16"/>
      <c r="HFM4" s="16"/>
      <c r="HFN4" s="16"/>
      <c r="HFO4" s="16"/>
      <c r="HFP4" s="16"/>
      <c r="HFQ4" s="16"/>
      <c r="HFR4" s="16"/>
      <c r="HFS4" s="16"/>
      <c r="HFT4" s="16"/>
      <c r="HFU4" s="16"/>
      <c r="HFV4" s="16"/>
      <c r="HFW4" s="16"/>
      <c r="HFX4" s="16"/>
      <c r="HFY4" s="16"/>
      <c r="HFZ4" s="16"/>
      <c r="HGA4" s="16"/>
      <c r="HGB4" s="16"/>
      <c r="HGC4" s="16"/>
      <c r="HGD4" s="16"/>
      <c r="HGE4" s="16"/>
      <c r="HGF4" s="16"/>
      <c r="HGG4" s="16"/>
      <c r="HGH4" s="16"/>
      <c r="HGI4" s="16"/>
      <c r="HGJ4" s="16"/>
      <c r="HGK4" s="16"/>
      <c r="HGL4" s="16"/>
      <c r="HGM4" s="16"/>
      <c r="HGN4" s="16"/>
      <c r="HGO4" s="16"/>
      <c r="HGP4" s="16"/>
      <c r="HGQ4" s="16"/>
      <c r="HGR4" s="16"/>
      <c r="HGS4" s="16"/>
      <c r="HGT4" s="16"/>
      <c r="HGU4" s="16"/>
      <c r="HGV4" s="16"/>
      <c r="HGW4" s="16"/>
      <c r="HGX4" s="16"/>
      <c r="HGY4" s="16"/>
      <c r="HGZ4" s="16"/>
      <c r="HHA4" s="16"/>
      <c r="HHB4" s="16"/>
      <c r="HHC4" s="16"/>
      <c r="HHD4" s="16"/>
      <c r="HHE4" s="16"/>
      <c r="HHF4" s="16"/>
      <c r="HHG4" s="16"/>
      <c r="HHH4" s="16"/>
      <c r="HHI4" s="16"/>
      <c r="HHJ4" s="16"/>
      <c r="HHK4" s="16"/>
      <c r="HHL4" s="16"/>
      <c r="HHM4" s="16"/>
      <c r="HHN4" s="16"/>
      <c r="HHO4" s="16"/>
      <c r="HHP4" s="16"/>
      <c r="HHQ4" s="16"/>
      <c r="HHR4" s="16"/>
      <c r="HHS4" s="16"/>
      <c r="HHT4" s="16"/>
      <c r="HHU4" s="16"/>
      <c r="HHV4" s="16"/>
      <c r="HHW4" s="16"/>
      <c r="HHX4" s="16"/>
      <c r="HHY4" s="16"/>
      <c r="HHZ4" s="16"/>
      <c r="HIA4" s="16"/>
      <c r="HIB4" s="16"/>
      <c r="HIC4" s="16"/>
      <c r="HID4" s="16"/>
      <c r="HIE4" s="16"/>
      <c r="HIF4" s="16"/>
      <c r="HIG4" s="16"/>
      <c r="HIH4" s="16"/>
      <c r="HII4" s="16"/>
      <c r="HIJ4" s="16"/>
      <c r="HIK4" s="16"/>
      <c r="HIL4" s="16"/>
      <c r="HIM4" s="16"/>
      <c r="HIN4" s="16"/>
      <c r="HIO4" s="16"/>
      <c r="HIP4" s="16"/>
      <c r="HIQ4" s="16"/>
      <c r="HIR4" s="16"/>
      <c r="HIS4" s="16"/>
      <c r="HIT4" s="16"/>
      <c r="HIU4" s="16"/>
      <c r="HIV4" s="16"/>
      <c r="HIW4" s="16"/>
      <c r="HIX4" s="16"/>
      <c r="HIY4" s="16"/>
      <c r="HIZ4" s="16"/>
      <c r="HJA4" s="16"/>
      <c r="HJB4" s="16"/>
      <c r="HJC4" s="16"/>
      <c r="HJD4" s="16"/>
      <c r="HJE4" s="16"/>
      <c r="HJF4" s="16"/>
      <c r="HJG4" s="16"/>
      <c r="HJH4" s="16"/>
      <c r="HJI4" s="16"/>
      <c r="HJJ4" s="16"/>
      <c r="HJK4" s="16"/>
      <c r="HJL4" s="16"/>
      <c r="HJM4" s="16"/>
      <c r="HJN4" s="16"/>
      <c r="HJO4" s="16"/>
      <c r="HJP4" s="16"/>
      <c r="HJQ4" s="16"/>
      <c r="HJR4" s="16"/>
      <c r="HJS4" s="16"/>
      <c r="HJT4" s="16"/>
      <c r="HJU4" s="16"/>
      <c r="HJV4" s="16"/>
      <c r="HJW4" s="16"/>
      <c r="HJX4" s="16"/>
      <c r="HJY4" s="16"/>
      <c r="HJZ4" s="16"/>
      <c r="HKA4" s="16"/>
      <c r="HKB4" s="16"/>
      <c r="HKC4" s="16"/>
      <c r="HKD4" s="16"/>
      <c r="HKE4" s="16"/>
      <c r="HKF4" s="16"/>
      <c r="HKG4" s="16"/>
      <c r="HKH4" s="16"/>
      <c r="HKI4" s="16"/>
      <c r="HKJ4" s="16"/>
      <c r="HKK4" s="16"/>
      <c r="HKL4" s="16"/>
      <c r="HKM4" s="16"/>
      <c r="HKN4" s="16"/>
      <c r="HKO4" s="16"/>
      <c r="HKP4" s="16"/>
      <c r="HKQ4" s="16"/>
      <c r="HKR4" s="16"/>
      <c r="HKS4" s="16"/>
      <c r="HKT4" s="16"/>
      <c r="HKU4" s="16"/>
      <c r="HKV4" s="16"/>
      <c r="HKW4" s="16"/>
      <c r="HKX4" s="16"/>
      <c r="HKY4" s="16"/>
      <c r="HKZ4" s="16"/>
      <c r="HLA4" s="16"/>
      <c r="HLB4" s="16"/>
      <c r="HLC4" s="16"/>
      <c r="HLD4" s="16"/>
      <c r="HLE4" s="16"/>
      <c r="HLF4" s="16"/>
      <c r="HLG4" s="16"/>
      <c r="HLH4" s="16"/>
      <c r="HLI4" s="16"/>
      <c r="HLJ4" s="16"/>
      <c r="HLK4" s="16"/>
      <c r="HLL4" s="16"/>
      <c r="HLM4" s="16"/>
      <c r="HLN4" s="16"/>
      <c r="HLO4" s="16"/>
      <c r="HLP4" s="16"/>
      <c r="HLQ4" s="16"/>
      <c r="HLR4" s="16"/>
      <c r="HLS4" s="16"/>
      <c r="HLT4" s="16"/>
      <c r="HLU4" s="16"/>
      <c r="HLV4" s="16"/>
      <c r="HLW4" s="16"/>
      <c r="HLX4" s="16"/>
      <c r="HLY4" s="16"/>
      <c r="HLZ4" s="16"/>
      <c r="HMA4" s="16"/>
      <c r="HMB4" s="16"/>
      <c r="HMC4" s="16"/>
      <c r="HMD4" s="16"/>
      <c r="HME4" s="16"/>
      <c r="HMF4" s="16"/>
      <c r="HMG4" s="16"/>
      <c r="HMH4" s="16"/>
      <c r="HMI4" s="16"/>
      <c r="HMJ4" s="16"/>
      <c r="HMK4" s="16"/>
      <c r="HML4" s="16"/>
      <c r="HMM4" s="16"/>
      <c r="HMN4" s="16"/>
      <c r="HMO4" s="16"/>
      <c r="HMP4" s="16"/>
      <c r="HMQ4" s="16"/>
      <c r="HMR4" s="16"/>
      <c r="HMS4" s="16"/>
      <c r="HMT4" s="16"/>
      <c r="HMU4" s="16"/>
      <c r="HMV4" s="16"/>
      <c r="HMW4" s="16"/>
      <c r="HMX4" s="16"/>
      <c r="HMY4" s="16"/>
      <c r="HMZ4" s="16"/>
      <c r="HNA4" s="16"/>
      <c r="HNB4" s="16"/>
      <c r="HNC4" s="16"/>
      <c r="HND4" s="16"/>
      <c r="HNE4" s="16"/>
      <c r="HNF4" s="16"/>
      <c r="HNG4" s="16"/>
      <c r="HNH4" s="16"/>
      <c r="HNI4" s="16"/>
      <c r="HNJ4" s="16"/>
      <c r="HNK4" s="16"/>
      <c r="HNL4" s="16"/>
      <c r="HNM4" s="16"/>
      <c r="HNN4" s="16"/>
      <c r="HNO4" s="16"/>
      <c r="HNP4" s="16"/>
      <c r="HNQ4" s="16"/>
      <c r="HNR4" s="16"/>
      <c r="HNS4" s="16"/>
      <c r="HNT4" s="16"/>
      <c r="HNU4" s="16"/>
      <c r="HNV4" s="16"/>
      <c r="HNW4" s="16"/>
      <c r="HNX4" s="16"/>
      <c r="HNY4" s="16"/>
      <c r="HNZ4" s="16"/>
      <c r="HOA4" s="16"/>
      <c r="HOB4" s="16"/>
      <c r="HOC4" s="16"/>
      <c r="HOD4" s="16"/>
      <c r="HOE4" s="16"/>
      <c r="HOF4" s="16"/>
      <c r="HOG4" s="16"/>
      <c r="HOH4" s="16"/>
      <c r="HOI4" s="16"/>
      <c r="HOJ4" s="16"/>
      <c r="HOK4" s="16"/>
      <c r="HOL4" s="16"/>
      <c r="HOM4" s="16"/>
      <c r="HON4" s="16"/>
      <c r="HOO4" s="16"/>
      <c r="HOP4" s="16"/>
      <c r="HOQ4" s="16"/>
      <c r="HOR4" s="16"/>
      <c r="HOS4" s="16"/>
      <c r="HOT4" s="16"/>
      <c r="HOU4" s="16"/>
      <c r="HOV4" s="16"/>
      <c r="HOW4" s="16"/>
      <c r="HOX4" s="16"/>
      <c r="HOY4" s="16"/>
      <c r="HOZ4" s="16"/>
      <c r="HPA4" s="16"/>
      <c r="HPB4" s="16"/>
      <c r="HPC4" s="16"/>
      <c r="HPD4" s="16"/>
      <c r="HPE4" s="16"/>
      <c r="HPF4" s="16"/>
      <c r="HPG4" s="16"/>
      <c r="HPH4" s="16"/>
      <c r="HPI4" s="16"/>
      <c r="HPJ4" s="16"/>
      <c r="HPK4" s="16"/>
      <c r="HPL4" s="16"/>
      <c r="HPM4" s="16"/>
      <c r="HPN4" s="16"/>
      <c r="HPO4" s="16"/>
      <c r="HPP4" s="16"/>
      <c r="HPQ4" s="16"/>
      <c r="HPR4" s="16"/>
      <c r="HPS4" s="16"/>
      <c r="HPT4" s="16"/>
      <c r="HPU4" s="16"/>
      <c r="HPV4" s="16"/>
      <c r="HPW4" s="16"/>
      <c r="HPX4" s="16"/>
      <c r="HPY4" s="16"/>
      <c r="HPZ4" s="16"/>
      <c r="HQA4" s="16"/>
      <c r="HQB4" s="16"/>
      <c r="HQC4" s="16"/>
      <c r="HQD4" s="16"/>
      <c r="HQE4" s="16"/>
      <c r="HQF4" s="16"/>
      <c r="HQG4" s="16"/>
      <c r="HQH4" s="16"/>
      <c r="HQI4" s="16"/>
      <c r="HQJ4" s="16"/>
      <c r="HQK4" s="16"/>
      <c r="HQL4" s="16"/>
      <c r="HQM4" s="16"/>
      <c r="HQN4" s="16"/>
      <c r="HQO4" s="16"/>
      <c r="HQP4" s="16"/>
      <c r="HQQ4" s="16"/>
      <c r="HQR4" s="16"/>
      <c r="HQS4" s="16"/>
      <c r="HQT4" s="16"/>
      <c r="HQU4" s="16"/>
      <c r="HQV4" s="16"/>
      <c r="HQW4" s="16"/>
      <c r="HQX4" s="16"/>
      <c r="HQY4" s="16"/>
      <c r="HQZ4" s="16"/>
      <c r="HRA4" s="16"/>
      <c r="HRB4" s="16"/>
      <c r="HRC4" s="16"/>
      <c r="HRD4" s="16"/>
      <c r="HRE4" s="16"/>
      <c r="HRF4" s="16"/>
      <c r="HRG4" s="16"/>
      <c r="HRH4" s="16"/>
      <c r="HRI4" s="16"/>
      <c r="HRJ4" s="16"/>
      <c r="HRK4" s="16"/>
      <c r="HRL4" s="16"/>
      <c r="HRM4" s="16"/>
      <c r="HRN4" s="16"/>
      <c r="HRO4" s="16"/>
      <c r="HRP4" s="16"/>
      <c r="HRQ4" s="16"/>
      <c r="HRR4" s="16"/>
      <c r="HRS4" s="16"/>
      <c r="HRT4" s="16"/>
      <c r="HRU4" s="16"/>
      <c r="HRV4" s="16"/>
      <c r="HRW4" s="16"/>
      <c r="HRX4" s="16"/>
      <c r="HRY4" s="16"/>
      <c r="HRZ4" s="16"/>
      <c r="HSA4" s="16"/>
      <c r="HSB4" s="16"/>
      <c r="HSC4" s="16"/>
      <c r="HSD4" s="16"/>
      <c r="HSE4" s="16"/>
      <c r="HSF4" s="16"/>
      <c r="HSG4" s="16"/>
      <c r="HSH4" s="16"/>
      <c r="HSI4" s="16"/>
      <c r="HSJ4" s="16"/>
      <c r="HSK4" s="16"/>
      <c r="HSL4" s="16"/>
      <c r="HSM4" s="16"/>
      <c r="HSN4" s="16"/>
      <c r="HSO4" s="16"/>
      <c r="HSP4" s="16"/>
      <c r="HSQ4" s="16"/>
      <c r="HSR4" s="16"/>
      <c r="HSS4" s="16"/>
      <c r="HST4" s="16"/>
      <c r="HSU4" s="16"/>
      <c r="HSV4" s="16"/>
      <c r="HSW4" s="16"/>
      <c r="HSX4" s="16"/>
      <c r="HSY4" s="16"/>
      <c r="HSZ4" s="16"/>
      <c r="HTA4" s="16"/>
      <c r="HTB4" s="16"/>
      <c r="HTC4" s="16"/>
      <c r="HTD4" s="16"/>
      <c r="HTE4" s="16"/>
      <c r="HTF4" s="16"/>
      <c r="HTG4" s="16"/>
      <c r="HTH4" s="16"/>
      <c r="HTI4" s="16"/>
      <c r="HTJ4" s="16"/>
      <c r="HTK4" s="16"/>
      <c r="HTL4" s="16"/>
      <c r="HTM4" s="16"/>
      <c r="HTN4" s="16"/>
      <c r="HTO4" s="16"/>
      <c r="HTP4" s="16"/>
      <c r="HTQ4" s="16"/>
      <c r="HTR4" s="16"/>
      <c r="HTS4" s="16"/>
      <c r="HTT4" s="16"/>
      <c r="HTU4" s="16"/>
      <c r="HTV4" s="16"/>
      <c r="HTW4" s="16"/>
      <c r="HTX4" s="16"/>
      <c r="HTY4" s="16"/>
      <c r="HTZ4" s="16"/>
      <c r="HUA4" s="16"/>
      <c r="HUB4" s="16"/>
      <c r="HUC4" s="16"/>
      <c r="HUD4" s="16"/>
      <c r="HUE4" s="16"/>
      <c r="HUF4" s="16"/>
      <c r="HUG4" s="16"/>
      <c r="HUH4" s="16"/>
      <c r="HUI4" s="16"/>
      <c r="HUJ4" s="16"/>
      <c r="HUK4" s="16"/>
      <c r="HUL4" s="16"/>
      <c r="HUM4" s="16"/>
      <c r="HUN4" s="16"/>
      <c r="HUO4" s="16"/>
      <c r="HUP4" s="16"/>
      <c r="HUQ4" s="16"/>
      <c r="HUR4" s="16"/>
      <c r="HUS4" s="16"/>
      <c r="HUT4" s="16"/>
      <c r="HUU4" s="16"/>
      <c r="HUV4" s="16"/>
      <c r="HUW4" s="16"/>
      <c r="HUX4" s="16"/>
      <c r="HUY4" s="16"/>
      <c r="HUZ4" s="16"/>
      <c r="HVA4" s="16"/>
      <c r="HVB4" s="16"/>
      <c r="HVC4" s="16"/>
      <c r="HVD4" s="16"/>
      <c r="HVE4" s="16"/>
      <c r="HVF4" s="16"/>
      <c r="HVG4" s="16"/>
      <c r="HVH4" s="16"/>
      <c r="HVI4" s="16"/>
      <c r="HVJ4" s="16"/>
      <c r="HVK4" s="16"/>
      <c r="HVL4" s="16"/>
      <c r="HVM4" s="16"/>
      <c r="HVN4" s="16"/>
      <c r="HVO4" s="16"/>
      <c r="HVP4" s="16"/>
      <c r="HVQ4" s="16"/>
      <c r="HVR4" s="16"/>
      <c r="HVS4" s="16"/>
      <c r="HVT4" s="16"/>
      <c r="HVU4" s="16"/>
      <c r="HVV4" s="16"/>
      <c r="HVW4" s="16"/>
      <c r="HVX4" s="16"/>
      <c r="HVY4" s="16"/>
      <c r="HVZ4" s="16"/>
      <c r="HWA4" s="16"/>
      <c r="HWB4" s="16"/>
      <c r="HWC4" s="16"/>
      <c r="HWD4" s="16"/>
      <c r="HWE4" s="16"/>
      <c r="HWF4" s="16"/>
      <c r="HWG4" s="16"/>
      <c r="HWH4" s="16"/>
      <c r="HWI4" s="16"/>
      <c r="HWJ4" s="16"/>
      <c r="HWK4" s="16"/>
      <c r="HWL4" s="16"/>
      <c r="HWM4" s="16"/>
      <c r="HWN4" s="16"/>
      <c r="HWO4" s="16"/>
      <c r="HWP4" s="16"/>
      <c r="HWQ4" s="16"/>
      <c r="HWR4" s="16"/>
      <c r="HWS4" s="16"/>
      <c r="HWT4" s="16"/>
      <c r="HWU4" s="16"/>
      <c r="HWV4" s="16"/>
      <c r="HWW4" s="16"/>
      <c r="HWX4" s="16"/>
      <c r="HWY4" s="16"/>
      <c r="HWZ4" s="16"/>
      <c r="HXA4" s="16"/>
      <c r="HXB4" s="16"/>
      <c r="HXC4" s="16"/>
      <c r="HXD4" s="16"/>
      <c r="HXE4" s="16"/>
      <c r="HXF4" s="16"/>
      <c r="HXG4" s="16"/>
      <c r="HXH4" s="16"/>
      <c r="HXI4" s="16"/>
      <c r="HXJ4" s="16"/>
      <c r="HXK4" s="16"/>
      <c r="HXL4" s="16"/>
      <c r="HXM4" s="16"/>
      <c r="HXN4" s="16"/>
      <c r="HXO4" s="16"/>
      <c r="HXP4" s="16"/>
      <c r="HXQ4" s="16"/>
      <c r="HXR4" s="16"/>
      <c r="HXS4" s="16"/>
      <c r="HXT4" s="16"/>
      <c r="HXU4" s="16"/>
      <c r="HXV4" s="16"/>
      <c r="HXW4" s="16"/>
      <c r="HXX4" s="16"/>
      <c r="HXY4" s="16"/>
      <c r="HXZ4" s="16"/>
      <c r="HYA4" s="16"/>
      <c r="HYB4" s="16"/>
      <c r="HYC4" s="16"/>
      <c r="HYD4" s="16"/>
      <c r="HYE4" s="16"/>
      <c r="HYF4" s="16"/>
      <c r="HYG4" s="16"/>
      <c r="HYH4" s="16"/>
      <c r="HYI4" s="16"/>
      <c r="HYJ4" s="16"/>
      <c r="HYK4" s="16"/>
      <c r="HYL4" s="16"/>
      <c r="HYM4" s="16"/>
      <c r="HYN4" s="16"/>
      <c r="HYO4" s="16"/>
      <c r="HYP4" s="16"/>
      <c r="HYQ4" s="16"/>
      <c r="HYR4" s="16"/>
      <c r="HYS4" s="16"/>
      <c r="HYT4" s="16"/>
      <c r="HYU4" s="16"/>
      <c r="HYV4" s="16"/>
      <c r="HYW4" s="16"/>
      <c r="HYX4" s="16"/>
      <c r="HYY4" s="16"/>
      <c r="HYZ4" s="16"/>
      <c r="HZA4" s="16"/>
      <c r="HZB4" s="16"/>
      <c r="HZC4" s="16"/>
      <c r="HZD4" s="16"/>
      <c r="HZE4" s="16"/>
      <c r="HZF4" s="16"/>
      <c r="HZG4" s="16"/>
      <c r="HZH4" s="16"/>
      <c r="HZI4" s="16"/>
      <c r="HZJ4" s="16"/>
      <c r="HZK4" s="16"/>
      <c r="HZL4" s="16"/>
      <c r="HZM4" s="16"/>
      <c r="HZN4" s="16"/>
      <c r="HZO4" s="16"/>
      <c r="HZP4" s="16"/>
      <c r="HZQ4" s="16"/>
      <c r="HZR4" s="16"/>
      <c r="HZS4" s="16"/>
      <c r="HZT4" s="16"/>
      <c r="HZU4" s="16"/>
      <c r="HZV4" s="16"/>
      <c r="HZW4" s="16"/>
      <c r="HZX4" s="16"/>
      <c r="HZY4" s="16"/>
      <c r="HZZ4" s="16"/>
      <c r="IAA4" s="16"/>
      <c r="IAB4" s="16"/>
      <c r="IAC4" s="16"/>
      <c r="IAD4" s="16"/>
      <c r="IAE4" s="16"/>
      <c r="IAF4" s="16"/>
      <c r="IAG4" s="16"/>
      <c r="IAH4" s="16"/>
      <c r="IAI4" s="16"/>
      <c r="IAJ4" s="16"/>
      <c r="IAK4" s="16"/>
      <c r="IAL4" s="16"/>
      <c r="IAM4" s="16"/>
      <c r="IAN4" s="16"/>
      <c r="IAO4" s="16"/>
      <c r="IAP4" s="16"/>
      <c r="IAQ4" s="16"/>
      <c r="IAR4" s="16"/>
      <c r="IAS4" s="16"/>
      <c r="IAT4" s="16"/>
      <c r="IAU4" s="16"/>
      <c r="IAV4" s="16"/>
      <c r="IAW4" s="16"/>
      <c r="IAX4" s="16"/>
      <c r="IAY4" s="16"/>
      <c r="IAZ4" s="16"/>
      <c r="IBA4" s="16"/>
      <c r="IBB4" s="16"/>
      <c r="IBC4" s="16"/>
      <c r="IBD4" s="16"/>
      <c r="IBE4" s="16"/>
      <c r="IBF4" s="16"/>
      <c r="IBG4" s="16"/>
      <c r="IBH4" s="16"/>
      <c r="IBI4" s="16"/>
      <c r="IBJ4" s="16"/>
      <c r="IBK4" s="16"/>
      <c r="IBL4" s="16"/>
      <c r="IBM4" s="16"/>
      <c r="IBN4" s="16"/>
      <c r="IBO4" s="16"/>
      <c r="IBP4" s="16"/>
      <c r="IBQ4" s="16"/>
      <c r="IBR4" s="16"/>
      <c r="IBS4" s="16"/>
      <c r="IBT4" s="16"/>
      <c r="IBU4" s="16"/>
      <c r="IBV4" s="16"/>
      <c r="IBW4" s="16"/>
      <c r="IBX4" s="16"/>
      <c r="IBY4" s="16"/>
      <c r="IBZ4" s="16"/>
      <c r="ICA4" s="16"/>
      <c r="ICB4" s="16"/>
      <c r="ICC4" s="16"/>
      <c r="ICD4" s="16"/>
      <c r="ICE4" s="16"/>
      <c r="ICF4" s="16"/>
      <c r="ICG4" s="16"/>
      <c r="ICH4" s="16"/>
      <c r="ICI4" s="16"/>
      <c r="ICJ4" s="16"/>
      <c r="ICK4" s="16"/>
      <c r="ICL4" s="16"/>
      <c r="ICM4" s="16"/>
      <c r="ICN4" s="16"/>
      <c r="ICO4" s="16"/>
      <c r="ICP4" s="16"/>
      <c r="ICQ4" s="16"/>
      <c r="ICR4" s="16"/>
      <c r="ICS4" s="16"/>
      <c r="ICT4" s="16"/>
      <c r="ICU4" s="16"/>
      <c r="ICV4" s="16"/>
      <c r="ICW4" s="16"/>
      <c r="ICX4" s="16"/>
      <c r="ICY4" s="16"/>
      <c r="ICZ4" s="16"/>
      <c r="IDA4" s="16"/>
      <c r="IDB4" s="16"/>
      <c r="IDC4" s="16"/>
      <c r="IDD4" s="16"/>
      <c r="IDE4" s="16"/>
      <c r="IDF4" s="16"/>
      <c r="IDG4" s="16"/>
      <c r="IDH4" s="16"/>
      <c r="IDI4" s="16"/>
      <c r="IDJ4" s="16"/>
      <c r="IDK4" s="16"/>
      <c r="IDL4" s="16"/>
      <c r="IDM4" s="16"/>
      <c r="IDN4" s="16"/>
      <c r="IDO4" s="16"/>
      <c r="IDP4" s="16"/>
      <c r="IDQ4" s="16"/>
      <c r="IDR4" s="16"/>
      <c r="IDS4" s="16"/>
      <c r="IDT4" s="16"/>
      <c r="IDU4" s="16"/>
      <c r="IDV4" s="16"/>
      <c r="IDW4" s="16"/>
      <c r="IDX4" s="16"/>
      <c r="IDY4" s="16"/>
      <c r="IDZ4" s="16"/>
      <c r="IEA4" s="16"/>
      <c r="IEB4" s="16"/>
      <c r="IEC4" s="16"/>
      <c r="IED4" s="16"/>
      <c r="IEE4" s="16"/>
      <c r="IEF4" s="16"/>
      <c r="IEG4" s="16"/>
      <c r="IEH4" s="16"/>
      <c r="IEI4" s="16"/>
      <c r="IEJ4" s="16"/>
      <c r="IEK4" s="16"/>
      <c r="IEL4" s="16"/>
      <c r="IEM4" s="16"/>
      <c r="IEN4" s="16"/>
      <c r="IEO4" s="16"/>
      <c r="IEP4" s="16"/>
      <c r="IEQ4" s="16"/>
      <c r="IER4" s="16"/>
      <c r="IES4" s="16"/>
      <c r="IET4" s="16"/>
      <c r="IEU4" s="16"/>
      <c r="IEV4" s="16"/>
      <c r="IEW4" s="16"/>
      <c r="IEX4" s="16"/>
      <c r="IEY4" s="16"/>
      <c r="IEZ4" s="16"/>
      <c r="IFA4" s="16"/>
      <c r="IFB4" s="16"/>
      <c r="IFC4" s="16"/>
      <c r="IFD4" s="16"/>
      <c r="IFE4" s="16"/>
      <c r="IFF4" s="16"/>
      <c r="IFG4" s="16"/>
      <c r="IFH4" s="16"/>
      <c r="IFI4" s="16"/>
      <c r="IFJ4" s="16"/>
      <c r="IFK4" s="16"/>
      <c r="IFL4" s="16"/>
      <c r="IFM4" s="16"/>
      <c r="IFN4" s="16"/>
      <c r="IFO4" s="16"/>
      <c r="IFP4" s="16"/>
      <c r="IFQ4" s="16"/>
      <c r="IFR4" s="16"/>
      <c r="IFS4" s="16"/>
      <c r="IFT4" s="16"/>
      <c r="IFU4" s="16"/>
      <c r="IFV4" s="16"/>
      <c r="IFW4" s="16"/>
      <c r="IFX4" s="16"/>
      <c r="IFY4" s="16"/>
      <c r="IFZ4" s="16"/>
      <c r="IGA4" s="16"/>
      <c r="IGB4" s="16"/>
      <c r="IGC4" s="16"/>
      <c r="IGD4" s="16"/>
      <c r="IGE4" s="16"/>
      <c r="IGF4" s="16"/>
      <c r="IGG4" s="16"/>
      <c r="IGH4" s="16"/>
      <c r="IGI4" s="16"/>
      <c r="IGJ4" s="16"/>
      <c r="IGK4" s="16"/>
      <c r="IGL4" s="16"/>
      <c r="IGM4" s="16"/>
      <c r="IGN4" s="16"/>
      <c r="IGO4" s="16"/>
      <c r="IGP4" s="16"/>
      <c r="IGQ4" s="16"/>
      <c r="IGR4" s="16"/>
      <c r="IGS4" s="16"/>
      <c r="IGT4" s="16"/>
      <c r="IGU4" s="16"/>
      <c r="IGV4" s="16"/>
      <c r="IGW4" s="16"/>
      <c r="IGX4" s="16"/>
      <c r="IGY4" s="16"/>
      <c r="IGZ4" s="16"/>
      <c r="IHA4" s="16"/>
      <c r="IHB4" s="16"/>
      <c r="IHC4" s="16"/>
      <c r="IHD4" s="16"/>
      <c r="IHE4" s="16"/>
      <c r="IHF4" s="16"/>
      <c r="IHG4" s="16"/>
      <c r="IHH4" s="16"/>
      <c r="IHI4" s="16"/>
      <c r="IHJ4" s="16"/>
      <c r="IHK4" s="16"/>
      <c r="IHL4" s="16"/>
      <c r="IHM4" s="16"/>
      <c r="IHN4" s="16"/>
      <c r="IHO4" s="16"/>
      <c r="IHP4" s="16"/>
      <c r="IHQ4" s="16"/>
      <c r="IHR4" s="16"/>
      <c r="IHS4" s="16"/>
      <c r="IHT4" s="16"/>
      <c r="IHU4" s="16"/>
      <c r="IHV4" s="16"/>
      <c r="IHW4" s="16"/>
      <c r="IHX4" s="16"/>
      <c r="IHY4" s="16"/>
      <c r="IHZ4" s="16"/>
      <c r="IIA4" s="16"/>
      <c r="IIB4" s="16"/>
      <c r="IIC4" s="16"/>
      <c r="IID4" s="16"/>
      <c r="IIE4" s="16"/>
      <c r="IIF4" s="16"/>
      <c r="IIG4" s="16"/>
      <c r="IIH4" s="16"/>
      <c r="III4" s="16"/>
      <c r="IIJ4" s="16"/>
      <c r="IIK4" s="16"/>
      <c r="IIL4" s="16"/>
      <c r="IIM4" s="16"/>
      <c r="IIN4" s="16"/>
      <c r="IIO4" s="16"/>
      <c r="IIP4" s="16"/>
      <c r="IIQ4" s="16"/>
      <c r="IIR4" s="16"/>
      <c r="IIS4" s="16"/>
      <c r="IIT4" s="16"/>
      <c r="IIU4" s="16"/>
      <c r="IIV4" s="16"/>
      <c r="IIW4" s="16"/>
      <c r="IIX4" s="16"/>
      <c r="IIY4" s="16"/>
      <c r="IIZ4" s="16"/>
      <c r="IJA4" s="16"/>
      <c r="IJB4" s="16"/>
      <c r="IJC4" s="16"/>
      <c r="IJD4" s="16"/>
      <c r="IJE4" s="16"/>
      <c r="IJF4" s="16"/>
      <c r="IJG4" s="16"/>
      <c r="IJH4" s="16"/>
      <c r="IJI4" s="16"/>
      <c r="IJJ4" s="16"/>
      <c r="IJK4" s="16"/>
      <c r="IJL4" s="16"/>
      <c r="IJM4" s="16"/>
      <c r="IJN4" s="16"/>
      <c r="IJO4" s="16"/>
      <c r="IJP4" s="16"/>
      <c r="IJQ4" s="16"/>
      <c r="IJR4" s="16"/>
      <c r="IJS4" s="16"/>
      <c r="IJT4" s="16"/>
      <c r="IJU4" s="16"/>
      <c r="IJV4" s="16"/>
      <c r="IJW4" s="16"/>
      <c r="IJX4" s="16"/>
      <c r="IJY4" s="16"/>
      <c r="IJZ4" s="16"/>
      <c r="IKA4" s="16"/>
      <c r="IKB4" s="16"/>
      <c r="IKC4" s="16"/>
      <c r="IKD4" s="16"/>
      <c r="IKE4" s="16"/>
      <c r="IKF4" s="16"/>
      <c r="IKG4" s="16"/>
      <c r="IKH4" s="16"/>
      <c r="IKI4" s="16"/>
      <c r="IKJ4" s="16"/>
      <c r="IKK4" s="16"/>
      <c r="IKL4" s="16"/>
      <c r="IKM4" s="16"/>
      <c r="IKN4" s="16"/>
      <c r="IKO4" s="16"/>
      <c r="IKP4" s="16"/>
      <c r="IKQ4" s="16"/>
      <c r="IKR4" s="16"/>
      <c r="IKS4" s="16"/>
      <c r="IKT4" s="16"/>
      <c r="IKU4" s="16"/>
      <c r="IKV4" s="16"/>
      <c r="IKW4" s="16"/>
      <c r="IKX4" s="16"/>
      <c r="IKY4" s="16"/>
      <c r="IKZ4" s="16"/>
      <c r="ILA4" s="16"/>
      <c r="ILB4" s="16"/>
      <c r="ILC4" s="16"/>
      <c r="ILD4" s="16"/>
      <c r="ILE4" s="16"/>
      <c r="ILF4" s="16"/>
      <c r="ILG4" s="16"/>
      <c r="ILH4" s="16"/>
      <c r="ILI4" s="16"/>
      <c r="ILJ4" s="16"/>
      <c r="ILK4" s="16"/>
      <c r="ILL4" s="16"/>
      <c r="ILM4" s="16"/>
      <c r="ILN4" s="16"/>
      <c r="ILO4" s="16"/>
      <c r="ILP4" s="16"/>
      <c r="ILQ4" s="16"/>
      <c r="ILR4" s="16"/>
      <c r="ILS4" s="16"/>
      <c r="ILT4" s="16"/>
      <c r="ILU4" s="16"/>
      <c r="ILV4" s="16"/>
      <c r="ILW4" s="16"/>
      <c r="ILX4" s="16"/>
      <c r="ILY4" s="16"/>
      <c r="ILZ4" s="16"/>
      <c r="IMA4" s="16"/>
      <c r="IMB4" s="16"/>
      <c r="IMC4" s="16"/>
      <c r="IMD4" s="16"/>
      <c r="IME4" s="16"/>
      <c r="IMF4" s="16"/>
      <c r="IMG4" s="16"/>
      <c r="IMH4" s="16"/>
      <c r="IMI4" s="16"/>
      <c r="IMJ4" s="16"/>
      <c r="IMK4" s="16"/>
      <c r="IML4" s="16"/>
      <c r="IMM4" s="16"/>
      <c r="IMN4" s="16"/>
      <c r="IMO4" s="16"/>
      <c r="IMP4" s="16"/>
      <c r="IMQ4" s="16"/>
      <c r="IMR4" s="16"/>
      <c r="IMS4" s="16"/>
      <c r="IMT4" s="16"/>
      <c r="IMU4" s="16"/>
      <c r="IMV4" s="16"/>
      <c r="IMW4" s="16"/>
      <c r="IMX4" s="16"/>
      <c r="IMY4" s="16"/>
      <c r="IMZ4" s="16"/>
      <c r="INA4" s="16"/>
      <c r="INB4" s="16"/>
      <c r="INC4" s="16"/>
      <c r="IND4" s="16"/>
      <c r="INE4" s="16"/>
      <c r="INF4" s="16"/>
      <c r="ING4" s="16"/>
      <c r="INH4" s="16"/>
      <c r="INI4" s="16"/>
      <c r="INJ4" s="16"/>
      <c r="INK4" s="16"/>
      <c r="INL4" s="16"/>
      <c r="INM4" s="16"/>
      <c r="INN4" s="16"/>
      <c r="INO4" s="16"/>
      <c r="INP4" s="16"/>
      <c r="INQ4" s="16"/>
      <c r="INR4" s="16"/>
      <c r="INS4" s="16"/>
      <c r="INT4" s="16"/>
      <c r="INU4" s="16"/>
      <c r="INV4" s="16"/>
      <c r="INW4" s="16"/>
      <c r="INX4" s="16"/>
      <c r="INY4" s="16"/>
      <c r="INZ4" s="16"/>
      <c r="IOA4" s="16"/>
      <c r="IOB4" s="16"/>
      <c r="IOC4" s="16"/>
      <c r="IOD4" s="16"/>
      <c r="IOE4" s="16"/>
      <c r="IOF4" s="16"/>
      <c r="IOG4" s="16"/>
      <c r="IOH4" s="16"/>
      <c r="IOI4" s="16"/>
      <c r="IOJ4" s="16"/>
      <c r="IOK4" s="16"/>
      <c r="IOL4" s="16"/>
      <c r="IOM4" s="16"/>
      <c r="ION4" s="16"/>
      <c r="IOO4" s="16"/>
      <c r="IOP4" s="16"/>
      <c r="IOQ4" s="16"/>
      <c r="IOR4" s="16"/>
      <c r="IOS4" s="16"/>
      <c r="IOT4" s="16"/>
      <c r="IOU4" s="16"/>
      <c r="IOV4" s="16"/>
      <c r="IOW4" s="16"/>
      <c r="IOX4" s="16"/>
      <c r="IOY4" s="16"/>
      <c r="IOZ4" s="16"/>
      <c r="IPA4" s="16"/>
      <c r="IPB4" s="16"/>
      <c r="IPC4" s="16"/>
      <c r="IPD4" s="16"/>
      <c r="IPE4" s="16"/>
      <c r="IPF4" s="16"/>
      <c r="IPG4" s="16"/>
      <c r="IPH4" s="16"/>
      <c r="IPI4" s="16"/>
      <c r="IPJ4" s="16"/>
      <c r="IPK4" s="16"/>
      <c r="IPL4" s="16"/>
      <c r="IPM4" s="16"/>
      <c r="IPN4" s="16"/>
      <c r="IPO4" s="16"/>
      <c r="IPP4" s="16"/>
      <c r="IPQ4" s="16"/>
      <c r="IPR4" s="16"/>
      <c r="IPS4" s="16"/>
      <c r="IPT4" s="16"/>
      <c r="IPU4" s="16"/>
      <c r="IPV4" s="16"/>
      <c r="IPW4" s="16"/>
      <c r="IPX4" s="16"/>
      <c r="IPY4" s="16"/>
      <c r="IPZ4" s="16"/>
      <c r="IQA4" s="16"/>
      <c r="IQB4" s="16"/>
      <c r="IQC4" s="16"/>
      <c r="IQD4" s="16"/>
      <c r="IQE4" s="16"/>
      <c r="IQF4" s="16"/>
      <c r="IQG4" s="16"/>
      <c r="IQH4" s="16"/>
      <c r="IQI4" s="16"/>
      <c r="IQJ4" s="16"/>
      <c r="IQK4" s="16"/>
      <c r="IQL4" s="16"/>
      <c r="IQM4" s="16"/>
      <c r="IQN4" s="16"/>
      <c r="IQO4" s="16"/>
      <c r="IQP4" s="16"/>
      <c r="IQQ4" s="16"/>
      <c r="IQR4" s="16"/>
      <c r="IQS4" s="16"/>
      <c r="IQT4" s="16"/>
      <c r="IQU4" s="16"/>
      <c r="IQV4" s="16"/>
      <c r="IQW4" s="16"/>
      <c r="IQX4" s="16"/>
      <c r="IQY4" s="16"/>
      <c r="IQZ4" s="16"/>
      <c r="IRA4" s="16"/>
      <c r="IRB4" s="16"/>
      <c r="IRC4" s="16"/>
      <c r="IRD4" s="16"/>
      <c r="IRE4" s="16"/>
      <c r="IRF4" s="16"/>
      <c r="IRG4" s="16"/>
      <c r="IRH4" s="16"/>
      <c r="IRI4" s="16"/>
      <c r="IRJ4" s="16"/>
      <c r="IRK4" s="16"/>
      <c r="IRL4" s="16"/>
      <c r="IRM4" s="16"/>
      <c r="IRN4" s="16"/>
      <c r="IRO4" s="16"/>
      <c r="IRP4" s="16"/>
      <c r="IRQ4" s="16"/>
      <c r="IRR4" s="16"/>
      <c r="IRS4" s="16"/>
      <c r="IRT4" s="16"/>
      <c r="IRU4" s="16"/>
      <c r="IRV4" s="16"/>
      <c r="IRW4" s="16"/>
      <c r="IRX4" s="16"/>
      <c r="IRY4" s="16"/>
      <c r="IRZ4" s="16"/>
      <c r="ISA4" s="16"/>
      <c r="ISB4" s="16"/>
      <c r="ISC4" s="16"/>
      <c r="ISD4" s="16"/>
      <c r="ISE4" s="16"/>
      <c r="ISF4" s="16"/>
      <c r="ISG4" s="16"/>
      <c r="ISH4" s="16"/>
      <c r="ISI4" s="16"/>
      <c r="ISJ4" s="16"/>
      <c r="ISK4" s="16"/>
      <c r="ISL4" s="16"/>
      <c r="ISM4" s="16"/>
      <c r="ISN4" s="16"/>
      <c r="ISO4" s="16"/>
      <c r="ISP4" s="16"/>
      <c r="ISQ4" s="16"/>
      <c r="ISR4" s="16"/>
      <c r="ISS4" s="16"/>
      <c r="IST4" s="16"/>
      <c r="ISU4" s="16"/>
      <c r="ISV4" s="16"/>
      <c r="ISW4" s="16"/>
      <c r="ISX4" s="16"/>
      <c r="ISY4" s="16"/>
      <c r="ISZ4" s="16"/>
      <c r="ITA4" s="16"/>
      <c r="ITB4" s="16"/>
      <c r="ITC4" s="16"/>
      <c r="ITD4" s="16"/>
      <c r="ITE4" s="16"/>
      <c r="ITF4" s="16"/>
      <c r="ITG4" s="16"/>
      <c r="ITH4" s="16"/>
      <c r="ITI4" s="16"/>
      <c r="ITJ4" s="16"/>
      <c r="ITK4" s="16"/>
      <c r="ITL4" s="16"/>
      <c r="ITM4" s="16"/>
      <c r="ITN4" s="16"/>
      <c r="ITO4" s="16"/>
      <c r="ITP4" s="16"/>
      <c r="ITQ4" s="16"/>
      <c r="ITR4" s="16"/>
      <c r="ITS4" s="16"/>
      <c r="ITT4" s="16"/>
      <c r="ITU4" s="16"/>
      <c r="ITV4" s="16"/>
      <c r="ITW4" s="16"/>
      <c r="ITX4" s="16"/>
      <c r="ITY4" s="16"/>
      <c r="ITZ4" s="16"/>
      <c r="IUA4" s="16"/>
      <c r="IUB4" s="16"/>
      <c r="IUC4" s="16"/>
      <c r="IUD4" s="16"/>
      <c r="IUE4" s="16"/>
      <c r="IUF4" s="16"/>
      <c r="IUG4" s="16"/>
      <c r="IUH4" s="16"/>
      <c r="IUI4" s="16"/>
      <c r="IUJ4" s="16"/>
      <c r="IUK4" s="16"/>
      <c r="IUL4" s="16"/>
      <c r="IUM4" s="16"/>
      <c r="IUN4" s="16"/>
      <c r="IUO4" s="16"/>
      <c r="IUP4" s="16"/>
      <c r="IUQ4" s="16"/>
      <c r="IUR4" s="16"/>
      <c r="IUS4" s="16"/>
      <c r="IUT4" s="16"/>
      <c r="IUU4" s="16"/>
      <c r="IUV4" s="16"/>
      <c r="IUW4" s="16"/>
      <c r="IUX4" s="16"/>
      <c r="IUY4" s="16"/>
      <c r="IUZ4" s="16"/>
      <c r="IVA4" s="16"/>
      <c r="IVB4" s="16"/>
      <c r="IVC4" s="16"/>
      <c r="IVD4" s="16"/>
      <c r="IVE4" s="16"/>
      <c r="IVF4" s="16"/>
      <c r="IVG4" s="16"/>
      <c r="IVH4" s="16"/>
      <c r="IVI4" s="16"/>
      <c r="IVJ4" s="16"/>
      <c r="IVK4" s="16"/>
      <c r="IVL4" s="16"/>
      <c r="IVM4" s="16"/>
      <c r="IVN4" s="16"/>
      <c r="IVO4" s="16"/>
      <c r="IVP4" s="16"/>
      <c r="IVQ4" s="16"/>
      <c r="IVR4" s="16"/>
      <c r="IVS4" s="16"/>
      <c r="IVT4" s="16"/>
      <c r="IVU4" s="16"/>
      <c r="IVV4" s="16"/>
      <c r="IVW4" s="16"/>
      <c r="IVX4" s="16"/>
      <c r="IVY4" s="16"/>
      <c r="IVZ4" s="16"/>
      <c r="IWA4" s="16"/>
      <c r="IWB4" s="16"/>
      <c r="IWC4" s="16"/>
      <c r="IWD4" s="16"/>
      <c r="IWE4" s="16"/>
      <c r="IWF4" s="16"/>
      <c r="IWG4" s="16"/>
      <c r="IWH4" s="16"/>
      <c r="IWI4" s="16"/>
      <c r="IWJ4" s="16"/>
      <c r="IWK4" s="16"/>
      <c r="IWL4" s="16"/>
      <c r="IWM4" s="16"/>
      <c r="IWN4" s="16"/>
      <c r="IWO4" s="16"/>
      <c r="IWP4" s="16"/>
      <c r="IWQ4" s="16"/>
      <c r="IWR4" s="16"/>
      <c r="IWS4" s="16"/>
      <c r="IWT4" s="16"/>
      <c r="IWU4" s="16"/>
      <c r="IWV4" s="16"/>
      <c r="IWW4" s="16"/>
      <c r="IWX4" s="16"/>
      <c r="IWY4" s="16"/>
      <c r="IWZ4" s="16"/>
      <c r="IXA4" s="16"/>
      <c r="IXB4" s="16"/>
      <c r="IXC4" s="16"/>
      <c r="IXD4" s="16"/>
      <c r="IXE4" s="16"/>
      <c r="IXF4" s="16"/>
      <c r="IXG4" s="16"/>
      <c r="IXH4" s="16"/>
      <c r="IXI4" s="16"/>
      <c r="IXJ4" s="16"/>
      <c r="IXK4" s="16"/>
      <c r="IXL4" s="16"/>
      <c r="IXM4" s="16"/>
      <c r="IXN4" s="16"/>
      <c r="IXO4" s="16"/>
      <c r="IXP4" s="16"/>
      <c r="IXQ4" s="16"/>
      <c r="IXR4" s="16"/>
      <c r="IXS4" s="16"/>
      <c r="IXT4" s="16"/>
      <c r="IXU4" s="16"/>
      <c r="IXV4" s="16"/>
      <c r="IXW4" s="16"/>
      <c r="IXX4" s="16"/>
      <c r="IXY4" s="16"/>
      <c r="IXZ4" s="16"/>
      <c r="IYA4" s="16"/>
      <c r="IYB4" s="16"/>
      <c r="IYC4" s="16"/>
      <c r="IYD4" s="16"/>
      <c r="IYE4" s="16"/>
      <c r="IYF4" s="16"/>
      <c r="IYG4" s="16"/>
      <c r="IYH4" s="16"/>
      <c r="IYI4" s="16"/>
      <c r="IYJ4" s="16"/>
      <c r="IYK4" s="16"/>
      <c r="IYL4" s="16"/>
      <c r="IYM4" s="16"/>
      <c r="IYN4" s="16"/>
      <c r="IYO4" s="16"/>
      <c r="IYP4" s="16"/>
      <c r="IYQ4" s="16"/>
      <c r="IYR4" s="16"/>
      <c r="IYS4" s="16"/>
      <c r="IYT4" s="16"/>
      <c r="IYU4" s="16"/>
      <c r="IYV4" s="16"/>
      <c r="IYW4" s="16"/>
      <c r="IYX4" s="16"/>
      <c r="IYY4" s="16"/>
      <c r="IYZ4" s="16"/>
      <c r="IZA4" s="16"/>
      <c r="IZB4" s="16"/>
      <c r="IZC4" s="16"/>
      <c r="IZD4" s="16"/>
      <c r="IZE4" s="16"/>
      <c r="IZF4" s="16"/>
      <c r="IZG4" s="16"/>
      <c r="IZH4" s="16"/>
      <c r="IZI4" s="16"/>
      <c r="IZJ4" s="16"/>
      <c r="IZK4" s="16"/>
      <c r="IZL4" s="16"/>
      <c r="IZM4" s="16"/>
      <c r="IZN4" s="16"/>
      <c r="IZO4" s="16"/>
      <c r="IZP4" s="16"/>
      <c r="IZQ4" s="16"/>
      <c r="IZR4" s="16"/>
      <c r="IZS4" s="16"/>
      <c r="IZT4" s="16"/>
      <c r="IZU4" s="16"/>
      <c r="IZV4" s="16"/>
      <c r="IZW4" s="16"/>
      <c r="IZX4" s="16"/>
      <c r="IZY4" s="16"/>
      <c r="IZZ4" s="16"/>
      <c r="JAA4" s="16"/>
      <c r="JAB4" s="16"/>
      <c r="JAC4" s="16"/>
      <c r="JAD4" s="16"/>
      <c r="JAE4" s="16"/>
      <c r="JAF4" s="16"/>
      <c r="JAG4" s="16"/>
      <c r="JAH4" s="16"/>
      <c r="JAI4" s="16"/>
      <c r="JAJ4" s="16"/>
      <c r="JAK4" s="16"/>
      <c r="JAL4" s="16"/>
      <c r="JAM4" s="16"/>
      <c r="JAN4" s="16"/>
      <c r="JAO4" s="16"/>
      <c r="JAP4" s="16"/>
      <c r="JAQ4" s="16"/>
      <c r="JAR4" s="16"/>
      <c r="JAS4" s="16"/>
      <c r="JAT4" s="16"/>
      <c r="JAU4" s="16"/>
      <c r="JAV4" s="16"/>
      <c r="JAW4" s="16"/>
      <c r="JAX4" s="16"/>
      <c r="JAY4" s="16"/>
      <c r="JAZ4" s="16"/>
      <c r="JBA4" s="16"/>
      <c r="JBB4" s="16"/>
      <c r="JBC4" s="16"/>
      <c r="JBD4" s="16"/>
      <c r="JBE4" s="16"/>
      <c r="JBF4" s="16"/>
      <c r="JBG4" s="16"/>
      <c r="JBH4" s="16"/>
      <c r="JBI4" s="16"/>
      <c r="JBJ4" s="16"/>
      <c r="JBK4" s="16"/>
      <c r="JBL4" s="16"/>
      <c r="JBM4" s="16"/>
      <c r="JBN4" s="16"/>
      <c r="JBO4" s="16"/>
      <c r="JBP4" s="16"/>
      <c r="JBQ4" s="16"/>
      <c r="JBR4" s="16"/>
      <c r="JBS4" s="16"/>
      <c r="JBT4" s="16"/>
      <c r="JBU4" s="16"/>
      <c r="JBV4" s="16"/>
      <c r="JBW4" s="16"/>
      <c r="JBX4" s="16"/>
      <c r="JBY4" s="16"/>
      <c r="JBZ4" s="16"/>
      <c r="JCA4" s="16"/>
      <c r="JCB4" s="16"/>
      <c r="JCC4" s="16"/>
      <c r="JCD4" s="16"/>
      <c r="JCE4" s="16"/>
      <c r="JCF4" s="16"/>
      <c r="JCG4" s="16"/>
      <c r="JCH4" s="16"/>
      <c r="JCI4" s="16"/>
      <c r="JCJ4" s="16"/>
      <c r="JCK4" s="16"/>
      <c r="JCL4" s="16"/>
      <c r="JCM4" s="16"/>
      <c r="JCN4" s="16"/>
      <c r="JCO4" s="16"/>
      <c r="JCP4" s="16"/>
      <c r="JCQ4" s="16"/>
      <c r="JCR4" s="16"/>
      <c r="JCS4" s="16"/>
      <c r="JCT4" s="16"/>
      <c r="JCU4" s="16"/>
      <c r="JCV4" s="16"/>
      <c r="JCW4" s="16"/>
      <c r="JCX4" s="16"/>
      <c r="JCY4" s="16"/>
      <c r="JCZ4" s="16"/>
      <c r="JDA4" s="16"/>
      <c r="JDB4" s="16"/>
      <c r="JDC4" s="16"/>
      <c r="JDD4" s="16"/>
      <c r="JDE4" s="16"/>
      <c r="JDF4" s="16"/>
      <c r="JDG4" s="16"/>
      <c r="JDH4" s="16"/>
      <c r="JDI4" s="16"/>
      <c r="JDJ4" s="16"/>
      <c r="JDK4" s="16"/>
      <c r="JDL4" s="16"/>
      <c r="JDM4" s="16"/>
      <c r="JDN4" s="16"/>
      <c r="JDO4" s="16"/>
      <c r="JDP4" s="16"/>
      <c r="JDQ4" s="16"/>
      <c r="JDR4" s="16"/>
      <c r="JDS4" s="16"/>
      <c r="JDT4" s="16"/>
      <c r="JDU4" s="16"/>
      <c r="JDV4" s="16"/>
      <c r="JDW4" s="16"/>
      <c r="JDX4" s="16"/>
      <c r="JDY4" s="16"/>
      <c r="JDZ4" s="16"/>
      <c r="JEA4" s="16"/>
      <c r="JEB4" s="16"/>
      <c r="JEC4" s="16"/>
      <c r="JED4" s="16"/>
      <c r="JEE4" s="16"/>
      <c r="JEF4" s="16"/>
      <c r="JEG4" s="16"/>
      <c r="JEH4" s="16"/>
      <c r="JEI4" s="16"/>
      <c r="JEJ4" s="16"/>
      <c r="JEK4" s="16"/>
      <c r="JEL4" s="16"/>
      <c r="JEM4" s="16"/>
      <c r="JEN4" s="16"/>
      <c r="JEO4" s="16"/>
      <c r="JEP4" s="16"/>
      <c r="JEQ4" s="16"/>
      <c r="JER4" s="16"/>
      <c r="JES4" s="16"/>
      <c r="JET4" s="16"/>
      <c r="JEU4" s="16"/>
      <c r="JEV4" s="16"/>
      <c r="JEW4" s="16"/>
      <c r="JEX4" s="16"/>
      <c r="JEY4" s="16"/>
      <c r="JEZ4" s="16"/>
      <c r="JFA4" s="16"/>
      <c r="JFB4" s="16"/>
      <c r="JFC4" s="16"/>
      <c r="JFD4" s="16"/>
      <c r="JFE4" s="16"/>
      <c r="JFF4" s="16"/>
      <c r="JFG4" s="16"/>
      <c r="JFH4" s="16"/>
      <c r="JFI4" s="16"/>
      <c r="JFJ4" s="16"/>
      <c r="JFK4" s="16"/>
      <c r="JFL4" s="16"/>
      <c r="JFM4" s="16"/>
      <c r="JFN4" s="16"/>
      <c r="JFO4" s="16"/>
      <c r="JFP4" s="16"/>
      <c r="JFQ4" s="16"/>
      <c r="JFR4" s="16"/>
      <c r="JFS4" s="16"/>
      <c r="JFT4" s="16"/>
      <c r="JFU4" s="16"/>
      <c r="JFV4" s="16"/>
      <c r="JFW4" s="16"/>
      <c r="JFX4" s="16"/>
      <c r="JFY4" s="16"/>
      <c r="JFZ4" s="16"/>
      <c r="JGA4" s="16"/>
      <c r="JGB4" s="16"/>
      <c r="JGC4" s="16"/>
      <c r="JGD4" s="16"/>
      <c r="JGE4" s="16"/>
      <c r="JGF4" s="16"/>
      <c r="JGG4" s="16"/>
      <c r="JGH4" s="16"/>
      <c r="JGI4" s="16"/>
      <c r="JGJ4" s="16"/>
      <c r="JGK4" s="16"/>
      <c r="JGL4" s="16"/>
      <c r="JGM4" s="16"/>
      <c r="JGN4" s="16"/>
      <c r="JGO4" s="16"/>
      <c r="JGP4" s="16"/>
      <c r="JGQ4" s="16"/>
      <c r="JGR4" s="16"/>
      <c r="JGS4" s="16"/>
      <c r="JGT4" s="16"/>
      <c r="JGU4" s="16"/>
      <c r="JGV4" s="16"/>
      <c r="JGW4" s="16"/>
      <c r="JGX4" s="16"/>
      <c r="JGY4" s="16"/>
      <c r="JGZ4" s="16"/>
      <c r="JHA4" s="16"/>
      <c r="JHB4" s="16"/>
      <c r="JHC4" s="16"/>
      <c r="JHD4" s="16"/>
      <c r="JHE4" s="16"/>
      <c r="JHF4" s="16"/>
      <c r="JHG4" s="16"/>
      <c r="JHH4" s="16"/>
      <c r="JHI4" s="16"/>
      <c r="JHJ4" s="16"/>
      <c r="JHK4" s="16"/>
      <c r="JHL4" s="16"/>
      <c r="JHM4" s="16"/>
      <c r="JHN4" s="16"/>
      <c r="JHO4" s="16"/>
      <c r="JHP4" s="16"/>
      <c r="JHQ4" s="16"/>
      <c r="JHR4" s="16"/>
      <c r="JHS4" s="16"/>
      <c r="JHT4" s="16"/>
      <c r="JHU4" s="16"/>
      <c r="JHV4" s="16"/>
      <c r="JHW4" s="16"/>
      <c r="JHX4" s="16"/>
      <c r="JHY4" s="16"/>
      <c r="JHZ4" s="16"/>
      <c r="JIA4" s="16"/>
      <c r="JIB4" s="16"/>
      <c r="JIC4" s="16"/>
      <c r="JID4" s="16"/>
      <c r="JIE4" s="16"/>
      <c r="JIF4" s="16"/>
      <c r="JIG4" s="16"/>
      <c r="JIH4" s="16"/>
      <c r="JII4" s="16"/>
      <c r="JIJ4" s="16"/>
      <c r="JIK4" s="16"/>
      <c r="JIL4" s="16"/>
      <c r="JIM4" s="16"/>
      <c r="JIN4" s="16"/>
      <c r="JIO4" s="16"/>
      <c r="JIP4" s="16"/>
      <c r="JIQ4" s="16"/>
      <c r="JIR4" s="16"/>
      <c r="JIS4" s="16"/>
      <c r="JIT4" s="16"/>
      <c r="JIU4" s="16"/>
      <c r="JIV4" s="16"/>
      <c r="JIW4" s="16"/>
      <c r="JIX4" s="16"/>
      <c r="JIY4" s="16"/>
      <c r="JIZ4" s="16"/>
      <c r="JJA4" s="16"/>
      <c r="JJB4" s="16"/>
      <c r="JJC4" s="16"/>
      <c r="JJD4" s="16"/>
      <c r="JJE4" s="16"/>
      <c r="JJF4" s="16"/>
      <c r="JJG4" s="16"/>
      <c r="JJH4" s="16"/>
      <c r="JJI4" s="16"/>
      <c r="JJJ4" s="16"/>
      <c r="JJK4" s="16"/>
      <c r="JJL4" s="16"/>
      <c r="JJM4" s="16"/>
      <c r="JJN4" s="16"/>
      <c r="JJO4" s="16"/>
      <c r="JJP4" s="16"/>
      <c r="JJQ4" s="16"/>
      <c r="JJR4" s="16"/>
      <c r="JJS4" s="16"/>
      <c r="JJT4" s="16"/>
      <c r="JJU4" s="16"/>
      <c r="JJV4" s="16"/>
      <c r="JJW4" s="16"/>
      <c r="JJX4" s="16"/>
      <c r="JJY4" s="16"/>
      <c r="JJZ4" s="16"/>
      <c r="JKA4" s="16"/>
      <c r="JKB4" s="16"/>
      <c r="JKC4" s="16"/>
      <c r="JKD4" s="16"/>
      <c r="JKE4" s="16"/>
      <c r="JKF4" s="16"/>
      <c r="JKG4" s="16"/>
      <c r="JKH4" s="16"/>
      <c r="JKI4" s="16"/>
      <c r="JKJ4" s="16"/>
      <c r="JKK4" s="16"/>
      <c r="JKL4" s="16"/>
      <c r="JKM4" s="16"/>
      <c r="JKN4" s="16"/>
      <c r="JKO4" s="16"/>
      <c r="JKP4" s="16"/>
      <c r="JKQ4" s="16"/>
      <c r="JKR4" s="16"/>
      <c r="JKS4" s="16"/>
      <c r="JKT4" s="16"/>
      <c r="JKU4" s="16"/>
      <c r="JKV4" s="16"/>
      <c r="JKW4" s="16"/>
      <c r="JKX4" s="16"/>
      <c r="JKY4" s="16"/>
      <c r="JKZ4" s="16"/>
      <c r="JLA4" s="16"/>
      <c r="JLB4" s="16"/>
      <c r="JLC4" s="16"/>
      <c r="JLD4" s="16"/>
      <c r="JLE4" s="16"/>
      <c r="JLF4" s="16"/>
      <c r="JLG4" s="16"/>
      <c r="JLH4" s="16"/>
      <c r="JLI4" s="16"/>
      <c r="JLJ4" s="16"/>
      <c r="JLK4" s="16"/>
      <c r="JLL4" s="16"/>
      <c r="JLM4" s="16"/>
      <c r="JLN4" s="16"/>
      <c r="JLO4" s="16"/>
      <c r="JLP4" s="16"/>
      <c r="JLQ4" s="16"/>
      <c r="JLR4" s="16"/>
      <c r="JLS4" s="16"/>
      <c r="JLT4" s="16"/>
      <c r="JLU4" s="16"/>
      <c r="JLV4" s="16"/>
      <c r="JLW4" s="16"/>
      <c r="JLX4" s="16"/>
      <c r="JLY4" s="16"/>
      <c r="JLZ4" s="16"/>
      <c r="JMA4" s="16"/>
      <c r="JMB4" s="16"/>
      <c r="JMC4" s="16"/>
      <c r="JMD4" s="16"/>
      <c r="JME4" s="16"/>
      <c r="JMF4" s="16"/>
      <c r="JMG4" s="16"/>
      <c r="JMH4" s="16"/>
      <c r="JMI4" s="16"/>
      <c r="JMJ4" s="16"/>
      <c r="JMK4" s="16"/>
      <c r="JML4" s="16"/>
      <c r="JMM4" s="16"/>
      <c r="JMN4" s="16"/>
      <c r="JMO4" s="16"/>
      <c r="JMP4" s="16"/>
      <c r="JMQ4" s="16"/>
      <c r="JMR4" s="16"/>
      <c r="JMS4" s="16"/>
      <c r="JMT4" s="16"/>
      <c r="JMU4" s="16"/>
      <c r="JMV4" s="16"/>
      <c r="JMW4" s="16"/>
      <c r="JMX4" s="16"/>
      <c r="JMY4" s="16"/>
      <c r="JMZ4" s="16"/>
      <c r="JNA4" s="16"/>
      <c r="JNB4" s="16"/>
      <c r="JNC4" s="16"/>
      <c r="JND4" s="16"/>
      <c r="JNE4" s="16"/>
      <c r="JNF4" s="16"/>
      <c r="JNG4" s="16"/>
      <c r="JNH4" s="16"/>
      <c r="JNI4" s="16"/>
      <c r="JNJ4" s="16"/>
      <c r="JNK4" s="16"/>
      <c r="JNL4" s="16"/>
      <c r="JNM4" s="16"/>
      <c r="JNN4" s="16"/>
      <c r="JNO4" s="16"/>
      <c r="JNP4" s="16"/>
      <c r="JNQ4" s="16"/>
      <c r="JNR4" s="16"/>
      <c r="JNS4" s="16"/>
      <c r="JNT4" s="16"/>
      <c r="JNU4" s="16"/>
      <c r="JNV4" s="16"/>
      <c r="JNW4" s="16"/>
      <c r="JNX4" s="16"/>
      <c r="JNY4" s="16"/>
      <c r="JNZ4" s="16"/>
      <c r="JOA4" s="16"/>
      <c r="JOB4" s="16"/>
      <c r="JOC4" s="16"/>
      <c r="JOD4" s="16"/>
      <c r="JOE4" s="16"/>
      <c r="JOF4" s="16"/>
      <c r="JOG4" s="16"/>
      <c r="JOH4" s="16"/>
      <c r="JOI4" s="16"/>
      <c r="JOJ4" s="16"/>
      <c r="JOK4" s="16"/>
      <c r="JOL4" s="16"/>
      <c r="JOM4" s="16"/>
      <c r="JON4" s="16"/>
      <c r="JOO4" s="16"/>
      <c r="JOP4" s="16"/>
      <c r="JOQ4" s="16"/>
      <c r="JOR4" s="16"/>
      <c r="JOS4" s="16"/>
      <c r="JOT4" s="16"/>
      <c r="JOU4" s="16"/>
      <c r="JOV4" s="16"/>
      <c r="JOW4" s="16"/>
      <c r="JOX4" s="16"/>
      <c r="JOY4" s="16"/>
      <c r="JOZ4" s="16"/>
      <c r="JPA4" s="16"/>
      <c r="JPB4" s="16"/>
      <c r="JPC4" s="16"/>
      <c r="JPD4" s="16"/>
      <c r="JPE4" s="16"/>
      <c r="JPF4" s="16"/>
      <c r="JPG4" s="16"/>
      <c r="JPH4" s="16"/>
      <c r="JPI4" s="16"/>
      <c r="JPJ4" s="16"/>
      <c r="JPK4" s="16"/>
      <c r="JPL4" s="16"/>
      <c r="JPM4" s="16"/>
      <c r="JPN4" s="16"/>
      <c r="JPO4" s="16"/>
      <c r="JPP4" s="16"/>
      <c r="JPQ4" s="16"/>
      <c r="JPR4" s="16"/>
      <c r="JPS4" s="16"/>
      <c r="JPT4" s="16"/>
      <c r="JPU4" s="16"/>
      <c r="JPV4" s="16"/>
      <c r="JPW4" s="16"/>
      <c r="JPX4" s="16"/>
      <c r="JPY4" s="16"/>
      <c r="JPZ4" s="16"/>
      <c r="JQA4" s="16"/>
      <c r="JQB4" s="16"/>
      <c r="JQC4" s="16"/>
      <c r="JQD4" s="16"/>
      <c r="JQE4" s="16"/>
      <c r="JQF4" s="16"/>
      <c r="JQG4" s="16"/>
      <c r="JQH4" s="16"/>
      <c r="JQI4" s="16"/>
      <c r="JQJ4" s="16"/>
      <c r="JQK4" s="16"/>
      <c r="JQL4" s="16"/>
      <c r="JQM4" s="16"/>
      <c r="JQN4" s="16"/>
      <c r="JQO4" s="16"/>
      <c r="JQP4" s="16"/>
      <c r="JQQ4" s="16"/>
      <c r="JQR4" s="16"/>
      <c r="JQS4" s="16"/>
      <c r="JQT4" s="16"/>
      <c r="JQU4" s="16"/>
      <c r="JQV4" s="16"/>
      <c r="JQW4" s="16"/>
      <c r="JQX4" s="16"/>
      <c r="JQY4" s="16"/>
      <c r="JQZ4" s="16"/>
      <c r="JRA4" s="16"/>
      <c r="JRB4" s="16"/>
      <c r="JRC4" s="16"/>
      <c r="JRD4" s="16"/>
      <c r="JRE4" s="16"/>
      <c r="JRF4" s="16"/>
      <c r="JRG4" s="16"/>
      <c r="JRH4" s="16"/>
      <c r="JRI4" s="16"/>
      <c r="JRJ4" s="16"/>
      <c r="JRK4" s="16"/>
      <c r="JRL4" s="16"/>
      <c r="JRM4" s="16"/>
      <c r="JRN4" s="16"/>
      <c r="JRO4" s="16"/>
      <c r="JRP4" s="16"/>
      <c r="JRQ4" s="16"/>
      <c r="JRR4" s="16"/>
      <c r="JRS4" s="16"/>
      <c r="JRT4" s="16"/>
      <c r="JRU4" s="16"/>
      <c r="JRV4" s="16"/>
      <c r="JRW4" s="16"/>
      <c r="JRX4" s="16"/>
      <c r="JRY4" s="16"/>
      <c r="JRZ4" s="16"/>
      <c r="JSA4" s="16"/>
      <c r="JSB4" s="16"/>
      <c r="JSC4" s="16"/>
      <c r="JSD4" s="16"/>
      <c r="JSE4" s="16"/>
      <c r="JSF4" s="16"/>
      <c r="JSG4" s="16"/>
      <c r="JSH4" s="16"/>
      <c r="JSI4" s="16"/>
      <c r="JSJ4" s="16"/>
      <c r="JSK4" s="16"/>
      <c r="JSL4" s="16"/>
      <c r="JSM4" s="16"/>
      <c r="JSN4" s="16"/>
      <c r="JSO4" s="16"/>
      <c r="JSP4" s="16"/>
      <c r="JSQ4" s="16"/>
      <c r="JSR4" s="16"/>
      <c r="JSS4" s="16"/>
      <c r="JST4" s="16"/>
      <c r="JSU4" s="16"/>
      <c r="JSV4" s="16"/>
      <c r="JSW4" s="16"/>
      <c r="JSX4" s="16"/>
      <c r="JSY4" s="16"/>
      <c r="JSZ4" s="16"/>
      <c r="JTA4" s="16"/>
      <c r="JTB4" s="16"/>
      <c r="JTC4" s="16"/>
      <c r="JTD4" s="16"/>
      <c r="JTE4" s="16"/>
      <c r="JTF4" s="16"/>
      <c r="JTG4" s="16"/>
      <c r="JTH4" s="16"/>
      <c r="JTI4" s="16"/>
      <c r="JTJ4" s="16"/>
      <c r="JTK4" s="16"/>
      <c r="JTL4" s="16"/>
      <c r="JTM4" s="16"/>
      <c r="JTN4" s="16"/>
      <c r="JTO4" s="16"/>
      <c r="JTP4" s="16"/>
      <c r="JTQ4" s="16"/>
      <c r="JTR4" s="16"/>
      <c r="JTS4" s="16"/>
      <c r="JTT4" s="16"/>
      <c r="JTU4" s="16"/>
      <c r="JTV4" s="16"/>
      <c r="JTW4" s="16"/>
      <c r="JTX4" s="16"/>
      <c r="JTY4" s="16"/>
      <c r="JTZ4" s="16"/>
      <c r="JUA4" s="16"/>
      <c r="JUB4" s="16"/>
      <c r="JUC4" s="16"/>
      <c r="JUD4" s="16"/>
      <c r="JUE4" s="16"/>
      <c r="JUF4" s="16"/>
      <c r="JUG4" s="16"/>
      <c r="JUH4" s="16"/>
      <c r="JUI4" s="16"/>
      <c r="JUJ4" s="16"/>
      <c r="JUK4" s="16"/>
      <c r="JUL4" s="16"/>
      <c r="JUM4" s="16"/>
      <c r="JUN4" s="16"/>
      <c r="JUO4" s="16"/>
      <c r="JUP4" s="16"/>
      <c r="JUQ4" s="16"/>
      <c r="JUR4" s="16"/>
      <c r="JUS4" s="16"/>
      <c r="JUT4" s="16"/>
      <c r="JUU4" s="16"/>
      <c r="JUV4" s="16"/>
      <c r="JUW4" s="16"/>
      <c r="JUX4" s="16"/>
      <c r="JUY4" s="16"/>
      <c r="JUZ4" s="16"/>
      <c r="JVA4" s="16"/>
      <c r="JVB4" s="16"/>
      <c r="JVC4" s="16"/>
      <c r="JVD4" s="16"/>
      <c r="JVE4" s="16"/>
      <c r="JVF4" s="16"/>
      <c r="JVG4" s="16"/>
      <c r="JVH4" s="16"/>
      <c r="JVI4" s="16"/>
      <c r="JVJ4" s="16"/>
      <c r="JVK4" s="16"/>
      <c r="JVL4" s="16"/>
      <c r="JVM4" s="16"/>
      <c r="JVN4" s="16"/>
      <c r="JVO4" s="16"/>
      <c r="JVP4" s="16"/>
      <c r="JVQ4" s="16"/>
      <c r="JVR4" s="16"/>
      <c r="JVS4" s="16"/>
      <c r="JVT4" s="16"/>
      <c r="JVU4" s="16"/>
      <c r="JVV4" s="16"/>
      <c r="JVW4" s="16"/>
      <c r="JVX4" s="16"/>
      <c r="JVY4" s="16"/>
      <c r="JVZ4" s="16"/>
      <c r="JWA4" s="16"/>
      <c r="JWB4" s="16"/>
      <c r="JWC4" s="16"/>
      <c r="JWD4" s="16"/>
      <c r="JWE4" s="16"/>
      <c r="JWF4" s="16"/>
      <c r="JWG4" s="16"/>
      <c r="JWH4" s="16"/>
      <c r="JWI4" s="16"/>
      <c r="JWJ4" s="16"/>
      <c r="JWK4" s="16"/>
      <c r="JWL4" s="16"/>
      <c r="JWM4" s="16"/>
      <c r="JWN4" s="16"/>
      <c r="JWO4" s="16"/>
      <c r="JWP4" s="16"/>
      <c r="JWQ4" s="16"/>
      <c r="JWR4" s="16"/>
      <c r="JWS4" s="16"/>
      <c r="JWT4" s="16"/>
      <c r="JWU4" s="16"/>
      <c r="JWV4" s="16"/>
      <c r="JWW4" s="16"/>
      <c r="JWX4" s="16"/>
      <c r="JWY4" s="16"/>
      <c r="JWZ4" s="16"/>
      <c r="JXA4" s="16"/>
      <c r="JXB4" s="16"/>
      <c r="JXC4" s="16"/>
      <c r="JXD4" s="16"/>
      <c r="JXE4" s="16"/>
      <c r="JXF4" s="16"/>
      <c r="JXG4" s="16"/>
      <c r="JXH4" s="16"/>
      <c r="JXI4" s="16"/>
      <c r="JXJ4" s="16"/>
      <c r="JXK4" s="16"/>
      <c r="JXL4" s="16"/>
      <c r="JXM4" s="16"/>
      <c r="JXN4" s="16"/>
      <c r="JXO4" s="16"/>
      <c r="JXP4" s="16"/>
      <c r="JXQ4" s="16"/>
      <c r="JXR4" s="16"/>
      <c r="JXS4" s="16"/>
      <c r="JXT4" s="16"/>
      <c r="JXU4" s="16"/>
      <c r="JXV4" s="16"/>
      <c r="JXW4" s="16"/>
      <c r="JXX4" s="16"/>
      <c r="JXY4" s="16"/>
      <c r="JXZ4" s="16"/>
      <c r="JYA4" s="16"/>
      <c r="JYB4" s="16"/>
      <c r="JYC4" s="16"/>
      <c r="JYD4" s="16"/>
      <c r="JYE4" s="16"/>
      <c r="JYF4" s="16"/>
      <c r="JYG4" s="16"/>
      <c r="JYH4" s="16"/>
      <c r="JYI4" s="16"/>
      <c r="JYJ4" s="16"/>
      <c r="JYK4" s="16"/>
      <c r="JYL4" s="16"/>
      <c r="JYM4" s="16"/>
      <c r="JYN4" s="16"/>
      <c r="JYO4" s="16"/>
      <c r="JYP4" s="16"/>
      <c r="JYQ4" s="16"/>
      <c r="JYR4" s="16"/>
      <c r="JYS4" s="16"/>
      <c r="JYT4" s="16"/>
      <c r="JYU4" s="16"/>
      <c r="JYV4" s="16"/>
      <c r="JYW4" s="16"/>
      <c r="JYX4" s="16"/>
      <c r="JYY4" s="16"/>
      <c r="JYZ4" s="16"/>
      <c r="JZA4" s="16"/>
      <c r="JZB4" s="16"/>
      <c r="JZC4" s="16"/>
      <c r="JZD4" s="16"/>
      <c r="JZE4" s="16"/>
      <c r="JZF4" s="16"/>
      <c r="JZG4" s="16"/>
      <c r="JZH4" s="16"/>
      <c r="JZI4" s="16"/>
      <c r="JZJ4" s="16"/>
      <c r="JZK4" s="16"/>
      <c r="JZL4" s="16"/>
      <c r="JZM4" s="16"/>
      <c r="JZN4" s="16"/>
      <c r="JZO4" s="16"/>
      <c r="JZP4" s="16"/>
      <c r="JZQ4" s="16"/>
      <c r="JZR4" s="16"/>
      <c r="JZS4" s="16"/>
      <c r="JZT4" s="16"/>
      <c r="JZU4" s="16"/>
      <c r="JZV4" s="16"/>
      <c r="JZW4" s="16"/>
      <c r="JZX4" s="16"/>
      <c r="JZY4" s="16"/>
      <c r="JZZ4" s="16"/>
      <c r="KAA4" s="16"/>
      <c r="KAB4" s="16"/>
      <c r="KAC4" s="16"/>
      <c r="KAD4" s="16"/>
      <c r="KAE4" s="16"/>
      <c r="KAF4" s="16"/>
      <c r="KAG4" s="16"/>
      <c r="KAH4" s="16"/>
      <c r="KAI4" s="16"/>
      <c r="KAJ4" s="16"/>
      <c r="KAK4" s="16"/>
      <c r="KAL4" s="16"/>
      <c r="KAM4" s="16"/>
      <c r="KAN4" s="16"/>
      <c r="KAO4" s="16"/>
      <c r="KAP4" s="16"/>
      <c r="KAQ4" s="16"/>
      <c r="KAR4" s="16"/>
      <c r="KAS4" s="16"/>
      <c r="KAT4" s="16"/>
      <c r="KAU4" s="16"/>
      <c r="KAV4" s="16"/>
      <c r="KAW4" s="16"/>
      <c r="KAX4" s="16"/>
      <c r="KAY4" s="16"/>
      <c r="KAZ4" s="16"/>
      <c r="KBA4" s="16"/>
      <c r="KBB4" s="16"/>
      <c r="KBC4" s="16"/>
      <c r="KBD4" s="16"/>
      <c r="KBE4" s="16"/>
      <c r="KBF4" s="16"/>
      <c r="KBG4" s="16"/>
      <c r="KBH4" s="16"/>
      <c r="KBI4" s="16"/>
      <c r="KBJ4" s="16"/>
      <c r="KBK4" s="16"/>
      <c r="KBL4" s="16"/>
      <c r="KBM4" s="16"/>
      <c r="KBN4" s="16"/>
      <c r="KBO4" s="16"/>
      <c r="KBP4" s="16"/>
      <c r="KBQ4" s="16"/>
      <c r="KBR4" s="16"/>
      <c r="KBS4" s="16"/>
      <c r="KBT4" s="16"/>
      <c r="KBU4" s="16"/>
      <c r="KBV4" s="16"/>
      <c r="KBW4" s="16"/>
      <c r="KBX4" s="16"/>
      <c r="KBY4" s="16"/>
      <c r="KBZ4" s="16"/>
      <c r="KCA4" s="16"/>
      <c r="KCB4" s="16"/>
      <c r="KCC4" s="16"/>
      <c r="KCD4" s="16"/>
      <c r="KCE4" s="16"/>
      <c r="KCF4" s="16"/>
      <c r="KCG4" s="16"/>
      <c r="KCH4" s="16"/>
      <c r="KCI4" s="16"/>
      <c r="KCJ4" s="16"/>
      <c r="KCK4" s="16"/>
      <c r="KCL4" s="16"/>
      <c r="KCM4" s="16"/>
      <c r="KCN4" s="16"/>
      <c r="KCO4" s="16"/>
      <c r="KCP4" s="16"/>
      <c r="KCQ4" s="16"/>
      <c r="KCR4" s="16"/>
      <c r="KCS4" s="16"/>
      <c r="KCT4" s="16"/>
      <c r="KCU4" s="16"/>
      <c r="KCV4" s="16"/>
      <c r="KCW4" s="16"/>
      <c r="KCX4" s="16"/>
      <c r="KCY4" s="16"/>
      <c r="KCZ4" s="16"/>
      <c r="KDA4" s="16"/>
      <c r="KDB4" s="16"/>
      <c r="KDC4" s="16"/>
      <c r="KDD4" s="16"/>
      <c r="KDE4" s="16"/>
      <c r="KDF4" s="16"/>
      <c r="KDG4" s="16"/>
      <c r="KDH4" s="16"/>
      <c r="KDI4" s="16"/>
      <c r="KDJ4" s="16"/>
      <c r="KDK4" s="16"/>
      <c r="KDL4" s="16"/>
      <c r="KDM4" s="16"/>
      <c r="KDN4" s="16"/>
      <c r="KDO4" s="16"/>
      <c r="KDP4" s="16"/>
      <c r="KDQ4" s="16"/>
      <c r="KDR4" s="16"/>
      <c r="KDS4" s="16"/>
      <c r="KDT4" s="16"/>
      <c r="KDU4" s="16"/>
      <c r="KDV4" s="16"/>
      <c r="KDW4" s="16"/>
      <c r="KDX4" s="16"/>
      <c r="KDY4" s="16"/>
      <c r="KDZ4" s="16"/>
      <c r="KEA4" s="16"/>
      <c r="KEB4" s="16"/>
      <c r="KEC4" s="16"/>
      <c r="KED4" s="16"/>
      <c r="KEE4" s="16"/>
      <c r="KEF4" s="16"/>
      <c r="KEG4" s="16"/>
      <c r="KEH4" s="16"/>
      <c r="KEI4" s="16"/>
      <c r="KEJ4" s="16"/>
      <c r="KEK4" s="16"/>
      <c r="KEL4" s="16"/>
      <c r="KEM4" s="16"/>
      <c r="KEN4" s="16"/>
      <c r="KEO4" s="16"/>
      <c r="KEP4" s="16"/>
      <c r="KEQ4" s="16"/>
      <c r="KER4" s="16"/>
      <c r="KES4" s="16"/>
      <c r="KET4" s="16"/>
      <c r="KEU4" s="16"/>
      <c r="KEV4" s="16"/>
      <c r="KEW4" s="16"/>
      <c r="KEX4" s="16"/>
      <c r="KEY4" s="16"/>
      <c r="KEZ4" s="16"/>
      <c r="KFA4" s="16"/>
      <c r="KFB4" s="16"/>
      <c r="KFC4" s="16"/>
      <c r="KFD4" s="16"/>
      <c r="KFE4" s="16"/>
      <c r="KFF4" s="16"/>
      <c r="KFG4" s="16"/>
      <c r="KFH4" s="16"/>
      <c r="KFI4" s="16"/>
      <c r="KFJ4" s="16"/>
      <c r="KFK4" s="16"/>
      <c r="KFL4" s="16"/>
      <c r="KFM4" s="16"/>
      <c r="KFN4" s="16"/>
      <c r="KFO4" s="16"/>
      <c r="KFP4" s="16"/>
      <c r="KFQ4" s="16"/>
      <c r="KFR4" s="16"/>
      <c r="KFS4" s="16"/>
      <c r="KFT4" s="16"/>
      <c r="KFU4" s="16"/>
      <c r="KFV4" s="16"/>
      <c r="KFW4" s="16"/>
      <c r="KFX4" s="16"/>
      <c r="KFY4" s="16"/>
      <c r="KFZ4" s="16"/>
      <c r="KGA4" s="16"/>
      <c r="KGB4" s="16"/>
      <c r="KGC4" s="16"/>
      <c r="KGD4" s="16"/>
      <c r="KGE4" s="16"/>
      <c r="KGF4" s="16"/>
      <c r="KGG4" s="16"/>
      <c r="KGH4" s="16"/>
      <c r="KGI4" s="16"/>
      <c r="KGJ4" s="16"/>
      <c r="KGK4" s="16"/>
      <c r="KGL4" s="16"/>
      <c r="KGM4" s="16"/>
      <c r="KGN4" s="16"/>
      <c r="KGO4" s="16"/>
      <c r="KGP4" s="16"/>
      <c r="KGQ4" s="16"/>
      <c r="KGR4" s="16"/>
      <c r="KGS4" s="16"/>
      <c r="KGT4" s="16"/>
      <c r="KGU4" s="16"/>
      <c r="KGV4" s="16"/>
      <c r="KGW4" s="16"/>
      <c r="KGX4" s="16"/>
      <c r="KGY4" s="16"/>
      <c r="KGZ4" s="16"/>
      <c r="KHA4" s="16"/>
      <c r="KHB4" s="16"/>
      <c r="KHC4" s="16"/>
      <c r="KHD4" s="16"/>
      <c r="KHE4" s="16"/>
      <c r="KHF4" s="16"/>
      <c r="KHG4" s="16"/>
      <c r="KHH4" s="16"/>
      <c r="KHI4" s="16"/>
      <c r="KHJ4" s="16"/>
      <c r="KHK4" s="16"/>
      <c r="KHL4" s="16"/>
      <c r="KHM4" s="16"/>
      <c r="KHN4" s="16"/>
      <c r="KHO4" s="16"/>
      <c r="KHP4" s="16"/>
      <c r="KHQ4" s="16"/>
      <c r="KHR4" s="16"/>
      <c r="KHS4" s="16"/>
      <c r="KHT4" s="16"/>
      <c r="KHU4" s="16"/>
      <c r="KHV4" s="16"/>
      <c r="KHW4" s="16"/>
      <c r="KHX4" s="16"/>
      <c r="KHY4" s="16"/>
      <c r="KHZ4" s="16"/>
      <c r="KIA4" s="16"/>
      <c r="KIB4" s="16"/>
      <c r="KIC4" s="16"/>
      <c r="KID4" s="16"/>
      <c r="KIE4" s="16"/>
      <c r="KIF4" s="16"/>
      <c r="KIG4" s="16"/>
      <c r="KIH4" s="16"/>
      <c r="KII4" s="16"/>
      <c r="KIJ4" s="16"/>
      <c r="KIK4" s="16"/>
      <c r="KIL4" s="16"/>
      <c r="KIM4" s="16"/>
      <c r="KIN4" s="16"/>
      <c r="KIO4" s="16"/>
      <c r="KIP4" s="16"/>
      <c r="KIQ4" s="16"/>
      <c r="KIR4" s="16"/>
      <c r="KIS4" s="16"/>
      <c r="KIT4" s="16"/>
      <c r="KIU4" s="16"/>
      <c r="KIV4" s="16"/>
      <c r="KIW4" s="16"/>
      <c r="KIX4" s="16"/>
      <c r="KIY4" s="16"/>
      <c r="KIZ4" s="16"/>
      <c r="KJA4" s="16"/>
      <c r="KJB4" s="16"/>
      <c r="KJC4" s="16"/>
      <c r="KJD4" s="16"/>
      <c r="KJE4" s="16"/>
      <c r="KJF4" s="16"/>
      <c r="KJG4" s="16"/>
      <c r="KJH4" s="16"/>
      <c r="KJI4" s="16"/>
      <c r="KJJ4" s="16"/>
      <c r="KJK4" s="16"/>
      <c r="KJL4" s="16"/>
      <c r="KJM4" s="16"/>
      <c r="KJN4" s="16"/>
      <c r="KJO4" s="16"/>
      <c r="KJP4" s="16"/>
      <c r="KJQ4" s="16"/>
      <c r="KJR4" s="16"/>
      <c r="KJS4" s="16"/>
      <c r="KJT4" s="16"/>
      <c r="KJU4" s="16"/>
      <c r="KJV4" s="16"/>
      <c r="KJW4" s="16"/>
      <c r="KJX4" s="16"/>
      <c r="KJY4" s="16"/>
      <c r="KJZ4" s="16"/>
      <c r="KKA4" s="16"/>
      <c r="KKB4" s="16"/>
      <c r="KKC4" s="16"/>
      <c r="KKD4" s="16"/>
      <c r="KKE4" s="16"/>
      <c r="KKF4" s="16"/>
      <c r="KKG4" s="16"/>
      <c r="KKH4" s="16"/>
      <c r="KKI4" s="16"/>
      <c r="KKJ4" s="16"/>
      <c r="KKK4" s="16"/>
      <c r="KKL4" s="16"/>
      <c r="KKM4" s="16"/>
      <c r="KKN4" s="16"/>
      <c r="KKO4" s="16"/>
      <c r="KKP4" s="16"/>
      <c r="KKQ4" s="16"/>
      <c r="KKR4" s="16"/>
      <c r="KKS4" s="16"/>
      <c r="KKT4" s="16"/>
      <c r="KKU4" s="16"/>
      <c r="KKV4" s="16"/>
      <c r="KKW4" s="16"/>
      <c r="KKX4" s="16"/>
      <c r="KKY4" s="16"/>
      <c r="KKZ4" s="16"/>
      <c r="KLA4" s="16"/>
      <c r="KLB4" s="16"/>
      <c r="KLC4" s="16"/>
      <c r="KLD4" s="16"/>
      <c r="KLE4" s="16"/>
      <c r="KLF4" s="16"/>
      <c r="KLG4" s="16"/>
      <c r="KLH4" s="16"/>
      <c r="KLI4" s="16"/>
      <c r="KLJ4" s="16"/>
      <c r="KLK4" s="16"/>
      <c r="KLL4" s="16"/>
      <c r="KLM4" s="16"/>
      <c r="KLN4" s="16"/>
      <c r="KLO4" s="16"/>
      <c r="KLP4" s="16"/>
      <c r="KLQ4" s="16"/>
      <c r="KLR4" s="16"/>
      <c r="KLS4" s="16"/>
      <c r="KLT4" s="16"/>
      <c r="KLU4" s="16"/>
      <c r="KLV4" s="16"/>
      <c r="KLW4" s="16"/>
      <c r="KLX4" s="16"/>
      <c r="KLY4" s="16"/>
      <c r="KLZ4" s="16"/>
      <c r="KMA4" s="16"/>
      <c r="KMB4" s="16"/>
      <c r="KMC4" s="16"/>
      <c r="KMD4" s="16"/>
      <c r="KME4" s="16"/>
      <c r="KMF4" s="16"/>
      <c r="KMG4" s="16"/>
      <c r="KMH4" s="16"/>
      <c r="KMI4" s="16"/>
      <c r="KMJ4" s="16"/>
      <c r="KMK4" s="16"/>
      <c r="KML4" s="16"/>
      <c r="KMM4" s="16"/>
      <c r="KMN4" s="16"/>
      <c r="KMO4" s="16"/>
      <c r="KMP4" s="16"/>
      <c r="KMQ4" s="16"/>
      <c r="KMR4" s="16"/>
      <c r="KMS4" s="16"/>
      <c r="KMT4" s="16"/>
      <c r="KMU4" s="16"/>
      <c r="KMV4" s="16"/>
      <c r="KMW4" s="16"/>
      <c r="KMX4" s="16"/>
      <c r="KMY4" s="16"/>
      <c r="KMZ4" s="16"/>
      <c r="KNA4" s="16"/>
      <c r="KNB4" s="16"/>
      <c r="KNC4" s="16"/>
      <c r="KND4" s="16"/>
      <c r="KNE4" s="16"/>
      <c r="KNF4" s="16"/>
      <c r="KNG4" s="16"/>
      <c r="KNH4" s="16"/>
      <c r="KNI4" s="16"/>
      <c r="KNJ4" s="16"/>
      <c r="KNK4" s="16"/>
      <c r="KNL4" s="16"/>
      <c r="KNM4" s="16"/>
      <c r="KNN4" s="16"/>
      <c r="KNO4" s="16"/>
      <c r="KNP4" s="16"/>
      <c r="KNQ4" s="16"/>
      <c r="KNR4" s="16"/>
      <c r="KNS4" s="16"/>
      <c r="KNT4" s="16"/>
      <c r="KNU4" s="16"/>
      <c r="KNV4" s="16"/>
      <c r="KNW4" s="16"/>
      <c r="KNX4" s="16"/>
      <c r="KNY4" s="16"/>
      <c r="KNZ4" s="16"/>
      <c r="KOA4" s="16"/>
      <c r="KOB4" s="16"/>
      <c r="KOC4" s="16"/>
      <c r="KOD4" s="16"/>
      <c r="KOE4" s="16"/>
      <c r="KOF4" s="16"/>
      <c r="KOG4" s="16"/>
      <c r="KOH4" s="16"/>
      <c r="KOI4" s="16"/>
      <c r="KOJ4" s="16"/>
      <c r="KOK4" s="16"/>
      <c r="KOL4" s="16"/>
      <c r="KOM4" s="16"/>
      <c r="KON4" s="16"/>
      <c r="KOO4" s="16"/>
      <c r="KOP4" s="16"/>
      <c r="KOQ4" s="16"/>
      <c r="KOR4" s="16"/>
      <c r="KOS4" s="16"/>
      <c r="KOT4" s="16"/>
      <c r="KOU4" s="16"/>
      <c r="KOV4" s="16"/>
      <c r="KOW4" s="16"/>
      <c r="KOX4" s="16"/>
      <c r="KOY4" s="16"/>
      <c r="KOZ4" s="16"/>
      <c r="KPA4" s="16"/>
      <c r="KPB4" s="16"/>
      <c r="KPC4" s="16"/>
      <c r="KPD4" s="16"/>
      <c r="KPE4" s="16"/>
      <c r="KPF4" s="16"/>
      <c r="KPG4" s="16"/>
      <c r="KPH4" s="16"/>
      <c r="KPI4" s="16"/>
      <c r="KPJ4" s="16"/>
      <c r="KPK4" s="16"/>
      <c r="KPL4" s="16"/>
      <c r="KPM4" s="16"/>
      <c r="KPN4" s="16"/>
      <c r="KPO4" s="16"/>
      <c r="KPP4" s="16"/>
      <c r="KPQ4" s="16"/>
      <c r="KPR4" s="16"/>
      <c r="KPS4" s="16"/>
      <c r="KPT4" s="16"/>
      <c r="KPU4" s="16"/>
      <c r="KPV4" s="16"/>
      <c r="KPW4" s="16"/>
      <c r="KPX4" s="16"/>
      <c r="KPY4" s="16"/>
      <c r="KPZ4" s="16"/>
      <c r="KQA4" s="16"/>
      <c r="KQB4" s="16"/>
      <c r="KQC4" s="16"/>
      <c r="KQD4" s="16"/>
      <c r="KQE4" s="16"/>
      <c r="KQF4" s="16"/>
      <c r="KQG4" s="16"/>
      <c r="KQH4" s="16"/>
      <c r="KQI4" s="16"/>
      <c r="KQJ4" s="16"/>
      <c r="KQK4" s="16"/>
      <c r="KQL4" s="16"/>
      <c r="KQM4" s="16"/>
      <c r="KQN4" s="16"/>
      <c r="KQO4" s="16"/>
      <c r="KQP4" s="16"/>
      <c r="KQQ4" s="16"/>
      <c r="KQR4" s="16"/>
      <c r="KQS4" s="16"/>
      <c r="KQT4" s="16"/>
      <c r="KQU4" s="16"/>
      <c r="KQV4" s="16"/>
      <c r="KQW4" s="16"/>
      <c r="KQX4" s="16"/>
      <c r="KQY4" s="16"/>
      <c r="KQZ4" s="16"/>
      <c r="KRA4" s="16"/>
      <c r="KRB4" s="16"/>
      <c r="KRC4" s="16"/>
      <c r="KRD4" s="16"/>
      <c r="KRE4" s="16"/>
      <c r="KRF4" s="16"/>
      <c r="KRG4" s="16"/>
      <c r="KRH4" s="16"/>
      <c r="KRI4" s="16"/>
      <c r="KRJ4" s="16"/>
      <c r="KRK4" s="16"/>
      <c r="KRL4" s="16"/>
      <c r="KRM4" s="16"/>
      <c r="KRN4" s="16"/>
      <c r="KRO4" s="16"/>
      <c r="KRP4" s="16"/>
      <c r="KRQ4" s="16"/>
      <c r="KRR4" s="16"/>
      <c r="KRS4" s="16"/>
      <c r="KRT4" s="16"/>
      <c r="KRU4" s="16"/>
      <c r="KRV4" s="16"/>
      <c r="KRW4" s="16"/>
      <c r="KRX4" s="16"/>
      <c r="KRY4" s="16"/>
      <c r="KRZ4" s="16"/>
      <c r="KSA4" s="16"/>
      <c r="KSB4" s="16"/>
      <c r="KSC4" s="16"/>
      <c r="KSD4" s="16"/>
      <c r="KSE4" s="16"/>
      <c r="KSF4" s="16"/>
      <c r="KSG4" s="16"/>
      <c r="KSH4" s="16"/>
      <c r="KSI4" s="16"/>
      <c r="KSJ4" s="16"/>
      <c r="KSK4" s="16"/>
      <c r="KSL4" s="16"/>
      <c r="KSM4" s="16"/>
      <c r="KSN4" s="16"/>
      <c r="KSO4" s="16"/>
      <c r="KSP4" s="16"/>
      <c r="KSQ4" s="16"/>
      <c r="KSR4" s="16"/>
      <c r="KSS4" s="16"/>
      <c r="KST4" s="16"/>
      <c r="KSU4" s="16"/>
      <c r="KSV4" s="16"/>
      <c r="KSW4" s="16"/>
      <c r="KSX4" s="16"/>
      <c r="KSY4" s="16"/>
      <c r="KSZ4" s="16"/>
      <c r="KTA4" s="16"/>
      <c r="KTB4" s="16"/>
      <c r="KTC4" s="16"/>
      <c r="KTD4" s="16"/>
      <c r="KTE4" s="16"/>
      <c r="KTF4" s="16"/>
      <c r="KTG4" s="16"/>
      <c r="KTH4" s="16"/>
      <c r="KTI4" s="16"/>
      <c r="KTJ4" s="16"/>
      <c r="KTK4" s="16"/>
      <c r="KTL4" s="16"/>
      <c r="KTM4" s="16"/>
      <c r="KTN4" s="16"/>
      <c r="KTO4" s="16"/>
      <c r="KTP4" s="16"/>
      <c r="KTQ4" s="16"/>
      <c r="KTR4" s="16"/>
      <c r="KTS4" s="16"/>
      <c r="KTT4" s="16"/>
      <c r="KTU4" s="16"/>
      <c r="KTV4" s="16"/>
      <c r="KTW4" s="16"/>
      <c r="KTX4" s="16"/>
      <c r="KTY4" s="16"/>
      <c r="KTZ4" s="16"/>
      <c r="KUA4" s="16"/>
      <c r="KUB4" s="16"/>
      <c r="KUC4" s="16"/>
      <c r="KUD4" s="16"/>
      <c r="KUE4" s="16"/>
      <c r="KUF4" s="16"/>
      <c r="KUG4" s="16"/>
      <c r="KUH4" s="16"/>
      <c r="KUI4" s="16"/>
      <c r="KUJ4" s="16"/>
      <c r="KUK4" s="16"/>
      <c r="KUL4" s="16"/>
      <c r="KUM4" s="16"/>
      <c r="KUN4" s="16"/>
      <c r="KUO4" s="16"/>
      <c r="KUP4" s="16"/>
      <c r="KUQ4" s="16"/>
      <c r="KUR4" s="16"/>
      <c r="KUS4" s="16"/>
      <c r="KUT4" s="16"/>
      <c r="KUU4" s="16"/>
      <c r="KUV4" s="16"/>
      <c r="KUW4" s="16"/>
      <c r="KUX4" s="16"/>
      <c r="KUY4" s="16"/>
      <c r="KUZ4" s="16"/>
      <c r="KVA4" s="16"/>
      <c r="KVB4" s="16"/>
      <c r="KVC4" s="16"/>
      <c r="KVD4" s="16"/>
      <c r="KVE4" s="16"/>
      <c r="KVF4" s="16"/>
      <c r="KVG4" s="16"/>
      <c r="KVH4" s="16"/>
      <c r="KVI4" s="16"/>
      <c r="KVJ4" s="16"/>
      <c r="KVK4" s="16"/>
      <c r="KVL4" s="16"/>
      <c r="KVM4" s="16"/>
      <c r="KVN4" s="16"/>
      <c r="KVO4" s="16"/>
      <c r="KVP4" s="16"/>
      <c r="KVQ4" s="16"/>
      <c r="KVR4" s="16"/>
      <c r="KVS4" s="16"/>
      <c r="KVT4" s="16"/>
      <c r="KVU4" s="16"/>
      <c r="KVV4" s="16"/>
      <c r="KVW4" s="16"/>
      <c r="KVX4" s="16"/>
      <c r="KVY4" s="16"/>
      <c r="KVZ4" s="16"/>
      <c r="KWA4" s="16"/>
      <c r="KWB4" s="16"/>
      <c r="KWC4" s="16"/>
      <c r="KWD4" s="16"/>
      <c r="KWE4" s="16"/>
      <c r="KWF4" s="16"/>
      <c r="KWG4" s="16"/>
      <c r="KWH4" s="16"/>
      <c r="KWI4" s="16"/>
      <c r="KWJ4" s="16"/>
      <c r="KWK4" s="16"/>
      <c r="KWL4" s="16"/>
      <c r="KWM4" s="16"/>
      <c r="KWN4" s="16"/>
      <c r="KWO4" s="16"/>
      <c r="KWP4" s="16"/>
      <c r="KWQ4" s="16"/>
      <c r="KWR4" s="16"/>
      <c r="KWS4" s="16"/>
      <c r="KWT4" s="16"/>
      <c r="KWU4" s="16"/>
      <c r="KWV4" s="16"/>
      <c r="KWW4" s="16"/>
      <c r="KWX4" s="16"/>
      <c r="KWY4" s="16"/>
      <c r="KWZ4" s="16"/>
      <c r="KXA4" s="16"/>
      <c r="KXB4" s="16"/>
      <c r="KXC4" s="16"/>
      <c r="KXD4" s="16"/>
      <c r="KXE4" s="16"/>
      <c r="KXF4" s="16"/>
      <c r="KXG4" s="16"/>
      <c r="KXH4" s="16"/>
      <c r="KXI4" s="16"/>
      <c r="KXJ4" s="16"/>
      <c r="KXK4" s="16"/>
      <c r="KXL4" s="16"/>
      <c r="KXM4" s="16"/>
      <c r="KXN4" s="16"/>
      <c r="KXO4" s="16"/>
      <c r="KXP4" s="16"/>
      <c r="KXQ4" s="16"/>
      <c r="KXR4" s="16"/>
      <c r="KXS4" s="16"/>
      <c r="KXT4" s="16"/>
      <c r="KXU4" s="16"/>
      <c r="KXV4" s="16"/>
      <c r="KXW4" s="16"/>
      <c r="KXX4" s="16"/>
      <c r="KXY4" s="16"/>
      <c r="KXZ4" s="16"/>
      <c r="KYA4" s="16"/>
      <c r="KYB4" s="16"/>
      <c r="KYC4" s="16"/>
      <c r="KYD4" s="16"/>
      <c r="KYE4" s="16"/>
      <c r="KYF4" s="16"/>
      <c r="KYG4" s="16"/>
      <c r="KYH4" s="16"/>
      <c r="KYI4" s="16"/>
      <c r="KYJ4" s="16"/>
      <c r="KYK4" s="16"/>
      <c r="KYL4" s="16"/>
      <c r="KYM4" s="16"/>
      <c r="KYN4" s="16"/>
      <c r="KYO4" s="16"/>
      <c r="KYP4" s="16"/>
      <c r="KYQ4" s="16"/>
      <c r="KYR4" s="16"/>
      <c r="KYS4" s="16"/>
      <c r="KYT4" s="16"/>
      <c r="KYU4" s="16"/>
      <c r="KYV4" s="16"/>
      <c r="KYW4" s="16"/>
      <c r="KYX4" s="16"/>
      <c r="KYY4" s="16"/>
      <c r="KYZ4" s="16"/>
      <c r="KZA4" s="16"/>
      <c r="KZB4" s="16"/>
      <c r="KZC4" s="16"/>
      <c r="KZD4" s="16"/>
      <c r="KZE4" s="16"/>
      <c r="KZF4" s="16"/>
      <c r="KZG4" s="16"/>
      <c r="KZH4" s="16"/>
      <c r="KZI4" s="16"/>
      <c r="KZJ4" s="16"/>
      <c r="KZK4" s="16"/>
      <c r="KZL4" s="16"/>
      <c r="KZM4" s="16"/>
      <c r="KZN4" s="16"/>
      <c r="KZO4" s="16"/>
      <c r="KZP4" s="16"/>
      <c r="KZQ4" s="16"/>
      <c r="KZR4" s="16"/>
      <c r="KZS4" s="16"/>
      <c r="KZT4" s="16"/>
      <c r="KZU4" s="16"/>
      <c r="KZV4" s="16"/>
      <c r="KZW4" s="16"/>
      <c r="KZX4" s="16"/>
      <c r="KZY4" s="16"/>
      <c r="KZZ4" s="16"/>
      <c r="LAA4" s="16"/>
      <c r="LAB4" s="16"/>
      <c r="LAC4" s="16"/>
      <c r="LAD4" s="16"/>
      <c r="LAE4" s="16"/>
      <c r="LAF4" s="16"/>
      <c r="LAG4" s="16"/>
      <c r="LAH4" s="16"/>
      <c r="LAI4" s="16"/>
      <c r="LAJ4" s="16"/>
      <c r="LAK4" s="16"/>
      <c r="LAL4" s="16"/>
      <c r="LAM4" s="16"/>
      <c r="LAN4" s="16"/>
      <c r="LAO4" s="16"/>
      <c r="LAP4" s="16"/>
      <c r="LAQ4" s="16"/>
      <c r="LAR4" s="16"/>
      <c r="LAS4" s="16"/>
      <c r="LAT4" s="16"/>
      <c r="LAU4" s="16"/>
      <c r="LAV4" s="16"/>
      <c r="LAW4" s="16"/>
      <c r="LAX4" s="16"/>
      <c r="LAY4" s="16"/>
      <c r="LAZ4" s="16"/>
      <c r="LBA4" s="16"/>
      <c r="LBB4" s="16"/>
      <c r="LBC4" s="16"/>
      <c r="LBD4" s="16"/>
      <c r="LBE4" s="16"/>
      <c r="LBF4" s="16"/>
      <c r="LBG4" s="16"/>
      <c r="LBH4" s="16"/>
      <c r="LBI4" s="16"/>
      <c r="LBJ4" s="16"/>
      <c r="LBK4" s="16"/>
      <c r="LBL4" s="16"/>
      <c r="LBM4" s="16"/>
      <c r="LBN4" s="16"/>
      <c r="LBO4" s="16"/>
      <c r="LBP4" s="16"/>
      <c r="LBQ4" s="16"/>
      <c r="LBR4" s="16"/>
      <c r="LBS4" s="16"/>
      <c r="LBT4" s="16"/>
      <c r="LBU4" s="16"/>
      <c r="LBV4" s="16"/>
      <c r="LBW4" s="16"/>
      <c r="LBX4" s="16"/>
      <c r="LBY4" s="16"/>
      <c r="LBZ4" s="16"/>
      <c r="LCA4" s="16"/>
      <c r="LCB4" s="16"/>
      <c r="LCC4" s="16"/>
      <c r="LCD4" s="16"/>
      <c r="LCE4" s="16"/>
      <c r="LCF4" s="16"/>
      <c r="LCG4" s="16"/>
      <c r="LCH4" s="16"/>
      <c r="LCI4" s="16"/>
      <c r="LCJ4" s="16"/>
      <c r="LCK4" s="16"/>
      <c r="LCL4" s="16"/>
      <c r="LCM4" s="16"/>
      <c r="LCN4" s="16"/>
      <c r="LCO4" s="16"/>
      <c r="LCP4" s="16"/>
      <c r="LCQ4" s="16"/>
      <c r="LCR4" s="16"/>
      <c r="LCS4" s="16"/>
      <c r="LCT4" s="16"/>
      <c r="LCU4" s="16"/>
      <c r="LCV4" s="16"/>
      <c r="LCW4" s="16"/>
      <c r="LCX4" s="16"/>
      <c r="LCY4" s="16"/>
      <c r="LCZ4" s="16"/>
      <c r="LDA4" s="16"/>
      <c r="LDB4" s="16"/>
      <c r="LDC4" s="16"/>
      <c r="LDD4" s="16"/>
      <c r="LDE4" s="16"/>
      <c r="LDF4" s="16"/>
      <c r="LDG4" s="16"/>
      <c r="LDH4" s="16"/>
      <c r="LDI4" s="16"/>
      <c r="LDJ4" s="16"/>
      <c r="LDK4" s="16"/>
      <c r="LDL4" s="16"/>
      <c r="LDM4" s="16"/>
      <c r="LDN4" s="16"/>
      <c r="LDO4" s="16"/>
      <c r="LDP4" s="16"/>
      <c r="LDQ4" s="16"/>
      <c r="LDR4" s="16"/>
      <c r="LDS4" s="16"/>
      <c r="LDT4" s="16"/>
      <c r="LDU4" s="16"/>
      <c r="LDV4" s="16"/>
      <c r="LDW4" s="16"/>
      <c r="LDX4" s="16"/>
      <c r="LDY4" s="16"/>
      <c r="LDZ4" s="16"/>
      <c r="LEA4" s="16"/>
      <c r="LEB4" s="16"/>
      <c r="LEC4" s="16"/>
      <c r="LED4" s="16"/>
      <c r="LEE4" s="16"/>
      <c r="LEF4" s="16"/>
      <c r="LEG4" s="16"/>
      <c r="LEH4" s="16"/>
      <c r="LEI4" s="16"/>
      <c r="LEJ4" s="16"/>
      <c r="LEK4" s="16"/>
      <c r="LEL4" s="16"/>
      <c r="LEM4" s="16"/>
      <c r="LEN4" s="16"/>
      <c r="LEO4" s="16"/>
      <c r="LEP4" s="16"/>
      <c r="LEQ4" s="16"/>
      <c r="LER4" s="16"/>
      <c r="LES4" s="16"/>
      <c r="LET4" s="16"/>
      <c r="LEU4" s="16"/>
      <c r="LEV4" s="16"/>
      <c r="LEW4" s="16"/>
      <c r="LEX4" s="16"/>
      <c r="LEY4" s="16"/>
      <c r="LEZ4" s="16"/>
      <c r="LFA4" s="16"/>
      <c r="LFB4" s="16"/>
      <c r="LFC4" s="16"/>
      <c r="LFD4" s="16"/>
      <c r="LFE4" s="16"/>
      <c r="LFF4" s="16"/>
      <c r="LFG4" s="16"/>
      <c r="LFH4" s="16"/>
      <c r="LFI4" s="16"/>
      <c r="LFJ4" s="16"/>
      <c r="LFK4" s="16"/>
      <c r="LFL4" s="16"/>
      <c r="LFM4" s="16"/>
      <c r="LFN4" s="16"/>
      <c r="LFO4" s="16"/>
      <c r="LFP4" s="16"/>
      <c r="LFQ4" s="16"/>
      <c r="LFR4" s="16"/>
      <c r="LFS4" s="16"/>
      <c r="LFT4" s="16"/>
      <c r="LFU4" s="16"/>
      <c r="LFV4" s="16"/>
      <c r="LFW4" s="16"/>
      <c r="LFX4" s="16"/>
      <c r="LFY4" s="16"/>
      <c r="LFZ4" s="16"/>
      <c r="LGA4" s="16"/>
      <c r="LGB4" s="16"/>
      <c r="LGC4" s="16"/>
      <c r="LGD4" s="16"/>
      <c r="LGE4" s="16"/>
      <c r="LGF4" s="16"/>
      <c r="LGG4" s="16"/>
      <c r="LGH4" s="16"/>
      <c r="LGI4" s="16"/>
      <c r="LGJ4" s="16"/>
      <c r="LGK4" s="16"/>
      <c r="LGL4" s="16"/>
      <c r="LGM4" s="16"/>
      <c r="LGN4" s="16"/>
      <c r="LGO4" s="16"/>
      <c r="LGP4" s="16"/>
      <c r="LGQ4" s="16"/>
      <c r="LGR4" s="16"/>
      <c r="LGS4" s="16"/>
      <c r="LGT4" s="16"/>
      <c r="LGU4" s="16"/>
      <c r="LGV4" s="16"/>
      <c r="LGW4" s="16"/>
      <c r="LGX4" s="16"/>
      <c r="LGY4" s="16"/>
      <c r="LGZ4" s="16"/>
      <c r="LHA4" s="16"/>
      <c r="LHB4" s="16"/>
      <c r="LHC4" s="16"/>
      <c r="LHD4" s="16"/>
      <c r="LHE4" s="16"/>
      <c r="LHF4" s="16"/>
      <c r="LHG4" s="16"/>
      <c r="LHH4" s="16"/>
      <c r="LHI4" s="16"/>
      <c r="LHJ4" s="16"/>
      <c r="LHK4" s="16"/>
      <c r="LHL4" s="16"/>
      <c r="LHM4" s="16"/>
      <c r="LHN4" s="16"/>
      <c r="LHO4" s="16"/>
      <c r="LHP4" s="16"/>
      <c r="LHQ4" s="16"/>
      <c r="LHR4" s="16"/>
      <c r="LHS4" s="16"/>
      <c r="LHT4" s="16"/>
      <c r="LHU4" s="16"/>
      <c r="LHV4" s="16"/>
      <c r="LHW4" s="16"/>
      <c r="LHX4" s="16"/>
      <c r="LHY4" s="16"/>
      <c r="LHZ4" s="16"/>
      <c r="LIA4" s="16"/>
      <c r="LIB4" s="16"/>
      <c r="LIC4" s="16"/>
      <c r="LID4" s="16"/>
      <c r="LIE4" s="16"/>
      <c r="LIF4" s="16"/>
      <c r="LIG4" s="16"/>
      <c r="LIH4" s="16"/>
      <c r="LII4" s="16"/>
      <c r="LIJ4" s="16"/>
      <c r="LIK4" s="16"/>
      <c r="LIL4" s="16"/>
      <c r="LIM4" s="16"/>
      <c r="LIN4" s="16"/>
      <c r="LIO4" s="16"/>
      <c r="LIP4" s="16"/>
      <c r="LIQ4" s="16"/>
      <c r="LIR4" s="16"/>
      <c r="LIS4" s="16"/>
      <c r="LIT4" s="16"/>
      <c r="LIU4" s="16"/>
      <c r="LIV4" s="16"/>
      <c r="LIW4" s="16"/>
      <c r="LIX4" s="16"/>
      <c r="LIY4" s="16"/>
      <c r="LIZ4" s="16"/>
      <c r="LJA4" s="16"/>
      <c r="LJB4" s="16"/>
      <c r="LJC4" s="16"/>
      <c r="LJD4" s="16"/>
      <c r="LJE4" s="16"/>
      <c r="LJF4" s="16"/>
      <c r="LJG4" s="16"/>
      <c r="LJH4" s="16"/>
      <c r="LJI4" s="16"/>
      <c r="LJJ4" s="16"/>
      <c r="LJK4" s="16"/>
      <c r="LJL4" s="16"/>
      <c r="LJM4" s="16"/>
      <c r="LJN4" s="16"/>
      <c r="LJO4" s="16"/>
      <c r="LJP4" s="16"/>
      <c r="LJQ4" s="16"/>
      <c r="LJR4" s="16"/>
      <c r="LJS4" s="16"/>
      <c r="LJT4" s="16"/>
      <c r="LJU4" s="16"/>
      <c r="LJV4" s="16"/>
      <c r="LJW4" s="16"/>
      <c r="LJX4" s="16"/>
      <c r="LJY4" s="16"/>
      <c r="LJZ4" s="16"/>
      <c r="LKA4" s="16"/>
      <c r="LKB4" s="16"/>
      <c r="LKC4" s="16"/>
      <c r="LKD4" s="16"/>
      <c r="LKE4" s="16"/>
      <c r="LKF4" s="16"/>
      <c r="LKG4" s="16"/>
      <c r="LKH4" s="16"/>
      <c r="LKI4" s="16"/>
      <c r="LKJ4" s="16"/>
      <c r="LKK4" s="16"/>
      <c r="LKL4" s="16"/>
      <c r="LKM4" s="16"/>
      <c r="LKN4" s="16"/>
      <c r="LKO4" s="16"/>
      <c r="LKP4" s="16"/>
      <c r="LKQ4" s="16"/>
      <c r="LKR4" s="16"/>
      <c r="LKS4" s="16"/>
      <c r="LKT4" s="16"/>
      <c r="LKU4" s="16"/>
      <c r="LKV4" s="16"/>
      <c r="LKW4" s="16"/>
      <c r="LKX4" s="16"/>
      <c r="LKY4" s="16"/>
      <c r="LKZ4" s="16"/>
      <c r="LLA4" s="16"/>
      <c r="LLB4" s="16"/>
      <c r="LLC4" s="16"/>
      <c r="LLD4" s="16"/>
      <c r="LLE4" s="16"/>
      <c r="LLF4" s="16"/>
      <c r="LLG4" s="16"/>
      <c r="LLH4" s="16"/>
      <c r="LLI4" s="16"/>
      <c r="LLJ4" s="16"/>
      <c r="LLK4" s="16"/>
      <c r="LLL4" s="16"/>
      <c r="LLM4" s="16"/>
      <c r="LLN4" s="16"/>
      <c r="LLO4" s="16"/>
      <c r="LLP4" s="16"/>
      <c r="LLQ4" s="16"/>
      <c r="LLR4" s="16"/>
      <c r="LLS4" s="16"/>
      <c r="LLT4" s="16"/>
      <c r="LLU4" s="16"/>
      <c r="LLV4" s="16"/>
      <c r="LLW4" s="16"/>
      <c r="LLX4" s="16"/>
      <c r="LLY4" s="16"/>
      <c r="LLZ4" s="16"/>
      <c r="LMA4" s="16"/>
      <c r="LMB4" s="16"/>
      <c r="LMC4" s="16"/>
      <c r="LMD4" s="16"/>
      <c r="LME4" s="16"/>
      <c r="LMF4" s="16"/>
      <c r="LMG4" s="16"/>
      <c r="LMH4" s="16"/>
      <c r="LMI4" s="16"/>
      <c r="LMJ4" s="16"/>
      <c r="LMK4" s="16"/>
      <c r="LML4" s="16"/>
      <c r="LMM4" s="16"/>
      <c r="LMN4" s="16"/>
      <c r="LMO4" s="16"/>
      <c r="LMP4" s="16"/>
      <c r="LMQ4" s="16"/>
      <c r="LMR4" s="16"/>
      <c r="LMS4" s="16"/>
      <c r="LMT4" s="16"/>
      <c r="LMU4" s="16"/>
      <c r="LMV4" s="16"/>
      <c r="LMW4" s="16"/>
      <c r="LMX4" s="16"/>
      <c r="LMY4" s="16"/>
      <c r="LMZ4" s="16"/>
      <c r="LNA4" s="16"/>
      <c r="LNB4" s="16"/>
      <c r="LNC4" s="16"/>
      <c r="LND4" s="16"/>
      <c r="LNE4" s="16"/>
      <c r="LNF4" s="16"/>
      <c r="LNG4" s="16"/>
      <c r="LNH4" s="16"/>
      <c r="LNI4" s="16"/>
      <c r="LNJ4" s="16"/>
      <c r="LNK4" s="16"/>
      <c r="LNL4" s="16"/>
      <c r="LNM4" s="16"/>
      <c r="LNN4" s="16"/>
      <c r="LNO4" s="16"/>
      <c r="LNP4" s="16"/>
      <c r="LNQ4" s="16"/>
      <c r="LNR4" s="16"/>
      <c r="LNS4" s="16"/>
      <c r="LNT4" s="16"/>
      <c r="LNU4" s="16"/>
      <c r="LNV4" s="16"/>
      <c r="LNW4" s="16"/>
      <c r="LNX4" s="16"/>
      <c r="LNY4" s="16"/>
      <c r="LNZ4" s="16"/>
      <c r="LOA4" s="16"/>
      <c r="LOB4" s="16"/>
      <c r="LOC4" s="16"/>
      <c r="LOD4" s="16"/>
      <c r="LOE4" s="16"/>
      <c r="LOF4" s="16"/>
      <c r="LOG4" s="16"/>
      <c r="LOH4" s="16"/>
      <c r="LOI4" s="16"/>
      <c r="LOJ4" s="16"/>
      <c r="LOK4" s="16"/>
      <c r="LOL4" s="16"/>
      <c r="LOM4" s="16"/>
      <c r="LON4" s="16"/>
      <c r="LOO4" s="16"/>
      <c r="LOP4" s="16"/>
      <c r="LOQ4" s="16"/>
      <c r="LOR4" s="16"/>
      <c r="LOS4" s="16"/>
      <c r="LOT4" s="16"/>
      <c r="LOU4" s="16"/>
      <c r="LOV4" s="16"/>
      <c r="LOW4" s="16"/>
      <c r="LOX4" s="16"/>
      <c r="LOY4" s="16"/>
      <c r="LOZ4" s="16"/>
      <c r="LPA4" s="16"/>
      <c r="LPB4" s="16"/>
      <c r="LPC4" s="16"/>
      <c r="LPD4" s="16"/>
      <c r="LPE4" s="16"/>
      <c r="LPF4" s="16"/>
      <c r="LPG4" s="16"/>
      <c r="LPH4" s="16"/>
      <c r="LPI4" s="16"/>
      <c r="LPJ4" s="16"/>
      <c r="LPK4" s="16"/>
      <c r="LPL4" s="16"/>
      <c r="LPM4" s="16"/>
      <c r="LPN4" s="16"/>
      <c r="LPO4" s="16"/>
      <c r="LPP4" s="16"/>
      <c r="LPQ4" s="16"/>
      <c r="LPR4" s="16"/>
      <c r="LPS4" s="16"/>
      <c r="LPT4" s="16"/>
      <c r="LPU4" s="16"/>
      <c r="LPV4" s="16"/>
      <c r="LPW4" s="16"/>
      <c r="LPX4" s="16"/>
      <c r="LPY4" s="16"/>
      <c r="LPZ4" s="16"/>
      <c r="LQA4" s="16"/>
      <c r="LQB4" s="16"/>
      <c r="LQC4" s="16"/>
      <c r="LQD4" s="16"/>
      <c r="LQE4" s="16"/>
      <c r="LQF4" s="16"/>
      <c r="LQG4" s="16"/>
      <c r="LQH4" s="16"/>
      <c r="LQI4" s="16"/>
      <c r="LQJ4" s="16"/>
      <c r="LQK4" s="16"/>
      <c r="LQL4" s="16"/>
      <c r="LQM4" s="16"/>
      <c r="LQN4" s="16"/>
      <c r="LQO4" s="16"/>
      <c r="LQP4" s="16"/>
      <c r="LQQ4" s="16"/>
      <c r="LQR4" s="16"/>
      <c r="LQS4" s="16"/>
      <c r="LQT4" s="16"/>
      <c r="LQU4" s="16"/>
      <c r="LQV4" s="16"/>
      <c r="LQW4" s="16"/>
      <c r="LQX4" s="16"/>
      <c r="LQY4" s="16"/>
      <c r="LQZ4" s="16"/>
      <c r="LRA4" s="16"/>
      <c r="LRB4" s="16"/>
      <c r="LRC4" s="16"/>
      <c r="LRD4" s="16"/>
      <c r="LRE4" s="16"/>
      <c r="LRF4" s="16"/>
      <c r="LRG4" s="16"/>
      <c r="LRH4" s="16"/>
      <c r="LRI4" s="16"/>
      <c r="LRJ4" s="16"/>
      <c r="LRK4" s="16"/>
      <c r="LRL4" s="16"/>
      <c r="LRM4" s="16"/>
      <c r="LRN4" s="16"/>
      <c r="LRO4" s="16"/>
      <c r="LRP4" s="16"/>
      <c r="LRQ4" s="16"/>
      <c r="LRR4" s="16"/>
      <c r="LRS4" s="16"/>
      <c r="LRT4" s="16"/>
      <c r="LRU4" s="16"/>
      <c r="LRV4" s="16"/>
      <c r="LRW4" s="16"/>
      <c r="LRX4" s="16"/>
      <c r="LRY4" s="16"/>
      <c r="LRZ4" s="16"/>
      <c r="LSA4" s="16"/>
      <c r="LSB4" s="16"/>
      <c r="LSC4" s="16"/>
      <c r="LSD4" s="16"/>
      <c r="LSE4" s="16"/>
      <c r="LSF4" s="16"/>
      <c r="LSG4" s="16"/>
      <c r="LSH4" s="16"/>
      <c r="LSI4" s="16"/>
      <c r="LSJ4" s="16"/>
      <c r="LSK4" s="16"/>
      <c r="LSL4" s="16"/>
      <c r="LSM4" s="16"/>
      <c r="LSN4" s="16"/>
      <c r="LSO4" s="16"/>
      <c r="LSP4" s="16"/>
      <c r="LSQ4" s="16"/>
      <c r="LSR4" s="16"/>
      <c r="LSS4" s="16"/>
      <c r="LST4" s="16"/>
      <c r="LSU4" s="16"/>
      <c r="LSV4" s="16"/>
      <c r="LSW4" s="16"/>
      <c r="LSX4" s="16"/>
      <c r="LSY4" s="16"/>
      <c r="LSZ4" s="16"/>
      <c r="LTA4" s="16"/>
      <c r="LTB4" s="16"/>
      <c r="LTC4" s="16"/>
      <c r="LTD4" s="16"/>
      <c r="LTE4" s="16"/>
      <c r="LTF4" s="16"/>
      <c r="LTG4" s="16"/>
      <c r="LTH4" s="16"/>
      <c r="LTI4" s="16"/>
      <c r="LTJ4" s="16"/>
      <c r="LTK4" s="16"/>
      <c r="LTL4" s="16"/>
      <c r="LTM4" s="16"/>
      <c r="LTN4" s="16"/>
      <c r="LTO4" s="16"/>
      <c r="LTP4" s="16"/>
      <c r="LTQ4" s="16"/>
      <c r="LTR4" s="16"/>
      <c r="LTS4" s="16"/>
      <c r="LTT4" s="16"/>
      <c r="LTU4" s="16"/>
      <c r="LTV4" s="16"/>
      <c r="LTW4" s="16"/>
      <c r="LTX4" s="16"/>
      <c r="LTY4" s="16"/>
      <c r="LTZ4" s="16"/>
      <c r="LUA4" s="16"/>
      <c r="LUB4" s="16"/>
      <c r="LUC4" s="16"/>
      <c r="LUD4" s="16"/>
      <c r="LUE4" s="16"/>
      <c r="LUF4" s="16"/>
      <c r="LUG4" s="16"/>
      <c r="LUH4" s="16"/>
      <c r="LUI4" s="16"/>
      <c r="LUJ4" s="16"/>
      <c r="LUK4" s="16"/>
      <c r="LUL4" s="16"/>
      <c r="LUM4" s="16"/>
      <c r="LUN4" s="16"/>
      <c r="LUO4" s="16"/>
      <c r="LUP4" s="16"/>
      <c r="LUQ4" s="16"/>
      <c r="LUR4" s="16"/>
      <c r="LUS4" s="16"/>
      <c r="LUT4" s="16"/>
      <c r="LUU4" s="16"/>
      <c r="LUV4" s="16"/>
      <c r="LUW4" s="16"/>
      <c r="LUX4" s="16"/>
      <c r="LUY4" s="16"/>
      <c r="LUZ4" s="16"/>
      <c r="LVA4" s="16"/>
      <c r="LVB4" s="16"/>
      <c r="LVC4" s="16"/>
      <c r="LVD4" s="16"/>
      <c r="LVE4" s="16"/>
      <c r="LVF4" s="16"/>
      <c r="LVG4" s="16"/>
      <c r="LVH4" s="16"/>
      <c r="LVI4" s="16"/>
      <c r="LVJ4" s="16"/>
      <c r="LVK4" s="16"/>
      <c r="LVL4" s="16"/>
      <c r="LVM4" s="16"/>
      <c r="LVN4" s="16"/>
      <c r="LVO4" s="16"/>
      <c r="LVP4" s="16"/>
      <c r="LVQ4" s="16"/>
      <c r="LVR4" s="16"/>
      <c r="LVS4" s="16"/>
      <c r="LVT4" s="16"/>
      <c r="LVU4" s="16"/>
      <c r="LVV4" s="16"/>
      <c r="LVW4" s="16"/>
      <c r="LVX4" s="16"/>
      <c r="LVY4" s="16"/>
      <c r="LVZ4" s="16"/>
      <c r="LWA4" s="16"/>
      <c r="LWB4" s="16"/>
      <c r="LWC4" s="16"/>
      <c r="LWD4" s="16"/>
      <c r="LWE4" s="16"/>
      <c r="LWF4" s="16"/>
      <c r="LWG4" s="16"/>
      <c r="LWH4" s="16"/>
      <c r="LWI4" s="16"/>
      <c r="LWJ4" s="16"/>
      <c r="LWK4" s="16"/>
      <c r="LWL4" s="16"/>
      <c r="LWM4" s="16"/>
      <c r="LWN4" s="16"/>
      <c r="LWO4" s="16"/>
      <c r="LWP4" s="16"/>
      <c r="LWQ4" s="16"/>
      <c r="LWR4" s="16"/>
      <c r="LWS4" s="16"/>
      <c r="LWT4" s="16"/>
      <c r="LWU4" s="16"/>
      <c r="LWV4" s="16"/>
      <c r="LWW4" s="16"/>
      <c r="LWX4" s="16"/>
      <c r="LWY4" s="16"/>
      <c r="LWZ4" s="16"/>
      <c r="LXA4" s="16"/>
      <c r="LXB4" s="16"/>
      <c r="LXC4" s="16"/>
      <c r="LXD4" s="16"/>
      <c r="LXE4" s="16"/>
      <c r="LXF4" s="16"/>
      <c r="LXG4" s="16"/>
      <c r="LXH4" s="16"/>
      <c r="LXI4" s="16"/>
      <c r="LXJ4" s="16"/>
      <c r="LXK4" s="16"/>
      <c r="LXL4" s="16"/>
      <c r="LXM4" s="16"/>
      <c r="LXN4" s="16"/>
      <c r="LXO4" s="16"/>
      <c r="LXP4" s="16"/>
      <c r="LXQ4" s="16"/>
      <c r="LXR4" s="16"/>
      <c r="LXS4" s="16"/>
      <c r="LXT4" s="16"/>
      <c r="LXU4" s="16"/>
      <c r="LXV4" s="16"/>
      <c r="LXW4" s="16"/>
      <c r="LXX4" s="16"/>
      <c r="LXY4" s="16"/>
      <c r="LXZ4" s="16"/>
      <c r="LYA4" s="16"/>
      <c r="LYB4" s="16"/>
      <c r="LYC4" s="16"/>
      <c r="LYD4" s="16"/>
      <c r="LYE4" s="16"/>
      <c r="LYF4" s="16"/>
      <c r="LYG4" s="16"/>
      <c r="LYH4" s="16"/>
      <c r="LYI4" s="16"/>
      <c r="LYJ4" s="16"/>
      <c r="LYK4" s="16"/>
      <c r="LYL4" s="16"/>
      <c r="LYM4" s="16"/>
      <c r="LYN4" s="16"/>
      <c r="LYO4" s="16"/>
      <c r="LYP4" s="16"/>
      <c r="LYQ4" s="16"/>
      <c r="LYR4" s="16"/>
      <c r="LYS4" s="16"/>
      <c r="LYT4" s="16"/>
      <c r="LYU4" s="16"/>
      <c r="LYV4" s="16"/>
      <c r="LYW4" s="16"/>
      <c r="LYX4" s="16"/>
      <c r="LYY4" s="16"/>
      <c r="LYZ4" s="16"/>
      <c r="LZA4" s="16"/>
      <c r="LZB4" s="16"/>
      <c r="LZC4" s="16"/>
      <c r="LZD4" s="16"/>
      <c r="LZE4" s="16"/>
      <c r="LZF4" s="16"/>
      <c r="LZG4" s="16"/>
      <c r="LZH4" s="16"/>
      <c r="LZI4" s="16"/>
      <c r="LZJ4" s="16"/>
      <c r="LZK4" s="16"/>
      <c r="LZL4" s="16"/>
      <c r="LZM4" s="16"/>
      <c r="LZN4" s="16"/>
      <c r="LZO4" s="16"/>
      <c r="LZP4" s="16"/>
      <c r="LZQ4" s="16"/>
      <c r="LZR4" s="16"/>
      <c r="LZS4" s="16"/>
      <c r="LZT4" s="16"/>
      <c r="LZU4" s="16"/>
      <c r="LZV4" s="16"/>
      <c r="LZW4" s="16"/>
      <c r="LZX4" s="16"/>
      <c r="LZY4" s="16"/>
      <c r="LZZ4" s="16"/>
      <c r="MAA4" s="16"/>
      <c r="MAB4" s="16"/>
      <c r="MAC4" s="16"/>
      <c r="MAD4" s="16"/>
      <c r="MAE4" s="16"/>
      <c r="MAF4" s="16"/>
      <c r="MAG4" s="16"/>
      <c r="MAH4" s="16"/>
      <c r="MAI4" s="16"/>
      <c r="MAJ4" s="16"/>
      <c r="MAK4" s="16"/>
      <c r="MAL4" s="16"/>
      <c r="MAM4" s="16"/>
      <c r="MAN4" s="16"/>
      <c r="MAO4" s="16"/>
      <c r="MAP4" s="16"/>
      <c r="MAQ4" s="16"/>
      <c r="MAR4" s="16"/>
      <c r="MAS4" s="16"/>
      <c r="MAT4" s="16"/>
      <c r="MAU4" s="16"/>
      <c r="MAV4" s="16"/>
      <c r="MAW4" s="16"/>
      <c r="MAX4" s="16"/>
      <c r="MAY4" s="16"/>
      <c r="MAZ4" s="16"/>
      <c r="MBA4" s="16"/>
      <c r="MBB4" s="16"/>
      <c r="MBC4" s="16"/>
      <c r="MBD4" s="16"/>
      <c r="MBE4" s="16"/>
      <c r="MBF4" s="16"/>
      <c r="MBG4" s="16"/>
      <c r="MBH4" s="16"/>
      <c r="MBI4" s="16"/>
      <c r="MBJ4" s="16"/>
      <c r="MBK4" s="16"/>
      <c r="MBL4" s="16"/>
      <c r="MBM4" s="16"/>
      <c r="MBN4" s="16"/>
      <c r="MBO4" s="16"/>
      <c r="MBP4" s="16"/>
      <c r="MBQ4" s="16"/>
      <c r="MBR4" s="16"/>
      <c r="MBS4" s="16"/>
      <c r="MBT4" s="16"/>
      <c r="MBU4" s="16"/>
      <c r="MBV4" s="16"/>
      <c r="MBW4" s="16"/>
      <c r="MBX4" s="16"/>
      <c r="MBY4" s="16"/>
      <c r="MBZ4" s="16"/>
      <c r="MCA4" s="16"/>
      <c r="MCB4" s="16"/>
      <c r="MCC4" s="16"/>
      <c r="MCD4" s="16"/>
      <c r="MCE4" s="16"/>
      <c r="MCF4" s="16"/>
      <c r="MCG4" s="16"/>
      <c r="MCH4" s="16"/>
      <c r="MCI4" s="16"/>
      <c r="MCJ4" s="16"/>
      <c r="MCK4" s="16"/>
      <c r="MCL4" s="16"/>
      <c r="MCM4" s="16"/>
      <c r="MCN4" s="16"/>
      <c r="MCO4" s="16"/>
      <c r="MCP4" s="16"/>
      <c r="MCQ4" s="16"/>
      <c r="MCR4" s="16"/>
      <c r="MCS4" s="16"/>
      <c r="MCT4" s="16"/>
      <c r="MCU4" s="16"/>
      <c r="MCV4" s="16"/>
      <c r="MCW4" s="16"/>
      <c r="MCX4" s="16"/>
      <c r="MCY4" s="16"/>
      <c r="MCZ4" s="16"/>
      <c r="MDA4" s="16"/>
      <c r="MDB4" s="16"/>
      <c r="MDC4" s="16"/>
      <c r="MDD4" s="16"/>
      <c r="MDE4" s="16"/>
      <c r="MDF4" s="16"/>
      <c r="MDG4" s="16"/>
      <c r="MDH4" s="16"/>
      <c r="MDI4" s="16"/>
      <c r="MDJ4" s="16"/>
      <c r="MDK4" s="16"/>
      <c r="MDL4" s="16"/>
      <c r="MDM4" s="16"/>
      <c r="MDN4" s="16"/>
      <c r="MDO4" s="16"/>
      <c r="MDP4" s="16"/>
      <c r="MDQ4" s="16"/>
      <c r="MDR4" s="16"/>
      <c r="MDS4" s="16"/>
      <c r="MDT4" s="16"/>
      <c r="MDU4" s="16"/>
      <c r="MDV4" s="16"/>
      <c r="MDW4" s="16"/>
      <c r="MDX4" s="16"/>
      <c r="MDY4" s="16"/>
      <c r="MDZ4" s="16"/>
      <c r="MEA4" s="16"/>
      <c r="MEB4" s="16"/>
      <c r="MEC4" s="16"/>
      <c r="MED4" s="16"/>
      <c r="MEE4" s="16"/>
      <c r="MEF4" s="16"/>
      <c r="MEG4" s="16"/>
      <c r="MEH4" s="16"/>
      <c r="MEI4" s="16"/>
      <c r="MEJ4" s="16"/>
      <c r="MEK4" s="16"/>
      <c r="MEL4" s="16"/>
      <c r="MEM4" s="16"/>
      <c r="MEN4" s="16"/>
      <c r="MEO4" s="16"/>
      <c r="MEP4" s="16"/>
      <c r="MEQ4" s="16"/>
      <c r="MER4" s="16"/>
      <c r="MES4" s="16"/>
      <c r="MET4" s="16"/>
      <c r="MEU4" s="16"/>
      <c r="MEV4" s="16"/>
      <c r="MEW4" s="16"/>
      <c r="MEX4" s="16"/>
      <c r="MEY4" s="16"/>
      <c r="MEZ4" s="16"/>
      <c r="MFA4" s="16"/>
      <c r="MFB4" s="16"/>
      <c r="MFC4" s="16"/>
      <c r="MFD4" s="16"/>
      <c r="MFE4" s="16"/>
      <c r="MFF4" s="16"/>
      <c r="MFG4" s="16"/>
      <c r="MFH4" s="16"/>
      <c r="MFI4" s="16"/>
      <c r="MFJ4" s="16"/>
      <c r="MFK4" s="16"/>
      <c r="MFL4" s="16"/>
      <c r="MFM4" s="16"/>
      <c r="MFN4" s="16"/>
      <c r="MFO4" s="16"/>
      <c r="MFP4" s="16"/>
      <c r="MFQ4" s="16"/>
      <c r="MFR4" s="16"/>
      <c r="MFS4" s="16"/>
      <c r="MFT4" s="16"/>
      <c r="MFU4" s="16"/>
      <c r="MFV4" s="16"/>
      <c r="MFW4" s="16"/>
      <c r="MFX4" s="16"/>
      <c r="MFY4" s="16"/>
      <c r="MFZ4" s="16"/>
      <c r="MGA4" s="16"/>
      <c r="MGB4" s="16"/>
      <c r="MGC4" s="16"/>
      <c r="MGD4" s="16"/>
      <c r="MGE4" s="16"/>
      <c r="MGF4" s="16"/>
      <c r="MGG4" s="16"/>
      <c r="MGH4" s="16"/>
      <c r="MGI4" s="16"/>
      <c r="MGJ4" s="16"/>
      <c r="MGK4" s="16"/>
      <c r="MGL4" s="16"/>
      <c r="MGM4" s="16"/>
      <c r="MGN4" s="16"/>
      <c r="MGO4" s="16"/>
      <c r="MGP4" s="16"/>
      <c r="MGQ4" s="16"/>
      <c r="MGR4" s="16"/>
      <c r="MGS4" s="16"/>
      <c r="MGT4" s="16"/>
      <c r="MGU4" s="16"/>
      <c r="MGV4" s="16"/>
      <c r="MGW4" s="16"/>
      <c r="MGX4" s="16"/>
      <c r="MGY4" s="16"/>
      <c r="MGZ4" s="16"/>
      <c r="MHA4" s="16"/>
      <c r="MHB4" s="16"/>
      <c r="MHC4" s="16"/>
      <c r="MHD4" s="16"/>
      <c r="MHE4" s="16"/>
      <c r="MHF4" s="16"/>
      <c r="MHG4" s="16"/>
      <c r="MHH4" s="16"/>
      <c r="MHI4" s="16"/>
      <c r="MHJ4" s="16"/>
      <c r="MHK4" s="16"/>
      <c r="MHL4" s="16"/>
      <c r="MHM4" s="16"/>
      <c r="MHN4" s="16"/>
      <c r="MHO4" s="16"/>
      <c r="MHP4" s="16"/>
      <c r="MHQ4" s="16"/>
      <c r="MHR4" s="16"/>
      <c r="MHS4" s="16"/>
      <c r="MHT4" s="16"/>
      <c r="MHU4" s="16"/>
      <c r="MHV4" s="16"/>
      <c r="MHW4" s="16"/>
      <c r="MHX4" s="16"/>
      <c r="MHY4" s="16"/>
      <c r="MHZ4" s="16"/>
      <c r="MIA4" s="16"/>
      <c r="MIB4" s="16"/>
      <c r="MIC4" s="16"/>
      <c r="MID4" s="16"/>
      <c r="MIE4" s="16"/>
      <c r="MIF4" s="16"/>
      <c r="MIG4" s="16"/>
      <c r="MIH4" s="16"/>
      <c r="MII4" s="16"/>
      <c r="MIJ4" s="16"/>
      <c r="MIK4" s="16"/>
      <c r="MIL4" s="16"/>
      <c r="MIM4" s="16"/>
      <c r="MIN4" s="16"/>
      <c r="MIO4" s="16"/>
      <c r="MIP4" s="16"/>
      <c r="MIQ4" s="16"/>
      <c r="MIR4" s="16"/>
      <c r="MIS4" s="16"/>
      <c r="MIT4" s="16"/>
      <c r="MIU4" s="16"/>
      <c r="MIV4" s="16"/>
      <c r="MIW4" s="16"/>
      <c r="MIX4" s="16"/>
      <c r="MIY4" s="16"/>
      <c r="MIZ4" s="16"/>
      <c r="MJA4" s="16"/>
      <c r="MJB4" s="16"/>
      <c r="MJC4" s="16"/>
      <c r="MJD4" s="16"/>
      <c r="MJE4" s="16"/>
      <c r="MJF4" s="16"/>
      <c r="MJG4" s="16"/>
      <c r="MJH4" s="16"/>
      <c r="MJI4" s="16"/>
      <c r="MJJ4" s="16"/>
      <c r="MJK4" s="16"/>
      <c r="MJL4" s="16"/>
      <c r="MJM4" s="16"/>
      <c r="MJN4" s="16"/>
      <c r="MJO4" s="16"/>
      <c r="MJP4" s="16"/>
      <c r="MJQ4" s="16"/>
      <c r="MJR4" s="16"/>
      <c r="MJS4" s="16"/>
      <c r="MJT4" s="16"/>
      <c r="MJU4" s="16"/>
      <c r="MJV4" s="16"/>
      <c r="MJW4" s="16"/>
      <c r="MJX4" s="16"/>
      <c r="MJY4" s="16"/>
      <c r="MJZ4" s="16"/>
      <c r="MKA4" s="16"/>
      <c r="MKB4" s="16"/>
      <c r="MKC4" s="16"/>
      <c r="MKD4" s="16"/>
      <c r="MKE4" s="16"/>
      <c r="MKF4" s="16"/>
      <c r="MKG4" s="16"/>
      <c r="MKH4" s="16"/>
      <c r="MKI4" s="16"/>
      <c r="MKJ4" s="16"/>
      <c r="MKK4" s="16"/>
      <c r="MKL4" s="16"/>
      <c r="MKM4" s="16"/>
      <c r="MKN4" s="16"/>
      <c r="MKO4" s="16"/>
      <c r="MKP4" s="16"/>
      <c r="MKQ4" s="16"/>
      <c r="MKR4" s="16"/>
      <c r="MKS4" s="16"/>
      <c r="MKT4" s="16"/>
      <c r="MKU4" s="16"/>
      <c r="MKV4" s="16"/>
      <c r="MKW4" s="16"/>
      <c r="MKX4" s="16"/>
      <c r="MKY4" s="16"/>
      <c r="MKZ4" s="16"/>
      <c r="MLA4" s="16"/>
      <c r="MLB4" s="16"/>
      <c r="MLC4" s="16"/>
      <c r="MLD4" s="16"/>
      <c r="MLE4" s="16"/>
      <c r="MLF4" s="16"/>
      <c r="MLG4" s="16"/>
      <c r="MLH4" s="16"/>
      <c r="MLI4" s="16"/>
      <c r="MLJ4" s="16"/>
      <c r="MLK4" s="16"/>
      <c r="MLL4" s="16"/>
      <c r="MLM4" s="16"/>
      <c r="MLN4" s="16"/>
      <c r="MLO4" s="16"/>
      <c r="MLP4" s="16"/>
      <c r="MLQ4" s="16"/>
      <c r="MLR4" s="16"/>
      <c r="MLS4" s="16"/>
      <c r="MLT4" s="16"/>
      <c r="MLU4" s="16"/>
      <c r="MLV4" s="16"/>
      <c r="MLW4" s="16"/>
      <c r="MLX4" s="16"/>
      <c r="MLY4" s="16"/>
      <c r="MLZ4" s="16"/>
      <c r="MMA4" s="16"/>
      <c r="MMB4" s="16"/>
      <c r="MMC4" s="16"/>
      <c r="MMD4" s="16"/>
      <c r="MME4" s="16"/>
      <c r="MMF4" s="16"/>
      <c r="MMG4" s="16"/>
      <c r="MMH4" s="16"/>
      <c r="MMI4" s="16"/>
      <c r="MMJ4" s="16"/>
      <c r="MMK4" s="16"/>
      <c r="MML4" s="16"/>
      <c r="MMM4" s="16"/>
      <c r="MMN4" s="16"/>
      <c r="MMO4" s="16"/>
      <c r="MMP4" s="16"/>
      <c r="MMQ4" s="16"/>
      <c r="MMR4" s="16"/>
      <c r="MMS4" s="16"/>
      <c r="MMT4" s="16"/>
      <c r="MMU4" s="16"/>
      <c r="MMV4" s="16"/>
      <c r="MMW4" s="16"/>
      <c r="MMX4" s="16"/>
      <c r="MMY4" s="16"/>
      <c r="MMZ4" s="16"/>
      <c r="MNA4" s="16"/>
      <c r="MNB4" s="16"/>
      <c r="MNC4" s="16"/>
      <c r="MND4" s="16"/>
      <c r="MNE4" s="16"/>
      <c r="MNF4" s="16"/>
      <c r="MNG4" s="16"/>
      <c r="MNH4" s="16"/>
      <c r="MNI4" s="16"/>
      <c r="MNJ4" s="16"/>
      <c r="MNK4" s="16"/>
      <c r="MNL4" s="16"/>
      <c r="MNM4" s="16"/>
      <c r="MNN4" s="16"/>
      <c r="MNO4" s="16"/>
      <c r="MNP4" s="16"/>
      <c r="MNQ4" s="16"/>
      <c r="MNR4" s="16"/>
      <c r="MNS4" s="16"/>
      <c r="MNT4" s="16"/>
      <c r="MNU4" s="16"/>
      <c r="MNV4" s="16"/>
      <c r="MNW4" s="16"/>
      <c r="MNX4" s="16"/>
      <c r="MNY4" s="16"/>
      <c r="MNZ4" s="16"/>
      <c r="MOA4" s="16"/>
      <c r="MOB4" s="16"/>
      <c r="MOC4" s="16"/>
      <c r="MOD4" s="16"/>
      <c r="MOE4" s="16"/>
      <c r="MOF4" s="16"/>
      <c r="MOG4" s="16"/>
      <c r="MOH4" s="16"/>
      <c r="MOI4" s="16"/>
      <c r="MOJ4" s="16"/>
      <c r="MOK4" s="16"/>
      <c r="MOL4" s="16"/>
      <c r="MOM4" s="16"/>
      <c r="MON4" s="16"/>
      <c r="MOO4" s="16"/>
      <c r="MOP4" s="16"/>
      <c r="MOQ4" s="16"/>
      <c r="MOR4" s="16"/>
      <c r="MOS4" s="16"/>
      <c r="MOT4" s="16"/>
      <c r="MOU4" s="16"/>
      <c r="MOV4" s="16"/>
      <c r="MOW4" s="16"/>
      <c r="MOX4" s="16"/>
      <c r="MOY4" s="16"/>
      <c r="MOZ4" s="16"/>
      <c r="MPA4" s="16"/>
      <c r="MPB4" s="16"/>
      <c r="MPC4" s="16"/>
      <c r="MPD4" s="16"/>
      <c r="MPE4" s="16"/>
      <c r="MPF4" s="16"/>
      <c r="MPG4" s="16"/>
      <c r="MPH4" s="16"/>
      <c r="MPI4" s="16"/>
      <c r="MPJ4" s="16"/>
      <c r="MPK4" s="16"/>
      <c r="MPL4" s="16"/>
      <c r="MPM4" s="16"/>
      <c r="MPN4" s="16"/>
      <c r="MPO4" s="16"/>
      <c r="MPP4" s="16"/>
      <c r="MPQ4" s="16"/>
      <c r="MPR4" s="16"/>
      <c r="MPS4" s="16"/>
      <c r="MPT4" s="16"/>
      <c r="MPU4" s="16"/>
      <c r="MPV4" s="16"/>
      <c r="MPW4" s="16"/>
      <c r="MPX4" s="16"/>
      <c r="MPY4" s="16"/>
      <c r="MPZ4" s="16"/>
      <c r="MQA4" s="16"/>
      <c r="MQB4" s="16"/>
      <c r="MQC4" s="16"/>
      <c r="MQD4" s="16"/>
      <c r="MQE4" s="16"/>
      <c r="MQF4" s="16"/>
      <c r="MQG4" s="16"/>
      <c r="MQH4" s="16"/>
      <c r="MQI4" s="16"/>
      <c r="MQJ4" s="16"/>
      <c r="MQK4" s="16"/>
      <c r="MQL4" s="16"/>
      <c r="MQM4" s="16"/>
      <c r="MQN4" s="16"/>
      <c r="MQO4" s="16"/>
      <c r="MQP4" s="16"/>
      <c r="MQQ4" s="16"/>
      <c r="MQR4" s="16"/>
      <c r="MQS4" s="16"/>
      <c r="MQT4" s="16"/>
      <c r="MQU4" s="16"/>
      <c r="MQV4" s="16"/>
      <c r="MQW4" s="16"/>
      <c r="MQX4" s="16"/>
      <c r="MQY4" s="16"/>
      <c r="MQZ4" s="16"/>
      <c r="MRA4" s="16"/>
      <c r="MRB4" s="16"/>
      <c r="MRC4" s="16"/>
      <c r="MRD4" s="16"/>
      <c r="MRE4" s="16"/>
      <c r="MRF4" s="16"/>
      <c r="MRG4" s="16"/>
      <c r="MRH4" s="16"/>
      <c r="MRI4" s="16"/>
      <c r="MRJ4" s="16"/>
      <c r="MRK4" s="16"/>
      <c r="MRL4" s="16"/>
      <c r="MRM4" s="16"/>
      <c r="MRN4" s="16"/>
      <c r="MRO4" s="16"/>
      <c r="MRP4" s="16"/>
      <c r="MRQ4" s="16"/>
      <c r="MRR4" s="16"/>
      <c r="MRS4" s="16"/>
      <c r="MRT4" s="16"/>
      <c r="MRU4" s="16"/>
      <c r="MRV4" s="16"/>
      <c r="MRW4" s="16"/>
      <c r="MRX4" s="16"/>
      <c r="MRY4" s="16"/>
      <c r="MRZ4" s="16"/>
      <c r="MSA4" s="16"/>
      <c r="MSB4" s="16"/>
      <c r="MSC4" s="16"/>
      <c r="MSD4" s="16"/>
      <c r="MSE4" s="16"/>
      <c r="MSF4" s="16"/>
      <c r="MSG4" s="16"/>
      <c r="MSH4" s="16"/>
      <c r="MSI4" s="16"/>
      <c r="MSJ4" s="16"/>
      <c r="MSK4" s="16"/>
      <c r="MSL4" s="16"/>
      <c r="MSM4" s="16"/>
      <c r="MSN4" s="16"/>
      <c r="MSO4" s="16"/>
      <c r="MSP4" s="16"/>
      <c r="MSQ4" s="16"/>
      <c r="MSR4" s="16"/>
      <c r="MSS4" s="16"/>
      <c r="MST4" s="16"/>
      <c r="MSU4" s="16"/>
      <c r="MSV4" s="16"/>
      <c r="MSW4" s="16"/>
      <c r="MSX4" s="16"/>
      <c r="MSY4" s="16"/>
      <c r="MSZ4" s="16"/>
      <c r="MTA4" s="16"/>
      <c r="MTB4" s="16"/>
      <c r="MTC4" s="16"/>
      <c r="MTD4" s="16"/>
      <c r="MTE4" s="16"/>
      <c r="MTF4" s="16"/>
      <c r="MTG4" s="16"/>
      <c r="MTH4" s="16"/>
      <c r="MTI4" s="16"/>
      <c r="MTJ4" s="16"/>
      <c r="MTK4" s="16"/>
      <c r="MTL4" s="16"/>
      <c r="MTM4" s="16"/>
      <c r="MTN4" s="16"/>
      <c r="MTO4" s="16"/>
      <c r="MTP4" s="16"/>
      <c r="MTQ4" s="16"/>
      <c r="MTR4" s="16"/>
      <c r="MTS4" s="16"/>
      <c r="MTT4" s="16"/>
      <c r="MTU4" s="16"/>
      <c r="MTV4" s="16"/>
      <c r="MTW4" s="16"/>
      <c r="MTX4" s="16"/>
      <c r="MTY4" s="16"/>
      <c r="MTZ4" s="16"/>
      <c r="MUA4" s="16"/>
      <c r="MUB4" s="16"/>
      <c r="MUC4" s="16"/>
      <c r="MUD4" s="16"/>
      <c r="MUE4" s="16"/>
      <c r="MUF4" s="16"/>
      <c r="MUG4" s="16"/>
      <c r="MUH4" s="16"/>
      <c r="MUI4" s="16"/>
      <c r="MUJ4" s="16"/>
      <c r="MUK4" s="16"/>
      <c r="MUL4" s="16"/>
      <c r="MUM4" s="16"/>
      <c r="MUN4" s="16"/>
      <c r="MUO4" s="16"/>
      <c r="MUP4" s="16"/>
      <c r="MUQ4" s="16"/>
      <c r="MUR4" s="16"/>
      <c r="MUS4" s="16"/>
      <c r="MUT4" s="16"/>
      <c r="MUU4" s="16"/>
      <c r="MUV4" s="16"/>
      <c r="MUW4" s="16"/>
      <c r="MUX4" s="16"/>
      <c r="MUY4" s="16"/>
      <c r="MUZ4" s="16"/>
      <c r="MVA4" s="16"/>
      <c r="MVB4" s="16"/>
      <c r="MVC4" s="16"/>
      <c r="MVD4" s="16"/>
      <c r="MVE4" s="16"/>
      <c r="MVF4" s="16"/>
      <c r="MVG4" s="16"/>
      <c r="MVH4" s="16"/>
      <c r="MVI4" s="16"/>
      <c r="MVJ4" s="16"/>
      <c r="MVK4" s="16"/>
      <c r="MVL4" s="16"/>
      <c r="MVM4" s="16"/>
      <c r="MVN4" s="16"/>
      <c r="MVO4" s="16"/>
      <c r="MVP4" s="16"/>
      <c r="MVQ4" s="16"/>
      <c r="MVR4" s="16"/>
      <c r="MVS4" s="16"/>
      <c r="MVT4" s="16"/>
      <c r="MVU4" s="16"/>
      <c r="MVV4" s="16"/>
      <c r="MVW4" s="16"/>
      <c r="MVX4" s="16"/>
      <c r="MVY4" s="16"/>
      <c r="MVZ4" s="16"/>
      <c r="MWA4" s="16"/>
      <c r="MWB4" s="16"/>
      <c r="MWC4" s="16"/>
      <c r="MWD4" s="16"/>
      <c r="MWE4" s="16"/>
      <c r="MWF4" s="16"/>
      <c r="MWG4" s="16"/>
      <c r="MWH4" s="16"/>
      <c r="MWI4" s="16"/>
      <c r="MWJ4" s="16"/>
      <c r="MWK4" s="16"/>
      <c r="MWL4" s="16"/>
      <c r="MWM4" s="16"/>
      <c r="MWN4" s="16"/>
      <c r="MWO4" s="16"/>
      <c r="MWP4" s="16"/>
      <c r="MWQ4" s="16"/>
      <c r="MWR4" s="16"/>
      <c r="MWS4" s="16"/>
      <c r="MWT4" s="16"/>
      <c r="MWU4" s="16"/>
      <c r="MWV4" s="16"/>
      <c r="MWW4" s="16"/>
      <c r="MWX4" s="16"/>
      <c r="MWY4" s="16"/>
      <c r="MWZ4" s="16"/>
      <c r="MXA4" s="16"/>
      <c r="MXB4" s="16"/>
      <c r="MXC4" s="16"/>
      <c r="MXD4" s="16"/>
      <c r="MXE4" s="16"/>
      <c r="MXF4" s="16"/>
      <c r="MXG4" s="16"/>
      <c r="MXH4" s="16"/>
      <c r="MXI4" s="16"/>
      <c r="MXJ4" s="16"/>
      <c r="MXK4" s="16"/>
      <c r="MXL4" s="16"/>
      <c r="MXM4" s="16"/>
      <c r="MXN4" s="16"/>
      <c r="MXO4" s="16"/>
      <c r="MXP4" s="16"/>
      <c r="MXQ4" s="16"/>
      <c r="MXR4" s="16"/>
      <c r="MXS4" s="16"/>
      <c r="MXT4" s="16"/>
      <c r="MXU4" s="16"/>
      <c r="MXV4" s="16"/>
      <c r="MXW4" s="16"/>
      <c r="MXX4" s="16"/>
      <c r="MXY4" s="16"/>
      <c r="MXZ4" s="16"/>
      <c r="MYA4" s="16"/>
      <c r="MYB4" s="16"/>
      <c r="MYC4" s="16"/>
      <c r="MYD4" s="16"/>
      <c r="MYE4" s="16"/>
      <c r="MYF4" s="16"/>
      <c r="MYG4" s="16"/>
      <c r="MYH4" s="16"/>
      <c r="MYI4" s="16"/>
      <c r="MYJ4" s="16"/>
      <c r="MYK4" s="16"/>
      <c r="MYL4" s="16"/>
      <c r="MYM4" s="16"/>
      <c r="MYN4" s="16"/>
      <c r="MYO4" s="16"/>
      <c r="MYP4" s="16"/>
      <c r="MYQ4" s="16"/>
      <c r="MYR4" s="16"/>
      <c r="MYS4" s="16"/>
      <c r="MYT4" s="16"/>
      <c r="MYU4" s="16"/>
      <c r="MYV4" s="16"/>
      <c r="MYW4" s="16"/>
      <c r="MYX4" s="16"/>
      <c r="MYY4" s="16"/>
      <c r="MYZ4" s="16"/>
      <c r="MZA4" s="16"/>
      <c r="MZB4" s="16"/>
      <c r="MZC4" s="16"/>
      <c r="MZD4" s="16"/>
      <c r="MZE4" s="16"/>
      <c r="MZF4" s="16"/>
      <c r="MZG4" s="16"/>
      <c r="MZH4" s="16"/>
      <c r="MZI4" s="16"/>
      <c r="MZJ4" s="16"/>
      <c r="MZK4" s="16"/>
      <c r="MZL4" s="16"/>
      <c r="MZM4" s="16"/>
      <c r="MZN4" s="16"/>
      <c r="MZO4" s="16"/>
      <c r="MZP4" s="16"/>
      <c r="MZQ4" s="16"/>
      <c r="MZR4" s="16"/>
      <c r="MZS4" s="16"/>
      <c r="MZT4" s="16"/>
      <c r="MZU4" s="16"/>
      <c r="MZV4" s="16"/>
      <c r="MZW4" s="16"/>
      <c r="MZX4" s="16"/>
      <c r="MZY4" s="16"/>
      <c r="MZZ4" s="16"/>
      <c r="NAA4" s="16"/>
      <c r="NAB4" s="16"/>
      <c r="NAC4" s="16"/>
      <c r="NAD4" s="16"/>
      <c r="NAE4" s="16"/>
      <c r="NAF4" s="16"/>
      <c r="NAG4" s="16"/>
      <c r="NAH4" s="16"/>
      <c r="NAI4" s="16"/>
      <c r="NAJ4" s="16"/>
      <c r="NAK4" s="16"/>
      <c r="NAL4" s="16"/>
      <c r="NAM4" s="16"/>
      <c r="NAN4" s="16"/>
      <c r="NAO4" s="16"/>
      <c r="NAP4" s="16"/>
      <c r="NAQ4" s="16"/>
      <c r="NAR4" s="16"/>
      <c r="NAS4" s="16"/>
      <c r="NAT4" s="16"/>
      <c r="NAU4" s="16"/>
      <c r="NAV4" s="16"/>
      <c r="NAW4" s="16"/>
      <c r="NAX4" s="16"/>
      <c r="NAY4" s="16"/>
      <c r="NAZ4" s="16"/>
      <c r="NBA4" s="16"/>
      <c r="NBB4" s="16"/>
      <c r="NBC4" s="16"/>
      <c r="NBD4" s="16"/>
      <c r="NBE4" s="16"/>
      <c r="NBF4" s="16"/>
      <c r="NBG4" s="16"/>
      <c r="NBH4" s="16"/>
      <c r="NBI4" s="16"/>
      <c r="NBJ4" s="16"/>
      <c r="NBK4" s="16"/>
      <c r="NBL4" s="16"/>
      <c r="NBM4" s="16"/>
      <c r="NBN4" s="16"/>
      <c r="NBO4" s="16"/>
      <c r="NBP4" s="16"/>
      <c r="NBQ4" s="16"/>
      <c r="NBR4" s="16"/>
      <c r="NBS4" s="16"/>
      <c r="NBT4" s="16"/>
      <c r="NBU4" s="16"/>
      <c r="NBV4" s="16"/>
      <c r="NBW4" s="16"/>
      <c r="NBX4" s="16"/>
      <c r="NBY4" s="16"/>
      <c r="NBZ4" s="16"/>
      <c r="NCA4" s="16"/>
      <c r="NCB4" s="16"/>
      <c r="NCC4" s="16"/>
      <c r="NCD4" s="16"/>
      <c r="NCE4" s="16"/>
      <c r="NCF4" s="16"/>
      <c r="NCG4" s="16"/>
      <c r="NCH4" s="16"/>
      <c r="NCI4" s="16"/>
      <c r="NCJ4" s="16"/>
      <c r="NCK4" s="16"/>
      <c r="NCL4" s="16"/>
      <c r="NCM4" s="16"/>
      <c r="NCN4" s="16"/>
      <c r="NCO4" s="16"/>
      <c r="NCP4" s="16"/>
      <c r="NCQ4" s="16"/>
      <c r="NCR4" s="16"/>
      <c r="NCS4" s="16"/>
      <c r="NCT4" s="16"/>
      <c r="NCU4" s="16"/>
      <c r="NCV4" s="16"/>
      <c r="NCW4" s="16"/>
      <c r="NCX4" s="16"/>
      <c r="NCY4" s="16"/>
      <c r="NCZ4" s="16"/>
      <c r="NDA4" s="16"/>
      <c r="NDB4" s="16"/>
      <c r="NDC4" s="16"/>
      <c r="NDD4" s="16"/>
      <c r="NDE4" s="16"/>
      <c r="NDF4" s="16"/>
      <c r="NDG4" s="16"/>
      <c r="NDH4" s="16"/>
      <c r="NDI4" s="16"/>
      <c r="NDJ4" s="16"/>
      <c r="NDK4" s="16"/>
      <c r="NDL4" s="16"/>
      <c r="NDM4" s="16"/>
      <c r="NDN4" s="16"/>
      <c r="NDO4" s="16"/>
      <c r="NDP4" s="16"/>
      <c r="NDQ4" s="16"/>
      <c r="NDR4" s="16"/>
      <c r="NDS4" s="16"/>
      <c r="NDT4" s="16"/>
      <c r="NDU4" s="16"/>
      <c r="NDV4" s="16"/>
      <c r="NDW4" s="16"/>
      <c r="NDX4" s="16"/>
      <c r="NDY4" s="16"/>
      <c r="NDZ4" s="16"/>
      <c r="NEA4" s="16"/>
      <c r="NEB4" s="16"/>
      <c r="NEC4" s="16"/>
      <c r="NED4" s="16"/>
      <c r="NEE4" s="16"/>
      <c r="NEF4" s="16"/>
      <c r="NEG4" s="16"/>
      <c r="NEH4" s="16"/>
      <c r="NEI4" s="16"/>
      <c r="NEJ4" s="16"/>
      <c r="NEK4" s="16"/>
      <c r="NEL4" s="16"/>
      <c r="NEM4" s="16"/>
      <c r="NEN4" s="16"/>
      <c r="NEO4" s="16"/>
      <c r="NEP4" s="16"/>
      <c r="NEQ4" s="16"/>
      <c r="NER4" s="16"/>
      <c r="NES4" s="16"/>
      <c r="NET4" s="16"/>
      <c r="NEU4" s="16"/>
      <c r="NEV4" s="16"/>
      <c r="NEW4" s="16"/>
      <c r="NEX4" s="16"/>
      <c r="NEY4" s="16"/>
      <c r="NEZ4" s="16"/>
      <c r="NFA4" s="16"/>
      <c r="NFB4" s="16"/>
      <c r="NFC4" s="16"/>
      <c r="NFD4" s="16"/>
      <c r="NFE4" s="16"/>
      <c r="NFF4" s="16"/>
      <c r="NFG4" s="16"/>
      <c r="NFH4" s="16"/>
      <c r="NFI4" s="16"/>
      <c r="NFJ4" s="16"/>
      <c r="NFK4" s="16"/>
      <c r="NFL4" s="16"/>
      <c r="NFM4" s="16"/>
      <c r="NFN4" s="16"/>
      <c r="NFO4" s="16"/>
      <c r="NFP4" s="16"/>
      <c r="NFQ4" s="16"/>
      <c r="NFR4" s="16"/>
      <c r="NFS4" s="16"/>
      <c r="NFT4" s="16"/>
      <c r="NFU4" s="16"/>
      <c r="NFV4" s="16"/>
      <c r="NFW4" s="16"/>
      <c r="NFX4" s="16"/>
      <c r="NFY4" s="16"/>
      <c r="NFZ4" s="16"/>
      <c r="NGA4" s="16"/>
      <c r="NGB4" s="16"/>
      <c r="NGC4" s="16"/>
      <c r="NGD4" s="16"/>
      <c r="NGE4" s="16"/>
      <c r="NGF4" s="16"/>
      <c r="NGG4" s="16"/>
      <c r="NGH4" s="16"/>
      <c r="NGI4" s="16"/>
      <c r="NGJ4" s="16"/>
      <c r="NGK4" s="16"/>
      <c r="NGL4" s="16"/>
      <c r="NGM4" s="16"/>
      <c r="NGN4" s="16"/>
      <c r="NGO4" s="16"/>
      <c r="NGP4" s="16"/>
      <c r="NGQ4" s="16"/>
      <c r="NGR4" s="16"/>
      <c r="NGS4" s="16"/>
      <c r="NGT4" s="16"/>
      <c r="NGU4" s="16"/>
      <c r="NGV4" s="16"/>
      <c r="NGW4" s="16"/>
      <c r="NGX4" s="16"/>
      <c r="NGY4" s="16"/>
      <c r="NGZ4" s="16"/>
      <c r="NHA4" s="16"/>
      <c r="NHB4" s="16"/>
      <c r="NHC4" s="16"/>
      <c r="NHD4" s="16"/>
      <c r="NHE4" s="16"/>
      <c r="NHF4" s="16"/>
      <c r="NHG4" s="16"/>
      <c r="NHH4" s="16"/>
      <c r="NHI4" s="16"/>
      <c r="NHJ4" s="16"/>
      <c r="NHK4" s="16"/>
      <c r="NHL4" s="16"/>
      <c r="NHM4" s="16"/>
      <c r="NHN4" s="16"/>
      <c r="NHO4" s="16"/>
      <c r="NHP4" s="16"/>
      <c r="NHQ4" s="16"/>
      <c r="NHR4" s="16"/>
      <c r="NHS4" s="16"/>
      <c r="NHT4" s="16"/>
      <c r="NHU4" s="16"/>
      <c r="NHV4" s="16"/>
      <c r="NHW4" s="16"/>
      <c r="NHX4" s="16"/>
      <c r="NHY4" s="16"/>
      <c r="NHZ4" s="16"/>
      <c r="NIA4" s="16"/>
      <c r="NIB4" s="16"/>
      <c r="NIC4" s="16"/>
      <c r="NID4" s="16"/>
      <c r="NIE4" s="16"/>
      <c r="NIF4" s="16"/>
      <c r="NIG4" s="16"/>
      <c r="NIH4" s="16"/>
      <c r="NII4" s="16"/>
      <c r="NIJ4" s="16"/>
      <c r="NIK4" s="16"/>
      <c r="NIL4" s="16"/>
      <c r="NIM4" s="16"/>
      <c r="NIN4" s="16"/>
      <c r="NIO4" s="16"/>
      <c r="NIP4" s="16"/>
      <c r="NIQ4" s="16"/>
      <c r="NIR4" s="16"/>
      <c r="NIS4" s="16"/>
      <c r="NIT4" s="16"/>
      <c r="NIU4" s="16"/>
      <c r="NIV4" s="16"/>
      <c r="NIW4" s="16"/>
      <c r="NIX4" s="16"/>
      <c r="NIY4" s="16"/>
      <c r="NIZ4" s="16"/>
      <c r="NJA4" s="16"/>
      <c r="NJB4" s="16"/>
      <c r="NJC4" s="16"/>
      <c r="NJD4" s="16"/>
      <c r="NJE4" s="16"/>
      <c r="NJF4" s="16"/>
      <c r="NJG4" s="16"/>
      <c r="NJH4" s="16"/>
      <c r="NJI4" s="16"/>
      <c r="NJJ4" s="16"/>
      <c r="NJK4" s="16"/>
      <c r="NJL4" s="16"/>
      <c r="NJM4" s="16"/>
      <c r="NJN4" s="16"/>
      <c r="NJO4" s="16"/>
      <c r="NJP4" s="16"/>
      <c r="NJQ4" s="16"/>
      <c r="NJR4" s="16"/>
      <c r="NJS4" s="16"/>
      <c r="NJT4" s="16"/>
      <c r="NJU4" s="16"/>
      <c r="NJV4" s="16"/>
      <c r="NJW4" s="16"/>
      <c r="NJX4" s="16"/>
      <c r="NJY4" s="16"/>
      <c r="NJZ4" s="16"/>
      <c r="NKA4" s="16"/>
      <c r="NKB4" s="16"/>
      <c r="NKC4" s="16"/>
      <c r="NKD4" s="16"/>
      <c r="NKE4" s="16"/>
      <c r="NKF4" s="16"/>
      <c r="NKG4" s="16"/>
      <c r="NKH4" s="16"/>
      <c r="NKI4" s="16"/>
      <c r="NKJ4" s="16"/>
      <c r="NKK4" s="16"/>
      <c r="NKL4" s="16"/>
      <c r="NKM4" s="16"/>
      <c r="NKN4" s="16"/>
      <c r="NKO4" s="16"/>
      <c r="NKP4" s="16"/>
      <c r="NKQ4" s="16"/>
      <c r="NKR4" s="16"/>
      <c r="NKS4" s="16"/>
      <c r="NKT4" s="16"/>
      <c r="NKU4" s="16"/>
      <c r="NKV4" s="16"/>
      <c r="NKW4" s="16"/>
      <c r="NKX4" s="16"/>
      <c r="NKY4" s="16"/>
      <c r="NKZ4" s="16"/>
      <c r="NLA4" s="16"/>
      <c r="NLB4" s="16"/>
      <c r="NLC4" s="16"/>
      <c r="NLD4" s="16"/>
      <c r="NLE4" s="16"/>
      <c r="NLF4" s="16"/>
      <c r="NLG4" s="16"/>
      <c r="NLH4" s="16"/>
      <c r="NLI4" s="16"/>
      <c r="NLJ4" s="16"/>
      <c r="NLK4" s="16"/>
      <c r="NLL4" s="16"/>
      <c r="NLM4" s="16"/>
      <c r="NLN4" s="16"/>
      <c r="NLO4" s="16"/>
      <c r="NLP4" s="16"/>
      <c r="NLQ4" s="16"/>
      <c r="NLR4" s="16"/>
      <c r="NLS4" s="16"/>
      <c r="NLT4" s="16"/>
      <c r="NLU4" s="16"/>
      <c r="NLV4" s="16"/>
      <c r="NLW4" s="16"/>
      <c r="NLX4" s="16"/>
      <c r="NLY4" s="16"/>
      <c r="NLZ4" s="16"/>
      <c r="NMA4" s="16"/>
      <c r="NMB4" s="16"/>
      <c r="NMC4" s="16"/>
      <c r="NMD4" s="16"/>
      <c r="NME4" s="16"/>
      <c r="NMF4" s="16"/>
      <c r="NMG4" s="16"/>
      <c r="NMH4" s="16"/>
      <c r="NMI4" s="16"/>
      <c r="NMJ4" s="16"/>
      <c r="NMK4" s="16"/>
      <c r="NML4" s="16"/>
      <c r="NMM4" s="16"/>
      <c r="NMN4" s="16"/>
      <c r="NMO4" s="16"/>
      <c r="NMP4" s="16"/>
      <c r="NMQ4" s="16"/>
      <c r="NMR4" s="16"/>
      <c r="NMS4" s="16"/>
      <c r="NMT4" s="16"/>
      <c r="NMU4" s="16"/>
      <c r="NMV4" s="16"/>
      <c r="NMW4" s="16"/>
      <c r="NMX4" s="16"/>
      <c r="NMY4" s="16"/>
      <c r="NMZ4" s="16"/>
      <c r="NNA4" s="16"/>
      <c r="NNB4" s="16"/>
      <c r="NNC4" s="16"/>
      <c r="NND4" s="16"/>
      <c r="NNE4" s="16"/>
      <c r="NNF4" s="16"/>
      <c r="NNG4" s="16"/>
      <c r="NNH4" s="16"/>
      <c r="NNI4" s="16"/>
      <c r="NNJ4" s="16"/>
      <c r="NNK4" s="16"/>
      <c r="NNL4" s="16"/>
      <c r="NNM4" s="16"/>
      <c r="NNN4" s="16"/>
      <c r="NNO4" s="16"/>
      <c r="NNP4" s="16"/>
      <c r="NNQ4" s="16"/>
      <c r="NNR4" s="16"/>
      <c r="NNS4" s="16"/>
      <c r="NNT4" s="16"/>
      <c r="NNU4" s="16"/>
      <c r="NNV4" s="16"/>
      <c r="NNW4" s="16"/>
      <c r="NNX4" s="16"/>
      <c r="NNY4" s="16"/>
      <c r="NNZ4" s="16"/>
      <c r="NOA4" s="16"/>
      <c r="NOB4" s="16"/>
      <c r="NOC4" s="16"/>
      <c r="NOD4" s="16"/>
      <c r="NOE4" s="16"/>
      <c r="NOF4" s="16"/>
      <c r="NOG4" s="16"/>
      <c r="NOH4" s="16"/>
      <c r="NOI4" s="16"/>
      <c r="NOJ4" s="16"/>
      <c r="NOK4" s="16"/>
      <c r="NOL4" s="16"/>
      <c r="NOM4" s="16"/>
      <c r="NON4" s="16"/>
      <c r="NOO4" s="16"/>
      <c r="NOP4" s="16"/>
      <c r="NOQ4" s="16"/>
      <c r="NOR4" s="16"/>
      <c r="NOS4" s="16"/>
      <c r="NOT4" s="16"/>
      <c r="NOU4" s="16"/>
      <c r="NOV4" s="16"/>
      <c r="NOW4" s="16"/>
      <c r="NOX4" s="16"/>
      <c r="NOY4" s="16"/>
      <c r="NOZ4" s="16"/>
      <c r="NPA4" s="16"/>
      <c r="NPB4" s="16"/>
      <c r="NPC4" s="16"/>
      <c r="NPD4" s="16"/>
      <c r="NPE4" s="16"/>
      <c r="NPF4" s="16"/>
      <c r="NPG4" s="16"/>
      <c r="NPH4" s="16"/>
      <c r="NPI4" s="16"/>
      <c r="NPJ4" s="16"/>
      <c r="NPK4" s="16"/>
      <c r="NPL4" s="16"/>
      <c r="NPM4" s="16"/>
      <c r="NPN4" s="16"/>
      <c r="NPO4" s="16"/>
      <c r="NPP4" s="16"/>
      <c r="NPQ4" s="16"/>
      <c r="NPR4" s="16"/>
      <c r="NPS4" s="16"/>
      <c r="NPT4" s="16"/>
      <c r="NPU4" s="16"/>
      <c r="NPV4" s="16"/>
      <c r="NPW4" s="16"/>
      <c r="NPX4" s="16"/>
      <c r="NPY4" s="16"/>
      <c r="NPZ4" s="16"/>
      <c r="NQA4" s="16"/>
      <c r="NQB4" s="16"/>
      <c r="NQC4" s="16"/>
      <c r="NQD4" s="16"/>
      <c r="NQE4" s="16"/>
      <c r="NQF4" s="16"/>
      <c r="NQG4" s="16"/>
      <c r="NQH4" s="16"/>
      <c r="NQI4" s="16"/>
      <c r="NQJ4" s="16"/>
      <c r="NQK4" s="16"/>
      <c r="NQL4" s="16"/>
      <c r="NQM4" s="16"/>
      <c r="NQN4" s="16"/>
      <c r="NQO4" s="16"/>
      <c r="NQP4" s="16"/>
      <c r="NQQ4" s="16"/>
      <c r="NQR4" s="16"/>
      <c r="NQS4" s="16"/>
      <c r="NQT4" s="16"/>
      <c r="NQU4" s="16"/>
      <c r="NQV4" s="16"/>
      <c r="NQW4" s="16"/>
      <c r="NQX4" s="16"/>
      <c r="NQY4" s="16"/>
      <c r="NQZ4" s="16"/>
      <c r="NRA4" s="16"/>
      <c r="NRB4" s="16"/>
      <c r="NRC4" s="16"/>
      <c r="NRD4" s="16"/>
      <c r="NRE4" s="16"/>
      <c r="NRF4" s="16"/>
      <c r="NRG4" s="16"/>
      <c r="NRH4" s="16"/>
      <c r="NRI4" s="16"/>
      <c r="NRJ4" s="16"/>
      <c r="NRK4" s="16"/>
      <c r="NRL4" s="16"/>
      <c r="NRM4" s="16"/>
      <c r="NRN4" s="16"/>
      <c r="NRO4" s="16"/>
      <c r="NRP4" s="16"/>
      <c r="NRQ4" s="16"/>
      <c r="NRR4" s="16"/>
      <c r="NRS4" s="16"/>
      <c r="NRT4" s="16"/>
      <c r="NRU4" s="16"/>
      <c r="NRV4" s="16"/>
      <c r="NRW4" s="16"/>
      <c r="NRX4" s="16"/>
      <c r="NRY4" s="16"/>
      <c r="NRZ4" s="16"/>
      <c r="NSA4" s="16"/>
      <c r="NSB4" s="16"/>
      <c r="NSC4" s="16"/>
      <c r="NSD4" s="16"/>
      <c r="NSE4" s="16"/>
      <c r="NSF4" s="16"/>
      <c r="NSG4" s="16"/>
      <c r="NSH4" s="16"/>
      <c r="NSI4" s="16"/>
      <c r="NSJ4" s="16"/>
      <c r="NSK4" s="16"/>
      <c r="NSL4" s="16"/>
      <c r="NSM4" s="16"/>
      <c r="NSN4" s="16"/>
      <c r="NSO4" s="16"/>
      <c r="NSP4" s="16"/>
      <c r="NSQ4" s="16"/>
      <c r="NSR4" s="16"/>
      <c r="NSS4" s="16"/>
      <c r="NST4" s="16"/>
      <c r="NSU4" s="16"/>
      <c r="NSV4" s="16"/>
      <c r="NSW4" s="16"/>
      <c r="NSX4" s="16"/>
      <c r="NSY4" s="16"/>
      <c r="NSZ4" s="16"/>
      <c r="NTA4" s="16"/>
      <c r="NTB4" s="16"/>
      <c r="NTC4" s="16"/>
      <c r="NTD4" s="16"/>
      <c r="NTE4" s="16"/>
      <c r="NTF4" s="16"/>
      <c r="NTG4" s="16"/>
      <c r="NTH4" s="16"/>
      <c r="NTI4" s="16"/>
      <c r="NTJ4" s="16"/>
      <c r="NTK4" s="16"/>
      <c r="NTL4" s="16"/>
      <c r="NTM4" s="16"/>
      <c r="NTN4" s="16"/>
      <c r="NTO4" s="16"/>
      <c r="NTP4" s="16"/>
      <c r="NTQ4" s="16"/>
      <c r="NTR4" s="16"/>
      <c r="NTS4" s="16"/>
      <c r="NTT4" s="16"/>
      <c r="NTU4" s="16"/>
      <c r="NTV4" s="16"/>
      <c r="NTW4" s="16"/>
      <c r="NTX4" s="16"/>
      <c r="NTY4" s="16"/>
      <c r="NTZ4" s="16"/>
      <c r="NUA4" s="16"/>
      <c r="NUB4" s="16"/>
      <c r="NUC4" s="16"/>
      <c r="NUD4" s="16"/>
      <c r="NUE4" s="16"/>
      <c r="NUF4" s="16"/>
      <c r="NUG4" s="16"/>
      <c r="NUH4" s="16"/>
      <c r="NUI4" s="16"/>
      <c r="NUJ4" s="16"/>
      <c r="NUK4" s="16"/>
      <c r="NUL4" s="16"/>
      <c r="NUM4" s="16"/>
      <c r="NUN4" s="16"/>
      <c r="NUO4" s="16"/>
      <c r="NUP4" s="16"/>
      <c r="NUQ4" s="16"/>
      <c r="NUR4" s="16"/>
      <c r="NUS4" s="16"/>
      <c r="NUT4" s="16"/>
      <c r="NUU4" s="16"/>
      <c r="NUV4" s="16"/>
      <c r="NUW4" s="16"/>
      <c r="NUX4" s="16"/>
      <c r="NUY4" s="16"/>
      <c r="NUZ4" s="16"/>
      <c r="NVA4" s="16"/>
      <c r="NVB4" s="16"/>
      <c r="NVC4" s="16"/>
      <c r="NVD4" s="16"/>
      <c r="NVE4" s="16"/>
      <c r="NVF4" s="16"/>
      <c r="NVG4" s="16"/>
      <c r="NVH4" s="16"/>
      <c r="NVI4" s="16"/>
      <c r="NVJ4" s="16"/>
      <c r="NVK4" s="16"/>
      <c r="NVL4" s="16"/>
      <c r="NVM4" s="16"/>
      <c r="NVN4" s="16"/>
      <c r="NVO4" s="16"/>
      <c r="NVP4" s="16"/>
      <c r="NVQ4" s="16"/>
      <c r="NVR4" s="16"/>
      <c r="NVS4" s="16"/>
      <c r="NVT4" s="16"/>
      <c r="NVU4" s="16"/>
      <c r="NVV4" s="16"/>
      <c r="NVW4" s="16"/>
      <c r="NVX4" s="16"/>
      <c r="NVY4" s="16"/>
      <c r="NVZ4" s="16"/>
      <c r="NWA4" s="16"/>
      <c r="NWB4" s="16"/>
      <c r="NWC4" s="16"/>
      <c r="NWD4" s="16"/>
      <c r="NWE4" s="16"/>
      <c r="NWF4" s="16"/>
      <c r="NWG4" s="16"/>
      <c r="NWH4" s="16"/>
      <c r="NWI4" s="16"/>
      <c r="NWJ4" s="16"/>
      <c r="NWK4" s="16"/>
      <c r="NWL4" s="16"/>
      <c r="NWM4" s="16"/>
      <c r="NWN4" s="16"/>
      <c r="NWO4" s="16"/>
      <c r="NWP4" s="16"/>
      <c r="NWQ4" s="16"/>
      <c r="NWR4" s="16"/>
      <c r="NWS4" s="16"/>
      <c r="NWT4" s="16"/>
      <c r="NWU4" s="16"/>
      <c r="NWV4" s="16"/>
      <c r="NWW4" s="16"/>
      <c r="NWX4" s="16"/>
      <c r="NWY4" s="16"/>
      <c r="NWZ4" s="16"/>
      <c r="NXA4" s="16"/>
      <c r="NXB4" s="16"/>
      <c r="NXC4" s="16"/>
      <c r="NXD4" s="16"/>
      <c r="NXE4" s="16"/>
      <c r="NXF4" s="16"/>
      <c r="NXG4" s="16"/>
      <c r="NXH4" s="16"/>
      <c r="NXI4" s="16"/>
      <c r="NXJ4" s="16"/>
      <c r="NXK4" s="16"/>
      <c r="NXL4" s="16"/>
      <c r="NXM4" s="16"/>
      <c r="NXN4" s="16"/>
      <c r="NXO4" s="16"/>
      <c r="NXP4" s="16"/>
      <c r="NXQ4" s="16"/>
      <c r="NXR4" s="16"/>
      <c r="NXS4" s="16"/>
      <c r="NXT4" s="16"/>
      <c r="NXU4" s="16"/>
      <c r="NXV4" s="16"/>
      <c r="NXW4" s="16"/>
      <c r="NXX4" s="16"/>
      <c r="NXY4" s="16"/>
      <c r="NXZ4" s="16"/>
      <c r="NYA4" s="16"/>
      <c r="NYB4" s="16"/>
      <c r="NYC4" s="16"/>
      <c r="NYD4" s="16"/>
      <c r="NYE4" s="16"/>
      <c r="NYF4" s="16"/>
      <c r="NYG4" s="16"/>
      <c r="NYH4" s="16"/>
      <c r="NYI4" s="16"/>
      <c r="NYJ4" s="16"/>
      <c r="NYK4" s="16"/>
      <c r="NYL4" s="16"/>
      <c r="NYM4" s="16"/>
      <c r="NYN4" s="16"/>
      <c r="NYO4" s="16"/>
      <c r="NYP4" s="16"/>
      <c r="NYQ4" s="16"/>
      <c r="NYR4" s="16"/>
      <c r="NYS4" s="16"/>
      <c r="NYT4" s="16"/>
      <c r="NYU4" s="16"/>
      <c r="NYV4" s="16"/>
      <c r="NYW4" s="16"/>
      <c r="NYX4" s="16"/>
      <c r="NYY4" s="16"/>
      <c r="NYZ4" s="16"/>
      <c r="NZA4" s="16"/>
      <c r="NZB4" s="16"/>
      <c r="NZC4" s="16"/>
      <c r="NZD4" s="16"/>
      <c r="NZE4" s="16"/>
      <c r="NZF4" s="16"/>
      <c r="NZG4" s="16"/>
      <c r="NZH4" s="16"/>
      <c r="NZI4" s="16"/>
      <c r="NZJ4" s="16"/>
      <c r="NZK4" s="16"/>
      <c r="NZL4" s="16"/>
      <c r="NZM4" s="16"/>
      <c r="NZN4" s="16"/>
      <c r="NZO4" s="16"/>
      <c r="NZP4" s="16"/>
      <c r="NZQ4" s="16"/>
      <c r="NZR4" s="16"/>
      <c r="NZS4" s="16"/>
      <c r="NZT4" s="16"/>
      <c r="NZU4" s="16"/>
      <c r="NZV4" s="16"/>
      <c r="NZW4" s="16"/>
      <c r="NZX4" s="16"/>
      <c r="NZY4" s="16"/>
      <c r="NZZ4" s="16"/>
      <c r="OAA4" s="16"/>
      <c r="OAB4" s="16"/>
      <c r="OAC4" s="16"/>
      <c r="OAD4" s="16"/>
      <c r="OAE4" s="16"/>
      <c r="OAF4" s="16"/>
      <c r="OAG4" s="16"/>
      <c r="OAH4" s="16"/>
      <c r="OAI4" s="16"/>
      <c r="OAJ4" s="16"/>
      <c r="OAK4" s="16"/>
      <c r="OAL4" s="16"/>
      <c r="OAM4" s="16"/>
      <c r="OAN4" s="16"/>
      <c r="OAO4" s="16"/>
      <c r="OAP4" s="16"/>
      <c r="OAQ4" s="16"/>
      <c r="OAR4" s="16"/>
      <c r="OAS4" s="16"/>
      <c r="OAT4" s="16"/>
      <c r="OAU4" s="16"/>
      <c r="OAV4" s="16"/>
      <c r="OAW4" s="16"/>
      <c r="OAX4" s="16"/>
      <c r="OAY4" s="16"/>
      <c r="OAZ4" s="16"/>
      <c r="OBA4" s="16"/>
      <c r="OBB4" s="16"/>
      <c r="OBC4" s="16"/>
      <c r="OBD4" s="16"/>
      <c r="OBE4" s="16"/>
      <c r="OBF4" s="16"/>
      <c r="OBG4" s="16"/>
      <c r="OBH4" s="16"/>
      <c r="OBI4" s="16"/>
      <c r="OBJ4" s="16"/>
      <c r="OBK4" s="16"/>
      <c r="OBL4" s="16"/>
      <c r="OBM4" s="16"/>
      <c r="OBN4" s="16"/>
      <c r="OBO4" s="16"/>
      <c r="OBP4" s="16"/>
      <c r="OBQ4" s="16"/>
      <c r="OBR4" s="16"/>
      <c r="OBS4" s="16"/>
      <c r="OBT4" s="16"/>
      <c r="OBU4" s="16"/>
      <c r="OBV4" s="16"/>
      <c r="OBW4" s="16"/>
      <c r="OBX4" s="16"/>
      <c r="OBY4" s="16"/>
      <c r="OBZ4" s="16"/>
      <c r="OCA4" s="16"/>
      <c r="OCB4" s="16"/>
      <c r="OCC4" s="16"/>
      <c r="OCD4" s="16"/>
      <c r="OCE4" s="16"/>
      <c r="OCF4" s="16"/>
      <c r="OCG4" s="16"/>
      <c r="OCH4" s="16"/>
      <c r="OCI4" s="16"/>
      <c r="OCJ4" s="16"/>
      <c r="OCK4" s="16"/>
      <c r="OCL4" s="16"/>
      <c r="OCM4" s="16"/>
      <c r="OCN4" s="16"/>
      <c r="OCO4" s="16"/>
      <c r="OCP4" s="16"/>
      <c r="OCQ4" s="16"/>
      <c r="OCR4" s="16"/>
      <c r="OCS4" s="16"/>
      <c r="OCT4" s="16"/>
      <c r="OCU4" s="16"/>
      <c r="OCV4" s="16"/>
      <c r="OCW4" s="16"/>
      <c r="OCX4" s="16"/>
      <c r="OCY4" s="16"/>
      <c r="OCZ4" s="16"/>
      <c r="ODA4" s="16"/>
      <c r="ODB4" s="16"/>
      <c r="ODC4" s="16"/>
      <c r="ODD4" s="16"/>
      <c r="ODE4" s="16"/>
      <c r="ODF4" s="16"/>
      <c r="ODG4" s="16"/>
      <c r="ODH4" s="16"/>
      <c r="ODI4" s="16"/>
      <c r="ODJ4" s="16"/>
      <c r="ODK4" s="16"/>
      <c r="ODL4" s="16"/>
      <c r="ODM4" s="16"/>
      <c r="ODN4" s="16"/>
      <c r="ODO4" s="16"/>
      <c r="ODP4" s="16"/>
      <c r="ODQ4" s="16"/>
      <c r="ODR4" s="16"/>
      <c r="ODS4" s="16"/>
      <c r="ODT4" s="16"/>
      <c r="ODU4" s="16"/>
      <c r="ODV4" s="16"/>
      <c r="ODW4" s="16"/>
      <c r="ODX4" s="16"/>
      <c r="ODY4" s="16"/>
      <c r="ODZ4" s="16"/>
      <c r="OEA4" s="16"/>
      <c r="OEB4" s="16"/>
      <c r="OEC4" s="16"/>
      <c r="OED4" s="16"/>
      <c r="OEE4" s="16"/>
      <c r="OEF4" s="16"/>
      <c r="OEG4" s="16"/>
      <c r="OEH4" s="16"/>
      <c r="OEI4" s="16"/>
      <c r="OEJ4" s="16"/>
      <c r="OEK4" s="16"/>
      <c r="OEL4" s="16"/>
      <c r="OEM4" s="16"/>
      <c r="OEN4" s="16"/>
      <c r="OEO4" s="16"/>
      <c r="OEP4" s="16"/>
      <c r="OEQ4" s="16"/>
      <c r="OER4" s="16"/>
      <c r="OES4" s="16"/>
      <c r="OET4" s="16"/>
      <c r="OEU4" s="16"/>
      <c r="OEV4" s="16"/>
      <c r="OEW4" s="16"/>
      <c r="OEX4" s="16"/>
      <c r="OEY4" s="16"/>
      <c r="OEZ4" s="16"/>
      <c r="OFA4" s="16"/>
      <c r="OFB4" s="16"/>
      <c r="OFC4" s="16"/>
      <c r="OFD4" s="16"/>
      <c r="OFE4" s="16"/>
      <c r="OFF4" s="16"/>
      <c r="OFG4" s="16"/>
      <c r="OFH4" s="16"/>
      <c r="OFI4" s="16"/>
      <c r="OFJ4" s="16"/>
      <c r="OFK4" s="16"/>
      <c r="OFL4" s="16"/>
      <c r="OFM4" s="16"/>
      <c r="OFN4" s="16"/>
      <c r="OFO4" s="16"/>
      <c r="OFP4" s="16"/>
      <c r="OFQ4" s="16"/>
      <c r="OFR4" s="16"/>
      <c r="OFS4" s="16"/>
      <c r="OFT4" s="16"/>
      <c r="OFU4" s="16"/>
      <c r="OFV4" s="16"/>
      <c r="OFW4" s="16"/>
      <c r="OFX4" s="16"/>
      <c r="OFY4" s="16"/>
      <c r="OFZ4" s="16"/>
      <c r="OGA4" s="16"/>
      <c r="OGB4" s="16"/>
      <c r="OGC4" s="16"/>
      <c r="OGD4" s="16"/>
      <c r="OGE4" s="16"/>
      <c r="OGF4" s="16"/>
      <c r="OGG4" s="16"/>
      <c r="OGH4" s="16"/>
      <c r="OGI4" s="16"/>
      <c r="OGJ4" s="16"/>
      <c r="OGK4" s="16"/>
      <c r="OGL4" s="16"/>
      <c r="OGM4" s="16"/>
      <c r="OGN4" s="16"/>
      <c r="OGO4" s="16"/>
      <c r="OGP4" s="16"/>
      <c r="OGQ4" s="16"/>
      <c r="OGR4" s="16"/>
      <c r="OGS4" s="16"/>
      <c r="OGT4" s="16"/>
      <c r="OGU4" s="16"/>
      <c r="OGV4" s="16"/>
      <c r="OGW4" s="16"/>
      <c r="OGX4" s="16"/>
      <c r="OGY4" s="16"/>
      <c r="OGZ4" s="16"/>
      <c r="OHA4" s="16"/>
      <c r="OHB4" s="16"/>
      <c r="OHC4" s="16"/>
      <c r="OHD4" s="16"/>
      <c r="OHE4" s="16"/>
      <c r="OHF4" s="16"/>
      <c r="OHG4" s="16"/>
      <c r="OHH4" s="16"/>
      <c r="OHI4" s="16"/>
      <c r="OHJ4" s="16"/>
      <c r="OHK4" s="16"/>
      <c r="OHL4" s="16"/>
      <c r="OHM4" s="16"/>
      <c r="OHN4" s="16"/>
      <c r="OHO4" s="16"/>
      <c r="OHP4" s="16"/>
      <c r="OHQ4" s="16"/>
      <c r="OHR4" s="16"/>
      <c r="OHS4" s="16"/>
      <c r="OHT4" s="16"/>
      <c r="OHU4" s="16"/>
      <c r="OHV4" s="16"/>
      <c r="OHW4" s="16"/>
      <c r="OHX4" s="16"/>
      <c r="OHY4" s="16"/>
      <c r="OHZ4" s="16"/>
      <c r="OIA4" s="16"/>
      <c r="OIB4" s="16"/>
      <c r="OIC4" s="16"/>
      <c r="OID4" s="16"/>
      <c r="OIE4" s="16"/>
      <c r="OIF4" s="16"/>
      <c r="OIG4" s="16"/>
      <c r="OIH4" s="16"/>
      <c r="OII4" s="16"/>
      <c r="OIJ4" s="16"/>
      <c r="OIK4" s="16"/>
      <c r="OIL4" s="16"/>
      <c r="OIM4" s="16"/>
      <c r="OIN4" s="16"/>
      <c r="OIO4" s="16"/>
      <c r="OIP4" s="16"/>
      <c r="OIQ4" s="16"/>
      <c r="OIR4" s="16"/>
      <c r="OIS4" s="16"/>
      <c r="OIT4" s="16"/>
      <c r="OIU4" s="16"/>
      <c r="OIV4" s="16"/>
      <c r="OIW4" s="16"/>
      <c r="OIX4" s="16"/>
      <c r="OIY4" s="16"/>
      <c r="OIZ4" s="16"/>
      <c r="OJA4" s="16"/>
      <c r="OJB4" s="16"/>
      <c r="OJC4" s="16"/>
      <c r="OJD4" s="16"/>
      <c r="OJE4" s="16"/>
      <c r="OJF4" s="16"/>
      <c r="OJG4" s="16"/>
      <c r="OJH4" s="16"/>
      <c r="OJI4" s="16"/>
      <c r="OJJ4" s="16"/>
      <c r="OJK4" s="16"/>
      <c r="OJL4" s="16"/>
      <c r="OJM4" s="16"/>
      <c r="OJN4" s="16"/>
      <c r="OJO4" s="16"/>
      <c r="OJP4" s="16"/>
      <c r="OJQ4" s="16"/>
      <c r="OJR4" s="16"/>
      <c r="OJS4" s="16"/>
      <c r="OJT4" s="16"/>
      <c r="OJU4" s="16"/>
      <c r="OJV4" s="16"/>
      <c r="OJW4" s="16"/>
      <c r="OJX4" s="16"/>
      <c r="OJY4" s="16"/>
      <c r="OJZ4" s="16"/>
      <c r="OKA4" s="16"/>
      <c r="OKB4" s="16"/>
      <c r="OKC4" s="16"/>
      <c r="OKD4" s="16"/>
      <c r="OKE4" s="16"/>
      <c r="OKF4" s="16"/>
      <c r="OKG4" s="16"/>
      <c r="OKH4" s="16"/>
      <c r="OKI4" s="16"/>
      <c r="OKJ4" s="16"/>
      <c r="OKK4" s="16"/>
      <c r="OKL4" s="16"/>
      <c r="OKM4" s="16"/>
      <c r="OKN4" s="16"/>
      <c r="OKO4" s="16"/>
      <c r="OKP4" s="16"/>
      <c r="OKQ4" s="16"/>
      <c r="OKR4" s="16"/>
      <c r="OKS4" s="16"/>
      <c r="OKT4" s="16"/>
      <c r="OKU4" s="16"/>
      <c r="OKV4" s="16"/>
      <c r="OKW4" s="16"/>
      <c r="OKX4" s="16"/>
      <c r="OKY4" s="16"/>
      <c r="OKZ4" s="16"/>
      <c r="OLA4" s="16"/>
      <c r="OLB4" s="16"/>
      <c r="OLC4" s="16"/>
      <c r="OLD4" s="16"/>
      <c r="OLE4" s="16"/>
      <c r="OLF4" s="16"/>
      <c r="OLG4" s="16"/>
      <c r="OLH4" s="16"/>
      <c r="OLI4" s="16"/>
      <c r="OLJ4" s="16"/>
      <c r="OLK4" s="16"/>
      <c r="OLL4" s="16"/>
      <c r="OLM4" s="16"/>
      <c r="OLN4" s="16"/>
      <c r="OLO4" s="16"/>
      <c r="OLP4" s="16"/>
      <c r="OLQ4" s="16"/>
      <c r="OLR4" s="16"/>
      <c r="OLS4" s="16"/>
      <c r="OLT4" s="16"/>
      <c r="OLU4" s="16"/>
      <c r="OLV4" s="16"/>
      <c r="OLW4" s="16"/>
      <c r="OLX4" s="16"/>
      <c r="OLY4" s="16"/>
      <c r="OLZ4" s="16"/>
      <c r="OMA4" s="16"/>
      <c r="OMB4" s="16"/>
      <c r="OMC4" s="16"/>
      <c r="OMD4" s="16"/>
      <c r="OME4" s="16"/>
      <c r="OMF4" s="16"/>
      <c r="OMG4" s="16"/>
      <c r="OMH4" s="16"/>
      <c r="OMI4" s="16"/>
      <c r="OMJ4" s="16"/>
      <c r="OMK4" s="16"/>
      <c r="OML4" s="16"/>
      <c r="OMM4" s="16"/>
      <c r="OMN4" s="16"/>
      <c r="OMO4" s="16"/>
      <c r="OMP4" s="16"/>
      <c r="OMQ4" s="16"/>
      <c r="OMR4" s="16"/>
      <c r="OMS4" s="16"/>
      <c r="OMT4" s="16"/>
      <c r="OMU4" s="16"/>
      <c r="OMV4" s="16"/>
      <c r="OMW4" s="16"/>
      <c r="OMX4" s="16"/>
      <c r="OMY4" s="16"/>
      <c r="OMZ4" s="16"/>
      <c r="ONA4" s="16"/>
      <c r="ONB4" s="16"/>
      <c r="ONC4" s="16"/>
      <c r="OND4" s="16"/>
      <c r="ONE4" s="16"/>
      <c r="ONF4" s="16"/>
      <c r="ONG4" s="16"/>
      <c r="ONH4" s="16"/>
      <c r="ONI4" s="16"/>
      <c r="ONJ4" s="16"/>
      <c r="ONK4" s="16"/>
      <c r="ONL4" s="16"/>
      <c r="ONM4" s="16"/>
      <c r="ONN4" s="16"/>
      <c r="ONO4" s="16"/>
      <c r="ONP4" s="16"/>
      <c r="ONQ4" s="16"/>
      <c r="ONR4" s="16"/>
      <c r="ONS4" s="16"/>
      <c r="ONT4" s="16"/>
      <c r="ONU4" s="16"/>
      <c r="ONV4" s="16"/>
      <c r="ONW4" s="16"/>
      <c r="ONX4" s="16"/>
      <c r="ONY4" s="16"/>
      <c r="ONZ4" s="16"/>
      <c r="OOA4" s="16"/>
      <c r="OOB4" s="16"/>
      <c r="OOC4" s="16"/>
      <c r="OOD4" s="16"/>
      <c r="OOE4" s="16"/>
      <c r="OOF4" s="16"/>
      <c r="OOG4" s="16"/>
      <c r="OOH4" s="16"/>
      <c r="OOI4" s="16"/>
      <c r="OOJ4" s="16"/>
      <c r="OOK4" s="16"/>
      <c r="OOL4" s="16"/>
      <c r="OOM4" s="16"/>
      <c r="OON4" s="16"/>
      <c r="OOO4" s="16"/>
      <c r="OOP4" s="16"/>
      <c r="OOQ4" s="16"/>
      <c r="OOR4" s="16"/>
      <c r="OOS4" s="16"/>
      <c r="OOT4" s="16"/>
      <c r="OOU4" s="16"/>
      <c r="OOV4" s="16"/>
      <c r="OOW4" s="16"/>
      <c r="OOX4" s="16"/>
      <c r="OOY4" s="16"/>
      <c r="OOZ4" s="16"/>
      <c r="OPA4" s="16"/>
      <c r="OPB4" s="16"/>
      <c r="OPC4" s="16"/>
      <c r="OPD4" s="16"/>
      <c r="OPE4" s="16"/>
      <c r="OPF4" s="16"/>
      <c r="OPG4" s="16"/>
      <c r="OPH4" s="16"/>
      <c r="OPI4" s="16"/>
      <c r="OPJ4" s="16"/>
      <c r="OPK4" s="16"/>
      <c r="OPL4" s="16"/>
      <c r="OPM4" s="16"/>
      <c r="OPN4" s="16"/>
      <c r="OPO4" s="16"/>
      <c r="OPP4" s="16"/>
      <c r="OPQ4" s="16"/>
      <c r="OPR4" s="16"/>
      <c r="OPS4" s="16"/>
      <c r="OPT4" s="16"/>
      <c r="OPU4" s="16"/>
      <c r="OPV4" s="16"/>
      <c r="OPW4" s="16"/>
      <c r="OPX4" s="16"/>
      <c r="OPY4" s="16"/>
      <c r="OPZ4" s="16"/>
      <c r="OQA4" s="16"/>
      <c r="OQB4" s="16"/>
      <c r="OQC4" s="16"/>
      <c r="OQD4" s="16"/>
      <c r="OQE4" s="16"/>
      <c r="OQF4" s="16"/>
      <c r="OQG4" s="16"/>
      <c r="OQH4" s="16"/>
      <c r="OQI4" s="16"/>
      <c r="OQJ4" s="16"/>
      <c r="OQK4" s="16"/>
      <c r="OQL4" s="16"/>
      <c r="OQM4" s="16"/>
      <c r="OQN4" s="16"/>
      <c r="OQO4" s="16"/>
      <c r="OQP4" s="16"/>
      <c r="OQQ4" s="16"/>
      <c r="OQR4" s="16"/>
      <c r="OQS4" s="16"/>
      <c r="OQT4" s="16"/>
      <c r="OQU4" s="16"/>
      <c r="OQV4" s="16"/>
      <c r="OQW4" s="16"/>
      <c r="OQX4" s="16"/>
      <c r="OQY4" s="16"/>
      <c r="OQZ4" s="16"/>
      <c r="ORA4" s="16"/>
      <c r="ORB4" s="16"/>
      <c r="ORC4" s="16"/>
      <c r="ORD4" s="16"/>
      <c r="ORE4" s="16"/>
      <c r="ORF4" s="16"/>
      <c r="ORG4" s="16"/>
      <c r="ORH4" s="16"/>
      <c r="ORI4" s="16"/>
      <c r="ORJ4" s="16"/>
      <c r="ORK4" s="16"/>
      <c r="ORL4" s="16"/>
      <c r="ORM4" s="16"/>
      <c r="ORN4" s="16"/>
      <c r="ORO4" s="16"/>
      <c r="ORP4" s="16"/>
      <c r="ORQ4" s="16"/>
      <c r="ORR4" s="16"/>
      <c r="ORS4" s="16"/>
      <c r="ORT4" s="16"/>
      <c r="ORU4" s="16"/>
      <c r="ORV4" s="16"/>
      <c r="ORW4" s="16"/>
      <c r="ORX4" s="16"/>
      <c r="ORY4" s="16"/>
      <c r="ORZ4" s="16"/>
      <c r="OSA4" s="16"/>
      <c r="OSB4" s="16"/>
      <c r="OSC4" s="16"/>
      <c r="OSD4" s="16"/>
      <c r="OSE4" s="16"/>
      <c r="OSF4" s="16"/>
      <c r="OSG4" s="16"/>
      <c r="OSH4" s="16"/>
      <c r="OSI4" s="16"/>
      <c r="OSJ4" s="16"/>
      <c r="OSK4" s="16"/>
      <c r="OSL4" s="16"/>
      <c r="OSM4" s="16"/>
      <c r="OSN4" s="16"/>
      <c r="OSO4" s="16"/>
      <c r="OSP4" s="16"/>
      <c r="OSQ4" s="16"/>
      <c r="OSR4" s="16"/>
      <c r="OSS4" s="16"/>
      <c r="OST4" s="16"/>
      <c r="OSU4" s="16"/>
      <c r="OSV4" s="16"/>
      <c r="OSW4" s="16"/>
      <c r="OSX4" s="16"/>
      <c r="OSY4" s="16"/>
      <c r="OSZ4" s="16"/>
      <c r="OTA4" s="16"/>
      <c r="OTB4" s="16"/>
      <c r="OTC4" s="16"/>
      <c r="OTD4" s="16"/>
      <c r="OTE4" s="16"/>
      <c r="OTF4" s="16"/>
      <c r="OTG4" s="16"/>
      <c r="OTH4" s="16"/>
      <c r="OTI4" s="16"/>
      <c r="OTJ4" s="16"/>
      <c r="OTK4" s="16"/>
      <c r="OTL4" s="16"/>
      <c r="OTM4" s="16"/>
      <c r="OTN4" s="16"/>
      <c r="OTO4" s="16"/>
      <c r="OTP4" s="16"/>
      <c r="OTQ4" s="16"/>
      <c r="OTR4" s="16"/>
      <c r="OTS4" s="16"/>
      <c r="OTT4" s="16"/>
      <c r="OTU4" s="16"/>
      <c r="OTV4" s="16"/>
      <c r="OTW4" s="16"/>
      <c r="OTX4" s="16"/>
      <c r="OTY4" s="16"/>
      <c r="OTZ4" s="16"/>
      <c r="OUA4" s="16"/>
      <c r="OUB4" s="16"/>
      <c r="OUC4" s="16"/>
      <c r="OUD4" s="16"/>
      <c r="OUE4" s="16"/>
      <c r="OUF4" s="16"/>
      <c r="OUG4" s="16"/>
      <c r="OUH4" s="16"/>
      <c r="OUI4" s="16"/>
      <c r="OUJ4" s="16"/>
      <c r="OUK4" s="16"/>
      <c r="OUL4" s="16"/>
      <c r="OUM4" s="16"/>
      <c r="OUN4" s="16"/>
      <c r="OUO4" s="16"/>
      <c r="OUP4" s="16"/>
      <c r="OUQ4" s="16"/>
      <c r="OUR4" s="16"/>
      <c r="OUS4" s="16"/>
      <c r="OUT4" s="16"/>
      <c r="OUU4" s="16"/>
      <c r="OUV4" s="16"/>
      <c r="OUW4" s="16"/>
      <c r="OUX4" s="16"/>
      <c r="OUY4" s="16"/>
      <c r="OUZ4" s="16"/>
      <c r="OVA4" s="16"/>
      <c r="OVB4" s="16"/>
      <c r="OVC4" s="16"/>
      <c r="OVD4" s="16"/>
      <c r="OVE4" s="16"/>
      <c r="OVF4" s="16"/>
      <c r="OVG4" s="16"/>
      <c r="OVH4" s="16"/>
      <c r="OVI4" s="16"/>
      <c r="OVJ4" s="16"/>
      <c r="OVK4" s="16"/>
      <c r="OVL4" s="16"/>
      <c r="OVM4" s="16"/>
      <c r="OVN4" s="16"/>
      <c r="OVO4" s="16"/>
      <c r="OVP4" s="16"/>
      <c r="OVQ4" s="16"/>
      <c r="OVR4" s="16"/>
      <c r="OVS4" s="16"/>
      <c r="OVT4" s="16"/>
      <c r="OVU4" s="16"/>
      <c r="OVV4" s="16"/>
      <c r="OVW4" s="16"/>
      <c r="OVX4" s="16"/>
      <c r="OVY4" s="16"/>
      <c r="OVZ4" s="16"/>
      <c r="OWA4" s="16"/>
      <c r="OWB4" s="16"/>
      <c r="OWC4" s="16"/>
      <c r="OWD4" s="16"/>
      <c r="OWE4" s="16"/>
      <c r="OWF4" s="16"/>
      <c r="OWG4" s="16"/>
      <c r="OWH4" s="16"/>
      <c r="OWI4" s="16"/>
      <c r="OWJ4" s="16"/>
      <c r="OWK4" s="16"/>
      <c r="OWL4" s="16"/>
      <c r="OWM4" s="16"/>
      <c r="OWN4" s="16"/>
      <c r="OWO4" s="16"/>
      <c r="OWP4" s="16"/>
      <c r="OWQ4" s="16"/>
      <c r="OWR4" s="16"/>
      <c r="OWS4" s="16"/>
      <c r="OWT4" s="16"/>
      <c r="OWU4" s="16"/>
      <c r="OWV4" s="16"/>
      <c r="OWW4" s="16"/>
      <c r="OWX4" s="16"/>
      <c r="OWY4" s="16"/>
      <c r="OWZ4" s="16"/>
      <c r="OXA4" s="16"/>
      <c r="OXB4" s="16"/>
      <c r="OXC4" s="16"/>
      <c r="OXD4" s="16"/>
      <c r="OXE4" s="16"/>
      <c r="OXF4" s="16"/>
      <c r="OXG4" s="16"/>
      <c r="OXH4" s="16"/>
      <c r="OXI4" s="16"/>
      <c r="OXJ4" s="16"/>
      <c r="OXK4" s="16"/>
      <c r="OXL4" s="16"/>
      <c r="OXM4" s="16"/>
      <c r="OXN4" s="16"/>
      <c r="OXO4" s="16"/>
      <c r="OXP4" s="16"/>
      <c r="OXQ4" s="16"/>
      <c r="OXR4" s="16"/>
      <c r="OXS4" s="16"/>
      <c r="OXT4" s="16"/>
      <c r="OXU4" s="16"/>
      <c r="OXV4" s="16"/>
      <c r="OXW4" s="16"/>
      <c r="OXX4" s="16"/>
      <c r="OXY4" s="16"/>
      <c r="OXZ4" s="16"/>
      <c r="OYA4" s="16"/>
      <c r="OYB4" s="16"/>
      <c r="OYC4" s="16"/>
      <c r="OYD4" s="16"/>
      <c r="OYE4" s="16"/>
      <c r="OYF4" s="16"/>
      <c r="OYG4" s="16"/>
      <c r="OYH4" s="16"/>
      <c r="OYI4" s="16"/>
      <c r="OYJ4" s="16"/>
      <c r="OYK4" s="16"/>
      <c r="OYL4" s="16"/>
      <c r="OYM4" s="16"/>
      <c r="OYN4" s="16"/>
      <c r="OYO4" s="16"/>
      <c r="OYP4" s="16"/>
      <c r="OYQ4" s="16"/>
      <c r="OYR4" s="16"/>
      <c r="OYS4" s="16"/>
      <c r="OYT4" s="16"/>
      <c r="OYU4" s="16"/>
      <c r="OYV4" s="16"/>
      <c r="OYW4" s="16"/>
      <c r="OYX4" s="16"/>
      <c r="OYY4" s="16"/>
      <c r="OYZ4" s="16"/>
      <c r="OZA4" s="16"/>
      <c r="OZB4" s="16"/>
      <c r="OZC4" s="16"/>
      <c r="OZD4" s="16"/>
      <c r="OZE4" s="16"/>
      <c r="OZF4" s="16"/>
      <c r="OZG4" s="16"/>
      <c r="OZH4" s="16"/>
      <c r="OZI4" s="16"/>
      <c r="OZJ4" s="16"/>
      <c r="OZK4" s="16"/>
      <c r="OZL4" s="16"/>
      <c r="OZM4" s="16"/>
      <c r="OZN4" s="16"/>
      <c r="OZO4" s="16"/>
      <c r="OZP4" s="16"/>
      <c r="OZQ4" s="16"/>
      <c r="OZR4" s="16"/>
      <c r="OZS4" s="16"/>
      <c r="OZT4" s="16"/>
      <c r="OZU4" s="16"/>
      <c r="OZV4" s="16"/>
      <c r="OZW4" s="16"/>
      <c r="OZX4" s="16"/>
      <c r="OZY4" s="16"/>
      <c r="OZZ4" s="16"/>
      <c r="PAA4" s="16"/>
      <c r="PAB4" s="16"/>
      <c r="PAC4" s="16"/>
      <c r="PAD4" s="16"/>
      <c r="PAE4" s="16"/>
      <c r="PAF4" s="16"/>
      <c r="PAG4" s="16"/>
      <c r="PAH4" s="16"/>
      <c r="PAI4" s="16"/>
      <c r="PAJ4" s="16"/>
      <c r="PAK4" s="16"/>
      <c r="PAL4" s="16"/>
      <c r="PAM4" s="16"/>
      <c r="PAN4" s="16"/>
      <c r="PAO4" s="16"/>
      <c r="PAP4" s="16"/>
      <c r="PAQ4" s="16"/>
      <c r="PAR4" s="16"/>
      <c r="PAS4" s="16"/>
      <c r="PAT4" s="16"/>
      <c r="PAU4" s="16"/>
      <c r="PAV4" s="16"/>
      <c r="PAW4" s="16"/>
      <c r="PAX4" s="16"/>
      <c r="PAY4" s="16"/>
      <c r="PAZ4" s="16"/>
      <c r="PBA4" s="16"/>
      <c r="PBB4" s="16"/>
      <c r="PBC4" s="16"/>
      <c r="PBD4" s="16"/>
      <c r="PBE4" s="16"/>
      <c r="PBF4" s="16"/>
      <c r="PBG4" s="16"/>
      <c r="PBH4" s="16"/>
      <c r="PBI4" s="16"/>
      <c r="PBJ4" s="16"/>
      <c r="PBK4" s="16"/>
      <c r="PBL4" s="16"/>
      <c r="PBM4" s="16"/>
      <c r="PBN4" s="16"/>
      <c r="PBO4" s="16"/>
      <c r="PBP4" s="16"/>
      <c r="PBQ4" s="16"/>
      <c r="PBR4" s="16"/>
      <c r="PBS4" s="16"/>
      <c r="PBT4" s="16"/>
      <c r="PBU4" s="16"/>
      <c r="PBV4" s="16"/>
      <c r="PBW4" s="16"/>
      <c r="PBX4" s="16"/>
      <c r="PBY4" s="16"/>
      <c r="PBZ4" s="16"/>
      <c r="PCA4" s="16"/>
      <c r="PCB4" s="16"/>
      <c r="PCC4" s="16"/>
      <c r="PCD4" s="16"/>
      <c r="PCE4" s="16"/>
      <c r="PCF4" s="16"/>
      <c r="PCG4" s="16"/>
      <c r="PCH4" s="16"/>
      <c r="PCI4" s="16"/>
      <c r="PCJ4" s="16"/>
      <c r="PCK4" s="16"/>
      <c r="PCL4" s="16"/>
      <c r="PCM4" s="16"/>
      <c r="PCN4" s="16"/>
      <c r="PCO4" s="16"/>
      <c r="PCP4" s="16"/>
      <c r="PCQ4" s="16"/>
      <c r="PCR4" s="16"/>
      <c r="PCS4" s="16"/>
      <c r="PCT4" s="16"/>
      <c r="PCU4" s="16"/>
      <c r="PCV4" s="16"/>
      <c r="PCW4" s="16"/>
      <c r="PCX4" s="16"/>
      <c r="PCY4" s="16"/>
      <c r="PCZ4" s="16"/>
      <c r="PDA4" s="16"/>
      <c r="PDB4" s="16"/>
      <c r="PDC4" s="16"/>
      <c r="PDD4" s="16"/>
      <c r="PDE4" s="16"/>
      <c r="PDF4" s="16"/>
      <c r="PDG4" s="16"/>
      <c r="PDH4" s="16"/>
      <c r="PDI4" s="16"/>
      <c r="PDJ4" s="16"/>
      <c r="PDK4" s="16"/>
      <c r="PDL4" s="16"/>
      <c r="PDM4" s="16"/>
      <c r="PDN4" s="16"/>
      <c r="PDO4" s="16"/>
      <c r="PDP4" s="16"/>
      <c r="PDQ4" s="16"/>
      <c r="PDR4" s="16"/>
      <c r="PDS4" s="16"/>
      <c r="PDT4" s="16"/>
      <c r="PDU4" s="16"/>
      <c r="PDV4" s="16"/>
      <c r="PDW4" s="16"/>
      <c r="PDX4" s="16"/>
      <c r="PDY4" s="16"/>
      <c r="PDZ4" s="16"/>
      <c r="PEA4" s="16"/>
      <c r="PEB4" s="16"/>
      <c r="PEC4" s="16"/>
      <c r="PED4" s="16"/>
      <c r="PEE4" s="16"/>
      <c r="PEF4" s="16"/>
      <c r="PEG4" s="16"/>
      <c r="PEH4" s="16"/>
      <c r="PEI4" s="16"/>
      <c r="PEJ4" s="16"/>
      <c r="PEK4" s="16"/>
      <c r="PEL4" s="16"/>
      <c r="PEM4" s="16"/>
      <c r="PEN4" s="16"/>
      <c r="PEO4" s="16"/>
      <c r="PEP4" s="16"/>
      <c r="PEQ4" s="16"/>
      <c r="PER4" s="16"/>
      <c r="PES4" s="16"/>
      <c r="PET4" s="16"/>
      <c r="PEU4" s="16"/>
      <c r="PEV4" s="16"/>
      <c r="PEW4" s="16"/>
      <c r="PEX4" s="16"/>
      <c r="PEY4" s="16"/>
      <c r="PEZ4" s="16"/>
      <c r="PFA4" s="16"/>
      <c r="PFB4" s="16"/>
      <c r="PFC4" s="16"/>
      <c r="PFD4" s="16"/>
      <c r="PFE4" s="16"/>
      <c r="PFF4" s="16"/>
      <c r="PFG4" s="16"/>
      <c r="PFH4" s="16"/>
      <c r="PFI4" s="16"/>
      <c r="PFJ4" s="16"/>
      <c r="PFK4" s="16"/>
      <c r="PFL4" s="16"/>
      <c r="PFM4" s="16"/>
      <c r="PFN4" s="16"/>
      <c r="PFO4" s="16"/>
      <c r="PFP4" s="16"/>
      <c r="PFQ4" s="16"/>
      <c r="PFR4" s="16"/>
      <c r="PFS4" s="16"/>
      <c r="PFT4" s="16"/>
      <c r="PFU4" s="16"/>
      <c r="PFV4" s="16"/>
      <c r="PFW4" s="16"/>
      <c r="PFX4" s="16"/>
      <c r="PFY4" s="16"/>
      <c r="PFZ4" s="16"/>
      <c r="PGA4" s="16"/>
      <c r="PGB4" s="16"/>
      <c r="PGC4" s="16"/>
      <c r="PGD4" s="16"/>
      <c r="PGE4" s="16"/>
      <c r="PGF4" s="16"/>
      <c r="PGG4" s="16"/>
      <c r="PGH4" s="16"/>
      <c r="PGI4" s="16"/>
      <c r="PGJ4" s="16"/>
      <c r="PGK4" s="16"/>
      <c r="PGL4" s="16"/>
      <c r="PGM4" s="16"/>
      <c r="PGN4" s="16"/>
      <c r="PGO4" s="16"/>
      <c r="PGP4" s="16"/>
      <c r="PGQ4" s="16"/>
      <c r="PGR4" s="16"/>
      <c r="PGS4" s="16"/>
      <c r="PGT4" s="16"/>
      <c r="PGU4" s="16"/>
      <c r="PGV4" s="16"/>
      <c r="PGW4" s="16"/>
      <c r="PGX4" s="16"/>
      <c r="PGY4" s="16"/>
      <c r="PGZ4" s="16"/>
      <c r="PHA4" s="16"/>
      <c r="PHB4" s="16"/>
      <c r="PHC4" s="16"/>
      <c r="PHD4" s="16"/>
      <c r="PHE4" s="16"/>
      <c r="PHF4" s="16"/>
      <c r="PHG4" s="16"/>
      <c r="PHH4" s="16"/>
      <c r="PHI4" s="16"/>
      <c r="PHJ4" s="16"/>
      <c r="PHK4" s="16"/>
      <c r="PHL4" s="16"/>
      <c r="PHM4" s="16"/>
      <c r="PHN4" s="16"/>
      <c r="PHO4" s="16"/>
      <c r="PHP4" s="16"/>
      <c r="PHQ4" s="16"/>
      <c r="PHR4" s="16"/>
      <c r="PHS4" s="16"/>
      <c r="PHT4" s="16"/>
      <c r="PHU4" s="16"/>
      <c r="PHV4" s="16"/>
      <c r="PHW4" s="16"/>
      <c r="PHX4" s="16"/>
      <c r="PHY4" s="16"/>
      <c r="PHZ4" s="16"/>
      <c r="PIA4" s="16"/>
      <c r="PIB4" s="16"/>
      <c r="PIC4" s="16"/>
      <c r="PID4" s="16"/>
      <c r="PIE4" s="16"/>
      <c r="PIF4" s="16"/>
      <c r="PIG4" s="16"/>
      <c r="PIH4" s="16"/>
      <c r="PII4" s="16"/>
      <c r="PIJ4" s="16"/>
      <c r="PIK4" s="16"/>
      <c r="PIL4" s="16"/>
      <c r="PIM4" s="16"/>
      <c r="PIN4" s="16"/>
      <c r="PIO4" s="16"/>
      <c r="PIP4" s="16"/>
      <c r="PIQ4" s="16"/>
      <c r="PIR4" s="16"/>
      <c r="PIS4" s="16"/>
      <c r="PIT4" s="16"/>
      <c r="PIU4" s="16"/>
      <c r="PIV4" s="16"/>
      <c r="PIW4" s="16"/>
      <c r="PIX4" s="16"/>
      <c r="PIY4" s="16"/>
      <c r="PIZ4" s="16"/>
      <c r="PJA4" s="16"/>
      <c r="PJB4" s="16"/>
      <c r="PJC4" s="16"/>
      <c r="PJD4" s="16"/>
      <c r="PJE4" s="16"/>
      <c r="PJF4" s="16"/>
      <c r="PJG4" s="16"/>
      <c r="PJH4" s="16"/>
      <c r="PJI4" s="16"/>
      <c r="PJJ4" s="16"/>
      <c r="PJK4" s="16"/>
      <c r="PJL4" s="16"/>
      <c r="PJM4" s="16"/>
      <c r="PJN4" s="16"/>
      <c r="PJO4" s="16"/>
      <c r="PJP4" s="16"/>
      <c r="PJQ4" s="16"/>
      <c r="PJR4" s="16"/>
      <c r="PJS4" s="16"/>
      <c r="PJT4" s="16"/>
      <c r="PJU4" s="16"/>
      <c r="PJV4" s="16"/>
      <c r="PJW4" s="16"/>
      <c r="PJX4" s="16"/>
      <c r="PJY4" s="16"/>
      <c r="PJZ4" s="16"/>
      <c r="PKA4" s="16"/>
      <c r="PKB4" s="16"/>
      <c r="PKC4" s="16"/>
      <c r="PKD4" s="16"/>
      <c r="PKE4" s="16"/>
      <c r="PKF4" s="16"/>
      <c r="PKG4" s="16"/>
      <c r="PKH4" s="16"/>
      <c r="PKI4" s="16"/>
      <c r="PKJ4" s="16"/>
      <c r="PKK4" s="16"/>
      <c r="PKL4" s="16"/>
      <c r="PKM4" s="16"/>
      <c r="PKN4" s="16"/>
      <c r="PKO4" s="16"/>
      <c r="PKP4" s="16"/>
      <c r="PKQ4" s="16"/>
      <c r="PKR4" s="16"/>
      <c r="PKS4" s="16"/>
      <c r="PKT4" s="16"/>
      <c r="PKU4" s="16"/>
      <c r="PKV4" s="16"/>
      <c r="PKW4" s="16"/>
      <c r="PKX4" s="16"/>
      <c r="PKY4" s="16"/>
      <c r="PKZ4" s="16"/>
      <c r="PLA4" s="16"/>
      <c r="PLB4" s="16"/>
      <c r="PLC4" s="16"/>
      <c r="PLD4" s="16"/>
      <c r="PLE4" s="16"/>
      <c r="PLF4" s="16"/>
      <c r="PLG4" s="16"/>
      <c r="PLH4" s="16"/>
      <c r="PLI4" s="16"/>
      <c r="PLJ4" s="16"/>
      <c r="PLK4" s="16"/>
      <c r="PLL4" s="16"/>
      <c r="PLM4" s="16"/>
      <c r="PLN4" s="16"/>
      <c r="PLO4" s="16"/>
      <c r="PLP4" s="16"/>
      <c r="PLQ4" s="16"/>
      <c r="PLR4" s="16"/>
      <c r="PLS4" s="16"/>
      <c r="PLT4" s="16"/>
      <c r="PLU4" s="16"/>
      <c r="PLV4" s="16"/>
      <c r="PLW4" s="16"/>
      <c r="PLX4" s="16"/>
      <c r="PLY4" s="16"/>
      <c r="PLZ4" s="16"/>
      <c r="PMA4" s="16"/>
      <c r="PMB4" s="16"/>
      <c r="PMC4" s="16"/>
      <c r="PMD4" s="16"/>
      <c r="PME4" s="16"/>
      <c r="PMF4" s="16"/>
      <c r="PMG4" s="16"/>
      <c r="PMH4" s="16"/>
      <c r="PMI4" s="16"/>
      <c r="PMJ4" s="16"/>
      <c r="PMK4" s="16"/>
      <c r="PML4" s="16"/>
      <c r="PMM4" s="16"/>
      <c r="PMN4" s="16"/>
      <c r="PMO4" s="16"/>
      <c r="PMP4" s="16"/>
      <c r="PMQ4" s="16"/>
      <c r="PMR4" s="16"/>
      <c r="PMS4" s="16"/>
      <c r="PMT4" s="16"/>
      <c r="PMU4" s="16"/>
      <c r="PMV4" s="16"/>
      <c r="PMW4" s="16"/>
      <c r="PMX4" s="16"/>
      <c r="PMY4" s="16"/>
      <c r="PMZ4" s="16"/>
      <c r="PNA4" s="16"/>
      <c r="PNB4" s="16"/>
      <c r="PNC4" s="16"/>
      <c r="PND4" s="16"/>
      <c r="PNE4" s="16"/>
      <c r="PNF4" s="16"/>
      <c r="PNG4" s="16"/>
      <c r="PNH4" s="16"/>
      <c r="PNI4" s="16"/>
      <c r="PNJ4" s="16"/>
      <c r="PNK4" s="16"/>
      <c r="PNL4" s="16"/>
      <c r="PNM4" s="16"/>
      <c r="PNN4" s="16"/>
      <c r="PNO4" s="16"/>
      <c r="PNP4" s="16"/>
      <c r="PNQ4" s="16"/>
      <c r="PNR4" s="16"/>
      <c r="PNS4" s="16"/>
      <c r="PNT4" s="16"/>
      <c r="PNU4" s="16"/>
      <c r="PNV4" s="16"/>
      <c r="PNW4" s="16"/>
      <c r="PNX4" s="16"/>
      <c r="PNY4" s="16"/>
      <c r="PNZ4" s="16"/>
      <c r="POA4" s="16"/>
      <c r="POB4" s="16"/>
      <c r="POC4" s="16"/>
      <c r="POD4" s="16"/>
      <c r="POE4" s="16"/>
      <c r="POF4" s="16"/>
      <c r="POG4" s="16"/>
      <c r="POH4" s="16"/>
      <c r="POI4" s="16"/>
      <c r="POJ4" s="16"/>
      <c r="POK4" s="16"/>
      <c r="POL4" s="16"/>
      <c r="POM4" s="16"/>
      <c r="PON4" s="16"/>
      <c r="POO4" s="16"/>
      <c r="POP4" s="16"/>
      <c r="POQ4" s="16"/>
      <c r="POR4" s="16"/>
      <c r="POS4" s="16"/>
      <c r="POT4" s="16"/>
      <c r="POU4" s="16"/>
      <c r="POV4" s="16"/>
      <c r="POW4" s="16"/>
      <c r="POX4" s="16"/>
      <c r="POY4" s="16"/>
      <c r="POZ4" s="16"/>
      <c r="PPA4" s="16"/>
      <c r="PPB4" s="16"/>
      <c r="PPC4" s="16"/>
      <c r="PPD4" s="16"/>
      <c r="PPE4" s="16"/>
      <c r="PPF4" s="16"/>
      <c r="PPG4" s="16"/>
      <c r="PPH4" s="16"/>
      <c r="PPI4" s="16"/>
      <c r="PPJ4" s="16"/>
      <c r="PPK4" s="16"/>
      <c r="PPL4" s="16"/>
      <c r="PPM4" s="16"/>
      <c r="PPN4" s="16"/>
      <c r="PPO4" s="16"/>
      <c r="PPP4" s="16"/>
      <c r="PPQ4" s="16"/>
      <c r="PPR4" s="16"/>
      <c r="PPS4" s="16"/>
      <c r="PPT4" s="16"/>
      <c r="PPU4" s="16"/>
      <c r="PPV4" s="16"/>
      <c r="PPW4" s="16"/>
      <c r="PPX4" s="16"/>
      <c r="PPY4" s="16"/>
      <c r="PPZ4" s="16"/>
      <c r="PQA4" s="16"/>
      <c r="PQB4" s="16"/>
      <c r="PQC4" s="16"/>
      <c r="PQD4" s="16"/>
      <c r="PQE4" s="16"/>
      <c r="PQF4" s="16"/>
      <c r="PQG4" s="16"/>
      <c r="PQH4" s="16"/>
      <c r="PQI4" s="16"/>
      <c r="PQJ4" s="16"/>
      <c r="PQK4" s="16"/>
      <c r="PQL4" s="16"/>
      <c r="PQM4" s="16"/>
      <c r="PQN4" s="16"/>
      <c r="PQO4" s="16"/>
      <c r="PQP4" s="16"/>
      <c r="PQQ4" s="16"/>
      <c r="PQR4" s="16"/>
      <c r="PQS4" s="16"/>
      <c r="PQT4" s="16"/>
      <c r="PQU4" s="16"/>
      <c r="PQV4" s="16"/>
      <c r="PQW4" s="16"/>
      <c r="PQX4" s="16"/>
      <c r="PQY4" s="16"/>
      <c r="PQZ4" s="16"/>
      <c r="PRA4" s="16"/>
      <c r="PRB4" s="16"/>
      <c r="PRC4" s="16"/>
      <c r="PRD4" s="16"/>
      <c r="PRE4" s="16"/>
      <c r="PRF4" s="16"/>
      <c r="PRG4" s="16"/>
      <c r="PRH4" s="16"/>
      <c r="PRI4" s="16"/>
      <c r="PRJ4" s="16"/>
      <c r="PRK4" s="16"/>
      <c r="PRL4" s="16"/>
      <c r="PRM4" s="16"/>
      <c r="PRN4" s="16"/>
      <c r="PRO4" s="16"/>
      <c r="PRP4" s="16"/>
      <c r="PRQ4" s="16"/>
      <c r="PRR4" s="16"/>
      <c r="PRS4" s="16"/>
      <c r="PRT4" s="16"/>
      <c r="PRU4" s="16"/>
      <c r="PRV4" s="16"/>
      <c r="PRW4" s="16"/>
      <c r="PRX4" s="16"/>
      <c r="PRY4" s="16"/>
      <c r="PRZ4" s="16"/>
      <c r="PSA4" s="16"/>
      <c r="PSB4" s="16"/>
      <c r="PSC4" s="16"/>
      <c r="PSD4" s="16"/>
      <c r="PSE4" s="16"/>
      <c r="PSF4" s="16"/>
      <c r="PSG4" s="16"/>
      <c r="PSH4" s="16"/>
      <c r="PSI4" s="16"/>
      <c r="PSJ4" s="16"/>
      <c r="PSK4" s="16"/>
      <c r="PSL4" s="16"/>
      <c r="PSM4" s="16"/>
      <c r="PSN4" s="16"/>
      <c r="PSO4" s="16"/>
      <c r="PSP4" s="16"/>
      <c r="PSQ4" s="16"/>
      <c r="PSR4" s="16"/>
      <c r="PSS4" s="16"/>
      <c r="PST4" s="16"/>
      <c r="PSU4" s="16"/>
      <c r="PSV4" s="16"/>
      <c r="PSW4" s="16"/>
      <c r="PSX4" s="16"/>
      <c r="PSY4" s="16"/>
      <c r="PSZ4" s="16"/>
      <c r="PTA4" s="16"/>
      <c r="PTB4" s="16"/>
      <c r="PTC4" s="16"/>
      <c r="PTD4" s="16"/>
      <c r="PTE4" s="16"/>
      <c r="PTF4" s="16"/>
      <c r="PTG4" s="16"/>
      <c r="PTH4" s="16"/>
      <c r="PTI4" s="16"/>
      <c r="PTJ4" s="16"/>
      <c r="PTK4" s="16"/>
      <c r="PTL4" s="16"/>
      <c r="PTM4" s="16"/>
      <c r="PTN4" s="16"/>
      <c r="PTO4" s="16"/>
      <c r="PTP4" s="16"/>
      <c r="PTQ4" s="16"/>
      <c r="PTR4" s="16"/>
      <c r="PTS4" s="16"/>
      <c r="PTT4" s="16"/>
      <c r="PTU4" s="16"/>
      <c r="PTV4" s="16"/>
      <c r="PTW4" s="16"/>
      <c r="PTX4" s="16"/>
      <c r="PTY4" s="16"/>
      <c r="PTZ4" s="16"/>
      <c r="PUA4" s="16"/>
      <c r="PUB4" s="16"/>
      <c r="PUC4" s="16"/>
      <c r="PUD4" s="16"/>
      <c r="PUE4" s="16"/>
      <c r="PUF4" s="16"/>
      <c r="PUG4" s="16"/>
      <c r="PUH4" s="16"/>
      <c r="PUI4" s="16"/>
      <c r="PUJ4" s="16"/>
      <c r="PUK4" s="16"/>
      <c r="PUL4" s="16"/>
      <c r="PUM4" s="16"/>
      <c r="PUN4" s="16"/>
      <c r="PUO4" s="16"/>
      <c r="PUP4" s="16"/>
      <c r="PUQ4" s="16"/>
      <c r="PUR4" s="16"/>
      <c r="PUS4" s="16"/>
      <c r="PUT4" s="16"/>
      <c r="PUU4" s="16"/>
      <c r="PUV4" s="16"/>
      <c r="PUW4" s="16"/>
      <c r="PUX4" s="16"/>
      <c r="PUY4" s="16"/>
      <c r="PUZ4" s="16"/>
      <c r="PVA4" s="16"/>
      <c r="PVB4" s="16"/>
      <c r="PVC4" s="16"/>
      <c r="PVD4" s="16"/>
      <c r="PVE4" s="16"/>
      <c r="PVF4" s="16"/>
      <c r="PVG4" s="16"/>
      <c r="PVH4" s="16"/>
      <c r="PVI4" s="16"/>
      <c r="PVJ4" s="16"/>
      <c r="PVK4" s="16"/>
      <c r="PVL4" s="16"/>
      <c r="PVM4" s="16"/>
      <c r="PVN4" s="16"/>
      <c r="PVO4" s="16"/>
      <c r="PVP4" s="16"/>
      <c r="PVQ4" s="16"/>
      <c r="PVR4" s="16"/>
      <c r="PVS4" s="16"/>
      <c r="PVT4" s="16"/>
      <c r="PVU4" s="16"/>
      <c r="PVV4" s="16"/>
      <c r="PVW4" s="16"/>
      <c r="PVX4" s="16"/>
      <c r="PVY4" s="16"/>
      <c r="PVZ4" s="16"/>
      <c r="PWA4" s="16"/>
      <c r="PWB4" s="16"/>
      <c r="PWC4" s="16"/>
      <c r="PWD4" s="16"/>
      <c r="PWE4" s="16"/>
      <c r="PWF4" s="16"/>
      <c r="PWG4" s="16"/>
      <c r="PWH4" s="16"/>
      <c r="PWI4" s="16"/>
      <c r="PWJ4" s="16"/>
      <c r="PWK4" s="16"/>
      <c r="PWL4" s="16"/>
      <c r="PWM4" s="16"/>
      <c r="PWN4" s="16"/>
      <c r="PWO4" s="16"/>
      <c r="PWP4" s="16"/>
      <c r="PWQ4" s="16"/>
      <c r="PWR4" s="16"/>
      <c r="PWS4" s="16"/>
      <c r="PWT4" s="16"/>
      <c r="PWU4" s="16"/>
      <c r="PWV4" s="16"/>
      <c r="PWW4" s="16"/>
      <c r="PWX4" s="16"/>
      <c r="PWY4" s="16"/>
      <c r="PWZ4" s="16"/>
      <c r="PXA4" s="16"/>
      <c r="PXB4" s="16"/>
      <c r="PXC4" s="16"/>
      <c r="PXD4" s="16"/>
      <c r="PXE4" s="16"/>
      <c r="PXF4" s="16"/>
      <c r="PXG4" s="16"/>
      <c r="PXH4" s="16"/>
      <c r="PXI4" s="16"/>
      <c r="PXJ4" s="16"/>
      <c r="PXK4" s="16"/>
      <c r="PXL4" s="16"/>
      <c r="PXM4" s="16"/>
      <c r="PXN4" s="16"/>
      <c r="PXO4" s="16"/>
      <c r="PXP4" s="16"/>
      <c r="PXQ4" s="16"/>
      <c r="PXR4" s="16"/>
      <c r="PXS4" s="16"/>
      <c r="PXT4" s="16"/>
      <c r="PXU4" s="16"/>
      <c r="PXV4" s="16"/>
      <c r="PXW4" s="16"/>
      <c r="PXX4" s="16"/>
      <c r="PXY4" s="16"/>
      <c r="PXZ4" s="16"/>
      <c r="PYA4" s="16"/>
      <c r="PYB4" s="16"/>
      <c r="PYC4" s="16"/>
      <c r="PYD4" s="16"/>
      <c r="PYE4" s="16"/>
      <c r="PYF4" s="16"/>
      <c r="PYG4" s="16"/>
      <c r="PYH4" s="16"/>
      <c r="PYI4" s="16"/>
      <c r="PYJ4" s="16"/>
      <c r="PYK4" s="16"/>
      <c r="PYL4" s="16"/>
      <c r="PYM4" s="16"/>
      <c r="PYN4" s="16"/>
      <c r="PYO4" s="16"/>
      <c r="PYP4" s="16"/>
      <c r="PYQ4" s="16"/>
      <c r="PYR4" s="16"/>
      <c r="PYS4" s="16"/>
      <c r="PYT4" s="16"/>
      <c r="PYU4" s="16"/>
      <c r="PYV4" s="16"/>
      <c r="PYW4" s="16"/>
      <c r="PYX4" s="16"/>
      <c r="PYY4" s="16"/>
      <c r="PYZ4" s="16"/>
      <c r="PZA4" s="16"/>
      <c r="PZB4" s="16"/>
      <c r="PZC4" s="16"/>
      <c r="PZD4" s="16"/>
      <c r="PZE4" s="16"/>
      <c r="PZF4" s="16"/>
      <c r="PZG4" s="16"/>
      <c r="PZH4" s="16"/>
      <c r="PZI4" s="16"/>
      <c r="PZJ4" s="16"/>
      <c r="PZK4" s="16"/>
      <c r="PZL4" s="16"/>
      <c r="PZM4" s="16"/>
      <c r="PZN4" s="16"/>
      <c r="PZO4" s="16"/>
      <c r="PZP4" s="16"/>
      <c r="PZQ4" s="16"/>
      <c r="PZR4" s="16"/>
      <c r="PZS4" s="16"/>
      <c r="PZT4" s="16"/>
      <c r="PZU4" s="16"/>
      <c r="PZV4" s="16"/>
      <c r="PZW4" s="16"/>
      <c r="PZX4" s="16"/>
      <c r="PZY4" s="16"/>
      <c r="PZZ4" s="16"/>
      <c r="QAA4" s="16"/>
      <c r="QAB4" s="16"/>
      <c r="QAC4" s="16"/>
      <c r="QAD4" s="16"/>
      <c r="QAE4" s="16"/>
      <c r="QAF4" s="16"/>
      <c r="QAG4" s="16"/>
      <c r="QAH4" s="16"/>
      <c r="QAI4" s="16"/>
      <c r="QAJ4" s="16"/>
      <c r="QAK4" s="16"/>
      <c r="QAL4" s="16"/>
      <c r="QAM4" s="16"/>
      <c r="QAN4" s="16"/>
      <c r="QAO4" s="16"/>
      <c r="QAP4" s="16"/>
      <c r="QAQ4" s="16"/>
      <c r="QAR4" s="16"/>
      <c r="QAS4" s="16"/>
      <c r="QAT4" s="16"/>
      <c r="QAU4" s="16"/>
      <c r="QAV4" s="16"/>
      <c r="QAW4" s="16"/>
      <c r="QAX4" s="16"/>
      <c r="QAY4" s="16"/>
      <c r="QAZ4" s="16"/>
      <c r="QBA4" s="16"/>
      <c r="QBB4" s="16"/>
      <c r="QBC4" s="16"/>
      <c r="QBD4" s="16"/>
      <c r="QBE4" s="16"/>
      <c r="QBF4" s="16"/>
      <c r="QBG4" s="16"/>
      <c r="QBH4" s="16"/>
      <c r="QBI4" s="16"/>
      <c r="QBJ4" s="16"/>
      <c r="QBK4" s="16"/>
      <c r="QBL4" s="16"/>
      <c r="QBM4" s="16"/>
      <c r="QBN4" s="16"/>
      <c r="QBO4" s="16"/>
      <c r="QBP4" s="16"/>
      <c r="QBQ4" s="16"/>
      <c r="QBR4" s="16"/>
      <c r="QBS4" s="16"/>
      <c r="QBT4" s="16"/>
      <c r="QBU4" s="16"/>
      <c r="QBV4" s="16"/>
      <c r="QBW4" s="16"/>
      <c r="QBX4" s="16"/>
      <c r="QBY4" s="16"/>
      <c r="QBZ4" s="16"/>
      <c r="QCA4" s="16"/>
      <c r="QCB4" s="16"/>
      <c r="QCC4" s="16"/>
      <c r="QCD4" s="16"/>
      <c r="QCE4" s="16"/>
      <c r="QCF4" s="16"/>
      <c r="QCG4" s="16"/>
      <c r="QCH4" s="16"/>
      <c r="QCI4" s="16"/>
      <c r="QCJ4" s="16"/>
      <c r="QCK4" s="16"/>
      <c r="QCL4" s="16"/>
      <c r="QCM4" s="16"/>
      <c r="QCN4" s="16"/>
      <c r="QCO4" s="16"/>
      <c r="QCP4" s="16"/>
      <c r="QCQ4" s="16"/>
      <c r="QCR4" s="16"/>
      <c r="QCS4" s="16"/>
      <c r="QCT4" s="16"/>
      <c r="QCU4" s="16"/>
      <c r="QCV4" s="16"/>
      <c r="QCW4" s="16"/>
      <c r="QCX4" s="16"/>
      <c r="QCY4" s="16"/>
      <c r="QCZ4" s="16"/>
      <c r="QDA4" s="16"/>
      <c r="QDB4" s="16"/>
      <c r="QDC4" s="16"/>
      <c r="QDD4" s="16"/>
      <c r="QDE4" s="16"/>
      <c r="QDF4" s="16"/>
      <c r="QDG4" s="16"/>
      <c r="QDH4" s="16"/>
      <c r="QDI4" s="16"/>
      <c r="QDJ4" s="16"/>
      <c r="QDK4" s="16"/>
      <c r="QDL4" s="16"/>
      <c r="QDM4" s="16"/>
      <c r="QDN4" s="16"/>
      <c r="QDO4" s="16"/>
      <c r="QDP4" s="16"/>
      <c r="QDQ4" s="16"/>
      <c r="QDR4" s="16"/>
      <c r="QDS4" s="16"/>
      <c r="QDT4" s="16"/>
      <c r="QDU4" s="16"/>
      <c r="QDV4" s="16"/>
      <c r="QDW4" s="16"/>
      <c r="QDX4" s="16"/>
      <c r="QDY4" s="16"/>
      <c r="QDZ4" s="16"/>
      <c r="QEA4" s="16"/>
      <c r="QEB4" s="16"/>
      <c r="QEC4" s="16"/>
      <c r="QED4" s="16"/>
      <c r="QEE4" s="16"/>
      <c r="QEF4" s="16"/>
      <c r="QEG4" s="16"/>
      <c r="QEH4" s="16"/>
      <c r="QEI4" s="16"/>
      <c r="QEJ4" s="16"/>
      <c r="QEK4" s="16"/>
      <c r="QEL4" s="16"/>
      <c r="QEM4" s="16"/>
      <c r="QEN4" s="16"/>
      <c r="QEO4" s="16"/>
      <c r="QEP4" s="16"/>
      <c r="QEQ4" s="16"/>
      <c r="QER4" s="16"/>
      <c r="QES4" s="16"/>
      <c r="QET4" s="16"/>
      <c r="QEU4" s="16"/>
      <c r="QEV4" s="16"/>
      <c r="QEW4" s="16"/>
      <c r="QEX4" s="16"/>
      <c r="QEY4" s="16"/>
      <c r="QEZ4" s="16"/>
      <c r="QFA4" s="16"/>
      <c r="QFB4" s="16"/>
      <c r="QFC4" s="16"/>
      <c r="QFD4" s="16"/>
      <c r="QFE4" s="16"/>
      <c r="QFF4" s="16"/>
      <c r="QFG4" s="16"/>
      <c r="QFH4" s="16"/>
      <c r="QFI4" s="16"/>
      <c r="QFJ4" s="16"/>
      <c r="QFK4" s="16"/>
      <c r="QFL4" s="16"/>
      <c r="QFM4" s="16"/>
      <c r="QFN4" s="16"/>
      <c r="QFO4" s="16"/>
      <c r="QFP4" s="16"/>
      <c r="QFQ4" s="16"/>
      <c r="QFR4" s="16"/>
      <c r="QFS4" s="16"/>
      <c r="QFT4" s="16"/>
      <c r="QFU4" s="16"/>
      <c r="QFV4" s="16"/>
      <c r="QFW4" s="16"/>
      <c r="QFX4" s="16"/>
      <c r="QFY4" s="16"/>
      <c r="QFZ4" s="16"/>
      <c r="QGA4" s="16"/>
      <c r="QGB4" s="16"/>
      <c r="QGC4" s="16"/>
      <c r="QGD4" s="16"/>
      <c r="QGE4" s="16"/>
      <c r="QGF4" s="16"/>
      <c r="QGG4" s="16"/>
      <c r="QGH4" s="16"/>
      <c r="QGI4" s="16"/>
      <c r="QGJ4" s="16"/>
      <c r="QGK4" s="16"/>
      <c r="QGL4" s="16"/>
      <c r="QGM4" s="16"/>
      <c r="QGN4" s="16"/>
      <c r="QGO4" s="16"/>
      <c r="QGP4" s="16"/>
      <c r="QGQ4" s="16"/>
      <c r="QGR4" s="16"/>
      <c r="QGS4" s="16"/>
      <c r="QGT4" s="16"/>
      <c r="QGU4" s="16"/>
      <c r="QGV4" s="16"/>
      <c r="QGW4" s="16"/>
      <c r="QGX4" s="16"/>
      <c r="QGY4" s="16"/>
      <c r="QGZ4" s="16"/>
      <c r="QHA4" s="16"/>
      <c r="QHB4" s="16"/>
      <c r="QHC4" s="16"/>
      <c r="QHD4" s="16"/>
      <c r="QHE4" s="16"/>
      <c r="QHF4" s="16"/>
      <c r="QHG4" s="16"/>
      <c r="QHH4" s="16"/>
      <c r="QHI4" s="16"/>
      <c r="QHJ4" s="16"/>
      <c r="QHK4" s="16"/>
      <c r="QHL4" s="16"/>
      <c r="QHM4" s="16"/>
      <c r="QHN4" s="16"/>
      <c r="QHO4" s="16"/>
      <c r="QHP4" s="16"/>
      <c r="QHQ4" s="16"/>
      <c r="QHR4" s="16"/>
      <c r="QHS4" s="16"/>
      <c r="QHT4" s="16"/>
      <c r="QHU4" s="16"/>
      <c r="QHV4" s="16"/>
      <c r="QHW4" s="16"/>
      <c r="QHX4" s="16"/>
      <c r="QHY4" s="16"/>
      <c r="QHZ4" s="16"/>
      <c r="QIA4" s="16"/>
      <c r="QIB4" s="16"/>
      <c r="QIC4" s="16"/>
      <c r="QID4" s="16"/>
      <c r="QIE4" s="16"/>
      <c r="QIF4" s="16"/>
      <c r="QIG4" s="16"/>
      <c r="QIH4" s="16"/>
      <c r="QII4" s="16"/>
      <c r="QIJ4" s="16"/>
      <c r="QIK4" s="16"/>
      <c r="QIL4" s="16"/>
      <c r="QIM4" s="16"/>
      <c r="QIN4" s="16"/>
      <c r="QIO4" s="16"/>
      <c r="QIP4" s="16"/>
      <c r="QIQ4" s="16"/>
      <c r="QIR4" s="16"/>
      <c r="QIS4" s="16"/>
      <c r="QIT4" s="16"/>
      <c r="QIU4" s="16"/>
      <c r="QIV4" s="16"/>
      <c r="QIW4" s="16"/>
      <c r="QIX4" s="16"/>
      <c r="QIY4" s="16"/>
      <c r="QIZ4" s="16"/>
      <c r="QJA4" s="16"/>
      <c r="QJB4" s="16"/>
      <c r="QJC4" s="16"/>
      <c r="QJD4" s="16"/>
      <c r="QJE4" s="16"/>
      <c r="QJF4" s="16"/>
      <c r="QJG4" s="16"/>
      <c r="QJH4" s="16"/>
      <c r="QJI4" s="16"/>
      <c r="QJJ4" s="16"/>
      <c r="QJK4" s="16"/>
      <c r="QJL4" s="16"/>
      <c r="QJM4" s="16"/>
      <c r="QJN4" s="16"/>
      <c r="QJO4" s="16"/>
      <c r="QJP4" s="16"/>
      <c r="QJQ4" s="16"/>
      <c r="QJR4" s="16"/>
      <c r="QJS4" s="16"/>
      <c r="QJT4" s="16"/>
      <c r="QJU4" s="16"/>
      <c r="QJV4" s="16"/>
      <c r="QJW4" s="16"/>
      <c r="QJX4" s="16"/>
      <c r="QJY4" s="16"/>
      <c r="QJZ4" s="16"/>
      <c r="QKA4" s="16"/>
      <c r="QKB4" s="16"/>
      <c r="QKC4" s="16"/>
      <c r="QKD4" s="16"/>
      <c r="QKE4" s="16"/>
      <c r="QKF4" s="16"/>
      <c r="QKG4" s="16"/>
      <c r="QKH4" s="16"/>
      <c r="QKI4" s="16"/>
      <c r="QKJ4" s="16"/>
      <c r="QKK4" s="16"/>
      <c r="QKL4" s="16"/>
      <c r="QKM4" s="16"/>
      <c r="QKN4" s="16"/>
      <c r="QKO4" s="16"/>
      <c r="QKP4" s="16"/>
      <c r="QKQ4" s="16"/>
      <c r="QKR4" s="16"/>
      <c r="QKS4" s="16"/>
      <c r="QKT4" s="16"/>
      <c r="QKU4" s="16"/>
      <c r="QKV4" s="16"/>
      <c r="QKW4" s="16"/>
      <c r="QKX4" s="16"/>
      <c r="QKY4" s="16"/>
      <c r="QKZ4" s="16"/>
      <c r="QLA4" s="16"/>
      <c r="QLB4" s="16"/>
      <c r="QLC4" s="16"/>
      <c r="QLD4" s="16"/>
      <c r="QLE4" s="16"/>
      <c r="QLF4" s="16"/>
      <c r="QLG4" s="16"/>
      <c r="QLH4" s="16"/>
      <c r="QLI4" s="16"/>
      <c r="QLJ4" s="16"/>
      <c r="QLK4" s="16"/>
      <c r="QLL4" s="16"/>
      <c r="QLM4" s="16"/>
      <c r="QLN4" s="16"/>
      <c r="QLO4" s="16"/>
      <c r="QLP4" s="16"/>
      <c r="QLQ4" s="16"/>
      <c r="QLR4" s="16"/>
      <c r="QLS4" s="16"/>
      <c r="QLT4" s="16"/>
      <c r="QLU4" s="16"/>
      <c r="QLV4" s="16"/>
      <c r="QLW4" s="16"/>
      <c r="QLX4" s="16"/>
      <c r="QLY4" s="16"/>
      <c r="QLZ4" s="16"/>
      <c r="QMA4" s="16"/>
      <c r="QMB4" s="16"/>
      <c r="QMC4" s="16"/>
      <c r="QMD4" s="16"/>
      <c r="QME4" s="16"/>
      <c r="QMF4" s="16"/>
      <c r="QMG4" s="16"/>
      <c r="QMH4" s="16"/>
      <c r="QMI4" s="16"/>
      <c r="QMJ4" s="16"/>
      <c r="QMK4" s="16"/>
      <c r="QML4" s="16"/>
      <c r="QMM4" s="16"/>
      <c r="QMN4" s="16"/>
      <c r="QMO4" s="16"/>
      <c r="QMP4" s="16"/>
      <c r="QMQ4" s="16"/>
      <c r="QMR4" s="16"/>
      <c r="QMS4" s="16"/>
      <c r="QMT4" s="16"/>
      <c r="QMU4" s="16"/>
      <c r="QMV4" s="16"/>
      <c r="QMW4" s="16"/>
      <c r="QMX4" s="16"/>
      <c r="QMY4" s="16"/>
      <c r="QMZ4" s="16"/>
      <c r="QNA4" s="16"/>
      <c r="QNB4" s="16"/>
      <c r="QNC4" s="16"/>
      <c r="QND4" s="16"/>
      <c r="QNE4" s="16"/>
      <c r="QNF4" s="16"/>
      <c r="QNG4" s="16"/>
      <c r="QNH4" s="16"/>
      <c r="QNI4" s="16"/>
      <c r="QNJ4" s="16"/>
      <c r="QNK4" s="16"/>
      <c r="QNL4" s="16"/>
      <c r="QNM4" s="16"/>
      <c r="QNN4" s="16"/>
      <c r="QNO4" s="16"/>
      <c r="QNP4" s="16"/>
      <c r="QNQ4" s="16"/>
      <c r="QNR4" s="16"/>
      <c r="QNS4" s="16"/>
      <c r="QNT4" s="16"/>
      <c r="QNU4" s="16"/>
      <c r="QNV4" s="16"/>
      <c r="QNW4" s="16"/>
      <c r="QNX4" s="16"/>
      <c r="QNY4" s="16"/>
      <c r="QNZ4" s="16"/>
      <c r="QOA4" s="16"/>
      <c r="QOB4" s="16"/>
      <c r="QOC4" s="16"/>
      <c r="QOD4" s="16"/>
      <c r="QOE4" s="16"/>
      <c r="QOF4" s="16"/>
      <c r="QOG4" s="16"/>
      <c r="QOH4" s="16"/>
      <c r="QOI4" s="16"/>
      <c r="QOJ4" s="16"/>
      <c r="QOK4" s="16"/>
      <c r="QOL4" s="16"/>
      <c r="QOM4" s="16"/>
      <c r="QON4" s="16"/>
      <c r="QOO4" s="16"/>
      <c r="QOP4" s="16"/>
      <c r="QOQ4" s="16"/>
      <c r="QOR4" s="16"/>
      <c r="QOS4" s="16"/>
      <c r="QOT4" s="16"/>
      <c r="QOU4" s="16"/>
      <c r="QOV4" s="16"/>
      <c r="QOW4" s="16"/>
      <c r="QOX4" s="16"/>
      <c r="QOY4" s="16"/>
      <c r="QOZ4" s="16"/>
      <c r="QPA4" s="16"/>
      <c r="QPB4" s="16"/>
      <c r="QPC4" s="16"/>
      <c r="QPD4" s="16"/>
      <c r="QPE4" s="16"/>
      <c r="QPF4" s="16"/>
      <c r="QPG4" s="16"/>
      <c r="QPH4" s="16"/>
      <c r="QPI4" s="16"/>
      <c r="QPJ4" s="16"/>
      <c r="QPK4" s="16"/>
      <c r="QPL4" s="16"/>
      <c r="QPM4" s="16"/>
      <c r="QPN4" s="16"/>
      <c r="QPO4" s="16"/>
      <c r="QPP4" s="16"/>
      <c r="QPQ4" s="16"/>
      <c r="QPR4" s="16"/>
      <c r="QPS4" s="16"/>
      <c r="QPT4" s="16"/>
      <c r="QPU4" s="16"/>
      <c r="QPV4" s="16"/>
      <c r="QPW4" s="16"/>
      <c r="QPX4" s="16"/>
      <c r="QPY4" s="16"/>
      <c r="QPZ4" s="16"/>
      <c r="QQA4" s="16"/>
      <c r="QQB4" s="16"/>
      <c r="QQC4" s="16"/>
      <c r="QQD4" s="16"/>
      <c r="QQE4" s="16"/>
      <c r="QQF4" s="16"/>
      <c r="QQG4" s="16"/>
      <c r="QQH4" s="16"/>
      <c r="QQI4" s="16"/>
      <c r="QQJ4" s="16"/>
      <c r="QQK4" s="16"/>
      <c r="QQL4" s="16"/>
      <c r="QQM4" s="16"/>
      <c r="QQN4" s="16"/>
      <c r="QQO4" s="16"/>
      <c r="QQP4" s="16"/>
      <c r="QQQ4" s="16"/>
      <c r="QQR4" s="16"/>
      <c r="QQS4" s="16"/>
      <c r="QQT4" s="16"/>
      <c r="QQU4" s="16"/>
      <c r="QQV4" s="16"/>
      <c r="QQW4" s="16"/>
      <c r="QQX4" s="16"/>
      <c r="QQY4" s="16"/>
      <c r="QQZ4" s="16"/>
      <c r="QRA4" s="16"/>
      <c r="QRB4" s="16"/>
      <c r="QRC4" s="16"/>
      <c r="QRD4" s="16"/>
      <c r="QRE4" s="16"/>
      <c r="QRF4" s="16"/>
      <c r="QRG4" s="16"/>
      <c r="QRH4" s="16"/>
      <c r="QRI4" s="16"/>
      <c r="QRJ4" s="16"/>
      <c r="QRK4" s="16"/>
      <c r="QRL4" s="16"/>
      <c r="QRM4" s="16"/>
      <c r="QRN4" s="16"/>
      <c r="QRO4" s="16"/>
      <c r="QRP4" s="16"/>
      <c r="QRQ4" s="16"/>
      <c r="QRR4" s="16"/>
      <c r="QRS4" s="16"/>
      <c r="QRT4" s="16"/>
      <c r="QRU4" s="16"/>
      <c r="QRV4" s="16"/>
      <c r="QRW4" s="16"/>
      <c r="QRX4" s="16"/>
      <c r="QRY4" s="16"/>
      <c r="QRZ4" s="16"/>
      <c r="QSA4" s="16"/>
      <c r="QSB4" s="16"/>
      <c r="QSC4" s="16"/>
      <c r="QSD4" s="16"/>
      <c r="QSE4" s="16"/>
      <c r="QSF4" s="16"/>
      <c r="QSG4" s="16"/>
      <c r="QSH4" s="16"/>
      <c r="QSI4" s="16"/>
      <c r="QSJ4" s="16"/>
      <c r="QSK4" s="16"/>
      <c r="QSL4" s="16"/>
      <c r="QSM4" s="16"/>
      <c r="QSN4" s="16"/>
      <c r="QSO4" s="16"/>
      <c r="QSP4" s="16"/>
      <c r="QSQ4" s="16"/>
      <c r="QSR4" s="16"/>
      <c r="QSS4" s="16"/>
      <c r="QST4" s="16"/>
      <c r="QSU4" s="16"/>
      <c r="QSV4" s="16"/>
      <c r="QSW4" s="16"/>
      <c r="QSX4" s="16"/>
      <c r="QSY4" s="16"/>
      <c r="QSZ4" s="16"/>
      <c r="QTA4" s="16"/>
      <c r="QTB4" s="16"/>
      <c r="QTC4" s="16"/>
      <c r="QTD4" s="16"/>
      <c r="QTE4" s="16"/>
      <c r="QTF4" s="16"/>
      <c r="QTG4" s="16"/>
      <c r="QTH4" s="16"/>
      <c r="QTI4" s="16"/>
      <c r="QTJ4" s="16"/>
      <c r="QTK4" s="16"/>
      <c r="QTL4" s="16"/>
      <c r="QTM4" s="16"/>
      <c r="QTN4" s="16"/>
      <c r="QTO4" s="16"/>
      <c r="QTP4" s="16"/>
      <c r="QTQ4" s="16"/>
      <c r="QTR4" s="16"/>
      <c r="QTS4" s="16"/>
      <c r="QTT4" s="16"/>
      <c r="QTU4" s="16"/>
      <c r="QTV4" s="16"/>
      <c r="QTW4" s="16"/>
      <c r="QTX4" s="16"/>
      <c r="QTY4" s="16"/>
      <c r="QTZ4" s="16"/>
      <c r="QUA4" s="16"/>
      <c r="QUB4" s="16"/>
      <c r="QUC4" s="16"/>
      <c r="QUD4" s="16"/>
      <c r="QUE4" s="16"/>
      <c r="QUF4" s="16"/>
      <c r="QUG4" s="16"/>
      <c r="QUH4" s="16"/>
      <c r="QUI4" s="16"/>
      <c r="QUJ4" s="16"/>
      <c r="QUK4" s="16"/>
      <c r="QUL4" s="16"/>
      <c r="QUM4" s="16"/>
      <c r="QUN4" s="16"/>
      <c r="QUO4" s="16"/>
      <c r="QUP4" s="16"/>
      <c r="QUQ4" s="16"/>
      <c r="QUR4" s="16"/>
      <c r="QUS4" s="16"/>
      <c r="QUT4" s="16"/>
      <c r="QUU4" s="16"/>
      <c r="QUV4" s="16"/>
      <c r="QUW4" s="16"/>
      <c r="QUX4" s="16"/>
      <c r="QUY4" s="16"/>
      <c r="QUZ4" s="16"/>
      <c r="QVA4" s="16"/>
      <c r="QVB4" s="16"/>
      <c r="QVC4" s="16"/>
      <c r="QVD4" s="16"/>
      <c r="QVE4" s="16"/>
      <c r="QVF4" s="16"/>
      <c r="QVG4" s="16"/>
      <c r="QVH4" s="16"/>
      <c r="QVI4" s="16"/>
      <c r="QVJ4" s="16"/>
      <c r="QVK4" s="16"/>
      <c r="QVL4" s="16"/>
      <c r="QVM4" s="16"/>
      <c r="QVN4" s="16"/>
      <c r="QVO4" s="16"/>
      <c r="QVP4" s="16"/>
      <c r="QVQ4" s="16"/>
      <c r="QVR4" s="16"/>
      <c r="QVS4" s="16"/>
      <c r="QVT4" s="16"/>
      <c r="QVU4" s="16"/>
      <c r="QVV4" s="16"/>
      <c r="QVW4" s="16"/>
      <c r="QVX4" s="16"/>
      <c r="QVY4" s="16"/>
      <c r="QVZ4" s="16"/>
      <c r="QWA4" s="16"/>
      <c r="QWB4" s="16"/>
      <c r="QWC4" s="16"/>
      <c r="QWD4" s="16"/>
      <c r="QWE4" s="16"/>
      <c r="QWF4" s="16"/>
      <c r="QWG4" s="16"/>
      <c r="QWH4" s="16"/>
      <c r="QWI4" s="16"/>
      <c r="QWJ4" s="16"/>
      <c r="QWK4" s="16"/>
      <c r="QWL4" s="16"/>
      <c r="QWM4" s="16"/>
      <c r="QWN4" s="16"/>
      <c r="QWO4" s="16"/>
      <c r="QWP4" s="16"/>
      <c r="QWQ4" s="16"/>
      <c r="QWR4" s="16"/>
      <c r="QWS4" s="16"/>
      <c r="QWT4" s="16"/>
      <c r="QWU4" s="16"/>
      <c r="QWV4" s="16"/>
      <c r="QWW4" s="16"/>
      <c r="QWX4" s="16"/>
      <c r="QWY4" s="16"/>
      <c r="QWZ4" s="16"/>
      <c r="QXA4" s="16"/>
      <c r="QXB4" s="16"/>
      <c r="QXC4" s="16"/>
      <c r="QXD4" s="16"/>
      <c r="QXE4" s="16"/>
      <c r="QXF4" s="16"/>
      <c r="QXG4" s="16"/>
      <c r="QXH4" s="16"/>
      <c r="QXI4" s="16"/>
      <c r="QXJ4" s="16"/>
      <c r="QXK4" s="16"/>
      <c r="QXL4" s="16"/>
      <c r="QXM4" s="16"/>
      <c r="QXN4" s="16"/>
      <c r="QXO4" s="16"/>
      <c r="QXP4" s="16"/>
      <c r="QXQ4" s="16"/>
      <c r="QXR4" s="16"/>
      <c r="QXS4" s="16"/>
      <c r="QXT4" s="16"/>
      <c r="QXU4" s="16"/>
      <c r="QXV4" s="16"/>
      <c r="QXW4" s="16"/>
      <c r="QXX4" s="16"/>
      <c r="QXY4" s="16"/>
      <c r="QXZ4" s="16"/>
      <c r="QYA4" s="16"/>
      <c r="QYB4" s="16"/>
      <c r="QYC4" s="16"/>
      <c r="QYD4" s="16"/>
      <c r="QYE4" s="16"/>
      <c r="QYF4" s="16"/>
      <c r="QYG4" s="16"/>
      <c r="QYH4" s="16"/>
      <c r="QYI4" s="16"/>
      <c r="QYJ4" s="16"/>
      <c r="QYK4" s="16"/>
      <c r="QYL4" s="16"/>
      <c r="QYM4" s="16"/>
      <c r="QYN4" s="16"/>
      <c r="QYO4" s="16"/>
      <c r="QYP4" s="16"/>
      <c r="QYQ4" s="16"/>
      <c r="QYR4" s="16"/>
      <c r="QYS4" s="16"/>
      <c r="QYT4" s="16"/>
      <c r="QYU4" s="16"/>
      <c r="QYV4" s="16"/>
      <c r="QYW4" s="16"/>
      <c r="QYX4" s="16"/>
      <c r="QYY4" s="16"/>
      <c r="QYZ4" s="16"/>
      <c r="QZA4" s="16"/>
      <c r="QZB4" s="16"/>
      <c r="QZC4" s="16"/>
      <c r="QZD4" s="16"/>
      <c r="QZE4" s="16"/>
      <c r="QZF4" s="16"/>
      <c r="QZG4" s="16"/>
      <c r="QZH4" s="16"/>
      <c r="QZI4" s="16"/>
      <c r="QZJ4" s="16"/>
      <c r="QZK4" s="16"/>
      <c r="QZL4" s="16"/>
      <c r="QZM4" s="16"/>
      <c r="QZN4" s="16"/>
      <c r="QZO4" s="16"/>
      <c r="QZP4" s="16"/>
      <c r="QZQ4" s="16"/>
      <c r="QZR4" s="16"/>
      <c r="QZS4" s="16"/>
      <c r="QZT4" s="16"/>
      <c r="QZU4" s="16"/>
      <c r="QZV4" s="16"/>
      <c r="QZW4" s="16"/>
      <c r="QZX4" s="16"/>
      <c r="QZY4" s="16"/>
      <c r="QZZ4" s="16"/>
      <c r="RAA4" s="16"/>
      <c r="RAB4" s="16"/>
      <c r="RAC4" s="16"/>
      <c r="RAD4" s="16"/>
      <c r="RAE4" s="16"/>
      <c r="RAF4" s="16"/>
      <c r="RAG4" s="16"/>
      <c r="RAH4" s="16"/>
      <c r="RAI4" s="16"/>
      <c r="RAJ4" s="16"/>
      <c r="RAK4" s="16"/>
      <c r="RAL4" s="16"/>
      <c r="RAM4" s="16"/>
      <c r="RAN4" s="16"/>
      <c r="RAO4" s="16"/>
      <c r="RAP4" s="16"/>
      <c r="RAQ4" s="16"/>
      <c r="RAR4" s="16"/>
      <c r="RAS4" s="16"/>
      <c r="RAT4" s="16"/>
      <c r="RAU4" s="16"/>
      <c r="RAV4" s="16"/>
      <c r="RAW4" s="16"/>
      <c r="RAX4" s="16"/>
      <c r="RAY4" s="16"/>
      <c r="RAZ4" s="16"/>
      <c r="RBA4" s="16"/>
      <c r="RBB4" s="16"/>
      <c r="RBC4" s="16"/>
      <c r="RBD4" s="16"/>
      <c r="RBE4" s="16"/>
      <c r="RBF4" s="16"/>
      <c r="RBG4" s="16"/>
      <c r="RBH4" s="16"/>
      <c r="RBI4" s="16"/>
      <c r="RBJ4" s="16"/>
      <c r="RBK4" s="16"/>
      <c r="RBL4" s="16"/>
      <c r="RBM4" s="16"/>
      <c r="RBN4" s="16"/>
      <c r="RBO4" s="16"/>
      <c r="RBP4" s="16"/>
      <c r="RBQ4" s="16"/>
      <c r="RBR4" s="16"/>
      <c r="RBS4" s="16"/>
      <c r="RBT4" s="16"/>
      <c r="RBU4" s="16"/>
      <c r="RBV4" s="16"/>
      <c r="RBW4" s="16"/>
      <c r="RBX4" s="16"/>
      <c r="RBY4" s="16"/>
      <c r="RBZ4" s="16"/>
      <c r="RCA4" s="16"/>
      <c r="RCB4" s="16"/>
      <c r="RCC4" s="16"/>
      <c r="RCD4" s="16"/>
      <c r="RCE4" s="16"/>
      <c r="RCF4" s="16"/>
      <c r="RCG4" s="16"/>
      <c r="RCH4" s="16"/>
      <c r="RCI4" s="16"/>
      <c r="RCJ4" s="16"/>
      <c r="RCK4" s="16"/>
      <c r="RCL4" s="16"/>
      <c r="RCM4" s="16"/>
      <c r="RCN4" s="16"/>
      <c r="RCO4" s="16"/>
      <c r="RCP4" s="16"/>
      <c r="RCQ4" s="16"/>
      <c r="RCR4" s="16"/>
      <c r="RCS4" s="16"/>
      <c r="RCT4" s="16"/>
      <c r="RCU4" s="16"/>
      <c r="RCV4" s="16"/>
      <c r="RCW4" s="16"/>
      <c r="RCX4" s="16"/>
      <c r="RCY4" s="16"/>
      <c r="RCZ4" s="16"/>
      <c r="RDA4" s="16"/>
      <c r="RDB4" s="16"/>
      <c r="RDC4" s="16"/>
      <c r="RDD4" s="16"/>
      <c r="RDE4" s="16"/>
      <c r="RDF4" s="16"/>
      <c r="RDG4" s="16"/>
      <c r="RDH4" s="16"/>
      <c r="RDI4" s="16"/>
      <c r="RDJ4" s="16"/>
      <c r="RDK4" s="16"/>
      <c r="RDL4" s="16"/>
      <c r="RDM4" s="16"/>
      <c r="RDN4" s="16"/>
      <c r="RDO4" s="16"/>
      <c r="RDP4" s="16"/>
      <c r="RDQ4" s="16"/>
      <c r="RDR4" s="16"/>
      <c r="RDS4" s="16"/>
      <c r="RDT4" s="16"/>
      <c r="RDU4" s="16"/>
      <c r="RDV4" s="16"/>
      <c r="RDW4" s="16"/>
      <c r="RDX4" s="16"/>
      <c r="RDY4" s="16"/>
      <c r="RDZ4" s="16"/>
      <c r="REA4" s="16"/>
      <c r="REB4" s="16"/>
      <c r="REC4" s="16"/>
      <c r="RED4" s="16"/>
      <c r="REE4" s="16"/>
      <c r="REF4" s="16"/>
      <c r="REG4" s="16"/>
      <c r="REH4" s="16"/>
      <c r="REI4" s="16"/>
      <c r="REJ4" s="16"/>
      <c r="REK4" s="16"/>
      <c r="REL4" s="16"/>
      <c r="REM4" s="16"/>
      <c r="REN4" s="16"/>
      <c r="REO4" s="16"/>
      <c r="REP4" s="16"/>
      <c r="REQ4" s="16"/>
      <c r="RER4" s="16"/>
      <c r="RES4" s="16"/>
      <c r="RET4" s="16"/>
      <c r="REU4" s="16"/>
      <c r="REV4" s="16"/>
      <c r="REW4" s="16"/>
      <c r="REX4" s="16"/>
      <c r="REY4" s="16"/>
      <c r="REZ4" s="16"/>
      <c r="RFA4" s="16"/>
      <c r="RFB4" s="16"/>
      <c r="RFC4" s="16"/>
      <c r="RFD4" s="16"/>
      <c r="RFE4" s="16"/>
      <c r="RFF4" s="16"/>
      <c r="RFG4" s="16"/>
      <c r="RFH4" s="16"/>
      <c r="RFI4" s="16"/>
      <c r="RFJ4" s="16"/>
      <c r="RFK4" s="16"/>
      <c r="RFL4" s="16"/>
      <c r="RFM4" s="16"/>
      <c r="RFN4" s="16"/>
      <c r="RFO4" s="16"/>
      <c r="RFP4" s="16"/>
      <c r="RFQ4" s="16"/>
      <c r="RFR4" s="16"/>
      <c r="RFS4" s="16"/>
      <c r="RFT4" s="16"/>
      <c r="RFU4" s="16"/>
      <c r="RFV4" s="16"/>
      <c r="RFW4" s="16"/>
      <c r="RFX4" s="16"/>
      <c r="RFY4" s="16"/>
      <c r="RFZ4" s="16"/>
      <c r="RGA4" s="16"/>
      <c r="RGB4" s="16"/>
      <c r="RGC4" s="16"/>
      <c r="RGD4" s="16"/>
      <c r="RGE4" s="16"/>
      <c r="RGF4" s="16"/>
      <c r="RGG4" s="16"/>
      <c r="RGH4" s="16"/>
      <c r="RGI4" s="16"/>
      <c r="RGJ4" s="16"/>
      <c r="RGK4" s="16"/>
      <c r="RGL4" s="16"/>
      <c r="RGM4" s="16"/>
      <c r="RGN4" s="16"/>
      <c r="RGO4" s="16"/>
      <c r="RGP4" s="16"/>
      <c r="RGQ4" s="16"/>
      <c r="RGR4" s="16"/>
      <c r="RGS4" s="16"/>
      <c r="RGT4" s="16"/>
      <c r="RGU4" s="16"/>
      <c r="RGV4" s="16"/>
      <c r="RGW4" s="16"/>
      <c r="RGX4" s="16"/>
      <c r="RGY4" s="16"/>
      <c r="RGZ4" s="16"/>
      <c r="RHA4" s="16"/>
      <c r="RHB4" s="16"/>
      <c r="RHC4" s="16"/>
      <c r="RHD4" s="16"/>
      <c r="RHE4" s="16"/>
      <c r="RHF4" s="16"/>
      <c r="RHG4" s="16"/>
      <c r="RHH4" s="16"/>
      <c r="RHI4" s="16"/>
      <c r="RHJ4" s="16"/>
      <c r="RHK4" s="16"/>
      <c r="RHL4" s="16"/>
      <c r="RHM4" s="16"/>
      <c r="RHN4" s="16"/>
      <c r="RHO4" s="16"/>
      <c r="RHP4" s="16"/>
      <c r="RHQ4" s="16"/>
      <c r="RHR4" s="16"/>
      <c r="RHS4" s="16"/>
      <c r="RHT4" s="16"/>
      <c r="RHU4" s="16"/>
      <c r="RHV4" s="16"/>
      <c r="RHW4" s="16"/>
      <c r="RHX4" s="16"/>
      <c r="RHY4" s="16"/>
      <c r="RHZ4" s="16"/>
      <c r="RIA4" s="16"/>
      <c r="RIB4" s="16"/>
      <c r="RIC4" s="16"/>
      <c r="RID4" s="16"/>
      <c r="RIE4" s="16"/>
      <c r="RIF4" s="16"/>
      <c r="RIG4" s="16"/>
      <c r="RIH4" s="16"/>
      <c r="RII4" s="16"/>
      <c r="RIJ4" s="16"/>
      <c r="RIK4" s="16"/>
      <c r="RIL4" s="16"/>
      <c r="RIM4" s="16"/>
      <c r="RIN4" s="16"/>
      <c r="RIO4" s="16"/>
      <c r="RIP4" s="16"/>
      <c r="RIQ4" s="16"/>
      <c r="RIR4" s="16"/>
      <c r="RIS4" s="16"/>
      <c r="RIT4" s="16"/>
      <c r="RIU4" s="16"/>
      <c r="RIV4" s="16"/>
      <c r="RIW4" s="16"/>
      <c r="RIX4" s="16"/>
      <c r="RIY4" s="16"/>
      <c r="RIZ4" s="16"/>
      <c r="RJA4" s="16"/>
      <c r="RJB4" s="16"/>
      <c r="RJC4" s="16"/>
      <c r="RJD4" s="16"/>
      <c r="RJE4" s="16"/>
      <c r="RJF4" s="16"/>
      <c r="RJG4" s="16"/>
      <c r="RJH4" s="16"/>
      <c r="RJI4" s="16"/>
      <c r="RJJ4" s="16"/>
      <c r="RJK4" s="16"/>
      <c r="RJL4" s="16"/>
      <c r="RJM4" s="16"/>
      <c r="RJN4" s="16"/>
      <c r="RJO4" s="16"/>
      <c r="RJP4" s="16"/>
      <c r="RJQ4" s="16"/>
      <c r="RJR4" s="16"/>
      <c r="RJS4" s="16"/>
      <c r="RJT4" s="16"/>
      <c r="RJU4" s="16"/>
      <c r="RJV4" s="16"/>
      <c r="RJW4" s="16"/>
      <c r="RJX4" s="16"/>
      <c r="RJY4" s="16"/>
      <c r="RJZ4" s="16"/>
      <c r="RKA4" s="16"/>
      <c r="RKB4" s="16"/>
      <c r="RKC4" s="16"/>
      <c r="RKD4" s="16"/>
      <c r="RKE4" s="16"/>
      <c r="RKF4" s="16"/>
      <c r="RKG4" s="16"/>
      <c r="RKH4" s="16"/>
      <c r="RKI4" s="16"/>
      <c r="RKJ4" s="16"/>
      <c r="RKK4" s="16"/>
      <c r="RKL4" s="16"/>
      <c r="RKM4" s="16"/>
      <c r="RKN4" s="16"/>
      <c r="RKO4" s="16"/>
      <c r="RKP4" s="16"/>
      <c r="RKQ4" s="16"/>
      <c r="RKR4" s="16"/>
      <c r="RKS4" s="16"/>
      <c r="RKT4" s="16"/>
      <c r="RKU4" s="16"/>
      <c r="RKV4" s="16"/>
      <c r="RKW4" s="16"/>
      <c r="RKX4" s="16"/>
      <c r="RKY4" s="16"/>
      <c r="RKZ4" s="16"/>
      <c r="RLA4" s="16"/>
      <c r="RLB4" s="16"/>
      <c r="RLC4" s="16"/>
      <c r="RLD4" s="16"/>
      <c r="RLE4" s="16"/>
      <c r="RLF4" s="16"/>
      <c r="RLG4" s="16"/>
      <c r="RLH4" s="16"/>
      <c r="RLI4" s="16"/>
      <c r="RLJ4" s="16"/>
      <c r="RLK4" s="16"/>
      <c r="RLL4" s="16"/>
      <c r="RLM4" s="16"/>
      <c r="RLN4" s="16"/>
      <c r="RLO4" s="16"/>
      <c r="RLP4" s="16"/>
      <c r="RLQ4" s="16"/>
      <c r="RLR4" s="16"/>
      <c r="RLS4" s="16"/>
      <c r="RLT4" s="16"/>
      <c r="RLU4" s="16"/>
      <c r="RLV4" s="16"/>
      <c r="RLW4" s="16"/>
      <c r="RLX4" s="16"/>
      <c r="RLY4" s="16"/>
      <c r="RLZ4" s="16"/>
      <c r="RMA4" s="16"/>
      <c r="RMB4" s="16"/>
      <c r="RMC4" s="16"/>
      <c r="RMD4" s="16"/>
      <c r="RME4" s="16"/>
      <c r="RMF4" s="16"/>
      <c r="RMG4" s="16"/>
      <c r="RMH4" s="16"/>
      <c r="RMI4" s="16"/>
      <c r="RMJ4" s="16"/>
      <c r="RMK4" s="16"/>
      <c r="RML4" s="16"/>
      <c r="RMM4" s="16"/>
      <c r="RMN4" s="16"/>
      <c r="RMO4" s="16"/>
      <c r="RMP4" s="16"/>
      <c r="RMQ4" s="16"/>
      <c r="RMR4" s="16"/>
      <c r="RMS4" s="16"/>
      <c r="RMT4" s="16"/>
      <c r="RMU4" s="16"/>
      <c r="RMV4" s="16"/>
      <c r="RMW4" s="16"/>
      <c r="RMX4" s="16"/>
      <c r="RMY4" s="16"/>
      <c r="RMZ4" s="16"/>
      <c r="RNA4" s="16"/>
      <c r="RNB4" s="16"/>
      <c r="RNC4" s="16"/>
      <c r="RND4" s="16"/>
      <c r="RNE4" s="16"/>
      <c r="RNF4" s="16"/>
      <c r="RNG4" s="16"/>
      <c r="RNH4" s="16"/>
      <c r="RNI4" s="16"/>
      <c r="RNJ4" s="16"/>
      <c r="RNK4" s="16"/>
      <c r="RNL4" s="16"/>
      <c r="RNM4" s="16"/>
      <c r="RNN4" s="16"/>
      <c r="RNO4" s="16"/>
      <c r="RNP4" s="16"/>
      <c r="RNQ4" s="16"/>
      <c r="RNR4" s="16"/>
      <c r="RNS4" s="16"/>
      <c r="RNT4" s="16"/>
      <c r="RNU4" s="16"/>
      <c r="RNV4" s="16"/>
      <c r="RNW4" s="16"/>
      <c r="RNX4" s="16"/>
      <c r="RNY4" s="16"/>
      <c r="RNZ4" s="16"/>
      <c r="ROA4" s="16"/>
      <c r="ROB4" s="16"/>
      <c r="ROC4" s="16"/>
      <c r="ROD4" s="16"/>
      <c r="ROE4" s="16"/>
      <c r="ROF4" s="16"/>
      <c r="ROG4" s="16"/>
      <c r="ROH4" s="16"/>
      <c r="ROI4" s="16"/>
      <c r="ROJ4" s="16"/>
      <c r="ROK4" s="16"/>
      <c r="ROL4" s="16"/>
      <c r="ROM4" s="16"/>
      <c r="RON4" s="16"/>
      <c r="ROO4" s="16"/>
      <c r="ROP4" s="16"/>
      <c r="ROQ4" s="16"/>
      <c r="ROR4" s="16"/>
      <c r="ROS4" s="16"/>
      <c r="ROT4" s="16"/>
      <c r="ROU4" s="16"/>
      <c r="ROV4" s="16"/>
      <c r="ROW4" s="16"/>
      <c r="ROX4" s="16"/>
      <c r="ROY4" s="16"/>
      <c r="ROZ4" s="16"/>
      <c r="RPA4" s="16"/>
      <c r="RPB4" s="16"/>
      <c r="RPC4" s="16"/>
      <c r="RPD4" s="16"/>
      <c r="RPE4" s="16"/>
      <c r="RPF4" s="16"/>
      <c r="RPG4" s="16"/>
      <c r="RPH4" s="16"/>
      <c r="RPI4" s="16"/>
      <c r="RPJ4" s="16"/>
      <c r="RPK4" s="16"/>
      <c r="RPL4" s="16"/>
      <c r="RPM4" s="16"/>
      <c r="RPN4" s="16"/>
      <c r="RPO4" s="16"/>
      <c r="RPP4" s="16"/>
      <c r="RPQ4" s="16"/>
      <c r="RPR4" s="16"/>
      <c r="RPS4" s="16"/>
      <c r="RPT4" s="16"/>
      <c r="RPU4" s="16"/>
      <c r="RPV4" s="16"/>
      <c r="RPW4" s="16"/>
      <c r="RPX4" s="16"/>
      <c r="RPY4" s="16"/>
      <c r="RPZ4" s="16"/>
      <c r="RQA4" s="16"/>
      <c r="RQB4" s="16"/>
      <c r="RQC4" s="16"/>
      <c r="RQD4" s="16"/>
      <c r="RQE4" s="16"/>
      <c r="RQF4" s="16"/>
      <c r="RQG4" s="16"/>
      <c r="RQH4" s="16"/>
      <c r="RQI4" s="16"/>
      <c r="RQJ4" s="16"/>
      <c r="RQK4" s="16"/>
      <c r="RQL4" s="16"/>
      <c r="RQM4" s="16"/>
      <c r="RQN4" s="16"/>
      <c r="RQO4" s="16"/>
      <c r="RQP4" s="16"/>
      <c r="RQQ4" s="16"/>
      <c r="RQR4" s="16"/>
      <c r="RQS4" s="16"/>
      <c r="RQT4" s="16"/>
      <c r="RQU4" s="16"/>
      <c r="RQV4" s="16"/>
      <c r="RQW4" s="16"/>
      <c r="RQX4" s="16"/>
      <c r="RQY4" s="16"/>
      <c r="RQZ4" s="16"/>
      <c r="RRA4" s="16"/>
      <c r="RRB4" s="16"/>
      <c r="RRC4" s="16"/>
      <c r="RRD4" s="16"/>
      <c r="RRE4" s="16"/>
      <c r="RRF4" s="16"/>
      <c r="RRG4" s="16"/>
      <c r="RRH4" s="16"/>
      <c r="RRI4" s="16"/>
      <c r="RRJ4" s="16"/>
      <c r="RRK4" s="16"/>
      <c r="RRL4" s="16"/>
      <c r="RRM4" s="16"/>
      <c r="RRN4" s="16"/>
      <c r="RRO4" s="16"/>
      <c r="RRP4" s="16"/>
      <c r="RRQ4" s="16"/>
      <c r="RRR4" s="16"/>
      <c r="RRS4" s="16"/>
      <c r="RRT4" s="16"/>
      <c r="RRU4" s="16"/>
      <c r="RRV4" s="16"/>
      <c r="RRW4" s="16"/>
      <c r="RRX4" s="16"/>
      <c r="RRY4" s="16"/>
      <c r="RRZ4" s="16"/>
      <c r="RSA4" s="16"/>
      <c r="RSB4" s="16"/>
      <c r="RSC4" s="16"/>
      <c r="RSD4" s="16"/>
      <c r="RSE4" s="16"/>
      <c r="RSF4" s="16"/>
      <c r="RSG4" s="16"/>
      <c r="RSH4" s="16"/>
      <c r="RSI4" s="16"/>
      <c r="RSJ4" s="16"/>
      <c r="RSK4" s="16"/>
      <c r="RSL4" s="16"/>
      <c r="RSM4" s="16"/>
      <c r="RSN4" s="16"/>
      <c r="RSO4" s="16"/>
      <c r="RSP4" s="16"/>
      <c r="RSQ4" s="16"/>
      <c r="RSR4" s="16"/>
      <c r="RSS4" s="16"/>
      <c r="RST4" s="16"/>
      <c r="RSU4" s="16"/>
      <c r="RSV4" s="16"/>
      <c r="RSW4" s="16"/>
      <c r="RSX4" s="16"/>
      <c r="RSY4" s="16"/>
      <c r="RSZ4" s="16"/>
      <c r="RTA4" s="16"/>
      <c r="RTB4" s="16"/>
      <c r="RTC4" s="16"/>
      <c r="RTD4" s="16"/>
      <c r="RTE4" s="16"/>
      <c r="RTF4" s="16"/>
      <c r="RTG4" s="16"/>
      <c r="RTH4" s="16"/>
      <c r="RTI4" s="16"/>
      <c r="RTJ4" s="16"/>
      <c r="RTK4" s="16"/>
      <c r="RTL4" s="16"/>
      <c r="RTM4" s="16"/>
      <c r="RTN4" s="16"/>
      <c r="RTO4" s="16"/>
      <c r="RTP4" s="16"/>
      <c r="RTQ4" s="16"/>
      <c r="RTR4" s="16"/>
      <c r="RTS4" s="16"/>
      <c r="RTT4" s="16"/>
      <c r="RTU4" s="16"/>
      <c r="RTV4" s="16"/>
      <c r="RTW4" s="16"/>
      <c r="RTX4" s="16"/>
      <c r="RTY4" s="16"/>
      <c r="RTZ4" s="16"/>
      <c r="RUA4" s="16"/>
      <c r="RUB4" s="16"/>
      <c r="RUC4" s="16"/>
      <c r="RUD4" s="16"/>
      <c r="RUE4" s="16"/>
      <c r="RUF4" s="16"/>
      <c r="RUG4" s="16"/>
      <c r="RUH4" s="16"/>
      <c r="RUI4" s="16"/>
      <c r="RUJ4" s="16"/>
      <c r="RUK4" s="16"/>
      <c r="RUL4" s="16"/>
      <c r="RUM4" s="16"/>
      <c r="RUN4" s="16"/>
      <c r="RUO4" s="16"/>
      <c r="RUP4" s="16"/>
      <c r="RUQ4" s="16"/>
      <c r="RUR4" s="16"/>
      <c r="RUS4" s="16"/>
      <c r="RUT4" s="16"/>
      <c r="RUU4" s="16"/>
      <c r="RUV4" s="16"/>
      <c r="RUW4" s="16"/>
      <c r="RUX4" s="16"/>
      <c r="RUY4" s="16"/>
      <c r="RUZ4" s="16"/>
      <c r="RVA4" s="16"/>
      <c r="RVB4" s="16"/>
      <c r="RVC4" s="16"/>
      <c r="RVD4" s="16"/>
      <c r="RVE4" s="16"/>
      <c r="RVF4" s="16"/>
      <c r="RVG4" s="16"/>
      <c r="RVH4" s="16"/>
      <c r="RVI4" s="16"/>
      <c r="RVJ4" s="16"/>
      <c r="RVK4" s="16"/>
      <c r="RVL4" s="16"/>
      <c r="RVM4" s="16"/>
      <c r="RVN4" s="16"/>
      <c r="RVO4" s="16"/>
      <c r="RVP4" s="16"/>
      <c r="RVQ4" s="16"/>
      <c r="RVR4" s="16"/>
      <c r="RVS4" s="16"/>
      <c r="RVT4" s="16"/>
      <c r="RVU4" s="16"/>
      <c r="RVV4" s="16"/>
      <c r="RVW4" s="16"/>
      <c r="RVX4" s="16"/>
      <c r="RVY4" s="16"/>
      <c r="RVZ4" s="16"/>
      <c r="RWA4" s="16"/>
      <c r="RWB4" s="16"/>
      <c r="RWC4" s="16"/>
      <c r="RWD4" s="16"/>
      <c r="RWE4" s="16"/>
      <c r="RWF4" s="16"/>
      <c r="RWG4" s="16"/>
      <c r="RWH4" s="16"/>
      <c r="RWI4" s="16"/>
      <c r="RWJ4" s="16"/>
      <c r="RWK4" s="16"/>
      <c r="RWL4" s="16"/>
      <c r="RWM4" s="16"/>
      <c r="RWN4" s="16"/>
      <c r="RWO4" s="16"/>
      <c r="RWP4" s="16"/>
      <c r="RWQ4" s="16"/>
      <c r="RWR4" s="16"/>
      <c r="RWS4" s="16"/>
      <c r="RWT4" s="16"/>
      <c r="RWU4" s="16"/>
      <c r="RWV4" s="16"/>
      <c r="RWW4" s="16"/>
      <c r="RWX4" s="16"/>
      <c r="RWY4" s="16"/>
      <c r="RWZ4" s="16"/>
      <c r="RXA4" s="16"/>
      <c r="RXB4" s="16"/>
      <c r="RXC4" s="16"/>
      <c r="RXD4" s="16"/>
      <c r="RXE4" s="16"/>
      <c r="RXF4" s="16"/>
      <c r="RXG4" s="16"/>
      <c r="RXH4" s="16"/>
      <c r="RXI4" s="16"/>
      <c r="RXJ4" s="16"/>
      <c r="RXK4" s="16"/>
      <c r="RXL4" s="16"/>
      <c r="RXM4" s="16"/>
      <c r="RXN4" s="16"/>
      <c r="RXO4" s="16"/>
      <c r="RXP4" s="16"/>
      <c r="RXQ4" s="16"/>
      <c r="RXR4" s="16"/>
      <c r="RXS4" s="16"/>
      <c r="RXT4" s="16"/>
      <c r="RXU4" s="16"/>
      <c r="RXV4" s="16"/>
      <c r="RXW4" s="16"/>
      <c r="RXX4" s="16"/>
      <c r="RXY4" s="16"/>
      <c r="RXZ4" s="16"/>
      <c r="RYA4" s="16"/>
      <c r="RYB4" s="16"/>
      <c r="RYC4" s="16"/>
      <c r="RYD4" s="16"/>
      <c r="RYE4" s="16"/>
      <c r="RYF4" s="16"/>
      <c r="RYG4" s="16"/>
      <c r="RYH4" s="16"/>
      <c r="RYI4" s="16"/>
      <c r="RYJ4" s="16"/>
      <c r="RYK4" s="16"/>
      <c r="RYL4" s="16"/>
      <c r="RYM4" s="16"/>
      <c r="RYN4" s="16"/>
      <c r="RYO4" s="16"/>
      <c r="RYP4" s="16"/>
      <c r="RYQ4" s="16"/>
      <c r="RYR4" s="16"/>
      <c r="RYS4" s="16"/>
      <c r="RYT4" s="16"/>
      <c r="RYU4" s="16"/>
      <c r="RYV4" s="16"/>
      <c r="RYW4" s="16"/>
      <c r="RYX4" s="16"/>
      <c r="RYY4" s="16"/>
      <c r="RYZ4" s="16"/>
      <c r="RZA4" s="16"/>
      <c r="RZB4" s="16"/>
      <c r="RZC4" s="16"/>
      <c r="RZD4" s="16"/>
      <c r="RZE4" s="16"/>
      <c r="RZF4" s="16"/>
      <c r="RZG4" s="16"/>
      <c r="RZH4" s="16"/>
      <c r="RZI4" s="16"/>
      <c r="RZJ4" s="16"/>
      <c r="RZK4" s="16"/>
      <c r="RZL4" s="16"/>
      <c r="RZM4" s="16"/>
      <c r="RZN4" s="16"/>
      <c r="RZO4" s="16"/>
      <c r="RZP4" s="16"/>
      <c r="RZQ4" s="16"/>
      <c r="RZR4" s="16"/>
      <c r="RZS4" s="16"/>
      <c r="RZT4" s="16"/>
      <c r="RZU4" s="16"/>
      <c r="RZV4" s="16"/>
      <c r="RZW4" s="16"/>
      <c r="RZX4" s="16"/>
      <c r="RZY4" s="16"/>
      <c r="RZZ4" s="16"/>
      <c r="SAA4" s="16"/>
      <c r="SAB4" s="16"/>
      <c r="SAC4" s="16"/>
      <c r="SAD4" s="16"/>
      <c r="SAE4" s="16"/>
      <c r="SAF4" s="16"/>
      <c r="SAG4" s="16"/>
      <c r="SAH4" s="16"/>
      <c r="SAI4" s="16"/>
      <c r="SAJ4" s="16"/>
      <c r="SAK4" s="16"/>
      <c r="SAL4" s="16"/>
      <c r="SAM4" s="16"/>
      <c r="SAN4" s="16"/>
      <c r="SAO4" s="16"/>
      <c r="SAP4" s="16"/>
      <c r="SAQ4" s="16"/>
      <c r="SAR4" s="16"/>
      <c r="SAS4" s="16"/>
      <c r="SAT4" s="16"/>
      <c r="SAU4" s="16"/>
      <c r="SAV4" s="16"/>
      <c r="SAW4" s="16"/>
      <c r="SAX4" s="16"/>
      <c r="SAY4" s="16"/>
      <c r="SAZ4" s="16"/>
      <c r="SBA4" s="16"/>
      <c r="SBB4" s="16"/>
      <c r="SBC4" s="16"/>
      <c r="SBD4" s="16"/>
      <c r="SBE4" s="16"/>
      <c r="SBF4" s="16"/>
      <c r="SBG4" s="16"/>
      <c r="SBH4" s="16"/>
      <c r="SBI4" s="16"/>
      <c r="SBJ4" s="16"/>
      <c r="SBK4" s="16"/>
      <c r="SBL4" s="16"/>
      <c r="SBM4" s="16"/>
      <c r="SBN4" s="16"/>
      <c r="SBO4" s="16"/>
      <c r="SBP4" s="16"/>
      <c r="SBQ4" s="16"/>
      <c r="SBR4" s="16"/>
      <c r="SBS4" s="16"/>
      <c r="SBT4" s="16"/>
      <c r="SBU4" s="16"/>
      <c r="SBV4" s="16"/>
      <c r="SBW4" s="16"/>
      <c r="SBX4" s="16"/>
      <c r="SBY4" s="16"/>
      <c r="SBZ4" s="16"/>
      <c r="SCA4" s="16"/>
      <c r="SCB4" s="16"/>
      <c r="SCC4" s="16"/>
      <c r="SCD4" s="16"/>
      <c r="SCE4" s="16"/>
      <c r="SCF4" s="16"/>
      <c r="SCG4" s="16"/>
      <c r="SCH4" s="16"/>
      <c r="SCI4" s="16"/>
      <c r="SCJ4" s="16"/>
      <c r="SCK4" s="16"/>
      <c r="SCL4" s="16"/>
      <c r="SCM4" s="16"/>
      <c r="SCN4" s="16"/>
      <c r="SCO4" s="16"/>
      <c r="SCP4" s="16"/>
      <c r="SCQ4" s="16"/>
      <c r="SCR4" s="16"/>
      <c r="SCS4" s="16"/>
      <c r="SCT4" s="16"/>
      <c r="SCU4" s="16"/>
      <c r="SCV4" s="16"/>
      <c r="SCW4" s="16"/>
      <c r="SCX4" s="16"/>
      <c r="SCY4" s="16"/>
      <c r="SCZ4" s="16"/>
      <c r="SDA4" s="16"/>
      <c r="SDB4" s="16"/>
      <c r="SDC4" s="16"/>
      <c r="SDD4" s="16"/>
      <c r="SDE4" s="16"/>
      <c r="SDF4" s="16"/>
      <c r="SDG4" s="16"/>
      <c r="SDH4" s="16"/>
      <c r="SDI4" s="16"/>
      <c r="SDJ4" s="16"/>
      <c r="SDK4" s="16"/>
      <c r="SDL4" s="16"/>
      <c r="SDM4" s="16"/>
      <c r="SDN4" s="16"/>
      <c r="SDO4" s="16"/>
      <c r="SDP4" s="16"/>
      <c r="SDQ4" s="16"/>
      <c r="SDR4" s="16"/>
      <c r="SDS4" s="16"/>
      <c r="SDT4" s="16"/>
      <c r="SDU4" s="16"/>
      <c r="SDV4" s="16"/>
      <c r="SDW4" s="16"/>
      <c r="SDX4" s="16"/>
      <c r="SDY4" s="16"/>
      <c r="SDZ4" s="16"/>
      <c r="SEA4" s="16"/>
      <c r="SEB4" s="16"/>
      <c r="SEC4" s="16"/>
      <c r="SED4" s="16"/>
      <c r="SEE4" s="16"/>
      <c r="SEF4" s="16"/>
      <c r="SEG4" s="16"/>
      <c r="SEH4" s="16"/>
      <c r="SEI4" s="16"/>
      <c r="SEJ4" s="16"/>
      <c r="SEK4" s="16"/>
      <c r="SEL4" s="16"/>
      <c r="SEM4" s="16"/>
      <c r="SEN4" s="16"/>
      <c r="SEO4" s="16"/>
      <c r="SEP4" s="16"/>
      <c r="SEQ4" s="16"/>
      <c r="SER4" s="16"/>
      <c r="SES4" s="16"/>
      <c r="SET4" s="16"/>
      <c r="SEU4" s="16"/>
      <c r="SEV4" s="16"/>
      <c r="SEW4" s="16"/>
      <c r="SEX4" s="16"/>
      <c r="SEY4" s="16"/>
      <c r="SEZ4" s="16"/>
      <c r="SFA4" s="16"/>
      <c r="SFB4" s="16"/>
      <c r="SFC4" s="16"/>
      <c r="SFD4" s="16"/>
      <c r="SFE4" s="16"/>
      <c r="SFF4" s="16"/>
      <c r="SFG4" s="16"/>
      <c r="SFH4" s="16"/>
      <c r="SFI4" s="16"/>
      <c r="SFJ4" s="16"/>
      <c r="SFK4" s="16"/>
      <c r="SFL4" s="16"/>
      <c r="SFM4" s="16"/>
      <c r="SFN4" s="16"/>
      <c r="SFO4" s="16"/>
      <c r="SFP4" s="16"/>
      <c r="SFQ4" s="16"/>
      <c r="SFR4" s="16"/>
      <c r="SFS4" s="16"/>
      <c r="SFT4" s="16"/>
      <c r="SFU4" s="16"/>
      <c r="SFV4" s="16"/>
      <c r="SFW4" s="16"/>
      <c r="SFX4" s="16"/>
      <c r="SFY4" s="16"/>
      <c r="SFZ4" s="16"/>
      <c r="SGA4" s="16"/>
      <c r="SGB4" s="16"/>
      <c r="SGC4" s="16"/>
      <c r="SGD4" s="16"/>
      <c r="SGE4" s="16"/>
      <c r="SGF4" s="16"/>
      <c r="SGG4" s="16"/>
      <c r="SGH4" s="16"/>
      <c r="SGI4" s="16"/>
      <c r="SGJ4" s="16"/>
      <c r="SGK4" s="16"/>
      <c r="SGL4" s="16"/>
      <c r="SGM4" s="16"/>
      <c r="SGN4" s="16"/>
      <c r="SGO4" s="16"/>
      <c r="SGP4" s="16"/>
      <c r="SGQ4" s="16"/>
      <c r="SGR4" s="16"/>
      <c r="SGS4" s="16"/>
      <c r="SGT4" s="16"/>
      <c r="SGU4" s="16"/>
      <c r="SGV4" s="16"/>
      <c r="SGW4" s="16"/>
      <c r="SGX4" s="16"/>
      <c r="SGY4" s="16"/>
      <c r="SGZ4" s="16"/>
      <c r="SHA4" s="16"/>
      <c r="SHB4" s="16"/>
      <c r="SHC4" s="16"/>
      <c r="SHD4" s="16"/>
      <c r="SHE4" s="16"/>
      <c r="SHF4" s="16"/>
      <c r="SHG4" s="16"/>
      <c r="SHH4" s="16"/>
      <c r="SHI4" s="16"/>
      <c r="SHJ4" s="16"/>
      <c r="SHK4" s="16"/>
      <c r="SHL4" s="16"/>
      <c r="SHM4" s="16"/>
      <c r="SHN4" s="16"/>
      <c r="SHO4" s="16"/>
      <c r="SHP4" s="16"/>
      <c r="SHQ4" s="16"/>
      <c r="SHR4" s="16"/>
      <c r="SHS4" s="16"/>
      <c r="SHT4" s="16"/>
      <c r="SHU4" s="16"/>
      <c r="SHV4" s="16"/>
      <c r="SHW4" s="16"/>
      <c r="SHX4" s="16"/>
      <c r="SHY4" s="16"/>
      <c r="SHZ4" s="16"/>
      <c r="SIA4" s="16"/>
      <c r="SIB4" s="16"/>
      <c r="SIC4" s="16"/>
      <c r="SID4" s="16"/>
      <c r="SIE4" s="16"/>
      <c r="SIF4" s="16"/>
      <c r="SIG4" s="16"/>
      <c r="SIH4" s="16"/>
      <c r="SII4" s="16"/>
      <c r="SIJ4" s="16"/>
      <c r="SIK4" s="16"/>
      <c r="SIL4" s="16"/>
      <c r="SIM4" s="16"/>
      <c r="SIN4" s="16"/>
      <c r="SIO4" s="16"/>
      <c r="SIP4" s="16"/>
      <c r="SIQ4" s="16"/>
      <c r="SIR4" s="16"/>
      <c r="SIS4" s="16"/>
      <c r="SIT4" s="16"/>
      <c r="SIU4" s="16"/>
      <c r="SIV4" s="16"/>
      <c r="SIW4" s="16"/>
      <c r="SIX4" s="16"/>
      <c r="SIY4" s="16"/>
      <c r="SIZ4" s="16"/>
      <c r="SJA4" s="16"/>
      <c r="SJB4" s="16"/>
      <c r="SJC4" s="16"/>
      <c r="SJD4" s="16"/>
      <c r="SJE4" s="16"/>
      <c r="SJF4" s="16"/>
      <c r="SJG4" s="16"/>
      <c r="SJH4" s="16"/>
      <c r="SJI4" s="16"/>
      <c r="SJJ4" s="16"/>
      <c r="SJK4" s="16"/>
      <c r="SJL4" s="16"/>
      <c r="SJM4" s="16"/>
      <c r="SJN4" s="16"/>
      <c r="SJO4" s="16"/>
      <c r="SJP4" s="16"/>
      <c r="SJQ4" s="16"/>
      <c r="SJR4" s="16"/>
      <c r="SJS4" s="16"/>
      <c r="SJT4" s="16"/>
      <c r="SJU4" s="16"/>
      <c r="SJV4" s="16"/>
      <c r="SJW4" s="16"/>
      <c r="SJX4" s="16"/>
      <c r="SJY4" s="16"/>
      <c r="SJZ4" s="16"/>
      <c r="SKA4" s="16"/>
      <c r="SKB4" s="16"/>
      <c r="SKC4" s="16"/>
      <c r="SKD4" s="16"/>
      <c r="SKE4" s="16"/>
      <c r="SKF4" s="16"/>
      <c r="SKG4" s="16"/>
      <c r="SKH4" s="16"/>
      <c r="SKI4" s="16"/>
      <c r="SKJ4" s="16"/>
      <c r="SKK4" s="16"/>
      <c r="SKL4" s="16"/>
      <c r="SKM4" s="16"/>
      <c r="SKN4" s="16"/>
      <c r="SKO4" s="16"/>
      <c r="SKP4" s="16"/>
      <c r="SKQ4" s="16"/>
      <c r="SKR4" s="16"/>
      <c r="SKS4" s="16"/>
      <c r="SKT4" s="16"/>
      <c r="SKU4" s="16"/>
      <c r="SKV4" s="16"/>
      <c r="SKW4" s="16"/>
      <c r="SKX4" s="16"/>
      <c r="SKY4" s="16"/>
      <c r="SKZ4" s="16"/>
      <c r="SLA4" s="16"/>
      <c r="SLB4" s="16"/>
      <c r="SLC4" s="16"/>
      <c r="SLD4" s="16"/>
      <c r="SLE4" s="16"/>
      <c r="SLF4" s="16"/>
      <c r="SLG4" s="16"/>
      <c r="SLH4" s="16"/>
      <c r="SLI4" s="16"/>
      <c r="SLJ4" s="16"/>
      <c r="SLK4" s="16"/>
      <c r="SLL4" s="16"/>
      <c r="SLM4" s="16"/>
      <c r="SLN4" s="16"/>
      <c r="SLO4" s="16"/>
      <c r="SLP4" s="16"/>
      <c r="SLQ4" s="16"/>
      <c r="SLR4" s="16"/>
      <c r="SLS4" s="16"/>
      <c r="SLT4" s="16"/>
      <c r="SLU4" s="16"/>
      <c r="SLV4" s="16"/>
      <c r="SLW4" s="16"/>
      <c r="SLX4" s="16"/>
      <c r="SLY4" s="16"/>
      <c r="SLZ4" s="16"/>
      <c r="SMA4" s="16"/>
      <c r="SMB4" s="16"/>
      <c r="SMC4" s="16"/>
      <c r="SMD4" s="16"/>
      <c r="SME4" s="16"/>
      <c r="SMF4" s="16"/>
      <c r="SMG4" s="16"/>
      <c r="SMH4" s="16"/>
      <c r="SMI4" s="16"/>
      <c r="SMJ4" s="16"/>
      <c r="SMK4" s="16"/>
      <c r="SML4" s="16"/>
      <c r="SMM4" s="16"/>
      <c r="SMN4" s="16"/>
      <c r="SMO4" s="16"/>
      <c r="SMP4" s="16"/>
      <c r="SMQ4" s="16"/>
      <c r="SMR4" s="16"/>
      <c r="SMS4" s="16"/>
      <c r="SMT4" s="16"/>
      <c r="SMU4" s="16"/>
      <c r="SMV4" s="16"/>
      <c r="SMW4" s="16"/>
      <c r="SMX4" s="16"/>
      <c r="SMY4" s="16"/>
      <c r="SMZ4" s="16"/>
      <c r="SNA4" s="16"/>
      <c r="SNB4" s="16"/>
      <c r="SNC4" s="16"/>
      <c r="SND4" s="16"/>
      <c r="SNE4" s="16"/>
      <c r="SNF4" s="16"/>
      <c r="SNG4" s="16"/>
      <c r="SNH4" s="16"/>
      <c r="SNI4" s="16"/>
      <c r="SNJ4" s="16"/>
      <c r="SNK4" s="16"/>
      <c r="SNL4" s="16"/>
      <c r="SNM4" s="16"/>
      <c r="SNN4" s="16"/>
      <c r="SNO4" s="16"/>
      <c r="SNP4" s="16"/>
      <c r="SNQ4" s="16"/>
      <c r="SNR4" s="16"/>
      <c r="SNS4" s="16"/>
      <c r="SNT4" s="16"/>
      <c r="SNU4" s="16"/>
      <c r="SNV4" s="16"/>
      <c r="SNW4" s="16"/>
      <c r="SNX4" s="16"/>
      <c r="SNY4" s="16"/>
      <c r="SNZ4" s="16"/>
      <c r="SOA4" s="16"/>
      <c r="SOB4" s="16"/>
      <c r="SOC4" s="16"/>
      <c r="SOD4" s="16"/>
      <c r="SOE4" s="16"/>
      <c r="SOF4" s="16"/>
      <c r="SOG4" s="16"/>
      <c r="SOH4" s="16"/>
      <c r="SOI4" s="16"/>
      <c r="SOJ4" s="16"/>
      <c r="SOK4" s="16"/>
      <c r="SOL4" s="16"/>
      <c r="SOM4" s="16"/>
      <c r="SON4" s="16"/>
      <c r="SOO4" s="16"/>
      <c r="SOP4" s="16"/>
      <c r="SOQ4" s="16"/>
      <c r="SOR4" s="16"/>
      <c r="SOS4" s="16"/>
      <c r="SOT4" s="16"/>
      <c r="SOU4" s="16"/>
      <c r="SOV4" s="16"/>
      <c r="SOW4" s="16"/>
      <c r="SOX4" s="16"/>
      <c r="SOY4" s="16"/>
      <c r="SOZ4" s="16"/>
      <c r="SPA4" s="16"/>
      <c r="SPB4" s="16"/>
      <c r="SPC4" s="16"/>
      <c r="SPD4" s="16"/>
      <c r="SPE4" s="16"/>
      <c r="SPF4" s="16"/>
      <c r="SPG4" s="16"/>
      <c r="SPH4" s="16"/>
      <c r="SPI4" s="16"/>
      <c r="SPJ4" s="16"/>
      <c r="SPK4" s="16"/>
      <c r="SPL4" s="16"/>
      <c r="SPM4" s="16"/>
      <c r="SPN4" s="16"/>
      <c r="SPO4" s="16"/>
      <c r="SPP4" s="16"/>
      <c r="SPQ4" s="16"/>
      <c r="SPR4" s="16"/>
      <c r="SPS4" s="16"/>
      <c r="SPT4" s="16"/>
      <c r="SPU4" s="16"/>
      <c r="SPV4" s="16"/>
      <c r="SPW4" s="16"/>
      <c r="SPX4" s="16"/>
      <c r="SPY4" s="16"/>
      <c r="SPZ4" s="16"/>
      <c r="SQA4" s="16"/>
      <c r="SQB4" s="16"/>
      <c r="SQC4" s="16"/>
      <c r="SQD4" s="16"/>
      <c r="SQE4" s="16"/>
      <c r="SQF4" s="16"/>
      <c r="SQG4" s="16"/>
      <c r="SQH4" s="16"/>
      <c r="SQI4" s="16"/>
      <c r="SQJ4" s="16"/>
      <c r="SQK4" s="16"/>
      <c r="SQL4" s="16"/>
      <c r="SQM4" s="16"/>
      <c r="SQN4" s="16"/>
      <c r="SQO4" s="16"/>
      <c r="SQP4" s="16"/>
      <c r="SQQ4" s="16"/>
      <c r="SQR4" s="16"/>
      <c r="SQS4" s="16"/>
      <c r="SQT4" s="16"/>
      <c r="SQU4" s="16"/>
      <c r="SQV4" s="16"/>
      <c r="SQW4" s="16"/>
      <c r="SQX4" s="16"/>
      <c r="SQY4" s="16"/>
      <c r="SQZ4" s="16"/>
      <c r="SRA4" s="16"/>
      <c r="SRB4" s="16"/>
      <c r="SRC4" s="16"/>
      <c r="SRD4" s="16"/>
      <c r="SRE4" s="16"/>
      <c r="SRF4" s="16"/>
      <c r="SRG4" s="16"/>
      <c r="SRH4" s="16"/>
      <c r="SRI4" s="16"/>
      <c r="SRJ4" s="16"/>
      <c r="SRK4" s="16"/>
      <c r="SRL4" s="16"/>
      <c r="SRM4" s="16"/>
      <c r="SRN4" s="16"/>
      <c r="SRO4" s="16"/>
      <c r="SRP4" s="16"/>
      <c r="SRQ4" s="16"/>
      <c r="SRR4" s="16"/>
      <c r="SRS4" s="16"/>
      <c r="SRT4" s="16"/>
      <c r="SRU4" s="16"/>
      <c r="SRV4" s="16"/>
      <c r="SRW4" s="16"/>
      <c r="SRX4" s="16"/>
      <c r="SRY4" s="16"/>
      <c r="SRZ4" s="16"/>
      <c r="SSA4" s="16"/>
      <c r="SSB4" s="16"/>
      <c r="SSC4" s="16"/>
      <c r="SSD4" s="16"/>
      <c r="SSE4" s="16"/>
      <c r="SSF4" s="16"/>
      <c r="SSG4" s="16"/>
      <c r="SSH4" s="16"/>
      <c r="SSI4" s="16"/>
      <c r="SSJ4" s="16"/>
      <c r="SSK4" s="16"/>
      <c r="SSL4" s="16"/>
      <c r="SSM4" s="16"/>
      <c r="SSN4" s="16"/>
      <c r="SSO4" s="16"/>
      <c r="SSP4" s="16"/>
      <c r="SSQ4" s="16"/>
      <c r="SSR4" s="16"/>
      <c r="SSS4" s="16"/>
      <c r="SST4" s="16"/>
      <c r="SSU4" s="16"/>
      <c r="SSV4" s="16"/>
      <c r="SSW4" s="16"/>
      <c r="SSX4" s="16"/>
      <c r="SSY4" s="16"/>
      <c r="SSZ4" s="16"/>
      <c r="STA4" s="16"/>
      <c r="STB4" s="16"/>
      <c r="STC4" s="16"/>
      <c r="STD4" s="16"/>
      <c r="STE4" s="16"/>
      <c r="STF4" s="16"/>
      <c r="STG4" s="16"/>
      <c r="STH4" s="16"/>
      <c r="STI4" s="16"/>
      <c r="STJ4" s="16"/>
      <c r="STK4" s="16"/>
      <c r="STL4" s="16"/>
      <c r="STM4" s="16"/>
      <c r="STN4" s="16"/>
      <c r="STO4" s="16"/>
      <c r="STP4" s="16"/>
      <c r="STQ4" s="16"/>
      <c r="STR4" s="16"/>
      <c r="STS4" s="16"/>
      <c r="STT4" s="16"/>
      <c r="STU4" s="16"/>
      <c r="STV4" s="16"/>
      <c r="STW4" s="16"/>
      <c r="STX4" s="16"/>
      <c r="STY4" s="16"/>
      <c r="STZ4" s="16"/>
      <c r="SUA4" s="16"/>
      <c r="SUB4" s="16"/>
      <c r="SUC4" s="16"/>
      <c r="SUD4" s="16"/>
      <c r="SUE4" s="16"/>
      <c r="SUF4" s="16"/>
      <c r="SUG4" s="16"/>
      <c r="SUH4" s="16"/>
      <c r="SUI4" s="16"/>
      <c r="SUJ4" s="16"/>
      <c r="SUK4" s="16"/>
      <c r="SUL4" s="16"/>
      <c r="SUM4" s="16"/>
      <c r="SUN4" s="16"/>
      <c r="SUO4" s="16"/>
      <c r="SUP4" s="16"/>
      <c r="SUQ4" s="16"/>
      <c r="SUR4" s="16"/>
      <c r="SUS4" s="16"/>
      <c r="SUT4" s="16"/>
      <c r="SUU4" s="16"/>
      <c r="SUV4" s="16"/>
      <c r="SUW4" s="16"/>
      <c r="SUX4" s="16"/>
      <c r="SUY4" s="16"/>
      <c r="SUZ4" s="16"/>
      <c r="SVA4" s="16"/>
      <c r="SVB4" s="16"/>
      <c r="SVC4" s="16"/>
      <c r="SVD4" s="16"/>
      <c r="SVE4" s="16"/>
      <c r="SVF4" s="16"/>
      <c r="SVG4" s="16"/>
      <c r="SVH4" s="16"/>
      <c r="SVI4" s="16"/>
      <c r="SVJ4" s="16"/>
      <c r="SVK4" s="16"/>
      <c r="SVL4" s="16"/>
      <c r="SVM4" s="16"/>
      <c r="SVN4" s="16"/>
      <c r="SVO4" s="16"/>
      <c r="SVP4" s="16"/>
      <c r="SVQ4" s="16"/>
      <c r="SVR4" s="16"/>
      <c r="SVS4" s="16"/>
      <c r="SVT4" s="16"/>
      <c r="SVU4" s="16"/>
      <c r="SVV4" s="16"/>
      <c r="SVW4" s="16"/>
      <c r="SVX4" s="16"/>
      <c r="SVY4" s="16"/>
      <c r="SVZ4" s="16"/>
      <c r="SWA4" s="16"/>
      <c r="SWB4" s="16"/>
      <c r="SWC4" s="16"/>
      <c r="SWD4" s="16"/>
      <c r="SWE4" s="16"/>
      <c r="SWF4" s="16"/>
      <c r="SWG4" s="16"/>
      <c r="SWH4" s="16"/>
      <c r="SWI4" s="16"/>
      <c r="SWJ4" s="16"/>
      <c r="SWK4" s="16"/>
      <c r="SWL4" s="16"/>
      <c r="SWM4" s="16"/>
      <c r="SWN4" s="16"/>
      <c r="SWO4" s="16"/>
      <c r="SWP4" s="16"/>
      <c r="SWQ4" s="16"/>
      <c r="SWR4" s="16"/>
      <c r="SWS4" s="16"/>
      <c r="SWT4" s="16"/>
      <c r="SWU4" s="16"/>
      <c r="SWV4" s="16"/>
      <c r="SWW4" s="16"/>
      <c r="SWX4" s="16"/>
      <c r="SWY4" s="16"/>
      <c r="SWZ4" s="16"/>
      <c r="SXA4" s="16"/>
      <c r="SXB4" s="16"/>
      <c r="SXC4" s="16"/>
      <c r="SXD4" s="16"/>
      <c r="SXE4" s="16"/>
      <c r="SXF4" s="16"/>
      <c r="SXG4" s="16"/>
      <c r="SXH4" s="16"/>
      <c r="SXI4" s="16"/>
      <c r="SXJ4" s="16"/>
      <c r="SXK4" s="16"/>
      <c r="SXL4" s="16"/>
      <c r="SXM4" s="16"/>
      <c r="SXN4" s="16"/>
      <c r="SXO4" s="16"/>
      <c r="SXP4" s="16"/>
      <c r="SXQ4" s="16"/>
      <c r="SXR4" s="16"/>
      <c r="SXS4" s="16"/>
      <c r="SXT4" s="16"/>
      <c r="SXU4" s="16"/>
      <c r="SXV4" s="16"/>
      <c r="SXW4" s="16"/>
      <c r="SXX4" s="16"/>
      <c r="SXY4" s="16"/>
      <c r="SXZ4" s="16"/>
      <c r="SYA4" s="16"/>
      <c r="SYB4" s="16"/>
      <c r="SYC4" s="16"/>
      <c r="SYD4" s="16"/>
      <c r="SYE4" s="16"/>
      <c r="SYF4" s="16"/>
      <c r="SYG4" s="16"/>
      <c r="SYH4" s="16"/>
      <c r="SYI4" s="16"/>
      <c r="SYJ4" s="16"/>
      <c r="SYK4" s="16"/>
      <c r="SYL4" s="16"/>
      <c r="SYM4" s="16"/>
      <c r="SYN4" s="16"/>
      <c r="SYO4" s="16"/>
      <c r="SYP4" s="16"/>
      <c r="SYQ4" s="16"/>
      <c r="SYR4" s="16"/>
      <c r="SYS4" s="16"/>
      <c r="SYT4" s="16"/>
      <c r="SYU4" s="16"/>
      <c r="SYV4" s="16"/>
      <c r="SYW4" s="16"/>
      <c r="SYX4" s="16"/>
      <c r="SYY4" s="16"/>
      <c r="SYZ4" s="16"/>
      <c r="SZA4" s="16"/>
      <c r="SZB4" s="16"/>
      <c r="SZC4" s="16"/>
      <c r="SZD4" s="16"/>
      <c r="SZE4" s="16"/>
      <c r="SZF4" s="16"/>
      <c r="SZG4" s="16"/>
      <c r="SZH4" s="16"/>
      <c r="SZI4" s="16"/>
      <c r="SZJ4" s="16"/>
      <c r="SZK4" s="16"/>
      <c r="SZL4" s="16"/>
      <c r="SZM4" s="16"/>
      <c r="SZN4" s="16"/>
      <c r="SZO4" s="16"/>
      <c r="SZP4" s="16"/>
      <c r="SZQ4" s="16"/>
      <c r="SZR4" s="16"/>
      <c r="SZS4" s="16"/>
      <c r="SZT4" s="16"/>
      <c r="SZU4" s="16"/>
      <c r="SZV4" s="16"/>
      <c r="SZW4" s="16"/>
      <c r="SZX4" s="16"/>
      <c r="SZY4" s="16"/>
      <c r="SZZ4" s="16"/>
      <c r="TAA4" s="16"/>
      <c r="TAB4" s="16"/>
      <c r="TAC4" s="16"/>
      <c r="TAD4" s="16"/>
      <c r="TAE4" s="16"/>
      <c r="TAF4" s="16"/>
      <c r="TAG4" s="16"/>
      <c r="TAH4" s="16"/>
      <c r="TAI4" s="16"/>
      <c r="TAJ4" s="16"/>
      <c r="TAK4" s="16"/>
      <c r="TAL4" s="16"/>
      <c r="TAM4" s="16"/>
      <c r="TAN4" s="16"/>
      <c r="TAO4" s="16"/>
      <c r="TAP4" s="16"/>
      <c r="TAQ4" s="16"/>
      <c r="TAR4" s="16"/>
      <c r="TAS4" s="16"/>
      <c r="TAT4" s="16"/>
      <c r="TAU4" s="16"/>
      <c r="TAV4" s="16"/>
      <c r="TAW4" s="16"/>
      <c r="TAX4" s="16"/>
      <c r="TAY4" s="16"/>
      <c r="TAZ4" s="16"/>
      <c r="TBA4" s="16"/>
      <c r="TBB4" s="16"/>
      <c r="TBC4" s="16"/>
      <c r="TBD4" s="16"/>
      <c r="TBE4" s="16"/>
      <c r="TBF4" s="16"/>
      <c r="TBG4" s="16"/>
      <c r="TBH4" s="16"/>
      <c r="TBI4" s="16"/>
      <c r="TBJ4" s="16"/>
      <c r="TBK4" s="16"/>
      <c r="TBL4" s="16"/>
      <c r="TBM4" s="16"/>
      <c r="TBN4" s="16"/>
      <c r="TBO4" s="16"/>
      <c r="TBP4" s="16"/>
      <c r="TBQ4" s="16"/>
      <c r="TBR4" s="16"/>
      <c r="TBS4" s="16"/>
      <c r="TBT4" s="16"/>
      <c r="TBU4" s="16"/>
      <c r="TBV4" s="16"/>
      <c r="TBW4" s="16"/>
      <c r="TBX4" s="16"/>
      <c r="TBY4" s="16"/>
      <c r="TBZ4" s="16"/>
      <c r="TCA4" s="16"/>
      <c r="TCB4" s="16"/>
      <c r="TCC4" s="16"/>
      <c r="TCD4" s="16"/>
      <c r="TCE4" s="16"/>
      <c r="TCF4" s="16"/>
      <c r="TCG4" s="16"/>
      <c r="TCH4" s="16"/>
      <c r="TCI4" s="16"/>
      <c r="TCJ4" s="16"/>
      <c r="TCK4" s="16"/>
      <c r="TCL4" s="16"/>
      <c r="TCM4" s="16"/>
      <c r="TCN4" s="16"/>
      <c r="TCO4" s="16"/>
      <c r="TCP4" s="16"/>
      <c r="TCQ4" s="16"/>
      <c r="TCR4" s="16"/>
      <c r="TCS4" s="16"/>
      <c r="TCT4" s="16"/>
      <c r="TCU4" s="16"/>
      <c r="TCV4" s="16"/>
      <c r="TCW4" s="16"/>
      <c r="TCX4" s="16"/>
      <c r="TCY4" s="16"/>
      <c r="TCZ4" s="16"/>
      <c r="TDA4" s="16"/>
      <c r="TDB4" s="16"/>
      <c r="TDC4" s="16"/>
      <c r="TDD4" s="16"/>
      <c r="TDE4" s="16"/>
      <c r="TDF4" s="16"/>
      <c r="TDG4" s="16"/>
      <c r="TDH4" s="16"/>
      <c r="TDI4" s="16"/>
      <c r="TDJ4" s="16"/>
      <c r="TDK4" s="16"/>
      <c r="TDL4" s="16"/>
      <c r="TDM4" s="16"/>
      <c r="TDN4" s="16"/>
      <c r="TDO4" s="16"/>
      <c r="TDP4" s="16"/>
      <c r="TDQ4" s="16"/>
      <c r="TDR4" s="16"/>
      <c r="TDS4" s="16"/>
      <c r="TDT4" s="16"/>
      <c r="TDU4" s="16"/>
      <c r="TDV4" s="16"/>
      <c r="TDW4" s="16"/>
      <c r="TDX4" s="16"/>
      <c r="TDY4" s="16"/>
      <c r="TDZ4" s="16"/>
      <c r="TEA4" s="16"/>
      <c r="TEB4" s="16"/>
      <c r="TEC4" s="16"/>
      <c r="TED4" s="16"/>
      <c r="TEE4" s="16"/>
      <c r="TEF4" s="16"/>
      <c r="TEG4" s="16"/>
      <c r="TEH4" s="16"/>
      <c r="TEI4" s="16"/>
      <c r="TEJ4" s="16"/>
      <c r="TEK4" s="16"/>
      <c r="TEL4" s="16"/>
      <c r="TEM4" s="16"/>
      <c r="TEN4" s="16"/>
      <c r="TEO4" s="16"/>
      <c r="TEP4" s="16"/>
      <c r="TEQ4" s="16"/>
      <c r="TER4" s="16"/>
      <c r="TES4" s="16"/>
      <c r="TET4" s="16"/>
      <c r="TEU4" s="16"/>
      <c r="TEV4" s="16"/>
      <c r="TEW4" s="16"/>
      <c r="TEX4" s="16"/>
      <c r="TEY4" s="16"/>
      <c r="TEZ4" s="16"/>
      <c r="TFA4" s="16"/>
      <c r="TFB4" s="16"/>
      <c r="TFC4" s="16"/>
      <c r="TFD4" s="16"/>
      <c r="TFE4" s="16"/>
      <c r="TFF4" s="16"/>
      <c r="TFG4" s="16"/>
      <c r="TFH4" s="16"/>
      <c r="TFI4" s="16"/>
      <c r="TFJ4" s="16"/>
      <c r="TFK4" s="16"/>
      <c r="TFL4" s="16"/>
      <c r="TFM4" s="16"/>
      <c r="TFN4" s="16"/>
      <c r="TFO4" s="16"/>
      <c r="TFP4" s="16"/>
      <c r="TFQ4" s="16"/>
      <c r="TFR4" s="16"/>
      <c r="TFS4" s="16"/>
      <c r="TFT4" s="16"/>
      <c r="TFU4" s="16"/>
      <c r="TFV4" s="16"/>
      <c r="TFW4" s="16"/>
      <c r="TFX4" s="16"/>
      <c r="TFY4" s="16"/>
      <c r="TFZ4" s="16"/>
      <c r="TGA4" s="16"/>
      <c r="TGB4" s="16"/>
      <c r="TGC4" s="16"/>
      <c r="TGD4" s="16"/>
      <c r="TGE4" s="16"/>
      <c r="TGF4" s="16"/>
      <c r="TGG4" s="16"/>
      <c r="TGH4" s="16"/>
      <c r="TGI4" s="16"/>
      <c r="TGJ4" s="16"/>
      <c r="TGK4" s="16"/>
      <c r="TGL4" s="16"/>
      <c r="TGM4" s="16"/>
      <c r="TGN4" s="16"/>
      <c r="TGO4" s="16"/>
      <c r="TGP4" s="16"/>
      <c r="TGQ4" s="16"/>
      <c r="TGR4" s="16"/>
      <c r="TGS4" s="16"/>
      <c r="TGT4" s="16"/>
      <c r="TGU4" s="16"/>
      <c r="TGV4" s="16"/>
      <c r="TGW4" s="16"/>
      <c r="TGX4" s="16"/>
      <c r="TGY4" s="16"/>
      <c r="TGZ4" s="16"/>
      <c r="THA4" s="16"/>
      <c r="THB4" s="16"/>
      <c r="THC4" s="16"/>
      <c r="THD4" s="16"/>
      <c r="THE4" s="16"/>
      <c r="THF4" s="16"/>
      <c r="THG4" s="16"/>
      <c r="THH4" s="16"/>
      <c r="THI4" s="16"/>
      <c r="THJ4" s="16"/>
      <c r="THK4" s="16"/>
      <c r="THL4" s="16"/>
      <c r="THM4" s="16"/>
      <c r="THN4" s="16"/>
      <c r="THO4" s="16"/>
      <c r="THP4" s="16"/>
      <c r="THQ4" s="16"/>
      <c r="THR4" s="16"/>
      <c r="THS4" s="16"/>
      <c r="THT4" s="16"/>
      <c r="THU4" s="16"/>
      <c r="THV4" s="16"/>
      <c r="THW4" s="16"/>
      <c r="THX4" s="16"/>
      <c r="THY4" s="16"/>
      <c r="THZ4" s="16"/>
      <c r="TIA4" s="16"/>
      <c r="TIB4" s="16"/>
      <c r="TIC4" s="16"/>
      <c r="TID4" s="16"/>
      <c r="TIE4" s="16"/>
      <c r="TIF4" s="16"/>
      <c r="TIG4" s="16"/>
      <c r="TIH4" s="16"/>
      <c r="TII4" s="16"/>
      <c r="TIJ4" s="16"/>
      <c r="TIK4" s="16"/>
      <c r="TIL4" s="16"/>
      <c r="TIM4" s="16"/>
      <c r="TIN4" s="16"/>
      <c r="TIO4" s="16"/>
      <c r="TIP4" s="16"/>
      <c r="TIQ4" s="16"/>
      <c r="TIR4" s="16"/>
      <c r="TIS4" s="16"/>
      <c r="TIT4" s="16"/>
      <c r="TIU4" s="16"/>
      <c r="TIV4" s="16"/>
      <c r="TIW4" s="16"/>
      <c r="TIX4" s="16"/>
      <c r="TIY4" s="16"/>
      <c r="TIZ4" s="16"/>
      <c r="TJA4" s="16"/>
      <c r="TJB4" s="16"/>
      <c r="TJC4" s="16"/>
      <c r="TJD4" s="16"/>
      <c r="TJE4" s="16"/>
      <c r="TJF4" s="16"/>
      <c r="TJG4" s="16"/>
      <c r="TJH4" s="16"/>
      <c r="TJI4" s="16"/>
      <c r="TJJ4" s="16"/>
      <c r="TJK4" s="16"/>
      <c r="TJL4" s="16"/>
      <c r="TJM4" s="16"/>
      <c r="TJN4" s="16"/>
      <c r="TJO4" s="16"/>
      <c r="TJP4" s="16"/>
      <c r="TJQ4" s="16"/>
      <c r="TJR4" s="16"/>
      <c r="TJS4" s="16"/>
      <c r="TJT4" s="16"/>
      <c r="TJU4" s="16"/>
      <c r="TJV4" s="16"/>
      <c r="TJW4" s="16"/>
      <c r="TJX4" s="16"/>
      <c r="TJY4" s="16"/>
      <c r="TJZ4" s="16"/>
      <c r="TKA4" s="16"/>
      <c r="TKB4" s="16"/>
      <c r="TKC4" s="16"/>
      <c r="TKD4" s="16"/>
      <c r="TKE4" s="16"/>
      <c r="TKF4" s="16"/>
      <c r="TKG4" s="16"/>
      <c r="TKH4" s="16"/>
      <c r="TKI4" s="16"/>
      <c r="TKJ4" s="16"/>
      <c r="TKK4" s="16"/>
      <c r="TKL4" s="16"/>
      <c r="TKM4" s="16"/>
      <c r="TKN4" s="16"/>
      <c r="TKO4" s="16"/>
      <c r="TKP4" s="16"/>
      <c r="TKQ4" s="16"/>
      <c r="TKR4" s="16"/>
      <c r="TKS4" s="16"/>
      <c r="TKT4" s="16"/>
      <c r="TKU4" s="16"/>
      <c r="TKV4" s="16"/>
      <c r="TKW4" s="16"/>
      <c r="TKX4" s="16"/>
      <c r="TKY4" s="16"/>
      <c r="TKZ4" s="16"/>
      <c r="TLA4" s="16"/>
      <c r="TLB4" s="16"/>
      <c r="TLC4" s="16"/>
      <c r="TLD4" s="16"/>
      <c r="TLE4" s="16"/>
      <c r="TLF4" s="16"/>
      <c r="TLG4" s="16"/>
      <c r="TLH4" s="16"/>
      <c r="TLI4" s="16"/>
      <c r="TLJ4" s="16"/>
      <c r="TLK4" s="16"/>
      <c r="TLL4" s="16"/>
      <c r="TLM4" s="16"/>
      <c r="TLN4" s="16"/>
      <c r="TLO4" s="16"/>
      <c r="TLP4" s="16"/>
      <c r="TLQ4" s="16"/>
      <c r="TLR4" s="16"/>
      <c r="TLS4" s="16"/>
      <c r="TLT4" s="16"/>
      <c r="TLU4" s="16"/>
      <c r="TLV4" s="16"/>
      <c r="TLW4" s="16"/>
      <c r="TLX4" s="16"/>
      <c r="TLY4" s="16"/>
      <c r="TLZ4" s="16"/>
      <c r="TMA4" s="16"/>
      <c r="TMB4" s="16"/>
      <c r="TMC4" s="16"/>
      <c r="TMD4" s="16"/>
      <c r="TME4" s="16"/>
      <c r="TMF4" s="16"/>
      <c r="TMG4" s="16"/>
      <c r="TMH4" s="16"/>
      <c r="TMI4" s="16"/>
      <c r="TMJ4" s="16"/>
      <c r="TMK4" s="16"/>
      <c r="TML4" s="16"/>
      <c r="TMM4" s="16"/>
      <c r="TMN4" s="16"/>
      <c r="TMO4" s="16"/>
      <c r="TMP4" s="16"/>
      <c r="TMQ4" s="16"/>
      <c r="TMR4" s="16"/>
      <c r="TMS4" s="16"/>
      <c r="TMT4" s="16"/>
      <c r="TMU4" s="16"/>
      <c r="TMV4" s="16"/>
      <c r="TMW4" s="16"/>
      <c r="TMX4" s="16"/>
      <c r="TMY4" s="16"/>
      <c r="TMZ4" s="16"/>
      <c r="TNA4" s="16"/>
      <c r="TNB4" s="16"/>
      <c r="TNC4" s="16"/>
      <c r="TND4" s="16"/>
      <c r="TNE4" s="16"/>
      <c r="TNF4" s="16"/>
      <c r="TNG4" s="16"/>
      <c r="TNH4" s="16"/>
      <c r="TNI4" s="16"/>
      <c r="TNJ4" s="16"/>
      <c r="TNK4" s="16"/>
      <c r="TNL4" s="16"/>
      <c r="TNM4" s="16"/>
      <c r="TNN4" s="16"/>
      <c r="TNO4" s="16"/>
      <c r="TNP4" s="16"/>
      <c r="TNQ4" s="16"/>
      <c r="TNR4" s="16"/>
      <c r="TNS4" s="16"/>
      <c r="TNT4" s="16"/>
      <c r="TNU4" s="16"/>
      <c r="TNV4" s="16"/>
      <c r="TNW4" s="16"/>
      <c r="TNX4" s="16"/>
      <c r="TNY4" s="16"/>
      <c r="TNZ4" s="16"/>
      <c r="TOA4" s="16"/>
      <c r="TOB4" s="16"/>
      <c r="TOC4" s="16"/>
      <c r="TOD4" s="16"/>
      <c r="TOE4" s="16"/>
      <c r="TOF4" s="16"/>
      <c r="TOG4" s="16"/>
      <c r="TOH4" s="16"/>
      <c r="TOI4" s="16"/>
      <c r="TOJ4" s="16"/>
      <c r="TOK4" s="16"/>
      <c r="TOL4" s="16"/>
      <c r="TOM4" s="16"/>
      <c r="TON4" s="16"/>
      <c r="TOO4" s="16"/>
      <c r="TOP4" s="16"/>
      <c r="TOQ4" s="16"/>
      <c r="TOR4" s="16"/>
      <c r="TOS4" s="16"/>
      <c r="TOT4" s="16"/>
      <c r="TOU4" s="16"/>
      <c r="TOV4" s="16"/>
      <c r="TOW4" s="16"/>
      <c r="TOX4" s="16"/>
      <c r="TOY4" s="16"/>
      <c r="TOZ4" s="16"/>
      <c r="TPA4" s="16"/>
      <c r="TPB4" s="16"/>
      <c r="TPC4" s="16"/>
      <c r="TPD4" s="16"/>
      <c r="TPE4" s="16"/>
      <c r="TPF4" s="16"/>
      <c r="TPG4" s="16"/>
      <c r="TPH4" s="16"/>
      <c r="TPI4" s="16"/>
      <c r="TPJ4" s="16"/>
      <c r="TPK4" s="16"/>
      <c r="TPL4" s="16"/>
      <c r="TPM4" s="16"/>
      <c r="TPN4" s="16"/>
      <c r="TPO4" s="16"/>
      <c r="TPP4" s="16"/>
      <c r="TPQ4" s="16"/>
      <c r="TPR4" s="16"/>
      <c r="TPS4" s="16"/>
      <c r="TPT4" s="16"/>
      <c r="TPU4" s="16"/>
      <c r="TPV4" s="16"/>
      <c r="TPW4" s="16"/>
      <c r="TPX4" s="16"/>
      <c r="TPY4" s="16"/>
      <c r="TPZ4" s="16"/>
      <c r="TQA4" s="16"/>
      <c r="TQB4" s="16"/>
      <c r="TQC4" s="16"/>
      <c r="TQD4" s="16"/>
      <c r="TQE4" s="16"/>
      <c r="TQF4" s="16"/>
      <c r="TQG4" s="16"/>
      <c r="TQH4" s="16"/>
      <c r="TQI4" s="16"/>
      <c r="TQJ4" s="16"/>
      <c r="TQK4" s="16"/>
      <c r="TQL4" s="16"/>
      <c r="TQM4" s="16"/>
      <c r="TQN4" s="16"/>
      <c r="TQO4" s="16"/>
      <c r="TQP4" s="16"/>
      <c r="TQQ4" s="16"/>
      <c r="TQR4" s="16"/>
      <c r="TQS4" s="16"/>
      <c r="TQT4" s="16"/>
      <c r="TQU4" s="16"/>
      <c r="TQV4" s="16"/>
      <c r="TQW4" s="16"/>
      <c r="TQX4" s="16"/>
      <c r="TQY4" s="16"/>
      <c r="TQZ4" s="16"/>
      <c r="TRA4" s="16"/>
      <c r="TRB4" s="16"/>
      <c r="TRC4" s="16"/>
      <c r="TRD4" s="16"/>
      <c r="TRE4" s="16"/>
      <c r="TRF4" s="16"/>
      <c r="TRG4" s="16"/>
      <c r="TRH4" s="16"/>
      <c r="TRI4" s="16"/>
      <c r="TRJ4" s="16"/>
      <c r="TRK4" s="16"/>
      <c r="TRL4" s="16"/>
      <c r="TRM4" s="16"/>
      <c r="TRN4" s="16"/>
      <c r="TRO4" s="16"/>
      <c r="TRP4" s="16"/>
      <c r="TRQ4" s="16"/>
      <c r="TRR4" s="16"/>
      <c r="TRS4" s="16"/>
      <c r="TRT4" s="16"/>
      <c r="TRU4" s="16"/>
      <c r="TRV4" s="16"/>
      <c r="TRW4" s="16"/>
      <c r="TRX4" s="16"/>
      <c r="TRY4" s="16"/>
      <c r="TRZ4" s="16"/>
      <c r="TSA4" s="16"/>
      <c r="TSB4" s="16"/>
      <c r="TSC4" s="16"/>
      <c r="TSD4" s="16"/>
      <c r="TSE4" s="16"/>
      <c r="TSF4" s="16"/>
      <c r="TSG4" s="16"/>
      <c r="TSH4" s="16"/>
      <c r="TSI4" s="16"/>
      <c r="TSJ4" s="16"/>
      <c r="TSK4" s="16"/>
      <c r="TSL4" s="16"/>
      <c r="TSM4" s="16"/>
      <c r="TSN4" s="16"/>
      <c r="TSO4" s="16"/>
      <c r="TSP4" s="16"/>
      <c r="TSQ4" s="16"/>
      <c r="TSR4" s="16"/>
      <c r="TSS4" s="16"/>
      <c r="TST4" s="16"/>
      <c r="TSU4" s="16"/>
      <c r="TSV4" s="16"/>
      <c r="TSW4" s="16"/>
      <c r="TSX4" s="16"/>
      <c r="TSY4" s="16"/>
      <c r="TSZ4" s="16"/>
      <c r="TTA4" s="16"/>
      <c r="TTB4" s="16"/>
      <c r="TTC4" s="16"/>
      <c r="TTD4" s="16"/>
      <c r="TTE4" s="16"/>
      <c r="TTF4" s="16"/>
      <c r="TTG4" s="16"/>
      <c r="TTH4" s="16"/>
      <c r="TTI4" s="16"/>
      <c r="TTJ4" s="16"/>
      <c r="TTK4" s="16"/>
      <c r="TTL4" s="16"/>
      <c r="TTM4" s="16"/>
      <c r="TTN4" s="16"/>
      <c r="TTO4" s="16"/>
      <c r="TTP4" s="16"/>
      <c r="TTQ4" s="16"/>
      <c r="TTR4" s="16"/>
      <c r="TTS4" s="16"/>
      <c r="TTT4" s="16"/>
      <c r="TTU4" s="16"/>
      <c r="TTV4" s="16"/>
      <c r="TTW4" s="16"/>
      <c r="TTX4" s="16"/>
      <c r="TTY4" s="16"/>
      <c r="TTZ4" s="16"/>
      <c r="TUA4" s="16"/>
      <c r="TUB4" s="16"/>
      <c r="TUC4" s="16"/>
      <c r="TUD4" s="16"/>
      <c r="TUE4" s="16"/>
      <c r="TUF4" s="16"/>
      <c r="TUG4" s="16"/>
      <c r="TUH4" s="16"/>
      <c r="TUI4" s="16"/>
      <c r="TUJ4" s="16"/>
      <c r="TUK4" s="16"/>
      <c r="TUL4" s="16"/>
      <c r="TUM4" s="16"/>
      <c r="TUN4" s="16"/>
      <c r="TUO4" s="16"/>
      <c r="TUP4" s="16"/>
      <c r="TUQ4" s="16"/>
      <c r="TUR4" s="16"/>
      <c r="TUS4" s="16"/>
      <c r="TUT4" s="16"/>
      <c r="TUU4" s="16"/>
      <c r="TUV4" s="16"/>
      <c r="TUW4" s="16"/>
      <c r="TUX4" s="16"/>
      <c r="TUY4" s="16"/>
      <c r="TUZ4" s="16"/>
      <c r="TVA4" s="16"/>
      <c r="TVB4" s="16"/>
      <c r="TVC4" s="16"/>
      <c r="TVD4" s="16"/>
      <c r="TVE4" s="16"/>
      <c r="TVF4" s="16"/>
      <c r="TVG4" s="16"/>
      <c r="TVH4" s="16"/>
      <c r="TVI4" s="16"/>
      <c r="TVJ4" s="16"/>
      <c r="TVK4" s="16"/>
      <c r="TVL4" s="16"/>
      <c r="TVM4" s="16"/>
      <c r="TVN4" s="16"/>
      <c r="TVO4" s="16"/>
      <c r="TVP4" s="16"/>
      <c r="TVQ4" s="16"/>
      <c r="TVR4" s="16"/>
      <c r="TVS4" s="16"/>
      <c r="TVT4" s="16"/>
      <c r="TVU4" s="16"/>
      <c r="TVV4" s="16"/>
      <c r="TVW4" s="16"/>
      <c r="TVX4" s="16"/>
      <c r="TVY4" s="16"/>
      <c r="TVZ4" s="16"/>
      <c r="TWA4" s="16"/>
      <c r="TWB4" s="16"/>
      <c r="TWC4" s="16"/>
      <c r="TWD4" s="16"/>
      <c r="TWE4" s="16"/>
      <c r="TWF4" s="16"/>
      <c r="TWG4" s="16"/>
      <c r="TWH4" s="16"/>
      <c r="TWI4" s="16"/>
      <c r="TWJ4" s="16"/>
      <c r="TWK4" s="16"/>
      <c r="TWL4" s="16"/>
      <c r="TWM4" s="16"/>
      <c r="TWN4" s="16"/>
      <c r="TWO4" s="16"/>
      <c r="TWP4" s="16"/>
      <c r="TWQ4" s="16"/>
      <c r="TWR4" s="16"/>
      <c r="TWS4" s="16"/>
      <c r="TWT4" s="16"/>
      <c r="TWU4" s="16"/>
      <c r="TWV4" s="16"/>
      <c r="TWW4" s="16"/>
      <c r="TWX4" s="16"/>
      <c r="TWY4" s="16"/>
      <c r="TWZ4" s="16"/>
      <c r="TXA4" s="16"/>
      <c r="TXB4" s="16"/>
      <c r="TXC4" s="16"/>
      <c r="TXD4" s="16"/>
      <c r="TXE4" s="16"/>
      <c r="TXF4" s="16"/>
      <c r="TXG4" s="16"/>
      <c r="TXH4" s="16"/>
      <c r="TXI4" s="16"/>
      <c r="TXJ4" s="16"/>
      <c r="TXK4" s="16"/>
      <c r="TXL4" s="16"/>
      <c r="TXM4" s="16"/>
      <c r="TXN4" s="16"/>
      <c r="TXO4" s="16"/>
      <c r="TXP4" s="16"/>
      <c r="TXQ4" s="16"/>
      <c r="TXR4" s="16"/>
      <c r="TXS4" s="16"/>
      <c r="TXT4" s="16"/>
      <c r="TXU4" s="16"/>
      <c r="TXV4" s="16"/>
      <c r="TXW4" s="16"/>
      <c r="TXX4" s="16"/>
      <c r="TXY4" s="16"/>
      <c r="TXZ4" s="16"/>
      <c r="TYA4" s="16"/>
      <c r="TYB4" s="16"/>
      <c r="TYC4" s="16"/>
      <c r="TYD4" s="16"/>
      <c r="TYE4" s="16"/>
      <c r="TYF4" s="16"/>
      <c r="TYG4" s="16"/>
      <c r="TYH4" s="16"/>
      <c r="TYI4" s="16"/>
      <c r="TYJ4" s="16"/>
      <c r="TYK4" s="16"/>
      <c r="TYL4" s="16"/>
      <c r="TYM4" s="16"/>
      <c r="TYN4" s="16"/>
      <c r="TYO4" s="16"/>
      <c r="TYP4" s="16"/>
      <c r="TYQ4" s="16"/>
      <c r="TYR4" s="16"/>
      <c r="TYS4" s="16"/>
      <c r="TYT4" s="16"/>
      <c r="TYU4" s="16"/>
      <c r="TYV4" s="16"/>
      <c r="TYW4" s="16"/>
      <c r="TYX4" s="16"/>
      <c r="TYY4" s="16"/>
      <c r="TYZ4" s="16"/>
      <c r="TZA4" s="16"/>
      <c r="TZB4" s="16"/>
      <c r="TZC4" s="16"/>
      <c r="TZD4" s="16"/>
      <c r="TZE4" s="16"/>
      <c r="TZF4" s="16"/>
      <c r="TZG4" s="16"/>
      <c r="TZH4" s="16"/>
      <c r="TZI4" s="16"/>
      <c r="TZJ4" s="16"/>
      <c r="TZK4" s="16"/>
      <c r="TZL4" s="16"/>
      <c r="TZM4" s="16"/>
      <c r="TZN4" s="16"/>
      <c r="TZO4" s="16"/>
      <c r="TZP4" s="16"/>
      <c r="TZQ4" s="16"/>
      <c r="TZR4" s="16"/>
      <c r="TZS4" s="16"/>
      <c r="TZT4" s="16"/>
      <c r="TZU4" s="16"/>
      <c r="TZV4" s="16"/>
      <c r="TZW4" s="16"/>
      <c r="TZX4" s="16"/>
      <c r="TZY4" s="16"/>
      <c r="TZZ4" s="16"/>
      <c r="UAA4" s="16"/>
      <c r="UAB4" s="16"/>
      <c r="UAC4" s="16"/>
      <c r="UAD4" s="16"/>
      <c r="UAE4" s="16"/>
      <c r="UAF4" s="16"/>
      <c r="UAG4" s="16"/>
      <c r="UAH4" s="16"/>
      <c r="UAI4" s="16"/>
      <c r="UAJ4" s="16"/>
      <c r="UAK4" s="16"/>
      <c r="UAL4" s="16"/>
      <c r="UAM4" s="16"/>
      <c r="UAN4" s="16"/>
      <c r="UAO4" s="16"/>
      <c r="UAP4" s="16"/>
      <c r="UAQ4" s="16"/>
      <c r="UAR4" s="16"/>
      <c r="UAS4" s="16"/>
      <c r="UAT4" s="16"/>
      <c r="UAU4" s="16"/>
      <c r="UAV4" s="16"/>
      <c r="UAW4" s="16"/>
      <c r="UAX4" s="16"/>
      <c r="UAY4" s="16"/>
      <c r="UAZ4" s="16"/>
      <c r="UBA4" s="16"/>
      <c r="UBB4" s="16"/>
      <c r="UBC4" s="16"/>
      <c r="UBD4" s="16"/>
      <c r="UBE4" s="16"/>
      <c r="UBF4" s="16"/>
      <c r="UBG4" s="16"/>
      <c r="UBH4" s="16"/>
      <c r="UBI4" s="16"/>
      <c r="UBJ4" s="16"/>
      <c r="UBK4" s="16"/>
      <c r="UBL4" s="16"/>
      <c r="UBM4" s="16"/>
      <c r="UBN4" s="16"/>
      <c r="UBO4" s="16"/>
      <c r="UBP4" s="16"/>
      <c r="UBQ4" s="16"/>
      <c r="UBR4" s="16"/>
      <c r="UBS4" s="16"/>
      <c r="UBT4" s="16"/>
      <c r="UBU4" s="16"/>
      <c r="UBV4" s="16"/>
      <c r="UBW4" s="16"/>
      <c r="UBX4" s="16"/>
      <c r="UBY4" s="16"/>
      <c r="UBZ4" s="16"/>
      <c r="UCA4" s="16"/>
      <c r="UCB4" s="16"/>
      <c r="UCC4" s="16"/>
      <c r="UCD4" s="16"/>
      <c r="UCE4" s="16"/>
      <c r="UCF4" s="16"/>
      <c r="UCG4" s="16"/>
      <c r="UCH4" s="16"/>
      <c r="UCI4" s="16"/>
      <c r="UCJ4" s="16"/>
      <c r="UCK4" s="16"/>
      <c r="UCL4" s="16"/>
      <c r="UCM4" s="16"/>
      <c r="UCN4" s="16"/>
      <c r="UCO4" s="16"/>
      <c r="UCP4" s="16"/>
      <c r="UCQ4" s="16"/>
      <c r="UCR4" s="16"/>
      <c r="UCS4" s="16"/>
      <c r="UCT4" s="16"/>
      <c r="UCU4" s="16"/>
      <c r="UCV4" s="16"/>
      <c r="UCW4" s="16"/>
      <c r="UCX4" s="16"/>
      <c r="UCY4" s="16"/>
      <c r="UCZ4" s="16"/>
      <c r="UDA4" s="16"/>
      <c r="UDB4" s="16"/>
      <c r="UDC4" s="16"/>
      <c r="UDD4" s="16"/>
      <c r="UDE4" s="16"/>
      <c r="UDF4" s="16"/>
      <c r="UDG4" s="16"/>
      <c r="UDH4" s="16"/>
      <c r="UDI4" s="16"/>
      <c r="UDJ4" s="16"/>
      <c r="UDK4" s="16"/>
      <c r="UDL4" s="16"/>
      <c r="UDM4" s="16"/>
      <c r="UDN4" s="16"/>
      <c r="UDO4" s="16"/>
      <c r="UDP4" s="16"/>
      <c r="UDQ4" s="16"/>
      <c r="UDR4" s="16"/>
      <c r="UDS4" s="16"/>
      <c r="UDT4" s="16"/>
      <c r="UDU4" s="16"/>
      <c r="UDV4" s="16"/>
      <c r="UDW4" s="16"/>
      <c r="UDX4" s="16"/>
      <c r="UDY4" s="16"/>
      <c r="UDZ4" s="16"/>
      <c r="UEA4" s="16"/>
      <c r="UEB4" s="16"/>
      <c r="UEC4" s="16"/>
      <c r="UED4" s="16"/>
      <c r="UEE4" s="16"/>
      <c r="UEF4" s="16"/>
      <c r="UEG4" s="16"/>
      <c r="UEH4" s="16"/>
      <c r="UEI4" s="16"/>
      <c r="UEJ4" s="16"/>
      <c r="UEK4" s="16"/>
      <c r="UEL4" s="16"/>
      <c r="UEM4" s="16"/>
      <c r="UEN4" s="16"/>
      <c r="UEO4" s="16"/>
      <c r="UEP4" s="16"/>
      <c r="UEQ4" s="16"/>
      <c r="UER4" s="16"/>
      <c r="UES4" s="16"/>
      <c r="UET4" s="16"/>
      <c r="UEU4" s="16"/>
      <c r="UEV4" s="16"/>
      <c r="UEW4" s="16"/>
      <c r="UEX4" s="16"/>
      <c r="UEY4" s="16"/>
      <c r="UEZ4" s="16"/>
      <c r="UFA4" s="16"/>
      <c r="UFB4" s="16"/>
      <c r="UFC4" s="16"/>
      <c r="UFD4" s="16"/>
      <c r="UFE4" s="16"/>
      <c r="UFF4" s="16"/>
      <c r="UFG4" s="16"/>
      <c r="UFH4" s="16"/>
      <c r="UFI4" s="16"/>
      <c r="UFJ4" s="16"/>
      <c r="UFK4" s="16"/>
      <c r="UFL4" s="16"/>
      <c r="UFM4" s="16"/>
      <c r="UFN4" s="16"/>
      <c r="UFO4" s="16"/>
      <c r="UFP4" s="16"/>
      <c r="UFQ4" s="16"/>
      <c r="UFR4" s="16"/>
      <c r="UFS4" s="16"/>
      <c r="UFT4" s="16"/>
      <c r="UFU4" s="16"/>
      <c r="UFV4" s="16"/>
      <c r="UFW4" s="16"/>
      <c r="UFX4" s="16"/>
      <c r="UFY4" s="16"/>
      <c r="UFZ4" s="16"/>
      <c r="UGA4" s="16"/>
      <c r="UGB4" s="16"/>
      <c r="UGC4" s="16"/>
      <c r="UGD4" s="16"/>
      <c r="UGE4" s="16"/>
      <c r="UGF4" s="16"/>
      <c r="UGG4" s="16"/>
      <c r="UGH4" s="16"/>
      <c r="UGI4" s="16"/>
      <c r="UGJ4" s="16"/>
      <c r="UGK4" s="16"/>
      <c r="UGL4" s="16"/>
      <c r="UGM4" s="16"/>
      <c r="UGN4" s="16"/>
      <c r="UGO4" s="16"/>
      <c r="UGP4" s="16"/>
      <c r="UGQ4" s="16"/>
      <c r="UGR4" s="16"/>
      <c r="UGS4" s="16"/>
      <c r="UGT4" s="16"/>
      <c r="UGU4" s="16"/>
      <c r="UGV4" s="16"/>
      <c r="UGW4" s="16"/>
      <c r="UGX4" s="16"/>
      <c r="UGY4" s="16"/>
      <c r="UGZ4" s="16"/>
      <c r="UHA4" s="16"/>
      <c r="UHB4" s="16"/>
      <c r="UHC4" s="16"/>
      <c r="UHD4" s="16"/>
      <c r="UHE4" s="16"/>
      <c r="UHF4" s="16"/>
      <c r="UHG4" s="16"/>
      <c r="UHH4" s="16"/>
      <c r="UHI4" s="16"/>
      <c r="UHJ4" s="16"/>
      <c r="UHK4" s="16"/>
      <c r="UHL4" s="16"/>
      <c r="UHM4" s="16"/>
      <c r="UHN4" s="16"/>
      <c r="UHO4" s="16"/>
      <c r="UHP4" s="16"/>
      <c r="UHQ4" s="16"/>
      <c r="UHR4" s="16"/>
      <c r="UHS4" s="16"/>
      <c r="UHT4" s="16"/>
      <c r="UHU4" s="16"/>
      <c r="UHV4" s="16"/>
      <c r="UHW4" s="16"/>
      <c r="UHX4" s="16"/>
      <c r="UHY4" s="16"/>
      <c r="UHZ4" s="16"/>
      <c r="UIA4" s="16"/>
      <c r="UIB4" s="16"/>
      <c r="UIC4" s="16"/>
      <c r="UID4" s="16"/>
      <c r="UIE4" s="16"/>
      <c r="UIF4" s="16"/>
      <c r="UIG4" s="16"/>
      <c r="UIH4" s="16"/>
      <c r="UII4" s="16"/>
      <c r="UIJ4" s="16"/>
      <c r="UIK4" s="16"/>
      <c r="UIL4" s="16"/>
      <c r="UIM4" s="16"/>
      <c r="UIN4" s="16"/>
      <c r="UIO4" s="16"/>
      <c r="UIP4" s="16"/>
      <c r="UIQ4" s="16"/>
      <c r="UIR4" s="16"/>
      <c r="UIS4" s="16"/>
      <c r="UIT4" s="16"/>
      <c r="UIU4" s="16"/>
      <c r="UIV4" s="16"/>
      <c r="UIW4" s="16"/>
      <c r="UIX4" s="16"/>
      <c r="UIY4" s="16"/>
      <c r="UIZ4" s="16"/>
      <c r="UJA4" s="16"/>
      <c r="UJB4" s="16"/>
      <c r="UJC4" s="16"/>
      <c r="UJD4" s="16"/>
      <c r="UJE4" s="16"/>
      <c r="UJF4" s="16"/>
      <c r="UJG4" s="16"/>
      <c r="UJH4" s="16"/>
      <c r="UJI4" s="16"/>
      <c r="UJJ4" s="16"/>
      <c r="UJK4" s="16"/>
      <c r="UJL4" s="16"/>
      <c r="UJM4" s="16"/>
      <c r="UJN4" s="16"/>
      <c r="UJO4" s="16"/>
      <c r="UJP4" s="16"/>
      <c r="UJQ4" s="16"/>
      <c r="UJR4" s="16"/>
      <c r="UJS4" s="16"/>
      <c r="UJT4" s="16"/>
      <c r="UJU4" s="16"/>
      <c r="UJV4" s="16"/>
      <c r="UJW4" s="16"/>
      <c r="UJX4" s="16"/>
      <c r="UJY4" s="16"/>
      <c r="UJZ4" s="16"/>
      <c r="UKA4" s="16"/>
      <c r="UKB4" s="16"/>
      <c r="UKC4" s="16"/>
      <c r="UKD4" s="16"/>
      <c r="UKE4" s="16"/>
      <c r="UKF4" s="16"/>
      <c r="UKG4" s="16"/>
      <c r="UKH4" s="16"/>
      <c r="UKI4" s="16"/>
      <c r="UKJ4" s="16"/>
      <c r="UKK4" s="16"/>
      <c r="UKL4" s="16"/>
      <c r="UKM4" s="16"/>
      <c r="UKN4" s="16"/>
      <c r="UKO4" s="16"/>
      <c r="UKP4" s="16"/>
      <c r="UKQ4" s="16"/>
      <c r="UKR4" s="16"/>
      <c r="UKS4" s="16"/>
      <c r="UKT4" s="16"/>
      <c r="UKU4" s="16"/>
      <c r="UKV4" s="16"/>
      <c r="UKW4" s="16"/>
      <c r="UKX4" s="16"/>
      <c r="UKY4" s="16"/>
      <c r="UKZ4" s="16"/>
      <c r="ULA4" s="16"/>
      <c r="ULB4" s="16"/>
      <c r="ULC4" s="16"/>
      <c r="ULD4" s="16"/>
      <c r="ULE4" s="16"/>
      <c r="ULF4" s="16"/>
      <c r="ULG4" s="16"/>
      <c r="ULH4" s="16"/>
      <c r="ULI4" s="16"/>
      <c r="ULJ4" s="16"/>
      <c r="ULK4" s="16"/>
      <c r="ULL4" s="16"/>
      <c r="ULM4" s="16"/>
      <c r="ULN4" s="16"/>
      <c r="ULO4" s="16"/>
      <c r="ULP4" s="16"/>
      <c r="ULQ4" s="16"/>
      <c r="ULR4" s="16"/>
      <c r="ULS4" s="16"/>
      <c r="ULT4" s="16"/>
      <c r="ULU4" s="16"/>
      <c r="ULV4" s="16"/>
      <c r="ULW4" s="16"/>
      <c r="ULX4" s="16"/>
      <c r="ULY4" s="16"/>
      <c r="ULZ4" s="16"/>
      <c r="UMA4" s="16"/>
      <c r="UMB4" s="16"/>
      <c r="UMC4" s="16"/>
      <c r="UMD4" s="16"/>
      <c r="UME4" s="16"/>
      <c r="UMF4" s="16"/>
      <c r="UMG4" s="16"/>
      <c r="UMH4" s="16"/>
      <c r="UMI4" s="16"/>
      <c r="UMJ4" s="16"/>
      <c r="UMK4" s="16"/>
      <c r="UML4" s="16"/>
      <c r="UMM4" s="16"/>
      <c r="UMN4" s="16"/>
      <c r="UMO4" s="16"/>
      <c r="UMP4" s="16"/>
      <c r="UMQ4" s="16"/>
      <c r="UMR4" s="16"/>
      <c r="UMS4" s="16"/>
      <c r="UMT4" s="16"/>
      <c r="UMU4" s="16"/>
      <c r="UMV4" s="16"/>
      <c r="UMW4" s="16"/>
      <c r="UMX4" s="16"/>
      <c r="UMY4" s="16"/>
      <c r="UMZ4" s="16"/>
      <c r="UNA4" s="16"/>
      <c r="UNB4" s="16"/>
      <c r="UNC4" s="16"/>
      <c r="UND4" s="16"/>
      <c r="UNE4" s="16"/>
      <c r="UNF4" s="16"/>
      <c r="UNG4" s="16"/>
      <c r="UNH4" s="16"/>
      <c r="UNI4" s="16"/>
      <c r="UNJ4" s="16"/>
      <c r="UNK4" s="16"/>
      <c r="UNL4" s="16"/>
      <c r="UNM4" s="16"/>
      <c r="UNN4" s="16"/>
      <c r="UNO4" s="16"/>
      <c r="UNP4" s="16"/>
      <c r="UNQ4" s="16"/>
      <c r="UNR4" s="16"/>
      <c r="UNS4" s="16"/>
      <c r="UNT4" s="16"/>
      <c r="UNU4" s="16"/>
      <c r="UNV4" s="16"/>
      <c r="UNW4" s="16"/>
      <c r="UNX4" s="16"/>
      <c r="UNY4" s="16"/>
      <c r="UNZ4" s="16"/>
      <c r="UOA4" s="16"/>
      <c r="UOB4" s="16"/>
      <c r="UOC4" s="16"/>
      <c r="UOD4" s="16"/>
      <c r="UOE4" s="16"/>
      <c r="UOF4" s="16"/>
      <c r="UOG4" s="16"/>
      <c r="UOH4" s="16"/>
      <c r="UOI4" s="16"/>
      <c r="UOJ4" s="16"/>
      <c r="UOK4" s="16"/>
      <c r="UOL4" s="16"/>
      <c r="UOM4" s="16"/>
      <c r="UON4" s="16"/>
      <c r="UOO4" s="16"/>
      <c r="UOP4" s="16"/>
      <c r="UOQ4" s="16"/>
      <c r="UOR4" s="16"/>
      <c r="UOS4" s="16"/>
      <c r="UOT4" s="16"/>
      <c r="UOU4" s="16"/>
      <c r="UOV4" s="16"/>
      <c r="UOW4" s="16"/>
      <c r="UOX4" s="16"/>
      <c r="UOY4" s="16"/>
      <c r="UOZ4" s="16"/>
      <c r="UPA4" s="16"/>
      <c r="UPB4" s="16"/>
      <c r="UPC4" s="16"/>
      <c r="UPD4" s="16"/>
      <c r="UPE4" s="16"/>
      <c r="UPF4" s="16"/>
      <c r="UPG4" s="16"/>
      <c r="UPH4" s="16"/>
      <c r="UPI4" s="16"/>
      <c r="UPJ4" s="16"/>
      <c r="UPK4" s="16"/>
      <c r="UPL4" s="16"/>
      <c r="UPM4" s="16"/>
      <c r="UPN4" s="16"/>
      <c r="UPO4" s="16"/>
      <c r="UPP4" s="16"/>
      <c r="UPQ4" s="16"/>
      <c r="UPR4" s="16"/>
      <c r="UPS4" s="16"/>
      <c r="UPT4" s="16"/>
      <c r="UPU4" s="16"/>
      <c r="UPV4" s="16"/>
      <c r="UPW4" s="16"/>
      <c r="UPX4" s="16"/>
      <c r="UPY4" s="16"/>
      <c r="UPZ4" s="16"/>
      <c r="UQA4" s="16"/>
      <c r="UQB4" s="16"/>
      <c r="UQC4" s="16"/>
      <c r="UQD4" s="16"/>
      <c r="UQE4" s="16"/>
      <c r="UQF4" s="16"/>
      <c r="UQG4" s="16"/>
      <c r="UQH4" s="16"/>
      <c r="UQI4" s="16"/>
      <c r="UQJ4" s="16"/>
      <c r="UQK4" s="16"/>
      <c r="UQL4" s="16"/>
      <c r="UQM4" s="16"/>
      <c r="UQN4" s="16"/>
      <c r="UQO4" s="16"/>
      <c r="UQP4" s="16"/>
      <c r="UQQ4" s="16"/>
      <c r="UQR4" s="16"/>
      <c r="UQS4" s="16"/>
      <c r="UQT4" s="16"/>
      <c r="UQU4" s="16"/>
      <c r="UQV4" s="16"/>
      <c r="UQW4" s="16"/>
      <c r="UQX4" s="16"/>
      <c r="UQY4" s="16"/>
      <c r="UQZ4" s="16"/>
      <c r="URA4" s="16"/>
      <c r="URB4" s="16"/>
      <c r="URC4" s="16"/>
      <c r="URD4" s="16"/>
      <c r="URE4" s="16"/>
      <c r="URF4" s="16"/>
      <c r="URG4" s="16"/>
      <c r="URH4" s="16"/>
      <c r="URI4" s="16"/>
      <c r="URJ4" s="16"/>
      <c r="URK4" s="16"/>
      <c r="URL4" s="16"/>
      <c r="URM4" s="16"/>
      <c r="URN4" s="16"/>
      <c r="URO4" s="16"/>
      <c r="URP4" s="16"/>
      <c r="URQ4" s="16"/>
      <c r="URR4" s="16"/>
      <c r="URS4" s="16"/>
      <c r="URT4" s="16"/>
      <c r="URU4" s="16"/>
      <c r="URV4" s="16"/>
      <c r="URW4" s="16"/>
      <c r="URX4" s="16"/>
      <c r="URY4" s="16"/>
      <c r="URZ4" s="16"/>
      <c r="USA4" s="16"/>
      <c r="USB4" s="16"/>
      <c r="USC4" s="16"/>
      <c r="USD4" s="16"/>
      <c r="USE4" s="16"/>
      <c r="USF4" s="16"/>
      <c r="USG4" s="16"/>
      <c r="USH4" s="16"/>
      <c r="USI4" s="16"/>
      <c r="USJ4" s="16"/>
      <c r="USK4" s="16"/>
      <c r="USL4" s="16"/>
      <c r="USM4" s="16"/>
      <c r="USN4" s="16"/>
      <c r="USO4" s="16"/>
      <c r="USP4" s="16"/>
      <c r="USQ4" s="16"/>
      <c r="USR4" s="16"/>
      <c r="USS4" s="16"/>
      <c r="UST4" s="16"/>
      <c r="USU4" s="16"/>
      <c r="USV4" s="16"/>
      <c r="USW4" s="16"/>
      <c r="USX4" s="16"/>
      <c r="USY4" s="16"/>
      <c r="USZ4" s="16"/>
      <c r="UTA4" s="16"/>
      <c r="UTB4" s="16"/>
      <c r="UTC4" s="16"/>
      <c r="UTD4" s="16"/>
      <c r="UTE4" s="16"/>
      <c r="UTF4" s="16"/>
      <c r="UTG4" s="16"/>
      <c r="UTH4" s="16"/>
      <c r="UTI4" s="16"/>
      <c r="UTJ4" s="16"/>
      <c r="UTK4" s="16"/>
      <c r="UTL4" s="16"/>
      <c r="UTM4" s="16"/>
      <c r="UTN4" s="16"/>
      <c r="UTO4" s="16"/>
      <c r="UTP4" s="16"/>
      <c r="UTQ4" s="16"/>
      <c r="UTR4" s="16"/>
      <c r="UTS4" s="16"/>
      <c r="UTT4" s="16"/>
      <c r="UTU4" s="16"/>
      <c r="UTV4" s="16"/>
      <c r="UTW4" s="16"/>
      <c r="UTX4" s="16"/>
      <c r="UTY4" s="16"/>
      <c r="UTZ4" s="16"/>
      <c r="UUA4" s="16"/>
      <c r="UUB4" s="16"/>
      <c r="UUC4" s="16"/>
      <c r="UUD4" s="16"/>
      <c r="UUE4" s="16"/>
      <c r="UUF4" s="16"/>
      <c r="UUG4" s="16"/>
      <c r="UUH4" s="16"/>
      <c r="UUI4" s="16"/>
      <c r="UUJ4" s="16"/>
      <c r="UUK4" s="16"/>
      <c r="UUL4" s="16"/>
      <c r="UUM4" s="16"/>
      <c r="UUN4" s="16"/>
      <c r="UUO4" s="16"/>
      <c r="UUP4" s="16"/>
      <c r="UUQ4" s="16"/>
      <c r="UUR4" s="16"/>
      <c r="UUS4" s="16"/>
      <c r="UUT4" s="16"/>
      <c r="UUU4" s="16"/>
      <c r="UUV4" s="16"/>
      <c r="UUW4" s="16"/>
      <c r="UUX4" s="16"/>
      <c r="UUY4" s="16"/>
      <c r="UUZ4" s="16"/>
      <c r="UVA4" s="16"/>
      <c r="UVB4" s="16"/>
      <c r="UVC4" s="16"/>
      <c r="UVD4" s="16"/>
      <c r="UVE4" s="16"/>
      <c r="UVF4" s="16"/>
      <c r="UVG4" s="16"/>
      <c r="UVH4" s="16"/>
      <c r="UVI4" s="16"/>
      <c r="UVJ4" s="16"/>
      <c r="UVK4" s="16"/>
      <c r="UVL4" s="16"/>
      <c r="UVM4" s="16"/>
      <c r="UVN4" s="16"/>
      <c r="UVO4" s="16"/>
      <c r="UVP4" s="16"/>
      <c r="UVQ4" s="16"/>
      <c r="UVR4" s="16"/>
      <c r="UVS4" s="16"/>
      <c r="UVT4" s="16"/>
      <c r="UVU4" s="16"/>
      <c r="UVV4" s="16"/>
      <c r="UVW4" s="16"/>
      <c r="UVX4" s="16"/>
      <c r="UVY4" s="16"/>
      <c r="UVZ4" s="16"/>
      <c r="UWA4" s="16"/>
      <c r="UWB4" s="16"/>
      <c r="UWC4" s="16"/>
      <c r="UWD4" s="16"/>
      <c r="UWE4" s="16"/>
      <c r="UWF4" s="16"/>
      <c r="UWG4" s="16"/>
      <c r="UWH4" s="16"/>
      <c r="UWI4" s="16"/>
      <c r="UWJ4" s="16"/>
      <c r="UWK4" s="16"/>
      <c r="UWL4" s="16"/>
      <c r="UWM4" s="16"/>
      <c r="UWN4" s="16"/>
      <c r="UWO4" s="16"/>
      <c r="UWP4" s="16"/>
      <c r="UWQ4" s="16"/>
      <c r="UWR4" s="16"/>
      <c r="UWS4" s="16"/>
      <c r="UWT4" s="16"/>
      <c r="UWU4" s="16"/>
      <c r="UWV4" s="16"/>
      <c r="UWW4" s="16"/>
      <c r="UWX4" s="16"/>
      <c r="UWY4" s="16"/>
      <c r="UWZ4" s="16"/>
      <c r="UXA4" s="16"/>
      <c r="UXB4" s="16"/>
      <c r="UXC4" s="16"/>
      <c r="UXD4" s="16"/>
      <c r="UXE4" s="16"/>
      <c r="UXF4" s="16"/>
      <c r="UXG4" s="16"/>
      <c r="UXH4" s="16"/>
      <c r="UXI4" s="16"/>
      <c r="UXJ4" s="16"/>
      <c r="UXK4" s="16"/>
      <c r="UXL4" s="16"/>
      <c r="UXM4" s="16"/>
      <c r="UXN4" s="16"/>
      <c r="UXO4" s="16"/>
      <c r="UXP4" s="16"/>
      <c r="UXQ4" s="16"/>
      <c r="UXR4" s="16"/>
      <c r="UXS4" s="16"/>
      <c r="UXT4" s="16"/>
      <c r="UXU4" s="16"/>
      <c r="UXV4" s="16"/>
      <c r="UXW4" s="16"/>
      <c r="UXX4" s="16"/>
      <c r="UXY4" s="16"/>
      <c r="UXZ4" s="16"/>
      <c r="UYA4" s="16"/>
      <c r="UYB4" s="16"/>
      <c r="UYC4" s="16"/>
      <c r="UYD4" s="16"/>
      <c r="UYE4" s="16"/>
      <c r="UYF4" s="16"/>
      <c r="UYG4" s="16"/>
      <c r="UYH4" s="16"/>
      <c r="UYI4" s="16"/>
      <c r="UYJ4" s="16"/>
      <c r="UYK4" s="16"/>
      <c r="UYL4" s="16"/>
      <c r="UYM4" s="16"/>
      <c r="UYN4" s="16"/>
      <c r="UYO4" s="16"/>
      <c r="UYP4" s="16"/>
      <c r="UYQ4" s="16"/>
      <c r="UYR4" s="16"/>
      <c r="UYS4" s="16"/>
      <c r="UYT4" s="16"/>
      <c r="UYU4" s="16"/>
      <c r="UYV4" s="16"/>
      <c r="UYW4" s="16"/>
      <c r="UYX4" s="16"/>
      <c r="UYY4" s="16"/>
      <c r="UYZ4" s="16"/>
      <c r="UZA4" s="16"/>
      <c r="UZB4" s="16"/>
      <c r="UZC4" s="16"/>
      <c r="UZD4" s="16"/>
      <c r="UZE4" s="16"/>
      <c r="UZF4" s="16"/>
      <c r="UZG4" s="16"/>
      <c r="UZH4" s="16"/>
      <c r="UZI4" s="16"/>
      <c r="UZJ4" s="16"/>
      <c r="UZK4" s="16"/>
      <c r="UZL4" s="16"/>
      <c r="UZM4" s="16"/>
      <c r="UZN4" s="16"/>
      <c r="UZO4" s="16"/>
      <c r="UZP4" s="16"/>
      <c r="UZQ4" s="16"/>
      <c r="UZR4" s="16"/>
      <c r="UZS4" s="16"/>
      <c r="UZT4" s="16"/>
      <c r="UZU4" s="16"/>
      <c r="UZV4" s="16"/>
      <c r="UZW4" s="16"/>
      <c r="UZX4" s="16"/>
      <c r="UZY4" s="16"/>
      <c r="UZZ4" s="16"/>
      <c r="VAA4" s="16"/>
      <c r="VAB4" s="16"/>
      <c r="VAC4" s="16"/>
      <c r="VAD4" s="16"/>
      <c r="VAE4" s="16"/>
      <c r="VAF4" s="16"/>
      <c r="VAG4" s="16"/>
      <c r="VAH4" s="16"/>
      <c r="VAI4" s="16"/>
      <c r="VAJ4" s="16"/>
      <c r="VAK4" s="16"/>
      <c r="VAL4" s="16"/>
      <c r="VAM4" s="16"/>
      <c r="VAN4" s="16"/>
      <c r="VAO4" s="16"/>
      <c r="VAP4" s="16"/>
      <c r="VAQ4" s="16"/>
      <c r="VAR4" s="16"/>
      <c r="VAS4" s="16"/>
      <c r="VAT4" s="16"/>
      <c r="VAU4" s="16"/>
      <c r="VAV4" s="16"/>
      <c r="VAW4" s="16"/>
      <c r="VAX4" s="16"/>
      <c r="VAY4" s="16"/>
      <c r="VAZ4" s="16"/>
      <c r="VBA4" s="16"/>
      <c r="VBB4" s="16"/>
      <c r="VBC4" s="16"/>
      <c r="VBD4" s="16"/>
      <c r="VBE4" s="16"/>
      <c r="VBF4" s="16"/>
      <c r="VBG4" s="16"/>
      <c r="VBH4" s="16"/>
      <c r="VBI4" s="16"/>
      <c r="VBJ4" s="16"/>
      <c r="VBK4" s="16"/>
      <c r="VBL4" s="16"/>
      <c r="VBM4" s="16"/>
      <c r="VBN4" s="16"/>
      <c r="VBO4" s="16"/>
      <c r="VBP4" s="16"/>
      <c r="VBQ4" s="16"/>
      <c r="VBR4" s="16"/>
      <c r="VBS4" s="16"/>
      <c r="VBT4" s="16"/>
      <c r="VBU4" s="16"/>
      <c r="VBV4" s="16"/>
      <c r="VBW4" s="16"/>
      <c r="VBX4" s="16"/>
      <c r="VBY4" s="16"/>
      <c r="VBZ4" s="16"/>
      <c r="VCA4" s="16"/>
      <c r="VCB4" s="16"/>
      <c r="VCC4" s="16"/>
      <c r="VCD4" s="16"/>
      <c r="VCE4" s="16"/>
      <c r="VCF4" s="16"/>
      <c r="VCG4" s="16"/>
      <c r="VCH4" s="16"/>
      <c r="VCI4" s="16"/>
      <c r="VCJ4" s="16"/>
      <c r="VCK4" s="16"/>
      <c r="VCL4" s="16"/>
      <c r="VCM4" s="16"/>
      <c r="VCN4" s="16"/>
      <c r="VCO4" s="16"/>
      <c r="VCP4" s="16"/>
      <c r="VCQ4" s="16"/>
      <c r="VCR4" s="16"/>
      <c r="VCS4" s="16"/>
      <c r="VCT4" s="16"/>
      <c r="VCU4" s="16"/>
      <c r="VCV4" s="16"/>
      <c r="VCW4" s="16"/>
      <c r="VCX4" s="16"/>
      <c r="VCY4" s="16"/>
      <c r="VCZ4" s="16"/>
      <c r="VDA4" s="16"/>
      <c r="VDB4" s="16"/>
      <c r="VDC4" s="16"/>
      <c r="VDD4" s="16"/>
      <c r="VDE4" s="16"/>
      <c r="VDF4" s="16"/>
      <c r="VDG4" s="16"/>
      <c r="VDH4" s="16"/>
      <c r="VDI4" s="16"/>
      <c r="VDJ4" s="16"/>
      <c r="VDK4" s="16"/>
      <c r="VDL4" s="16"/>
      <c r="VDM4" s="16"/>
      <c r="VDN4" s="16"/>
      <c r="VDO4" s="16"/>
      <c r="VDP4" s="16"/>
      <c r="VDQ4" s="16"/>
      <c r="VDR4" s="16"/>
      <c r="VDS4" s="16"/>
      <c r="VDT4" s="16"/>
      <c r="VDU4" s="16"/>
      <c r="VDV4" s="16"/>
      <c r="VDW4" s="16"/>
      <c r="VDX4" s="16"/>
      <c r="VDY4" s="16"/>
      <c r="VDZ4" s="16"/>
      <c r="VEA4" s="16"/>
      <c r="VEB4" s="16"/>
      <c r="VEC4" s="16"/>
      <c r="VED4" s="16"/>
      <c r="VEE4" s="16"/>
      <c r="VEF4" s="16"/>
      <c r="VEG4" s="16"/>
      <c r="VEH4" s="16"/>
      <c r="VEI4" s="16"/>
      <c r="VEJ4" s="16"/>
      <c r="VEK4" s="16"/>
      <c r="VEL4" s="16"/>
      <c r="VEM4" s="16"/>
      <c r="VEN4" s="16"/>
      <c r="VEO4" s="16"/>
      <c r="VEP4" s="16"/>
      <c r="VEQ4" s="16"/>
      <c r="VER4" s="16"/>
      <c r="VES4" s="16"/>
      <c r="VET4" s="16"/>
      <c r="VEU4" s="16"/>
      <c r="VEV4" s="16"/>
      <c r="VEW4" s="16"/>
      <c r="VEX4" s="16"/>
      <c r="VEY4" s="16"/>
      <c r="VEZ4" s="16"/>
      <c r="VFA4" s="16"/>
      <c r="VFB4" s="16"/>
      <c r="VFC4" s="16"/>
      <c r="VFD4" s="16"/>
      <c r="VFE4" s="16"/>
      <c r="VFF4" s="16"/>
      <c r="VFG4" s="16"/>
      <c r="VFH4" s="16"/>
      <c r="VFI4" s="16"/>
      <c r="VFJ4" s="16"/>
      <c r="VFK4" s="16"/>
      <c r="VFL4" s="16"/>
      <c r="VFM4" s="16"/>
      <c r="VFN4" s="16"/>
      <c r="VFO4" s="16"/>
      <c r="VFP4" s="16"/>
      <c r="VFQ4" s="16"/>
      <c r="VFR4" s="16"/>
      <c r="VFS4" s="16"/>
      <c r="VFT4" s="16"/>
      <c r="VFU4" s="16"/>
      <c r="VFV4" s="16"/>
      <c r="VFW4" s="16"/>
      <c r="VFX4" s="16"/>
      <c r="VFY4" s="16"/>
      <c r="VFZ4" s="16"/>
      <c r="VGA4" s="16"/>
      <c r="VGB4" s="16"/>
      <c r="VGC4" s="16"/>
      <c r="VGD4" s="16"/>
      <c r="VGE4" s="16"/>
      <c r="VGF4" s="16"/>
      <c r="VGG4" s="16"/>
      <c r="VGH4" s="16"/>
      <c r="VGI4" s="16"/>
      <c r="VGJ4" s="16"/>
      <c r="VGK4" s="16"/>
      <c r="VGL4" s="16"/>
      <c r="VGM4" s="16"/>
      <c r="VGN4" s="16"/>
      <c r="VGO4" s="16"/>
      <c r="VGP4" s="16"/>
      <c r="VGQ4" s="16"/>
      <c r="VGR4" s="16"/>
      <c r="VGS4" s="16"/>
      <c r="VGT4" s="16"/>
      <c r="VGU4" s="16"/>
      <c r="VGV4" s="16"/>
      <c r="VGW4" s="16"/>
      <c r="VGX4" s="16"/>
      <c r="VGY4" s="16"/>
      <c r="VGZ4" s="16"/>
      <c r="VHA4" s="16"/>
      <c r="VHB4" s="16"/>
      <c r="VHC4" s="16"/>
      <c r="VHD4" s="16"/>
      <c r="VHE4" s="16"/>
      <c r="VHF4" s="16"/>
      <c r="VHG4" s="16"/>
      <c r="VHH4" s="16"/>
      <c r="VHI4" s="16"/>
      <c r="VHJ4" s="16"/>
      <c r="VHK4" s="16"/>
      <c r="VHL4" s="16"/>
      <c r="VHM4" s="16"/>
      <c r="VHN4" s="16"/>
      <c r="VHO4" s="16"/>
      <c r="VHP4" s="16"/>
      <c r="VHQ4" s="16"/>
      <c r="VHR4" s="16"/>
      <c r="VHS4" s="16"/>
      <c r="VHT4" s="16"/>
      <c r="VHU4" s="16"/>
      <c r="VHV4" s="16"/>
      <c r="VHW4" s="16"/>
      <c r="VHX4" s="16"/>
      <c r="VHY4" s="16"/>
      <c r="VHZ4" s="16"/>
      <c r="VIA4" s="16"/>
      <c r="VIB4" s="16"/>
      <c r="VIC4" s="16"/>
      <c r="VID4" s="16"/>
      <c r="VIE4" s="16"/>
      <c r="VIF4" s="16"/>
      <c r="VIG4" s="16"/>
      <c r="VIH4" s="16"/>
      <c r="VII4" s="16"/>
      <c r="VIJ4" s="16"/>
      <c r="VIK4" s="16"/>
      <c r="VIL4" s="16"/>
      <c r="VIM4" s="16"/>
      <c r="VIN4" s="16"/>
      <c r="VIO4" s="16"/>
      <c r="VIP4" s="16"/>
      <c r="VIQ4" s="16"/>
      <c r="VIR4" s="16"/>
      <c r="VIS4" s="16"/>
      <c r="VIT4" s="16"/>
      <c r="VIU4" s="16"/>
      <c r="VIV4" s="16"/>
      <c r="VIW4" s="16"/>
      <c r="VIX4" s="16"/>
      <c r="VIY4" s="16"/>
      <c r="VIZ4" s="16"/>
      <c r="VJA4" s="16"/>
      <c r="VJB4" s="16"/>
      <c r="VJC4" s="16"/>
      <c r="VJD4" s="16"/>
      <c r="VJE4" s="16"/>
      <c r="VJF4" s="16"/>
      <c r="VJG4" s="16"/>
      <c r="VJH4" s="16"/>
      <c r="VJI4" s="16"/>
      <c r="VJJ4" s="16"/>
      <c r="VJK4" s="16"/>
      <c r="VJL4" s="16"/>
      <c r="VJM4" s="16"/>
      <c r="VJN4" s="16"/>
      <c r="VJO4" s="16"/>
      <c r="VJP4" s="16"/>
      <c r="VJQ4" s="16"/>
      <c r="VJR4" s="16"/>
      <c r="VJS4" s="16"/>
      <c r="VJT4" s="16"/>
      <c r="VJU4" s="16"/>
      <c r="VJV4" s="16"/>
      <c r="VJW4" s="16"/>
      <c r="VJX4" s="16"/>
      <c r="VJY4" s="16"/>
      <c r="VJZ4" s="16"/>
      <c r="VKA4" s="16"/>
      <c r="VKB4" s="16"/>
      <c r="VKC4" s="16"/>
      <c r="VKD4" s="16"/>
      <c r="VKE4" s="16"/>
      <c r="VKF4" s="16"/>
      <c r="VKG4" s="16"/>
      <c r="VKH4" s="16"/>
      <c r="VKI4" s="16"/>
      <c r="VKJ4" s="16"/>
      <c r="VKK4" s="16"/>
      <c r="VKL4" s="16"/>
      <c r="VKM4" s="16"/>
      <c r="VKN4" s="16"/>
      <c r="VKO4" s="16"/>
      <c r="VKP4" s="16"/>
      <c r="VKQ4" s="16"/>
      <c r="VKR4" s="16"/>
      <c r="VKS4" s="16"/>
      <c r="VKT4" s="16"/>
      <c r="VKU4" s="16"/>
      <c r="VKV4" s="16"/>
      <c r="VKW4" s="16"/>
      <c r="VKX4" s="16"/>
      <c r="VKY4" s="16"/>
      <c r="VKZ4" s="16"/>
      <c r="VLA4" s="16"/>
      <c r="VLB4" s="16"/>
      <c r="VLC4" s="16"/>
      <c r="VLD4" s="16"/>
      <c r="VLE4" s="16"/>
      <c r="VLF4" s="16"/>
      <c r="VLG4" s="16"/>
      <c r="VLH4" s="16"/>
      <c r="VLI4" s="16"/>
      <c r="VLJ4" s="16"/>
      <c r="VLK4" s="16"/>
      <c r="VLL4" s="16"/>
      <c r="VLM4" s="16"/>
      <c r="VLN4" s="16"/>
      <c r="VLO4" s="16"/>
      <c r="VLP4" s="16"/>
      <c r="VLQ4" s="16"/>
      <c r="VLR4" s="16"/>
      <c r="VLS4" s="16"/>
      <c r="VLT4" s="16"/>
      <c r="VLU4" s="16"/>
      <c r="VLV4" s="16"/>
      <c r="VLW4" s="16"/>
      <c r="VLX4" s="16"/>
      <c r="VLY4" s="16"/>
      <c r="VLZ4" s="16"/>
      <c r="VMA4" s="16"/>
      <c r="VMB4" s="16"/>
      <c r="VMC4" s="16"/>
      <c r="VMD4" s="16"/>
      <c r="VME4" s="16"/>
      <c r="VMF4" s="16"/>
      <c r="VMG4" s="16"/>
      <c r="VMH4" s="16"/>
      <c r="VMI4" s="16"/>
      <c r="VMJ4" s="16"/>
      <c r="VMK4" s="16"/>
      <c r="VML4" s="16"/>
      <c r="VMM4" s="16"/>
      <c r="VMN4" s="16"/>
      <c r="VMO4" s="16"/>
      <c r="VMP4" s="16"/>
      <c r="VMQ4" s="16"/>
      <c r="VMR4" s="16"/>
      <c r="VMS4" s="16"/>
      <c r="VMT4" s="16"/>
      <c r="VMU4" s="16"/>
      <c r="VMV4" s="16"/>
      <c r="VMW4" s="16"/>
      <c r="VMX4" s="16"/>
      <c r="VMY4" s="16"/>
      <c r="VMZ4" s="16"/>
      <c r="VNA4" s="16"/>
      <c r="VNB4" s="16"/>
      <c r="VNC4" s="16"/>
      <c r="VND4" s="16"/>
      <c r="VNE4" s="16"/>
      <c r="VNF4" s="16"/>
      <c r="VNG4" s="16"/>
      <c r="VNH4" s="16"/>
      <c r="VNI4" s="16"/>
      <c r="VNJ4" s="16"/>
      <c r="VNK4" s="16"/>
      <c r="VNL4" s="16"/>
      <c r="VNM4" s="16"/>
      <c r="VNN4" s="16"/>
      <c r="VNO4" s="16"/>
      <c r="VNP4" s="16"/>
      <c r="VNQ4" s="16"/>
      <c r="VNR4" s="16"/>
      <c r="VNS4" s="16"/>
      <c r="VNT4" s="16"/>
      <c r="VNU4" s="16"/>
      <c r="VNV4" s="16"/>
      <c r="VNW4" s="16"/>
      <c r="VNX4" s="16"/>
      <c r="VNY4" s="16"/>
      <c r="VNZ4" s="16"/>
      <c r="VOA4" s="16"/>
      <c r="VOB4" s="16"/>
      <c r="VOC4" s="16"/>
      <c r="VOD4" s="16"/>
      <c r="VOE4" s="16"/>
      <c r="VOF4" s="16"/>
      <c r="VOG4" s="16"/>
      <c r="VOH4" s="16"/>
      <c r="VOI4" s="16"/>
      <c r="VOJ4" s="16"/>
      <c r="VOK4" s="16"/>
      <c r="VOL4" s="16"/>
      <c r="VOM4" s="16"/>
      <c r="VON4" s="16"/>
      <c r="VOO4" s="16"/>
      <c r="VOP4" s="16"/>
      <c r="VOQ4" s="16"/>
      <c r="VOR4" s="16"/>
      <c r="VOS4" s="16"/>
      <c r="VOT4" s="16"/>
      <c r="VOU4" s="16"/>
      <c r="VOV4" s="16"/>
      <c r="VOW4" s="16"/>
      <c r="VOX4" s="16"/>
      <c r="VOY4" s="16"/>
      <c r="VOZ4" s="16"/>
      <c r="VPA4" s="16"/>
      <c r="VPB4" s="16"/>
      <c r="VPC4" s="16"/>
      <c r="VPD4" s="16"/>
      <c r="VPE4" s="16"/>
      <c r="VPF4" s="16"/>
      <c r="VPG4" s="16"/>
      <c r="VPH4" s="16"/>
      <c r="VPI4" s="16"/>
      <c r="VPJ4" s="16"/>
      <c r="VPK4" s="16"/>
      <c r="VPL4" s="16"/>
      <c r="VPM4" s="16"/>
      <c r="VPN4" s="16"/>
      <c r="VPO4" s="16"/>
      <c r="VPP4" s="16"/>
      <c r="VPQ4" s="16"/>
      <c r="VPR4" s="16"/>
      <c r="VPS4" s="16"/>
      <c r="VPT4" s="16"/>
      <c r="VPU4" s="16"/>
      <c r="VPV4" s="16"/>
      <c r="VPW4" s="16"/>
      <c r="VPX4" s="16"/>
      <c r="VPY4" s="16"/>
      <c r="VPZ4" s="16"/>
      <c r="VQA4" s="16"/>
      <c r="VQB4" s="16"/>
      <c r="VQC4" s="16"/>
      <c r="VQD4" s="16"/>
      <c r="VQE4" s="16"/>
      <c r="VQF4" s="16"/>
      <c r="VQG4" s="16"/>
      <c r="VQH4" s="16"/>
      <c r="VQI4" s="16"/>
      <c r="VQJ4" s="16"/>
      <c r="VQK4" s="16"/>
      <c r="VQL4" s="16"/>
      <c r="VQM4" s="16"/>
      <c r="VQN4" s="16"/>
      <c r="VQO4" s="16"/>
      <c r="VQP4" s="16"/>
      <c r="VQQ4" s="16"/>
      <c r="VQR4" s="16"/>
      <c r="VQS4" s="16"/>
      <c r="VQT4" s="16"/>
      <c r="VQU4" s="16"/>
      <c r="VQV4" s="16"/>
      <c r="VQW4" s="16"/>
      <c r="VQX4" s="16"/>
      <c r="VQY4" s="16"/>
      <c r="VQZ4" s="16"/>
      <c r="VRA4" s="16"/>
      <c r="VRB4" s="16"/>
      <c r="VRC4" s="16"/>
      <c r="VRD4" s="16"/>
      <c r="VRE4" s="16"/>
      <c r="VRF4" s="16"/>
      <c r="VRG4" s="16"/>
      <c r="VRH4" s="16"/>
      <c r="VRI4" s="16"/>
      <c r="VRJ4" s="16"/>
      <c r="VRK4" s="16"/>
      <c r="VRL4" s="16"/>
      <c r="VRM4" s="16"/>
      <c r="VRN4" s="16"/>
      <c r="VRO4" s="16"/>
      <c r="VRP4" s="16"/>
      <c r="VRQ4" s="16"/>
      <c r="VRR4" s="16"/>
      <c r="VRS4" s="16"/>
      <c r="VRT4" s="16"/>
      <c r="VRU4" s="16"/>
      <c r="VRV4" s="16"/>
      <c r="VRW4" s="16"/>
      <c r="VRX4" s="16"/>
      <c r="VRY4" s="16"/>
      <c r="VRZ4" s="16"/>
      <c r="VSA4" s="16"/>
      <c r="VSB4" s="16"/>
      <c r="VSC4" s="16"/>
      <c r="VSD4" s="16"/>
      <c r="VSE4" s="16"/>
      <c r="VSF4" s="16"/>
      <c r="VSG4" s="16"/>
      <c r="VSH4" s="16"/>
      <c r="VSI4" s="16"/>
      <c r="VSJ4" s="16"/>
      <c r="VSK4" s="16"/>
      <c r="VSL4" s="16"/>
      <c r="VSM4" s="16"/>
      <c r="VSN4" s="16"/>
      <c r="VSO4" s="16"/>
      <c r="VSP4" s="16"/>
      <c r="VSQ4" s="16"/>
      <c r="VSR4" s="16"/>
      <c r="VSS4" s="16"/>
      <c r="VST4" s="16"/>
      <c r="VSU4" s="16"/>
      <c r="VSV4" s="16"/>
      <c r="VSW4" s="16"/>
      <c r="VSX4" s="16"/>
      <c r="VSY4" s="16"/>
      <c r="VSZ4" s="16"/>
      <c r="VTA4" s="16"/>
      <c r="VTB4" s="16"/>
      <c r="VTC4" s="16"/>
      <c r="VTD4" s="16"/>
      <c r="VTE4" s="16"/>
      <c r="VTF4" s="16"/>
      <c r="VTG4" s="16"/>
      <c r="VTH4" s="16"/>
      <c r="VTI4" s="16"/>
      <c r="VTJ4" s="16"/>
      <c r="VTK4" s="16"/>
      <c r="VTL4" s="16"/>
      <c r="VTM4" s="16"/>
      <c r="VTN4" s="16"/>
      <c r="VTO4" s="16"/>
      <c r="VTP4" s="16"/>
      <c r="VTQ4" s="16"/>
      <c r="VTR4" s="16"/>
      <c r="VTS4" s="16"/>
      <c r="VTT4" s="16"/>
      <c r="VTU4" s="16"/>
      <c r="VTV4" s="16"/>
      <c r="VTW4" s="16"/>
      <c r="VTX4" s="16"/>
      <c r="VTY4" s="16"/>
      <c r="VTZ4" s="16"/>
      <c r="VUA4" s="16"/>
      <c r="VUB4" s="16"/>
      <c r="VUC4" s="16"/>
      <c r="VUD4" s="16"/>
      <c r="VUE4" s="16"/>
      <c r="VUF4" s="16"/>
      <c r="VUG4" s="16"/>
      <c r="VUH4" s="16"/>
      <c r="VUI4" s="16"/>
      <c r="VUJ4" s="16"/>
      <c r="VUK4" s="16"/>
      <c r="VUL4" s="16"/>
      <c r="VUM4" s="16"/>
      <c r="VUN4" s="16"/>
      <c r="VUO4" s="16"/>
      <c r="VUP4" s="16"/>
      <c r="VUQ4" s="16"/>
      <c r="VUR4" s="16"/>
      <c r="VUS4" s="16"/>
      <c r="VUT4" s="16"/>
      <c r="VUU4" s="16"/>
      <c r="VUV4" s="16"/>
      <c r="VUW4" s="16"/>
      <c r="VUX4" s="16"/>
      <c r="VUY4" s="16"/>
      <c r="VUZ4" s="16"/>
      <c r="VVA4" s="16"/>
      <c r="VVB4" s="16"/>
      <c r="VVC4" s="16"/>
      <c r="VVD4" s="16"/>
      <c r="VVE4" s="16"/>
      <c r="VVF4" s="16"/>
      <c r="VVG4" s="16"/>
      <c r="VVH4" s="16"/>
      <c r="VVI4" s="16"/>
      <c r="VVJ4" s="16"/>
      <c r="VVK4" s="16"/>
      <c r="VVL4" s="16"/>
      <c r="VVM4" s="16"/>
      <c r="VVN4" s="16"/>
      <c r="VVO4" s="16"/>
      <c r="VVP4" s="16"/>
      <c r="VVQ4" s="16"/>
      <c r="VVR4" s="16"/>
      <c r="VVS4" s="16"/>
      <c r="VVT4" s="16"/>
      <c r="VVU4" s="16"/>
      <c r="VVV4" s="16"/>
      <c r="VVW4" s="16"/>
      <c r="VVX4" s="16"/>
      <c r="VVY4" s="16"/>
      <c r="VVZ4" s="16"/>
      <c r="VWA4" s="16"/>
      <c r="VWB4" s="16"/>
      <c r="VWC4" s="16"/>
      <c r="VWD4" s="16"/>
      <c r="VWE4" s="16"/>
      <c r="VWF4" s="16"/>
      <c r="VWG4" s="16"/>
      <c r="VWH4" s="16"/>
      <c r="VWI4" s="16"/>
      <c r="VWJ4" s="16"/>
      <c r="VWK4" s="16"/>
      <c r="VWL4" s="16"/>
      <c r="VWM4" s="16"/>
      <c r="VWN4" s="16"/>
      <c r="VWO4" s="16"/>
      <c r="VWP4" s="16"/>
      <c r="VWQ4" s="16"/>
      <c r="VWR4" s="16"/>
      <c r="VWS4" s="16"/>
      <c r="VWT4" s="16"/>
      <c r="VWU4" s="16"/>
      <c r="VWV4" s="16"/>
      <c r="VWW4" s="16"/>
      <c r="VWX4" s="16"/>
      <c r="VWY4" s="16"/>
      <c r="VWZ4" s="16"/>
      <c r="VXA4" s="16"/>
      <c r="VXB4" s="16"/>
      <c r="VXC4" s="16"/>
      <c r="VXD4" s="16"/>
      <c r="VXE4" s="16"/>
      <c r="VXF4" s="16"/>
      <c r="VXG4" s="16"/>
      <c r="VXH4" s="16"/>
      <c r="VXI4" s="16"/>
      <c r="VXJ4" s="16"/>
      <c r="VXK4" s="16"/>
      <c r="VXL4" s="16"/>
      <c r="VXM4" s="16"/>
      <c r="VXN4" s="16"/>
      <c r="VXO4" s="16"/>
      <c r="VXP4" s="16"/>
      <c r="VXQ4" s="16"/>
      <c r="VXR4" s="16"/>
      <c r="VXS4" s="16"/>
      <c r="VXT4" s="16"/>
      <c r="VXU4" s="16"/>
      <c r="VXV4" s="16"/>
      <c r="VXW4" s="16"/>
      <c r="VXX4" s="16"/>
      <c r="VXY4" s="16"/>
      <c r="VXZ4" s="16"/>
      <c r="VYA4" s="16"/>
      <c r="VYB4" s="16"/>
      <c r="VYC4" s="16"/>
      <c r="VYD4" s="16"/>
      <c r="VYE4" s="16"/>
      <c r="VYF4" s="16"/>
      <c r="VYG4" s="16"/>
      <c r="VYH4" s="16"/>
      <c r="VYI4" s="16"/>
      <c r="VYJ4" s="16"/>
      <c r="VYK4" s="16"/>
      <c r="VYL4" s="16"/>
      <c r="VYM4" s="16"/>
      <c r="VYN4" s="16"/>
      <c r="VYO4" s="16"/>
      <c r="VYP4" s="16"/>
      <c r="VYQ4" s="16"/>
      <c r="VYR4" s="16"/>
      <c r="VYS4" s="16"/>
      <c r="VYT4" s="16"/>
      <c r="VYU4" s="16"/>
      <c r="VYV4" s="16"/>
      <c r="VYW4" s="16"/>
      <c r="VYX4" s="16"/>
      <c r="VYY4" s="16"/>
      <c r="VYZ4" s="16"/>
      <c r="VZA4" s="16"/>
      <c r="VZB4" s="16"/>
      <c r="VZC4" s="16"/>
      <c r="VZD4" s="16"/>
      <c r="VZE4" s="16"/>
      <c r="VZF4" s="16"/>
      <c r="VZG4" s="16"/>
      <c r="VZH4" s="16"/>
      <c r="VZI4" s="16"/>
      <c r="VZJ4" s="16"/>
      <c r="VZK4" s="16"/>
      <c r="VZL4" s="16"/>
      <c r="VZM4" s="16"/>
      <c r="VZN4" s="16"/>
      <c r="VZO4" s="16"/>
      <c r="VZP4" s="16"/>
      <c r="VZQ4" s="16"/>
      <c r="VZR4" s="16"/>
      <c r="VZS4" s="16"/>
      <c r="VZT4" s="16"/>
      <c r="VZU4" s="16"/>
      <c r="VZV4" s="16"/>
      <c r="VZW4" s="16"/>
      <c r="VZX4" s="16"/>
      <c r="VZY4" s="16"/>
      <c r="VZZ4" s="16"/>
      <c r="WAA4" s="16"/>
      <c r="WAB4" s="16"/>
      <c r="WAC4" s="16"/>
      <c r="WAD4" s="16"/>
      <c r="WAE4" s="16"/>
      <c r="WAF4" s="16"/>
      <c r="WAG4" s="16"/>
      <c r="WAH4" s="16"/>
      <c r="WAI4" s="16"/>
      <c r="WAJ4" s="16"/>
      <c r="WAK4" s="16"/>
      <c r="WAL4" s="16"/>
      <c r="WAM4" s="16"/>
      <c r="WAN4" s="16"/>
      <c r="WAO4" s="16"/>
      <c r="WAP4" s="16"/>
      <c r="WAQ4" s="16"/>
      <c r="WAR4" s="16"/>
      <c r="WAS4" s="16"/>
      <c r="WAT4" s="16"/>
      <c r="WAU4" s="16"/>
      <c r="WAV4" s="16"/>
      <c r="WAW4" s="16"/>
      <c r="WAX4" s="16"/>
      <c r="WAY4" s="16"/>
      <c r="WAZ4" s="16"/>
      <c r="WBA4" s="16"/>
      <c r="WBB4" s="16"/>
      <c r="WBC4" s="16"/>
      <c r="WBD4" s="16"/>
      <c r="WBE4" s="16"/>
      <c r="WBF4" s="16"/>
      <c r="WBG4" s="16"/>
      <c r="WBH4" s="16"/>
      <c r="WBI4" s="16"/>
      <c r="WBJ4" s="16"/>
      <c r="WBK4" s="16"/>
      <c r="WBL4" s="16"/>
      <c r="WBM4" s="16"/>
      <c r="WBN4" s="16"/>
      <c r="WBO4" s="16"/>
      <c r="WBP4" s="16"/>
      <c r="WBQ4" s="16"/>
      <c r="WBR4" s="16"/>
      <c r="WBS4" s="16"/>
      <c r="WBT4" s="16"/>
      <c r="WBU4" s="16"/>
      <c r="WBV4" s="16"/>
      <c r="WBW4" s="16"/>
      <c r="WBX4" s="16"/>
      <c r="WBY4" s="16"/>
      <c r="WBZ4" s="16"/>
      <c r="WCA4" s="16"/>
      <c r="WCB4" s="16"/>
      <c r="WCC4" s="16"/>
      <c r="WCD4" s="16"/>
      <c r="WCE4" s="16"/>
      <c r="WCF4" s="16"/>
      <c r="WCG4" s="16"/>
      <c r="WCH4" s="16"/>
      <c r="WCI4" s="16"/>
      <c r="WCJ4" s="16"/>
      <c r="WCK4" s="16"/>
      <c r="WCL4" s="16"/>
      <c r="WCM4" s="16"/>
      <c r="WCN4" s="16"/>
      <c r="WCO4" s="16"/>
      <c r="WCP4" s="16"/>
      <c r="WCQ4" s="16"/>
      <c r="WCR4" s="16"/>
      <c r="WCS4" s="16"/>
      <c r="WCT4" s="16"/>
      <c r="WCU4" s="16"/>
      <c r="WCV4" s="16"/>
      <c r="WCW4" s="16"/>
      <c r="WCX4" s="16"/>
      <c r="WCY4" s="16"/>
      <c r="WCZ4" s="16"/>
      <c r="WDA4" s="16"/>
      <c r="WDB4" s="16"/>
      <c r="WDC4" s="16"/>
      <c r="WDD4" s="16"/>
      <c r="WDE4" s="16"/>
      <c r="WDF4" s="16"/>
      <c r="WDG4" s="16"/>
      <c r="WDH4" s="16"/>
      <c r="WDI4" s="16"/>
      <c r="WDJ4" s="16"/>
      <c r="WDK4" s="16"/>
      <c r="WDL4" s="16"/>
      <c r="WDM4" s="16"/>
      <c r="WDN4" s="16"/>
      <c r="WDO4" s="16"/>
      <c r="WDP4" s="16"/>
      <c r="WDQ4" s="16"/>
      <c r="WDR4" s="16"/>
      <c r="WDS4" s="16"/>
      <c r="WDT4" s="16"/>
      <c r="WDU4" s="16"/>
      <c r="WDV4" s="16"/>
      <c r="WDW4" s="16"/>
      <c r="WDX4" s="16"/>
      <c r="WDY4" s="16"/>
      <c r="WDZ4" s="16"/>
      <c r="WEA4" s="16"/>
      <c r="WEB4" s="16"/>
      <c r="WEC4" s="16"/>
      <c r="WED4" s="16"/>
      <c r="WEE4" s="16"/>
      <c r="WEF4" s="16"/>
      <c r="WEG4" s="16"/>
      <c r="WEH4" s="16"/>
      <c r="WEI4" s="16"/>
      <c r="WEJ4" s="16"/>
      <c r="WEK4" s="16"/>
      <c r="WEL4" s="16"/>
      <c r="WEM4" s="16"/>
      <c r="WEN4" s="16"/>
      <c r="WEO4" s="16"/>
      <c r="WEP4" s="16"/>
      <c r="WEQ4" s="16"/>
      <c r="WER4" s="16"/>
      <c r="WES4" s="16"/>
      <c r="WET4" s="16"/>
      <c r="WEU4" s="16"/>
      <c r="WEV4" s="16"/>
      <c r="WEW4" s="16"/>
      <c r="WEX4" s="16"/>
      <c r="WEY4" s="16"/>
      <c r="WEZ4" s="16"/>
      <c r="WFA4" s="16"/>
      <c r="WFB4" s="16"/>
      <c r="WFC4" s="16"/>
      <c r="WFD4" s="16"/>
      <c r="WFE4" s="16"/>
      <c r="WFF4" s="16"/>
      <c r="WFG4" s="16"/>
      <c r="WFH4" s="16"/>
      <c r="WFI4" s="16"/>
      <c r="WFJ4" s="16"/>
      <c r="WFK4" s="16"/>
      <c r="WFL4" s="16"/>
      <c r="WFM4" s="16"/>
      <c r="WFN4" s="16"/>
      <c r="WFO4" s="16"/>
      <c r="WFP4" s="16"/>
      <c r="WFQ4" s="16"/>
      <c r="WFR4" s="16"/>
      <c r="WFS4" s="16"/>
      <c r="WFT4" s="16"/>
      <c r="WFU4" s="16"/>
      <c r="WFV4" s="16"/>
      <c r="WFW4" s="16"/>
      <c r="WFX4" s="16"/>
      <c r="WFY4" s="16"/>
      <c r="WFZ4" s="16"/>
      <c r="WGA4" s="16"/>
      <c r="WGB4" s="16"/>
      <c r="WGC4" s="16"/>
      <c r="WGD4" s="16"/>
      <c r="WGE4" s="16"/>
      <c r="WGF4" s="16"/>
      <c r="WGG4" s="16"/>
      <c r="WGH4" s="16"/>
      <c r="WGI4" s="16"/>
      <c r="WGJ4" s="16"/>
      <c r="WGK4" s="16"/>
      <c r="WGL4" s="16"/>
      <c r="WGM4" s="16"/>
      <c r="WGN4" s="16"/>
      <c r="WGO4" s="16"/>
      <c r="WGP4" s="16"/>
      <c r="WGQ4" s="16"/>
      <c r="WGR4" s="16"/>
      <c r="WGS4" s="16"/>
      <c r="WGT4" s="16"/>
      <c r="WGU4" s="16"/>
      <c r="WGV4" s="16"/>
      <c r="WGW4" s="16"/>
      <c r="WGX4" s="16"/>
      <c r="WGY4" s="16"/>
      <c r="WGZ4" s="16"/>
      <c r="WHA4" s="16"/>
      <c r="WHB4" s="16"/>
      <c r="WHC4" s="16"/>
      <c r="WHD4" s="16"/>
      <c r="WHE4" s="16"/>
      <c r="WHF4" s="16"/>
      <c r="WHG4" s="16"/>
      <c r="WHH4" s="16"/>
      <c r="WHI4" s="16"/>
      <c r="WHJ4" s="16"/>
      <c r="WHK4" s="16"/>
      <c r="WHL4" s="16"/>
      <c r="WHM4" s="16"/>
      <c r="WHN4" s="16"/>
      <c r="WHO4" s="16"/>
      <c r="WHP4" s="16"/>
      <c r="WHQ4" s="16"/>
      <c r="WHR4" s="16"/>
      <c r="WHS4" s="16"/>
      <c r="WHT4" s="16"/>
      <c r="WHU4" s="16"/>
      <c r="WHV4" s="16"/>
      <c r="WHW4" s="16"/>
      <c r="WHX4" s="16"/>
      <c r="WHY4" s="16"/>
      <c r="WHZ4" s="16"/>
      <c r="WIA4" s="16"/>
      <c r="WIB4" s="16"/>
      <c r="WIC4" s="16"/>
      <c r="WID4" s="16"/>
      <c r="WIE4" s="16"/>
      <c r="WIF4" s="16"/>
      <c r="WIG4" s="16"/>
      <c r="WIH4" s="16"/>
      <c r="WII4" s="16"/>
      <c r="WIJ4" s="16"/>
      <c r="WIK4" s="16"/>
      <c r="WIL4" s="16"/>
      <c r="WIM4" s="16"/>
      <c r="WIN4" s="16"/>
      <c r="WIO4" s="16"/>
      <c r="WIP4" s="16"/>
      <c r="WIQ4" s="16"/>
      <c r="WIR4" s="16"/>
      <c r="WIS4" s="16"/>
      <c r="WIT4" s="16"/>
      <c r="WIU4" s="16"/>
      <c r="WIV4" s="16"/>
      <c r="WIW4" s="16"/>
      <c r="WIX4" s="16"/>
      <c r="WIY4" s="16"/>
      <c r="WIZ4" s="16"/>
      <c r="WJA4" s="16"/>
      <c r="WJB4" s="16"/>
      <c r="WJC4" s="16"/>
      <c r="WJD4" s="16"/>
      <c r="WJE4" s="16"/>
      <c r="WJF4" s="16"/>
      <c r="WJG4" s="16"/>
      <c r="WJH4" s="16"/>
      <c r="WJI4" s="16"/>
      <c r="WJJ4" s="16"/>
      <c r="WJK4" s="16"/>
      <c r="WJL4" s="16"/>
      <c r="WJM4" s="16"/>
      <c r="WJN4" s="16"/>
      <c r="WJO4" s="16"/>
      <c r="WJP4" s="16"/>
      <c r="WJQ4" s="16"/>
      <c r="WJR4" s="16"/>
      <c r="WJS4" s="16"/>
      <c r="WJT4" s="16"/>
      <c r="WJU4" s="16"/>
      <c r="WJV4" s="16"/>
      <c r="WJW4" s="16"/>
      <c r="WJX4" s="16"/>
      <c r="WJY4" s="16"/>
      <c r="WJZ4" s="16"/>
      <c r="WKA4" s="16"/>
      <c r="WKB4" s="16"/>
      <c r="WKC4" s="16"/>
      <c r="WKD4" s="16"/>
      <c r="WKE4" s="16"/>
      <c r="WKF4" s="16"/>
      <c r="WKG4" s="16"/>
      <c r="WKH4" s="16"/>
      <c r="WKI4" s="16"/>
      <c r="WKJ4" s="16"/>
      <c r="WKK4" s="16"/>
      <c r="WKL4" s="16"/>
      <c r="WKM4" s="16"/>
      <c r="WKN4" s="16"/>
      <c r="WKO4" s="16"/>
      <c r="WKP4" s="16"/>
      <c r="WKQ4" s="16"/>
      <c r="WKR4" s="16"/>
      <c r="WKS4" s="16"/>
      <c r="WKT4" s="16"/>
      <c r="WKU4" s="16"/>
      <c r="WKV4" s="16"/>
      <c r="WKW4" s="16"/>
      <c r="WKX4" s="16"/>
      <c r="WKY4" s="16"/>
      <c r="WKZ4" s="16"/>
      <c r="WLA4" s="16"/>
      <c r="WLB4" s="16"/>
      <c r="WLC4" s="16"/>
      <c r="WLD4" s="16"/>
      <c r="WLE4" s="16"/>
      <c r="WLF4" s="16"/>
      <c r="WLG4" s="16"/>
      <c r="WLH4" s="16"/>
      <c r="WLI4" s="16"/>
      <c r="WLJ4" s="16"/>
      <c r="WLK4" s="16"/>
      <c r="WLL4" s="16"/>
      <c r="WLM4" s="16"/>
      <c r="WLN4" s="16"/>
      <c r="WLO4" s="16"/>
      <c r="WLP4" s="16"/>
      <c r="WLQ4" s="16"/>
      <c r="WLR4" s="16"/>
      <c r="WLS4" s="16"/>
      <c r="WLT4" s="16"/>
      <c r="WLU4" s="16"/>
      <c r="WLV4" s="16"/>
      <c r="WLW4" s="16"/>
      <c r="WLX4" s="16"/>
      <c r="WLY4" s="16"/>
      <c r="WLZ4" s="16"/>
      <c r="WMA4" s="16"/>
      <c r="WMB4" s="16"/>
      <c r="WMC4" s="16"/>
      <c r="WMD4" s="16"/>
      <c r="WME4" s="16"/>
      <c r="WMF4" s="16"/>
      <c r="WMG4" s="16"/>
      <c r="WMH4" s="16"/>
      <c r="WMI4" s="16"/>
      <c r="WMJ4" s="16"/>
      <c r="WMK4" s="16"/>
      <c r="WML4" s="16"/>
      <c r="WMM4" s="16"/>
      <c r="WMN4" s="16"/>
      <c r="WMO4" s="16"/>
      <c r="WMP4" s="16"/>
      <c r="WMQ4" s="16"/>
      <c r="WMR4" s="16"/>
      <c r="WMS4" s="16"/>
      <c r="WMT4" s="16"/>
      <c r="WMU4" s="16"/>
      <c r="WMV4" s="16"/>
      <c r="WMW4" s="16"/>
      <c r="WMX4" s="16"/>
      <c r="WMY4" s="16"/>
      <c r="WMZ4" s="16"/>
      <c r="WNA4" s="16"/>
      <c r="WNB4" s="16"/>
      <c r="WNC4" s="16"/>
      <c r="WND4" s="16"/>
      <c r="WNE4" s="16"/>
      <c r="WNF4" s="16"/>
      <c r="WNG4" s="16"/>
      <c r="WNH4" s="16"/>
      <c r="WNI4" s="16"/>
      <c r="WNJ4" s="16"/>
      <c r="WNK4" s="16"/>
      <c r="WNL4" s="16"/>
      <c r="WNM4" s="16"/>
      <c r="WNN4" s="16"/>
      <c r="WNO4" s="16"/>
      <c r="WNP4" s="16"/>
      <c r="WNQ4" s="16"/>
      <c r="WNR4" s="16"/>
      <c r="WNS4" s="16"/>
      <c r="WNT4" s="16"/>
      <c r="WNU4" s="16"/>
      <c r="WNV4" s="16"/>
      <c r="WNW4" s="16"/>
      <c r="WNX4" s="16"/>
      <c r="WNY4" s="16"/>
      <c r="WNZ4" s="16"/>
      <c r="WOA4" s="16"/>
      <c r="WOB4" s="16"/>
      <c r="WOC4" s="16"/>
      <c r="WOD4" s="16"/>
      <c r="WOE4" s="16"/>
      <c r="WOF4" s="16"/>
      <c r="WOG4" s="16"/>
      <c r="WOH4" s="16"/>
      <c r="WOI4" s="16"/>
      <c r="WOJ4" s="16"/>
      <c r="WOK4" s="16"/>
      <c r="WOL4" s="16"/>
      <c r="WOM4" s="16"/>
      <c r="WON4" s="16"/>
      <c r="WOO4" s="16"/>
      <c r="WOP4" s="16"/>
      <c r="WOQ4" s="16"/>
      <c r="WOR4" s="16"/>
      <c r="WOS4" s="16"/>
      <c r="WOT4" s="16"/>
      <c r="WOU4" s="16"/>
      <c r="WOV4" s="16"/>
      <c r="WOW4" s="16"/>
      <c r="WOX4" s="16"/>
      <c r="WOY4" s="16"/>
      <c r="WOZ4" s="16"/>
      <c r="WPA4" s="16"/>
      <c r="WPB4" s="16"/>
      <c r="WPC4" s="16"/>
      <c r="WPD4" s="16"/>
      <c r="WPE4" s="16"/>
      <c r="WPF4" s="16"/>
      <c r="WPG4" s="16"/>
      <c r="WPH4" s="16"/>
      <c r="WPI4" s="16"/>
      <c r="WPJ4" s="16"/>
      <c r="WPK4" s="16"/>
      <c r="WPL4" s="16"/>
      <c r="WPM4" s="16"/>
      <c r="WPN4" s="16"/>
      <c r="WPO4" s="16"/>
      <c r="WPP4" s="16"/>
      <c r="WPQ4" s="16"/>
      <c r="WPR4" s="16"/>
      <c r="WPS4" s="16"/>
      <c r="WPT4" s="16"/>
      <c r="WPU4" s="16"/>
      <c r="WPV4" s="16"/>
      <c r="WPW4" s="16"/>
      <c r="WPX4" s="16"/>
      <c r="WPY4" s="16"/>
      <c r="WPZ4" s="16"/>
      <c r="WQA4" s="16"/>
      <c r="WQB4" s="16"/>
      <c r="WQC4" s="16"/>
      <c r="WQD4" s="16"/>
      <c r="WQE4" s="16"/>
      <c r="WQF4" s="16"/>
      <c r="WQG4" s="16"/>
      <c r="WQH4" s="16"/>
      <c r="WQI4" s="16"/>
      <c r="WQJ4" s="16"/>
      <c r="WQK4" s="16"/>
      <c r="WQL4" s="16"/>
      <c r="WQM4" s="16"/>
      <c r="WQN4" s="16"/>
      <c r="WQO4" s="16"/>
      <c r="WQP4" s="16"/>
      <c r="WQQ4" s="16"/>
      <c r="WQR4" s="16"/>
      <c r="WQS4" s="16"/>
      <c r="WQT4" s="16"/>
      <c r="WQU4" s="16"/>
      <c r="WQV4" s="16"/>
      <c r="WQW4" s="16"/>
      <c r="WQX4" s="16"/>
      <c r="WQY4" s="16"/>
      <c r="WQZ4" s="16"/>
      <c r="WRA4" s="16"/>
      <c r="WRB4" s="16"/>
      <c r="WRC4" s="16"/>
      <c r="WRD4" s="16"/>
      <c r="WRE4" s="16"/>
      <c r="WRF4" s="16"/>
      <c r="WRG4" s="16"/>
      <c r="WRH4" s="16"/>
      <c r="WRI4" s="16"/>
      <c r="WRJ4" s="16"/>
      <c r="WRK4" s="16"/>
      <c r="WRL4" s="16"/>
      <c r="WRM4" s="16"/>
      <c r="WRN4" s="16"/>
      <c r="WRO4" s="16"/>
      <c r="WRP4" s="16"/>
      <c r="WRQ4" s="16"/>
      <c r="WRR4" s="16"/>
      <c r="WRS4" s="16"/>
      <c r="WRT4" s="16"/>
      <c r="WRU4" s="16"/>
      <c r="WRV4" s="16"/>
      <c r="WRW4" s="16"/>
      <c r="WRX4" s="16"/>
      <c r="WRY4" s="16"/>
      <c r="WRZ4" s="16"/>
      <c r="WSA4" s="16"/>
      <c r="WSB4" s="16"/>
      <c r="WSC4" s="16"/>
      <c r="WSD4" s="16"/>
      <c r="WSE4" s="16"/>
      <c r="WSF4" s="16"/>
      <c r="WSG4" s="16"/>
      <c r="WSH4" s="16"/>
      <c r="WSI4" s="16"/>
      <c r="WSJ4" s="16"/>
      <c r="WSK4" s="16"/>
      <c r="WSL4" s="16"/>
      <c r="WSM4" s="16"/>
      <c r="WSN4" s="16"/>
      <c r="WSO4" s="16"/>
      <c r="WSP4" s="16"/>
      <c r="WSQ4" s="16"/>
      <c r="WSR4" s="16"/>
      <c r="WSS4" s="16"/>
      <c r="WST4" s="16"/>
      <c r="WSU4" s="16"/>
      <c r="WSV4" s="16"/>
      <c r="WSW4" s="16"/>
      <c r="WSX4" s="16"/>
      <c r="WSY4" s="16"/>
      <c r="WSZ4" s="16"/>
      <c r="WTA4" s="16"/>
      <c r="WTB4" s="16"/>
      <c r="WTC4" s="16"/>
      <c r="WTD4" s="16"/>
      <c r="WTE4" s="16"/>
      <c r="WTF4" s="16"/>
      <c r="WTG4" s="16"/>
      <c r="WTH4" s="16"/>
      <c r="WTI4" s="16"/>
      <c r="WTJ4" s="16"/>
      <c r="WTK4" s="16"/>
      <c r="WTL4" s="16"/>
      <c r="WTM4" s="16"/>
      <c r="WTN4" s="16"/>
      <c r="WTO4" s="16"/>
      <c r="WTP4" s="16"/>
      <c r="WTQ4" s="16"/>
      <c r="WTR4" s="16"/>
      <c r="WTS4" s="16"/>
      <c r="WTT4" s="16"/>
      <c r="WTU4" s="16"/>
      <c r="WTV4" s="16"/>
      <c r="WTW4" s="16"/>
      <c r="WTX4" s="16"/>
      <c r="WTY4" s="16"/>
      <c r="WTZ4" s="16"/>
      <c r="WUA4" s="16"/>
      <c r="WUB4" s="16"/>
      <c r="WUC4" s="16"/>
      <c r="WUD4" s="16"/>
      <c r="WUE4" s="16"/>
      <c r="WUF4" s="16"/>
      <c r="WUG4" s="16"/>
      <c r="WUH4" s="16"/>
      <c r="WUI4" s="16"/>
      <c r="WUJ4" s="16"/>
      <c r="WUK4" s="16"/>
      <c r="WUL4" s="16"/>
      <c r="WUM4" s="16"/>
      <c r="WUN4" s="16"/>
      <c r="WUO4" s="16"/>
      <c r="WUP4" s="16"/>
      <c r="WUQ4" s="16"/>
      <c r="WUR4" s="16"/>
      <c r="WUS4" s="16"/>
      <c r="WUT4" s="16"/>
      <c r="WUU4" s="16"/>
      <c r="WUV4" s="16"/>
      <c r="WUW4" s="16"/>
      <c r="WUX4" s="16"/>
      <c r="WUY4" s="16"/>
      <c r="WUZ4" s="16"/>
      <c r="WVA4" s="16"/>
      <c r="WVB4" s="16"/>
      <c r="WVC4" s="16"/>
      <c r="WVD4" s="16"/>
      <c r="WVE4" s="16"/>
      <c r="WVF4" s="16"/>
      <c r="WVG4" s="16"/>
      <c r="WVH4" s="16"/>
      <c r="WVI4" s="16"/>
      <c r="WVJ4" s="16"/>
      <c r="WVK4" s="16"/>
      <c r="WVL4" s="16"/>
      <c r="WVM4" s="16"/>
      <c r="WVN4" s="16"/>
      <c r="WVO4" s="16"/>
      <c r="WVP4" s="16"/>
      <c r="WVQ4" s="16"/>
      <c r="WVR4" s="16"/>
      <c r="WVS4" s="16"/>
      <c r="WVT4" s="16"/>
      <c r="WVU4" s="16"/>
      <c r="WVV4" s="16"/>
      <c r="WVW4" s="16"/>
      <c r="WVX4" s="16"/>
    </row>
    <row r="5" spans="1:16144" ht="15" thickTop="1">
      <c r="A5" s="3">
        <v>2.1</v>
      </c>
      <c r="B5" s="289" t="s">
        <v>224</v>
      </c>
      <c r="C5" s="4">
        <f>+F5</f>
        <v>0</v>
      </c>
      <c r="D5" s="4">
        <f>+F5</f>
        <v>0</v>
      </c>
      <c r="E5" s="5">
        <f>COUNTIFS(Probacionistas!$AR:$AR,"&lt;&gt;"" ",Probacionistas!$AT:$AT,"Si",Probacionistas!$AR:$AR,"Asistió",Probacionistas!$R:$R,"Inscrito nuevo",Probacionistas!$F:$F,"&gt;="&amp;DATEVALUE("01/"&amp;E3&amp;"/"&amp;$E$2),Probacionistas!$F:$F,"&lt;="&amp;EOMONTH(DATEVALUE("01/"&amp;E3&amp;"/"&amp;$E$2),0))</f>
        <v>0</v>
      </c>
      <c r="F5" s="290">
        <v>0</v>
      </c>
      <c r="G5" s="291">
        <f t="shared" ref="G5:Q5" si="0">+F12</f>
        <v>0</v>
      </c>
      <c r="H5" s="291">
        <f t="shared" si="0"/>
        <v>21</v>
      </c>
      <c r="I5" s="291">
        <f t="shared" si="0"/>
        <v>32</v>
      </c>
      <c r="J5" s="291">
        <f t="shared" si="0"/>
        <v>32</v>
      </c>
      <c r="K5" s="291">
        <f t="shared" si="0"/>
        <v>32</v>
      </c>
      <c r="L5" s="291">
        <f t="shared" si="0"/>
        <v>32</v>
      </c>
      <c r="M5" s="291">
        <f t="shared" si="0"/>
        <v>32</v>
      </c>
      <c r="N5" s="291">
        <f t="shared" si="0"/>
        <v>32</v>
      </c>
      <c r="O5" s="291">
        <f t="shared" si="0"/>
        <v>32</v>
      </c>
      <c r="P5" s="291">
        <f t="shared" si="0"/>
        <v>32</v>
      </c>
      <c r="Q5" s="291">
        <f t="shared" si="0"/>
        <v>32</v>
      </c>
      <c r="R5" s="56" t="str">
        <f>+Probacionistas!$B$1</f>
        <v>Iquitos</v>
      </c>
    </row>
    <row r="6" spans="1:16144">
      <c r="A6" s="3"/>
      <c r="B6" s="9"/>
      <c r="C6" s="4"/>
      <c r="D6" s="4"/>
      <c r="E6" s="6"/>
      <c r="F6" s="6"/>
      <c r="G6" s="6"/>
      <c r="H6" s="6"/>
      <c r="I6" s="6"/>
      <c r="J6" s="6"/>
      <c r="K6" s="6"/>
      <c r="L6" s="6"/>
      <c r="M6" s="6"/>
      <c r="N6" s="6"/>
      <c r="O6" s="6"/>
      <c r="P6" s="6"/>
      <c r="Q6" s="6"/>
      <c r="R6" s="56" t="str">
        <f>+Probacionistas!$B$1</f>
        <v>Iquitos</v>
      </c>
    </row>
    <row r="7" spans="1:16144">
      <c r="A7" s="3">
        <v>2.8</v>
      </c>
      <c r="B7" s="292" t="s">
        <v>225</v>
      </c>
      <c r="C7" s="4">
        <f>+SUM(F7:K7)</f>
        <v>32</v>
      </c>
      <c r="D7" s="4">
        <f>+SUM(F7:Q7)</f>
        <v>32</v>
      </c>
      <c r="E7" s="8">
        <v>0</v>
      </c>
      <c r="F7" s="291">
        <f>COUNTIFS(Probacionistas!$AP:$AP,"&lt;&gt;"" ",Probacionistas!$P:$P,"Inscrito nuevo",Probacionistas!$F:$F,"&gt;="&amp;DATEVALUE("01/"&amp;F3&amp;"/"&amp;$F$2),Probacionistas!$F:$F,"&lt;="&amp;EOMONTH(DATEVALUE("01/"&amp;F3&amp;"/"&amp;$F$2),0))</f>
        <v>21</v>
      </c>
      <c r="G7" s="291">
        <f>COUNTIFS(Probacionistas!$AP:$AP,"&lt;&gt;"" ",Probacionistas!$P:$P,"Inscrito nuevo",Probacionistas!$F:$F,"&gt;="&amp;DATEVALUE("01/"&amp;G3&amp;"/"&amp;$F$2),Probacionistas!$F:$F,"&lt;="&amp;EOMONTH(DATEVALUE("01/"&amp;G3&amp;"/"&amp;$F$2),0))</f>
        <v>11</v>
      </c>
      <c r="H7" s="291">
        <f>COUNTIFS(Probacionistas!$AP:$AP,"&lt;&gt;"" ",Probacionistas!$P:$P,"Inscrito nuevo",Probacionistas!$F:$F,"&gt;="&amp;DATEVALUE("01/"&amp;H3&amp;"/"&amp;$F$2),Probacionistas!$F:$F,"&lt;="&amp;EOMONTH(DATEVALUE("01/"&amp;H3&amp;"/"&amp;$F$2),0))</f>
        <v>0</v>
      </c>
      <c r="I7" s="291">
        <f>COUNTIFS(Probacionistas!$AP:$AP,"&lt;&gt;"" ",Probacionistas!$P:$P,"Inscrito nuevo",Probacionistas!$F:$F,"&gt;="&amp;DATEVALUE("01/"&amp;I3&amp;"/"&amp;$F$2),Probacionistas!$F:$F,"&lt;="&amp;EOMONTH(DATEVALUE("01/"&amp;I3&amp;"/"&amp;$F$2),0))</f>
        <v>0</v>
      </c>
      <c r="J7" s="291">
        <f>COUNTIFS(Probacionistas!$AP:$AP,"&lt;&gt;"" ",Probacionistas!$P:$P,"Inscrito nuevo",Probacionistas!$F:$F,"&gt;="&amp;DATEVALUE("01/"&amp;J3&amp;"/"&amp;$F$2),Probacionistas!$F:$F,"&lt;="&amp;EOMONTH(DATEVALUE("01/"&amp;J3&amp;"/"&amp;$F$2),0))</f>
        <v>0</v>
      </c>
      <c r="K7" s="291">
        <f>COUNTIFS(Probacionistas!$AP:$AP,"&lt;&gt;"" ",Probacionistas!$P:$P,"Inscrito nuevo",Probacionistas!$F:$F,"&gt;="&amp;DATEVALUE("01/"&amp;K3&amp;"/"&amp;$F$2),Probacionistas!$F:$F,"&lt;="&amp;EOMONTH(DATEVALUE("01/"&amp;K3&amp;"/"&amp;$F$2),0))</f>
        <v>0</v>
      </c>
      <c r="L7" s="291">
        <f>COUNTIFS(Probacionistas!$AP:$AP,"&lt;&gt;"" ",Probacionistas!$P:$P,"Inscrito nuevo",Probacionistas!$F:$F,"&gt;="&amp;DATEVALUE("01/"&amp;L3&amp;"/"&amp;$F$2),Probacionistas!$F:$F,"&lt;="&amp;EOMONTH(DATEVALUE("01/"&amp;L3&amp;"/"&amp;$F$2),0))</f>
        <v>0</v>
      </c>
      <c r="M7" s="291">
        <f>COUNTIFS(Probacionistas!$AP:$AP,"&lt;&gt;"" ",Probacionistas!$P:$P,"Inscrito nuevo",Probacionistas!$F:$F,"&gt;="&amp;DATEVALUE("01/"&amp;M3&amp;"/"&amp;$F$2),Probacionistas!$F:$F,"&lt;="&amp;EOMONTH(DATEVALUE("01/"&amp;M3&amp;"/"&amp;$F$2),0))</f>
        <v>0</v>
      </c>
      <c r="N7" s="291">
        <f>COUNTIFS(Probacionistas!$AP:$AP,"&lt;&gt;"" ",Probacionistas!$P:$P,"Inscrito nuevo",Probacionistas!$F:$F,"&gt;="&amp;DATEVALUE("01/"&amp;N3&amp;"/"&amp;$F$2),Probacionistas!$F:$F,"&lt;="&amp;EOMONTH(DATEVALUE("01/"&amp;N3&amp;"/"&amp;$F$2),0))</f>
        <v>0</v>
      </c>
      <c r="O7" s="291">
        <f>COUNTIFS(Probacionistas!$AP:$AP,"&lt;&gt;"" ",Probacionistas!$P:$P,"Inscrito nuevo",Probacionistas!$F:$F,"&gt;="&amp;DATEVALUE("01/"&amp;O3&amp;"/"&amp;$F$2),Probacionistas!$F:$F,"&lt;="&amp;EOMONTH(DATEVALUE("01/"&amp;O3&amp;"/"&amp;$F$2),0))</f>
        <v>0</v>
      </c>
      <c r="P7" s="291">
        <f>COUNTIFS(Probacionistas!$AP:$AP,"&lt;&gt;"" ",Probacionistas!$P:$P,"Inscrito nuevo",Probacionistas!$F:$F,"&gt;="&amp;DATEVALUE("01/"&amp;P3&amp;"/"&amp;$F$2),Probacionistas!$F:$F,"&lt;="&amp;EOMONTH(DATEVALUE("01/"&amp;P3&amp;"/"&amp;$F$2),0))</f>
        <v>0</v>
      </c>
      <c r="Q7" s="291">
        <f>COUNTIFS(Probacionistas!$AP:$AP,"&lt;&gt;"" ",Probacionistas!$P:$P,"Inscrito nuevo",Probacionistas!$F:$F,"&gt;="&amp;DATEVALUE("01/"&amp;Q3&amp;"/"&amp;$F$2),Probacionistas!$F:$F,"&lt;="&amp;EOMONTH(DATEVALUE("01/"&amp;Q3&amp;"/"&amp;$F$2),0))</f>
        <v>0</v>
      </c>
      <c r="R7" s="56" t="str">
        <f>+Probacionistas!$B$1</f>
        <v>Iquitos</v>
      </c>
      <c r="S7" s="62"/>
    </row>
    <row r="8" spans="1:16144">
      <c r="A8" s="3">
        <v>2.82</v>
      </c>
      <c r="B8" s="292" t="s">
        <v>226</v>
      </c>
      <c r="C8" s="4">
        <f ca="1">+SUM(F8:K8)</f>
        <v>12</v>
      </c>
      <c r="D8" s="4">
        <f ca="1">+SUM(F8:Q8)</f>
        <v>12</v>
      </c>
      <c r="E8" s="22">
        <f>COUNTIFS(Probacionistas!$O:$O,"&lt;&gt;"" ",Probacionistas!$AR:$AR,"Asistió",Probacionistas!$X:$X,"&gt;="&amp;DATEVALUE("01/"&amp;E3&amp;"/"&amp;$E$2),Probacionistas!$W:$W,"&lt;="&amp;EOMONTH(DATEVALUE("01/"&amp;E3&amp;"/"&amp;$E$2),0) )</f>
        <v>0</v>
      </c>
      <c r="F8" s="291">
        <f ca="1">COUNTIFS(Probacionistas!$P:$P,"Inscrito nuevo",Probacionistas!$AP:$AP,"Asistió",Probacionistas!$F:$F,"&lt;="&amp;EOMONTH(DATEVALUE("01/"&amp;F3&amp;"/"&amp;$F$2),0),Probacionistas!$V:$V,"&gt;="&amp;DATEVALUE("01/"&amp;F3&amp;"/"&amp;$F$2),Probacionistas!$N:$N, "&lt;="&amp;"28")</f>
        <v>3</v>
      </c>
      <c r="G8" s="291">
        <f ca="1">COUNTIFS(Probacionistas!$P:$P,"Inscrito nuevo",Probacionistas!$AP:$AP,"Asistió",Probacionistas!$F:$F,"&lt;="&amp;EOMONTH(DATEVALUE("01/"&amp;G3&amp;"/"&amp;$F$2),0),Probacionistas!$V:$V,"&gt;="&amp;DATEVALUE("01/"&amp;G3&amp;"/"&amp;$F$2),Probacionistas!$N:$N, "&lt;="&amp;"28")</f>
        <v>3</v>
      </c>
      <c r="H8" s="291">
        <f ca="1">COUNTIFS(Probacionistas!$P:$P,"Inscrito nuevo",Probacionistas!$AP:$AP,"Asistió",Probacionistas!$F:$F,"&lt;="&amp;EOMONTH(DATEVALUE("01/"&amp;H3&amp;"/"&amp;$F$2),0),Probacionistas!$V:$V,"&gt;="&amp;DATEVALUE("01/"&amp;H3&amp;"/"&amp;$F$2),Probacionistas!$N:$N, "&lt;="&amp;"28")</f>
        <v>3</v>
      </c>
      <c r="I8" s="291">
        <f ca="1">COUNTIFS(Probacionistas!$P:$P,"Inscrito nuevo",Probacionistas!$AP:$AP,"Asistió",Probacionistas!$F:$F,"&lt;="&amp;EOMONTH(DATEVALUE("01/"&amp;I3&amp;"/"&amp;$F$2),0),Probacionistas!$V:$V,"&gt;="&amp;DATEVALUE("01/"&amp;I3&amp;"/"&amp;$F$2),Probacionistas!$N:$N, "&lt;="&amp;"28")</f>
        <v>3</v>
      </c>
      <c r="J8" s="291">
        <f>COUNTIFS(Probacionistas!$P:$P,"Inscrito nuevo",Probacionistas!$AP:$AP,"Asistió",Probacionistas!$F:$F,"&lt;="&amp;EOMONTH(DATEVALUE("01/"&amp;J3&amp;"/"&amp;$F$2),0),Probacionistas!$V:$V,"&gt;="&amp;DATEVALUE("01/"&amp;J3&amp;"/"&amp;$F$2),Probacionistas!$N:$N, "&lt;="&amp;"28")</f>
        <v>0</v>
      </c>
      <c r="K8" s="291">
        <f>COUNTIFS(Probacionistas!$P:$P,"Inscrito nuevo",Probacionistas!$AP:$AP,"Asistió",Probacionistas!$F:$F,"&lt;="&amp;EOMONTH(DATEVALUE("01/"&amp;K3&amp;"/"&amp;$F$2),0),Probacionistas!$V:$V,"&gt;="&amp;DATEVALUE("01/"&amp;K3&amp;"/"&amp;$F$2),Probacionistas!$N:$N, "&lt;="&amp;"28")</f>
        <v>0</v>
      </c>
      <c r="L8" s="291">
        <f>COUNTIFS(Probacionistas!$P:$P,"Inscrito nuevo",Probacionistas!$AP:$AP,"Asistió",Probacionistas!$F:$F,"&lt;="&amp;EOMONTH(DATEVALUE("01/"&amp;L3&amp;"/"&amp;$F$2),0),Probacionistas!$V:$V,"&gt;="&amp;DATEVALUE("01/"&amp;L3&amp;"/"&amp;$F$2),Probacionistas!$N:$N, "&lt;="&amp;"28")</f>
        <v>0</v>
      </c>
      <c r="M8" s="291">
        <f>COUNTIFS(Probacionistas!$P:$P,"Inscrito nuevo",Probacionistas!$AP:$AP,"Asistió",Probacionistas!$F:$F,"&lt;="&amp;EOMONTH(DATEVALUE("01/"&amp;M3&amp;"/"&amp;$F$2),0),Probacionistas!$V:$V,"&gt;="&amp;DATEVALUE("01/"&amp;M3&amp;"/"&amp;$F$2),Probacionistas!$N:$N, "&lt;="&amp;"28")</f>
        <v>0</v>
      </c>
      <c r="N8" s="291">
        <f>COUNTIFS(Probacionistas!$P:$P,"Inscrito nuevo",Probacionistas!$AP:$AP,"Asistió",Probacionistas!$F:$F,"&lt;="&amp;EOMONTH(DATEVALUE("01/"&amp;N3&amp;"/"&amp;$F$2),0),Probacionistas!$V:$V,"&gt;="&amp;DATEVALUE("01/"&amp;N3&amp;"/"&amp;$F$2),Probacionistas!$N:$N, "&lt;="&amp;"28")</f>
        <v>0</v>
      </c>
      <c r="O8" s="291">
        <f>COUNTIFS(Probacionistas!$P:$P,"Inscrito nuevo",Probacionistas!$AP:$AP,"Asistió",Probacionistas!$F:$F,"&lt;="&amp;EOMONTH(DATEVALUE("01/"&amp;O3&amp;"/"&amp;$F$2),0),Probacionistas!$V:$V,"&gt;="&amp;DATEVALUE("01/"&amp;O3&amp;"/"&amp;$F$2),Probacionistas!$N:$N, "&lt;="&amp;"28")</f>
        <v>0</v>
      </c>
      <c r="P8" s="291">
        <f>COUNTIFS(Probacionistas!$P:$P,"Inscrito nuevo",Probacionistas!$AP:$AP,"Asistió",Probacionistas!$F:$F,"&lt;="&amp;EOMONTH(DATEVALUE("01/"&amp;P3&amp;"/"&amp;$F$2),0),Probacionistas!$V:$V,"&gt;="&amp;DATEVALUE("01/"&amp;P3&amp;"/"&amp;$F$2),Probacionistas!$N:$N, "&lt;="&amp;"28")</f>
        <v>0</v>
      </c>
      <c r="Q8" s="291">
        <f>COUNTIFS(Probacionistas!$P:$P,"Inscrito nuevo",Probacionistas!$AP:$AP,"Asistió",Probacionistas!$F:$F,"&lt;="&amp;EOMONTH(DATEVALUE("01/"&amp;Q3&amp;"/"&amp;$F$2),0),Probacionistas!$V:$V,"&gt;="&amp;DATEVALUE("01/"&amp;Q3&amp;"/"&amp;$F$2),Probacionistas!$N:$N, "&lt;="&amp;"28")</f>
        <v>0</v>
      </c>
      <c r="R8" s="56" t="str">
        <f>+Probacionistas!$B$1</f>
        <v>Iquitos</v>
      </c>
    </row>
    <row r="9" spans="1:16144">
      <c r="A9" s="302"/>
      <c r="B9" s="292"/>
      <c r="C9" s="303"/>
      <c r="D9" s="303"/>
      <c r="E9" s="291"/>
      <c r="F9" s="291"/>
      <c r="G9" s="291"/>
      <c r="H9" s="291"/>
      <c r="I9" s="291"/>
      <c r="J9" s="291"/>
      <c r="K9" s="291"/>
      <c r="L9" s="291"/>
      <c r="M9" s="291"/>
      <c r="N9" s="291"/>
      <c r="O9" s="291"/>
      <c r="P9" s="291"/>
      <c r="Q9" s="291"/>
      <c r="R9" s="56" t="str">
        <f>+Probacionistas!$B$1</f>
        <v>Iquitos</v>
      </c>
    </row>
    <row r="10" spans="1:16144">
      <c r="A10" s="293">
        <v>2.101</v>
      </c>
      <c r="B10" s="294" t="s">
        <v>227</v>
      </c>
      <c r="C10" s="4">
        <f>+SUM(F10:K10)</f>
        <v>32</v>
      </c>
      <c r="D10" s="4">
        <f>+SUM(F10:Q10)</f>
        <v>32</v>
      </c>
      <c r="E10" s="22">
        <f>COUNTIFS(Probacionistas!$F$4:$F$584,"&lt;="&amp;EOMONTH(DATEVALUE("01/"&amp;E3&amp;"/"&amp;$E$2),0),Probacionistas!$V$4:$V$584,"&gt;="&amp;DATEVALUE("01/"&amp;E3&amp;"/"&amp;$E$2),Probacionistas!$N$4:$N$584, "&lt;"&amp;"28")</f>
        <v>0</v>
      </c>
      <c r="F10" s="291">
        <f>COUNTIFS(Probacionistas!$AP:$AP,"&lt;&gt;"" ",Probacionistas!$BJ:$BJ,"ALTA",Probacionistas!$BI:$BI,"&gt;="&amp;DATEVALUE("01/"&amp;F3&amp;"/"&amp;$F$2),Probacionistas!$BI:$BI,"&lt;="&amp;EOMONTH(DATEVALUE("01/"&amp;F3&amp;"/"&amp;$F$2),0),Probacionistas!$BH:$BH,"FALSO")</f>
        <v>0</v>
      </c>
      <c r="G10" s="291">
        <f>COUNTIFS(Probacionistas!$AP:$AP,"&lt;&gt;"" ",Probacionistas!$BJ:$BJ,"ALTA",Probacionistas!$BI:$BI,"&gt;="&amp;DATEVALUE("01/"&amp;G3&amp;"/"&amp;$F$2),Probacionistas!$BI:$BI,"&lt;="&amp;EOMONTH(DATEVALUE("01/"&amp;G3&amp;"/"&amp;$F$2),0),Probacionistas!$BH:$BH,"FALSO")</f>
        <v>21</v>
      </c>
      <c r="H10" s="291">
        <f>COUNTIFS(Probacionistas!$AP:$AP,"&lt;&gt;"" ",Probacionistas!$BJ:$BJ,"ALTA",Probacionistas!$BI:$BI,"&gt;="&amp;DATEVALUE("01/"&amp;H3&amp;"/"&amp;$F$2),Probacionistas!$BI:$BI,"&lt;="&amp;EOMONTH(DATEVALUE("01/"&amp;H3&amp;"/"&amp;$F$2),0),Probacionistas!$BH:$BH,"FALSO")</f>
        <v>11</v>
      </c>
      <c r="I10" s="291">
        <f>COUNTIFS(Probacionistas!$AP:$AP,"&lt;&gt;"" ",Probacionistas!$BJ:$BJ,"ALTA",Probacionistas!$BI:$BI,"&gt;="&amp;DATEVALUE("01/"&amp;I3&amp;"/"&amp;$F$2),Probacionistas!$BI:$BI,"&lt;="&amp;EOMONTH(DATEVALUE("01/"&amp;I3&amp;"/"&amp;$F$2),0),Probacionistas!$BH:$BH,"FALSO")</f>
        <v>0</v>
      </c>
      <c r="J10" s="291">
        <f>COUNTIFS(Probacionistas!$AP:$AP,"&lt;&gt;"" ",Probacionistas!$BJ:$BJ,"ALTA",Probacionistas!$BI:$BI,"&gt;="&amp;DATEVALUE("01/"&amp;J3&amp;"/"&amp;$F$2),Probacionistas!$BI:$BI,"&lt;="&amp;EOMONTH(DATEVALUE("01/"&amp;J3&amp;"/"&amp;$F$2),0),Probacionistas!$BH:$BH,"FALSO")</f>
        <v>0</v>
      </c>
      <c r="K10" s="291">
        <f>COUNTIFS(Probacionistas!$AP:$AP,"&lt;&gt;"" ",Probacionistas!$BJ:$BJ,"ALTA",Probacionistas!$BI:$BI,"&gt;="&amp;DATEVALUE("01/"&amp;K3&amp;"/"&amp;$F$2),Probacionistas!$BI:$BI,"&lt;="&amp;EOMONTH(DATEVALUE("01/"&amp;K3&amp;"/"&amp;$F$2),0),Probacionistas!$BH:$BH,"FALSO")</f>
        <v>0</v>
      </c>
      <c r="L10" s="291">
        <f>COUNTIFS(Probacionistas!$AP:$AP,"&lt;&gt;"" ",Probacionistas!$BJ:$BJ,"ALTA",Probacionistas!$BI:$BI,"&gt;="&amp;DATEVALUE("01/"&amp;L3&amp;"/"&amp;$F$2),Probacionistas!$BI:$BI,"&lt;="&amp;EOMONTH(DATEVALUE("01/"&amp;L3&amp;"/"&amp;$F$2),0),Probacionistas!$BH:$BH,"FALSO")</f>
        <v>0</v>
      </c>
      <c r="M10" s="291">
        <f>COUNTIFS(Probacionistas!$AP:$AP,"&lt;&gt;"" ",Probacionistas!$BJ:$BJ,"ALTA",Probacionistas!$BI:$BI,"&gt;="&amp;DATEVALUE("01/"&amp;M3&amp;"/"&amp;$F$2),Probacionistas!$BI:$BI,"&lt;="&amp;EOMONTH(DATEVALUE("01/"&amp;M3&amp;"/"&amp;$F$2),0),Probacionistas!$BH:$BH,"FALSO")</f>
        <v>0</v>
      </c>
      <c r="N10" s="291">
        <f>COUNTIFS(Probacionistas!$AP:$AP,"&lt;&gt;"" ",Probacionistas!$BJ:$BJ,"ALTA",Probacionistas!$BI:$BI,"&gt;="&amp;DATEVALUE("01/"&amp;N3&amp;"/"&amp;$F$2),Probacionistas!$BI:$BI,"&lt;="&amp;EOMONTH(DATEVALUE("01/"&amp;N3&amp;"/"&amp;$F$2),0),Probacionistas!$BH:$BH,"FALSO")</f>
        <v>0</v>
      </c>
      <c r="O10" s="291">
        <f>COUNTIFS(Probacionistas!$AP:$AP,"&lt;&gt;"" ",Probacionistas!$BJ:$BJ,"ALTA",Probacionistas!$BI:$BI,"&gt;="&amp;DATEVALUE("01/"&amp;O3&amp;"/"&amp;$F$2),Probacionistas!$BI:$BI,"&lt;="&amp;EOMONTH(DATEVALUE("01/"&amp;O3&amp;"/"&amp;$F$2),0),Probacionistas!$BH:$BH,"FALSO")</f>
        <v>0</v>
      </c>
      <c r="P10" s="291">
        <f>COUNTIFS(Probacionistas!$AP:$AP,"&lt;&gt;"" ",Probacionistas!$BJ:$BJ,"ALTA",Probacionistas!$BI:$BI,"&gt;="&amp;DATEVALUE("01/"&amp;P3&amp;"/"&amp;$F$2),Probacionistas!$BI:$BI,"&lt;="&amp;EOMONTH(DATEVALUE("01/"&amp;P3&amp;"/"&amp;$F$2),0),Probacionistas!$BH:$BH,"FALSO")</f>
        <v>0</v>
      </c>
      <c r="Q10" s="291">
        <f>COUNTIFS(Probacionistas!$AP:$AP,"&lt;&gt;"" ",Probacionistas!$BJ:$BJ,"ALTA",Probacionistas!$BI:$BI,"&gt;="&amp;DATEVALUE("01/"&amp;Q3&amp;"/"&amp;$F$2),Probacionistas!$BI:$BI,"&lt;="&amp;EOMONTH(DATEVALUE("01/"&amp;Q3&amp;"/"&amp;$F$2),0),Probacionistas!$BH:$BH,"FALSO")</f>
        <v>0</v>
      </c>
      <c r="R10" s="56" t="str">
        <f>+Probacionistas!$B$1</f>
        <v>Iquitos</v>
      </c>
    </row>
    <row r="11" spans="1:16144">
      <c r="A11" s="293">
        <v>2.11</v>
      </c>
      <c r="B11" s="295" t="s">
        <v>228</v>
      </c>
      <c r="C11" s="4">
        <f>+SUM(F11:K11)</f>
        <v>0</v>
      </c>
      <c r="D11" s="4">
        <f>+SUM(F11:Q11)</f>
        <v>0</v>
      </c>
      <c r="E11" s="22"/>
      <c r="F11" s="291">
        <f>COUNTIFS(Probacionistas!$AP:$AP,"&lt;&gt;"" ",Probacionistas!$BH:$BH,"VERDADERO",Probacionistas!$AO:$AO,"&gt;="&amp;DATEVALUE("01/"&amp;F3&amp;"/"&amp;$F$2),Probacionistas!$AO:$AO,"&lt;="&amp;EOMONTH(DATEVALUE("01/"&amp;F3&amp;"/"&amp;$F$2),0))</f>
        <v>0</v>
      </c>
      <c r="G11" s="291">
        <f>COUNTIFS(Probacionistas!$AP:$AP,"&lt;&gt;"" ",Probacionistas!$BH:$BH,"VERDADERO",Probacionistas!$AO:$AO,"&gt;="&amp;DATEVALUE("01/"&amp;G3&amp;"/"&amp;$F$2),Probacionistas!$AO:$AO,"&lt;="&amp;EOMONTH(DATEVALUE("01/"&amp;G3&amp;"/"&amp;$F$2),0))</f>
        <v>0</v>
      </c>
      <c r="H11" s="291">
        <f>COUNTIFS(Probacionistas!$AP:$AP,"&lt;&gt;"" ",Probacionistas!$BH:$BH,"VERDADERO",Probacionistas!$AO:$AO,"&gt;="&amp;DATEVALUE("01/"&amp;H3&amp;"/"&amp;$F$2),Probacionistas!$AO:$AO,"&lt;="&amp;EOMONTH(DATEVALUE("01/"&amp;H3&amp;"/"&amp;$F$2),0))</f>
        <v>0</v>
      </c>
      <c r="I11" s="291">
        <f>COUNTIFS(Probacionistas!$AP:$AP,"&lt;&gt;"" ",Probacionistas!$BH:$BH,"VERDADERO",Probacionistas!$AO:$AO,"&gt;="&amp;DATEVALUE("01/"&amp;I3&amp;"/"&amp;$F$2),Probacionistas!$AO:$AO,"&lt;="&amp;EOMONTH(DATEVALUE("01/"&amp;I3&amp;"/"&amp;$F$2),0))</f>
        <v>0</v>
      </c>
      <c r="J11" s="291">
        <f>COUNTIFS(Probacionistas!$AP:$AP,"&lt;&gt;"" ",Probacionistas!$BH:$BH,"VERDADERO",Probacionistas!$AO:$AO,"&gt;="&amp;DATEVALUE("01/"&amp;J3&amp;"/"&amp;$F$2),Probacionistas!$AO:$AO,"&lt;="&amp;EOMONTH(DATEVALUE("01/"&amp;J3&amp;"/"&amp;$F$2),0))</f>
        <v>0</v>
      </c>
      <c r="K11" s="291">
        <f>COUNTIFS(Probacionistas!$AP:$AP,"&lt;&gt;"" ",Probacionistas!$BH:$BH,"VERDADERO",Probacionistas!$AO:$AO,"&gt;="&amp;DATEVALUE("01/"&amp;K3&amp;"/"&amp;$F$2),Probacionistas!$AO:$AO,"&lt;="&amp;EOMONTH(DATEVALUE("01/"&amp;K3&amp;"/"&amp;$F$2),0))</f>
        <v>0</v>
      </c>
      <c r="L11" s="291">
        <f>COUNTIFS(Probacionistas!$AP:$AP,"&lt;&gt;"" ",Probacionistas!$BH:$BH,"VERDADERO",Probacionistas!$AO:$AO,"&gt;="&amp;DATEVALUE("01/"&amp;L3&amp;"/"&amp;$F$2),Probacionistas!$AO:$AO,"&lt;="&amp;EOMONTH(DATEVALUE("01/"&amp;L3&amp;"/"&amp;$F$2),0))</f>
        <v>0</v>
      </c>
      <c r="M11" s="291">
        <f>COUNTIFS(Probacionistas!$AP:$AP,"&lt;&gt;"" ",Probacionistas!$BH:$BH,"VERDADERO",Probacionistas!$AO:$AO,"&gt;="&amp;DATEVALUE("01/"&amp;M3&amp;"/"&amp;$F$2),Probacionistas!$AO:$AO,"&lt;="&amp;EOMONTH(DATEVALUE("01/"&amp;M3&amp;"/"&amp;$F$2),0))</f>
        <v>0</v>
      </c>
      <c r="N11" s="291">
        <f>COUNTIFS(Probacionistas!$AP:$AP,"&lt;&gt;"" ",Probacionistas!$BH:$BH,"VERDADERO",Probacionistas!$AO:$AO,"&gt;="&amp;DATEVALUE("01/"&amp;N3&amp;"/"&amp;$F$2),Probacionistas!$AO:$AO,"&lt;="&amp;EOMONTH(DATEVALUE("01/"&amp;N3&amp;"/"&amp;$F$2),0))</f>
        <v>0</v>
      </c>
      <c r="O11" s="291">
        <f>COUNTIFS(Probacionistas!$AP:$AP,"&lt;&gt;"" ",Probacionistas!$BH:$BH,"VERDADERO",Probacionistas!$AO:$AO,"&gt;="&amp;DATEVALUE("01/"&amp;O3&amp;"/"&amp;$F$2),Probacionistas!$AO:$AO,"&lt;="&amp;EOMONTH(DATEVALUE("01/"&amp;O3&amp;"/"&amp;$F$2),0))</f>
        <v>0</v>
      </c>
      <c r="P11" s="291">
        <f>COUNTIFS(Probacionistas!$AP:$AP,"&lt;&gt;"" ",Probacionistas!$BH:$BH,"VERDADERO",Probacionistas!$AO:$AO,"&gt;="&amp;DATEVALUE("01/"&amp;P3&amp;"/"&amp;$F$2),Probacionistas!$AO:$AO,"&lt;="&amp;EOMONTH(DATEVALUE("01/"&amp;P3&amp;"/"&amp;$F$2),0))</f>
        <v>0</v>
      </c>
      <c r="Q11" s="291">
        <f>COUNTIFS(Probacionistas!$AP:$AP,"&lt;&gt;"" ",Probacionistas!$BH:$BH,"VERDADERO",Probacionistas!$AO:$AO,"&gt;="&amp;DATEVALUE("01/"&amp;Q3&amp;"/"&amp;$F$2),Probacionistas!$AO:$AO,"&lt;="&amp;EOMONTH(DATEVALUE("01/"&amp;Q3&amp;"/"&amp;$F$2),0))</f>
        <v>0</v>
      </c>
      <c r="R11" s="56" t="str">
        <f>+Probacionistas!$B$1</f>
        <v>Iquitos</v>
      </c>
    </row>
    <row r="12" spans="1:16144">
      <c r="A12" s="293">
        <v>2.12</v>
      </c>
      <c r="B12" s="296" t="s">
        <v>229</v>
      </c>
      <c r="C12" s="4">
        <f>+C5+C10-C11-C13</f>
        <v>32</v>
      </c>
      <c r="D12" s="4">
        <f>+D5+D10-D11-D13</f>
        <v>32</v>
      </c>
      <c r="E12" s="22"/>
      <c r="F12" s="291">
        <f t="shared" ref="F12:Q12" si="1">+F5+F10-F11-F13</f>
        <v>0</v>
      </c>
      <c r="G12" s="291">
        <f t="shared" si="1"/>
        <v>21</v>
      </c>
      <c r="H12" s="291">
        <f t="shared" si="1"/>
        <v>32</v>
      </c>
      <c r="I12" s="291">
        <f t="shared" si="1"/>
        <v>32</v>
      </c>
      <c r="J12" s="291">
        <f t="shared" si="1"/>
        <v>32</v>
      </c>
      <c r="K12" s="291">
        <f t="shared" si="1"/>
        <v>32</v>
      </c>
      <c r="L12" s="291">
        <f t="shared" si="1"/>
        <v>32</v>
      </c>
      <c r="M12" s="291">
        <f t="shared" si="1"/>
        <v>32</v>
      </c>
      <c r="N12" s="291">
        <f t="shared" si="1"/>
        <v>32</v>
      </c>
      <c r="O12" s="291">
        <f t="shared" si="1"/>
        <v>32</v>
      </c>
      <c r="P12" s="291">
        <f t="shared" si="1"/>
        <v>32</v>
      </c>
      <c r="Q12" s="291">
        <f t="shared" si="1"/>
        <v>32</v>
      </c>
      <c r="R12" s="56" t="str">
        <f>+Probacionistas!$B$1</f>
        <v>Iquitos</v>
      </c>
    </row>
    <row r="13" spans="1:16144">
      <c r="A13" s="293">
        <v>2.13</v>
      </c>
      <c r="B13" s="296" t="s">
        <v>230</v>
      </c>
      <c r="C13" s="4">
        <f>+SUM(F13:K13)</f>
        <v>0</v>
      </c>
      <c r="D13" s="4">
        <f>+SUM(F13:Q13)</f>
        <v>0</v>
      </c>
      <c r="E13" s="22"/>
      <c r="F13" s="291">
        <f>COUNTIFS(Probacionistas!$AR:$AR,"SI",Probacionistas!$BJ:$BJ,"ALTA",Probacionistas!$BK:$BK,"&gt;="&amp;DATEVALUE("01/"&amp;F3&amp;"/"&amp;$F$2),Probacionistas!$BK:$BK,"&lt;="&amp;EOMONTH(DATEVALUE("01/"&amp;F3&amp;"/"&amp;$F$2),0))</f>
        <v>0</v>
      </c>
      <c r="G13" s="291">
        <f>COUNTIFS(Probacionistas!$AR:$AR,"SI",Probacionistas!$BJ:$BJ,"ALTA",Probacionistas!$BK:$BK,"&gt;="&amp;DATEVALUE("01/"&amp;G3&amp;"/"&amp;$F$2),Probacionistas!$BK:$BK,"&lt;="&amp;EOMONTH(DATEVALUE("01/"&amp;G3&amp;"/"&amp;$F$2),0))</f>
        <v>0</v>
      </c>
      <c r="H13" s="291">
        <f>COUNTIFS(Probacionistas!$AR:$AR,"SI",Probacionistas!$BJ:$BJ,"ALTA",Probacionistas!$BK:$BK,"&gt;="&amp;DATEVALUE("01/"&amp;H3&amp;"/"&amp;$F$2),Probacionistas!$BK:$BK,"&lt;="&amp;EOMONTH(DATEVALUE("01/"&amp;H3&amp;"/"&amp;$F$2),0))</f>
        <v>0</v>
      </c>
      <c r="I13" s="291">
        <f>COUNTIFS(Probacionistas!$AR:$AR,"SI",Probacionistas!$BJ:$BJ,"ALTA",Probacionistas!$BK:$BK,"&gt;="&amp;DATEVALUE("01/"&amp;I3&amp;"/"&amp;$F$2),Probacionistas!$BK:$BK,"&lt;="&amp;EOMONTH(DATEVALUE("01/"&amp;I3&amp;"/"&amp;$F$2),0))</f>
        <v>0</v>
      </c>
      <c r="J13" s="291">
        <f>COUNTIFS(Probacionistas!$AR:$AR,"SI",Probacionistas!$BJ:$BJ,"ALTA",Probacionistas!$BK:$BK,"&gt;="&amp;DATEVALUE("01/"&amp;J3&amp;"/"&amp;$F$2),Probacionistas!$BK:$BK,"&lt;="&amp;EOMONTH(DATEVALUE("01/"&amp;J3&amp;"/"&amp;$F$2),0))</f>
        <v>0</v>
      </c>
      <c r="K13" s="291">
        <f>COUNTIFS(Probacionistas!$AR:$AR,"SI",Probacionistas!$BJ:$BJ,"ALTA",Probacionistas!$BK:$BK,"&gt;="&amp;DATEVALUE("01/"&amp;K3&amp;"/"&amp;$F$2),Probacionistas!$BK:$BK,"&lt;="&amp;EOMONTH(DATEVALUE("01/"&amp;K3&amp;"/"&amp;$F$2),0))</f>
        <v>0</v>
      </c>
      <c r="L13" s="291">
        <f>COUNTIFS(Probacionistas!$AR:$AR,"SI",Probacionistas!$BJ:$BJ,"ALTA",Probacionistas!$BK:$BK,"&gt;="&amp;DATEVALUE("01/"&amp;L3&amp;"/"&amp;$F$2),Probacionistas!$BK:$BK,"&lt;="&amp;EOMONTH(DATEVALUE("01/"&amp;L3&amp;"/"&amp;$F$2),0))</f>
        <v>0</v>
      </c>
      <c r="M13" s="291">
        <f>COUNTIFS(Probacionistas!$AR:$AR,"SI",Probacionistas!$BJ:$BJ,"ALTA",Probacionistas!$BK:$BK,"&gt;="&amp;DATEVALUE("01/"&amp;M3&amp;"/"&amp;$F$2),Probacionistas!$BK:$BK,"&lt;="&amp;EOMONTH(DATEVALUE("01/"&amp;M3&amp;"/"&amp;$F$2),0))</f>
        <v>0</v>
      </c>
      <c r="N13" s="291">
        <f>COUNTIFS(Probacionistas!$AR:$AR,"SI",Probacionistas!$BJ:$BJ,"ALTA",Probacionistas!$BK:$BK,"&gt;="&amp;DATEVALUE("01/"&amp;N3&amp;"/"&amp;$F$2),Probacionistas!$BK:$BK,"&lt;="&amp;EOMONTH(DATEVALUE("01/"&amp;N3&amp;"/"&amp;$F$2),0))</f>
        <v>0</v>
      </c>
      <c r="O13" s="291">
        <f>COUNTIFS(Probacionistas!$AR:$AR,"SI",Probacionistas!$BJ:$BJ,"ALTA",Probacionistas!$BK:$BK,"&gt;="&amp;DATEVALUE("01/"&amp;O3&amp;"/"&amp;$F$2),Probacionistas!$BK:$BK,"&lt;="&amp;EOMONTH(DATEVALUE("01/"&amp;O3&amp;"/"&amp;$F$2),0))</f>
        <v>0</v>
      </c>
      <c r="P13" s="291">
        <f>COUNTIFS(Probacionistas!$AR:$AR,"SI",Probacionistas!$BJ:$BJ,"ALTA",Probacionistas!$BK:$BK,"&gt;="&amp;DATEVALUE("01/"&amp;P3&amp;"/"&amp;$F$2),Probacionistas!$BK:$BK,"&lt;="&amp;EOMONTH(DATEVALUE("01/"&amp;P3&amp;"/"&amp;$F$2),0))</f>
        <v>0</v>
      </c>
      <c r="Q13" s="291">
        <f>COUNTIFS(Probacionistas!$AR:$AR,"SI",Probacionistas!$BJ:$BJ,"ALTA",Probacionistas!$BK:$BK,"&gt;="&amp;DATEVALUE("01/"&amp;Q3&amp;"/"&amp;$F$2),Probacionistas!$BK:$BK,"&lt;="&amp;EOMONTH(DATEVALUE("01/"&amp;Q3&amp;"/"&amp;$F$2),0))</f>
        <v>0</v>
      </c>
      <c r="R13" s="56" t="str">
        <f>+Probacionistas!$B$1</f>
        <v>Iquitos</v>
      </c>
    </row>
    <row r="14" spans="1:16144">
      <c r="A14" s="293">
        <v>2.14</v>
      </c>
      <c r="B14" s="296" t="s">
        <v>231</v>
      </c>
      <c r="C14" s="297">
        <f>IFERROR(C13/(C5+C10),0)</f>
        <v>0</v>
      </c>
      <c r="D14" s="297">
        <f>IFERROR(D13/(D5+D10),0)</f>
        <v>0</v>
      </c>
      <c r="E14" s="22"/>
      <c r="F14" s="298">
        <f t="shared" ref="F14:Q14" si="2">IFERROR(F13/(F5+F10),0)</f>
        <v>0</v>
      </c>
      <c r="G14" s="298">
        <f t="shared" si="2"/>
        <v>0</v>
      </c>
      <c r="H14" s="298">
        <f t="shared" si="2"/>
        <v>0</v>
      </c>
      <c r="I14" s="298">
        <f t="shared" si="2"/>
        <v>0</v>
      </c>
      <c r="J14" s="298">
        <f t="shared" si="2"/>
        <v>0</v>
      </c>
      <c r="K14" s="298">
        <f t="shared" si="2"/>
        <v>0</v>
      </c>
      <c r="L14" s="298">
        <f t="shared" si="2"/>
        <v>0</v>
      </c>
      <c r="M14" s="298">
        <f t="shared" si="2"/>
        <v>0</v>
      </c>
      <c r="N14" s="298">
        <f t="shared" si="2"/>
        <v>0</v>
      </c>
      <c r="O14" s="298">
        <f t="shared" si="2"/>
        <v>0</v>
      </c>
      <c r="P14" s="298">
        <f t="shared" si="2"/>
        <v>0</v>
      </c>
      <c r="Q14" s="298">
        <f t="shared" si="2"/>
        <v>0</v>
      </c>
      <c r="R14" s="56" t="str">
        <f>+Probacionistas!$B$1</f>
        <v>Iquitos</v>
      </c>
    </row>
    <row r="15" spans="1:16144">
      <c r="A15" s="293">
        <v>2.15</v>
      </c>
      <c r="B15" s="296" t="s">
        <v>232</v>
      </c>
      <c r="C15" s="297">
        <f>IFERROR(C11/(C5+C10),0)</f>
        <v>0</v>
      </c>
      <c r="D15" s="297">
        <f>IFERROR(D11/(D5+D10),0)</f>
        <v>0</v>
      </c>
      <c r="E15" s="22"/>
      <c r="F15" s="298">
        <f t="shared" ref="F15:Q15" si="3">IFERROR(F11/(F5+F10),0)</f>
        <v>0</v>
      </c>
      <c r="G15" s="298">
        <f t="shared" si="3"/>
        <v>0</v>
      </c>
      <c r="H15" s="298">
        <f t="shared" si="3"/>
        <v>0</v>
      </c>
      <c r="I15" s="298">
        <f t="shared" si="3"/>
        <v>0</v>
      </c>
      <c r="J15" s="298">
        <f t="shared" si="3"/>
        <v>0</v>
      </c>
      <c r="K15" s="298">
        <f t="shared" si="3"/>
        <v>0</v>
      </c>
      <c r="L15" s="298">
        <f t="shared" si="3"/>
        <v>0</v>
      </c>
      <c r="M15" s="298">
        <f t="shared" si="3"/>
        <v>0</v>
      </c>
      <c r="N15" s="298">
        <f t="shared" si="3"/>
        <v>0</v>
      </c>
      <c r="O15" s="298">
        <f t="shared" si="3"/>
        <v>0</v>
      </c>
      <c r="P15" s="298">
        <f t="shared" si="3"/>
        <v>0</v>
      </c>
      <c r="Q15" s="298">
        <f t="shared" si="3"/>
        <v>0</v>
      </c>
      <c r="R15" s="56" t="str">
        <f>+Probacionistas!$B$1</f>
        <v>Iquitos</v>
      </c>
    </row>
    <row r="16" spans="1:16144">
      <c r="A16" s="293">
        <v>2.16</v>
      </c>
      <c r="B16" s="292" t="s">
        <v>233</v>
      </c>
      <c r="C16" s="4">
        <f>+SUM(E16:L16)</f>
        <v>12</v>
      </c>
      <c r="D16" s="4">
        <f>+SUM(E16:Q16)</f>
        <v>12</v>
      </c>
      <c r="E16" s="22"/>
      <c r="F16" s="291" cm="1">
        <f t="array" ref="F16">IF(SUM(IF(FREQUENCY(IF(Probacionistas!$F$4:$F$1205&lt;=EOMONTH(DATEVALUE("01/"&amp;F3&amp;"/"&amp;$F$2),0),IF(Probacionistas!$V$4:$V$1205&gt;=DATEVALUE("01/"&amp;F3&amp;"/"&amp;$F$2),MATCH(Probacionistas!$BE$4:$BE$1205,Probacionistas!$BE$4:$BE$1205,0))),ROW(Probacionistas!$BE$4:$BE$1205)-ROW(Probacionistas!$BE$3)+1),1))-1=-1,0,SUM(IF(FREQUENCY(IF(Probacionistas!$F$4:$F$1205&lt;=EOMONTH(DATEVALUE("01/"&amp;F3&amp;"/"&amp;$F$2),0),IF(Probacionistas!$V$4:$V$1205&gt;=DATEVALUE("01/"&amp;F3&amp;"/"&amp;$F$2),MATCH(Probacionistas!$BE$4:$BE$1205,Probacionistas!$BE$4:$BE$1205,0))),ROW(Probacionistas!$BE$4:$BE$1205)-ROW(Probacionistas!$BE$3)+1),1))-1)</f>
        <v>2</v>
      </c>
      <c r="G16" s="291" cm="1">
        <f t="array" ref="G16">IF(SUM(IF(FREQUENCY(IF(Probacionistas!$F$4:$F$1205&lt;=EOMONTH(DATEVALUE("01/"&amp;G3&amp;"/"&amp;$F$2),0),IF(Probacionistas!$V$4:$V$1205&gt;=DATEVALUE("01/"&amp;G3&amp;"/"&amp;$F$2),MATCH(Probacionistas!$BE$4:$BE$1205,Probacionistas!$BE$4:$BE$1205,0))),ROW(Probacionistas!$BE$4:$BE$1205)-ROW(Probacionistas!$BE$3)+1),1))-1=-1,0,SUM(IF(FREQUENCY(IF(Probacionistas!$F$4:$F$1205&lt;=EOMONTH(DATEVALUE("01/"&amp;G3&amp;"/"&amp;$F$2),0),IF(Probacionistas!$V$4:$V$1205&gt;=DATEVALUE("01/"&amp;G3&amp;"/"&amp;$F$2),MATCH(Probacionistas!$BE$4:$BE$1205,Probacionistas!$BE$4:$BE$1205,0))),ROW(Probacionistas!$BE$4:$BE$1205)-ROW(Probacionistas!$BE$3)+1),1))-1)</f>
        <v>3</v>
      </c>
      <c r="H16" s="291" cm="1">
        <f t="array" ref="H16">IF(SUM(IF(FREQUENCY(IF(Probacionistas!$F$4:$F$1205&lt;=EOMONTH(DATEVALUE("01/"&amp;H3&amp;"/"&amp;$F$2),0),IF(Probacionistas!$V$4:$V$1205&gt;=DATEVALUE("01/"&amp;H3&amp;"/"&amp;$F$2),MATCH(Probacionistas!$BE$4:$BE$1205,Probacionistas!$BE$4:$BE$1205,0))),ROW(Probacionistas!$BE$4:$BE$1205)-ROW(Probacionistas!$BE$3)+1),1))-1=-1,0,SUM(IF(FREQUENCY(IF(Probacionistas!$F$4:$F$1205&lt;=EOMONTH(DATEVALUE("01/"&amp;H3&amp;"/"&amp;$F$2),0),IF(Probacionistas!$V$4:$V$1205&gt;=DATEVALUE("01/"&amp;H3&amp;"/"&amp;$F$2),MATCH(Probacionistas!$BE$4:$BE$1205,Probacionistas!$BE$4:$BE$1205,0))),ROW(Probacionistas!$BE$4:$BE$1205)-ROW(Probacionistas!$BE$3)+1),1))-1)</f>
        <v>3</v>
      </c>
      <c r="I16" s="291" cm="1">
        <f t="array" ref="I16">IF(SUM(IF(FREQUENCY(IF(Probacionistas!$F$4:$F$1205&lt;=EOMONTH(DATEVALUE("01/"&amp;I3&amp;"/"&amp;$F$2),0),IF(Probacionistas!$V$4:$V$1205&gt;=DATEVALUE("01/"&amp;I3&amp;"/"&amp;$F$2),MATCH(Probacionistas!$BE$4:$BE$1205,Probacionistas!$BE$4:$BE$1205,0))),ROW(Probacionistas!$BE$4:$BE$1205)-ROW(Probacionistas!$BE$3)+1),1))-1=-1,0,SUM(IF(FREQUENCY(IF(Probacionistas!$F$4:$F$1205&lt;=EOMONTH(DATEVALUE("01/"&amp;I3&amp;"/"&amp;$F$2),0),IF(Probacionistas!$V$4:$V$1205&gt;=DATEVALUE("01/"&amp;I3&amp;"/"&amp;$F$2),MATCH(Probacionistas!$BE$4:$BE$1205,Probacionistas!$BE$4:$BE$1205,0))),ROW(Probacionistas!$BE$4:$BE$1205)-ROW(Probacionistas!$BE$3)+1),1))-1)</f>
        <v>3</v>
      </c>
      <c r="J16" s="291" cm="1">
        <f t="array" ref="J16">IF(SUM(IF(FREQUENCY(IF(Probacionistas!$F$4:$F$1205&lt;=EOMONTH(DATEVALUE("01/"&amp;J3&amp;"/"&amp;$F$2),0),IF(Probacionistas!$V$4:$V$1205&gt;=DATEVALUE("01/"&amp;J3&amp;"/"&amp;$F$2),MATCH(Probacionistas!$BE$4:$BE$1205,Probacionistas!$BE$4:$BE$1205,0))),ROW(Probacionistas!$BE$4:$BE$1205)-ROW(Probacionistas!$BE$3)+1),1))-1=-1,0,SUM(IF(FREQUENCY(IF(Probacionistas!$F$4:$F$1205&lt;=EOMONTH(DATEVALUE("01/"&amp;J3&amp;"/"&amp;$F$2),0),IF(Probacionistas!$V$4:$V$1205&gt;=DATEVALUE("01/"&amp;J3&amp;"/"&amp;$F$2),MATCH(Probacionistas!$BE$4:$BE$1205,Probacionistas!$BE$4:$BE$1205,0))),ROW(Probacionistas!$BE$4:$BE$1205)-ROW(Probacionistas!$BE$3)+1),1))-1)</f>
        <v>1</v>
      </c>
      <c r="K16" s="291" cm="1">
        <f t="array" ref="K16">IF(SUM(IF(FREQUENCY(IF(Probacionistas!$F$4:$F$1205&lt;=EOMONTH(DATEVALUE("01/"&amp;K3&amp;"/"&amp;$F$2),0),IF(Probacionistas!$V$4:$V$1205&gt;=DATEVALUE("01/"&amp;K3&amp;"/"&amp;$F$2),MATCH(Probacionistas!$BE$4:$BE$1205,Probacionistas!$BE$4:$BE$1205,0))),ROW(Probacionistas!$BE$4:$BE$1205)-ROW(Probacionistas!$BE$3)+1),1))-1=-1,0,SUM(IF(FREQUENCY(IF(Probacionistas!$F$4:$F$1205&lt;=EOMONTH(DATEVALUE("01/"&amp;K3&amp;"/"&amp;$F$2),0),IF(Probacionistas!$V$4:$V$1205&gt;=DATEVALUE("01/"&amp;K3&amp;"/"&amp;$F$2),MATCH(Probacionistas!$BE$4:$BE$1205,Probacionistas!$BE$4:$BE$1205,0))),ROW(Probacionistas!$BE$4:$BE$1205)-ROW(Probacionistas!$BE$3)+1),1))-1)</f>
        <v>0</v>
      </c>
      <c r="L16" s="291" cm="1">
        <f t="array" ref="L16">IF(SUM(IF(FREQUENCY(IF(Probacionistas!$F$4:$F$1205&lt;=EOMONTH(DATEVALUE("01/"&amp;L3&amp;"/"&amp;$F$2),0),IF(Probacionistas!$V$4:$V$1205&gt;=DATEVALUE("01/"&amp;L3&amp;"/"&amp;$F$2),MATCH(Probacionistas!$BE$4:$BE$1205,Probacionistas!$BE$4:$BE$1205,0))),ROW(Probacionistas!$BE$4:$BE$1205)-ROW(Probacionistas!$BE$3)+1),1))-1=-1,0,SUM(IF(FREQUENCY(IF(Probacionistas!$F$4:$F$1205&lt;=EOMONTH(DATEVALUE("01/"&amp;L3&amp;"/"&amp;$F$2),0),IF(Probacionistas!$V$4:$V$1205&gt;=DATEVALUE("01/"&amp;L3&amp;"/"&amp;$F$2),MATCH(Probacionistas!$BE$4:$BE$1205,Probacionistas!$BE$4:$BE$1205,0))),ROW(Probacionistas!$BE$4:$BE$1205)-ROW(Probacionistas!$BE$3)+1),1))-1)</f>
        <v>0</v>
      </c>
      <c r="M16" s="291" cm="1">
        <f t="array" ref="M16">IF(SUM(IF(FREQUENCY(IF(Probacionistas!$F$4:$F$1205&lt;=EOMONTH(DATEVALUE("01/"&amp;M3&amp;"/"&amp;$F$2),0),IF(Probacionistas!$V$4:$V$1205&gt;=DATEVALUE("01/"&amp;M3&amp;"/"&amp;$F$2),MATCH(Probacionistas!$BE$4:$BE$1205,Probacionistas!$BE$4:$BE$1205,0))),ROW(Probacionistas!$BE$4:$BE$1205)-ROW(Probacionistas!$BE$3)+1),1))-1=-1,0,SUM(IF(FREQUENCY(IF(Probacionistas!$F$4:$F$1205&lt;=EOMONTH(DATEVALUE("01/"&amp;M3&amp;"/"&amp;$F$2),0),IF(Probacionistas!$V$4:$V$1205&gt;=DATEVALUE("01/"&amp;M3&amp;"/"&amp;$F$2),MATCH(Probacionistas!$BE$4:$BE$1205,Probacionistas!$BE$4:$BE$1205,0))),ROW(Probacionistas!$BE$4:$BE$1205)-ROW(Probacionistas!$BE$3)+1),1))-1)</f>
        <v>0</v>
      </c>
      <c r="N16" s="291" cm="1">
        <f t="array" ref="N16">IF(SUM(IF(FREQUENCY(IF(Probacionistas!$F$4:$F$1205&lt;=EOMONTH(DATEVALUE("01/"&amp;N3&amp;"/"&amp;$F$2),0),IF(Probacionistas!$V$4:$V$1205&gt;=DATEVALUE("01/"&amp;N3&amp;"/"&amp;$F$2),MATCH(Probacionistas!$BE$4:$BE$1205,Probacionistas!$BE$4:$BE$1205,0))),ROW(Probacionistas!$BE$4:$BE$1205)-ROW(Probacionistas!$BE$3)+1),1))-1=-1,0,SUM(IF(FREQUENCY(IF(Probacionistas!$F$4:$F$1205&lt;=EOMONTH(DATEVALUE("01/"&amp;N3&amp;"/"&amp;$F$2),0),IF(Probacionistas!$V$4:$V$1205&gt;=DATEVALUE("01/"&amp;N3&amp;"/"&amp;$F$2),MATCH(Probacionistas!$BE$4:$BE$1205,Probacionistas!$BE$4:$BE$1205,0))),ROW(Probacionistas!$BE$4:$BE$1205)-ROW(Probacionistas!$BE$3)+1),1))-1)</f>
        <v>0</v>
      </c>
      <c r="O16" s="291" cm="1">
        <f t="array" ref="O16">IF(SUM(IF(FREQUENCY(IF(Probacionistas!$F$4:$F$1205&lt;=EOMONTH(DATEVALUE("01/"&amp;O3&amp;"/"&amp;$F$2),0),IF(Probacionistas!$V$4:$V$1205&gt;=DATEVALUE("01/"&amp;O3&amp;"/"&amp;$F$2),MATCH(Probacionistas!$BE$4:$BE$1205,Probacionistas!$BE$4:$BE$1205,0))),ROW(Probacionistas!$BE$4:$BE$1205)-ROW(Probacionistas!$BE$3)+1),1))-1=-1,0,SUM(IF(FREQUENCY(IF(Probacionistas!$F$4:$F$1205&lt;=EOMONTH(DATEVALUE("01/"&amp;O3&amp;"/"&amp;$F$2),0),IF(Probacionistas!$V$4:$V$1205&gt;=DATEVALUE("01/"&amp;O3&amp;"/"&amp;$F$2),MATCH(Probacionistas!$BE$4:$BE$1205,Probacionistas!$BE$4:$BE$1205,0))),ROW(Probacionistas!$BE$4:$BE$1205)-ROW(Probacionistas!$BE$3)+1),1))-1)</f>
        <v>0</v>
      </c>
      <c r="P16" s="291" cm="1">
        <f t="array" ref="P16">IF(SUM(IF(FREQUENCY(IF(Probacionistas!$F$4:$F$1205&lt;=EOMONTH(DATEVALUE("01/"&amp;P3&amp;"/"&amp;$F$2),0),IF(Probacionistas!$V$4:$V$1205&gt;=DATEVALUE("01/"&amp;P3&amp;"/"&amp;$F$2),MATCH(Probacionistas!$BE$4:$BE$1205,Probacionistas!$BE$4:$BE$1205,0))),ROW(Probacionistas!$BE$4:$BE$1205)-ROW(Probacionistas!$BE$3)+1),1))-1=-1,0,SUM(IF(FREQUENCY(IF(Probacionistas!$F$4:$F$1205&lt;=EOMONTH(DATEVALUE("01/"&amp;P3&amp;"/"&amp;$F$2),0),IF(Probacionistas!$V$4:$V$1205&gt;=DATEVALUE("01/"&amp;P3&amp;"/"&amp;$F$2),MATCH(Probacionistas!$BE$4:$BE$1205,Probacionistas!$BE$4:$BE$1205,0))),ROW(Probacionistas!$BE$4:$BE$1205)-ROW(Probacionistas!$BE$3)+1),1))-1)</f>
        <v>0</v>
      </c>
      <c r="Q16" s="291" cm="1">
        <f t="array" ref="Q16">IF(SUM(IF(FREQUENCY(IF(Probacionistas!$F$4:$F$1205&lt;=EOMONTH(DATEVALUE("01/"&amp;Q3&amp;"/"&amp;$F$2),0),IF(Probacionistas!$V$4:$V$1205&gt;=DATEVALUE("01/"&amp;Q3&amp;"/"&amp;$F$2),MATCH(Probacionistas!$BE$4:$BE$1205,Probacionistas!$BE$4:$BE$1205,0))),ROW(Probacionistas!$BE$4:$BE$1205)-ROW(Probacionistas!$BE$3)+1),1))-1=-1,0,SUM(IF(FREQUENCY(IF(Probacionistas!$F$4:$F$1205&lt;=EOMONTH(DATEVALUE("01/"&amp;Q3&amp;"/"&amp;$F$2),0),IF(Probacionistas!$V$4:$V$1205&gt;=DATEVALUE("01/"&amp;Q3&amp;"/"&amp;$F$2),MATCH(Probacionistas!$BE$4:$BE$1205,Probacionistas!$BE$4:$BE$1205,0))),ROW(Probacionistas!$BE$4:$BE$1205)-ROW(Probacionistas!$BE$3)+1),1))-1)</f>
        <v>0</v>
      </c>
      <c r="R16" s="56" t="str">
        <f>+Probacionistas!$B$1</f>
        <v>Iquitos</v>
      </c>
    </row>
    <row r="17" spans="1:18">
      <c r="A17" s="299">
        <v>1</v>
      </c>
      <c r="B17" s="292" t="s">
        <v>234</v>
      </c>
      <c r="C17" s="4">
        <f>+SUM(F17:K17)</f>
        <v>3</v>
      </c>
      <c r="D17" s="4">
        <f>+SUM(F17:Q17)</f>
        <v>3</v>
      </c>
      <c r="E17" s="22"/>
      <c r="F17" s="291" cm="1">
        <f t="array" ref="F17">IF(SUM(IF(FREQUENCY(IF(Probacionistas!$F$4:$F$1205&lt;=EOMONTH(DATEVALUE("01/"&amp;F3&amp;"/"&amp;$F$2),0),IF(Probacionistas!$F$4:$F$1205&gt;=DATEVALUE("01/"&amp;F3&amp;"/"&amp;$F$2),MATCH(Probacionistas!$BE$4:$BE$1205,Probacionistas!$BE$4:$BE$1205,0))),ROW(Probacionistas!$BE$4:$BE$1205)-ROW(Probacionistas!$BE$3)+1),1))=-1,0,SUM(IF(FREQUENCY(IF(Probacionistas!$F$4:$F$1205&lt;=EOMONTH(DATEVALUE("01/"&amp;F3&amp;"/"&amp;$F$2),0),IF(Probacionistas!$F$4:$F$1205&gt;=DATEVALUE("01/"&amp;F3&amp;"/"&amp;$F$2),MATCH(Probacionistas!$BE$4:$BE$1205,Probacionistas!$BE$4:$BE$1205,0))),ROW(Probacionistas!$BE$4:$BE$1205)-ROW(Probacionistas!$BE$3)+1),1)))</f>
        <v>2</v>
      </c>
      <c r="G17" s="291" cm="1">
        <f t="array" ref="G17">IF(SUM(IF(FREQUENCY(IF(Probacionistas!$F$4:$F$1205&lt;=EOMONTH(DATEVALUE("01/"&amp;G3&amp;"/"&amp;$F$2),0),IF(Probacionistas!$F$4:$F$1205&gt;=DATEVALUE("01/"&amp;G3&amp;"/"&amp;$F$2),MATCH(Probacionistas!$BE$4:$BE$1205,Probacionistas!$BE$4:$BE$1205,0))),ROW(Probacionistas!$BE$4:$BE$1205)-ROW(Probacionistas!$BE$3)+1),1))=-1,0,SUM(IF(FREQUENCY(IF(Probacionistas!$F$4:$F$1205&lt;=EOMONTH(DATEVALUE("01/"&amp;G3&amp;"/"&amp;$F$2),0),IF(Probacionistas!$F$4:$F$1205&gt;=DATEVALUE("01/"&amp;G3&amp;"/"&amp;$F$2),MATCH(Probacionistas!$BE$4:$BE$1205,Probacionistas!$BE$4:$BE$1205,0))),ROW(Probacionistas!$BE$4:$BE$1205)-ROW(Probacionistas!$BE$3)+1),1)))</f>
        <v>1</v>
      </c>
      <c r="H17" s="291" cm="1">
        <f t="array" ref="H17">IF(SUM(IF(FREQUENCY(IF(Probacionistas!$F$4:$F$1205&lt;=EOMONTH(DATEVALUE("01/"&amp;H3&amp;"/"&amp;$F$2),0),IF(Probacionistas!$F$4:$F$1205&gt;=DATEVALUE("01/"&amp;H3&amp;"/"&amp;$F$2),MATCH(Probacionistas!$BE$4:$BE$1205,Probacionistas!$BE$4:$BE$1205,0))),ROW(Probacionistas!$BE$4:$BE$1205)-ROW(Probacionistas!$BE$3)+1),1))=-1,0,SUM(IF(FREQUENCY(IF(Probacionistas!$F$4:$F$1205&lt;=EOMONTH(DATEVALUE("01/"&amp;H3&amp;"/"&amp;$F$2),0),IF(Probacionistas!$F$4:$F$1205&gt;=DATEVALUE("01/"&amp;H3&amp;"/"&amp;$F$2),MATCH(Probacionistas!$BE$4:$BE$1205,Probacionistas!$BE$4:$BE$1205,0))),ROW(Probacionistas!$BE$4:$BE$1205)-ROW(Probacionistas!$BE$3)+1),1)))</f>
        <v>0</v>
      </c>
      <c r="I17" s="291" cm="1">
        <f t="array" ref="I17">IF(SUM(IF(FREQUENCY(IF(Probacionistas!$F$4:$F$1205&lt;=EOMONTH(DATEVALUE("01/"&amp;I3&amp;"/"&amp;$F$2),0),IF(Probacionistas!$F$4:$F$1205&gt;=DATEVALUE("01/"&amp;I3&amp;"/"&amp;$F$2),MATCH(Probacionistas!$BE$4:$BE$1205,Probacionistas!$BE$4:$BE$1205,0))),ROW(Probacionistas!$BE$4:$BE$1205)-ROW(Probacionistas!$BE$3)+1),1))=-1,0,SUM(IF(FREQUENCY(IF(Probacionistas!$F$4:$F$1205&lt;=EOMONTH(DATEVALUE("01/"&amp;I3&amp;"/"&amp;$F$2),0),IF(Probacionistas!$F$4:$F$1205&gt;=DATEVALUE("01/"&amp;I3&amp;"/"&amp;$F$2),MATCH(Probacionistas!$BE$4:$BE$1205,Probacionistas!$BE$4:$BE$1205,0))),ROW(Probacionistas!$BE$4:$BE$1205)-ROW(Probacionistas!$BE$3)+1),1)))</f>
        <v>0</v>
      </c>
      <c r="J17" s="291" cm="1">
        <f t="array" ref="J17">IF(SUM(IF(FREQUENCY(IF(Probacionistas!$F$4:$F$1205&lt;=EOMONTH(DATEVALUE("01/"&amp;J3&amp;"/"&amp;$F$2),0),IF(Probacionistas!$F$4:$F$1205&gt;=DATEVALUE("01/"&amp;J3&amp;"/"&amp;$F$2),MATCH(Probacionistas!$BE$4:$BE$1205,Probacionistas!$BE$4:$BE$1205,0))),ROW(Probacionistas!$BE$4:$BE$1205)-ROW(Probacionistas!$BE$3)+1),1))=-1,0,SUM(IF(FREQUENCY(IF(Probacionistas!$F$4:$F$1205&lt;=EOMONTH(DATEVALUE("01/"&amp;J3&amp;"/"&amp;$F$2),0),IF(Probacionistas!$F$4:$F$1205&gt;=DATEVALUE("01/"&amp;J3&amp;"/"&amp;$F$2),MATCH(Probacionistas!$BE$4:$BE$1205,Probacionistas!$BE$4:$BE$1205,0))),ROW(Probacionistas!$BE$4:$BE$1205)-ROW(Probacionistas!$BE$3)+1),1)))</f>
        <v>0</v>
      </c>
      <c r="K17" s="291" cm="1">
        <f t="array" ref="K17">IF(SUM(IF(FREQUENCY(IF(Probacionistas!$F$4:$F$1205&lt;=EOMONTH(DATEVALUE("01/"&amp;K3&amp;"/"&amp;$F$2),0),IF(Probacionistas!$F$4:$F$1205&gt;=DATEVALUE("01/"&amp;K3&amp;"/"&amp;$F$2),MATCH(Probacionistas!$BE$4:$BE$1205,Probacionistas!$BE$4:$BE$1205,0))),ROW(Probacionistas!$BE$4:$BE$1205)-ROW(Probacionistas!$BE$3)+1),1))=-1,0,SUM(IF(FREQUENCY(IF(Probacionistas!$F$4:$F$1205&lt;=EOMONTH(DATEVALUE("01/"&amp;K3&amp;"/"&amp;$F$2),0),IF(Probacionistas!$F$4:$F$1205&gt;=DATEVALUE("01/"&amp;K3&amp;"/"&amp;$F$2),MATCH(Probacionistas!$BE$4:$BE$1205,Probacionistas!$BE$4:$BE$1205,0))),ROW(Probacionistas!$BE$4:$BE$1205)-ROW(Probacionistas!$BE$3)+1),1)))</f>
        <v>0</v>
      </c>
      <c r="L17" s="291" cm="1">
        <f t="array" ref="L17">IF(SUM(IF(FREQUENCY(IF(Probacionistas!$F$4:$F$1205&lt;=EOMONTH(DATEVALUE("01/"&amp;L3&amp;"/"&amp;$F$2),0),IF(Probacionistas!$F$4:$F$1205&gt;=DATEVALUE("01/"&amp;L3&amp;"/"&amp;$F$2),MATCH(Probacionistas!$BE$4:$BE$1205,Probacionistas!$BE$4:$BE$1205,0))),ROW(Probacionistas!$BE$4:$BE$1205)-ROW(Probacionistas!$BE$3)+1),1))=-1,0,SUM(IF(FREQUENCY(IF(Probacionistas!$F$4:$F$1205&lt;=EOMONTH(DATEVALUE("01/"&amp;L3&amp;"/"&amp;$F$2),0),IF(Probacionistas!$F$4:$F$1205&gt;=DATEVALUE("01/"&amp;L3&amp;"/"&amp;$F$2),MATCH(Probacionistas!$BE$4:$BE$1205,Probacionistas!$BE$4:$BE$1205,0))),ROW(Probacionistas!$BE$4:$BE$1205)-ROW(Probacionistas!$BE$3)+1),1)))</f>
        <v>0</v>
      </c>
      <c r="M17" s="291" cm="1">
        <f t="array" ref="M17">IF(SUM(IF(FREQUENCY(IF(Probacionistas!$F$4:$F$1205&lt;=EOMONTH(DATEVALUE("01/"&amp;M3&amp;"/"&amp;$F$2),0),IF(Probacionistas!$F$4:$F$1205&gt;=DATEVALUE("01/"&amp;M3&amp;"/"&amp;$F$2),MATCH(Probacionistas!$BE$4:$BE$1205,Probacionistas!$BE$4:$BE$1205,0))),ROW(Probacionistas!$BE$4:$BE$1205)-ROW(Probacionistas!$BE$3)+1),1))=-1,0,SUM(IF(FREQUENCY(IF(Probacionistas!$F$4:$F$1205&lt;=EOMONTH(DATEVALUE("01/"&amp;M3&amp;"/"&amp;$F$2),0),IF(Probacionistas!$F$4:$F$1205&gt;=DATEVALUE("01/"&amp;M3&amp;"/"&amp;$F$2),MATCH(Probacionistas!$BE$4:$BE$1205,Probacionistas!$BE$4:$BE$1205,0))),ROW(Probacionistas!$BE$4:$BE$1205)-ROW(Probacionistas!$BE$3)+1),1)))</f>
        <v>0</v>
      </c>
      <c r="N17" s="291" cm="1">
        <f t="array" ref="N17">IF(SUM(IF(FREQUENCY(IF(Probacionistas!$F$4:$F$1205&lt;=EOMONTH(DATEVALUE("01/"&amp;N3&amp;"/"&amp;$F$2),0),IF(Probacionistas!$F$4:$F$1205&gt;=DATEVALUE("01/"&amp;N3&amp;"/"&amp;$F$2),MATCH(Probacionistas!$BE$4:$BE$1205,Probacionistas!$BE$4:$BE$1205,0))),ROW(Probacionistas!$BE$4:$BE$1205)-ROW(Probacionistas!$BE$3)+1),1))=-1,0,SUM(IF(FREQUENCY(IF(Probacionistas!$F$4:$F$1205&lt;=EOMONTH(DATEVALUE("01/"&amp;N3&amp;"/"&amp;$F$2),0),IF(Probacionistas!$F$4:$F$1205&gt;=DATEVALUE("01/"&amp;N3&amp;"/"&amp;$F$2),MATCH(Probacionistas!$BE$4:$BE$1205,Probacionistas!$BE$4:$BE$1205,0))),ROW(Probacionistas!$BE$4:$BE$1205)-ROW(Probacionistas!$BE$3)+1),1)))</f>
        <v>0</v>
      </c>
      <c r="O17" s="291" cm="1">
        <f t="array" ref="O17">IF(SUM(IF(FREQUENCY(IF(Probacionistas!$F$4:$F$1205&lt;=EOMONTH(DATEVALUE("01/"&amp;O3&amp;"/"&amp;$F$2),0),IF(Probacionistas!$F$4:$F$1205&gt;=DATEVALUE("01/"&amp;O3&amp;"/"&amp;$F$2),MATCH(Probacionistas!$BE$4:$BE$1205,Probacionistas!$BE$4:$BE$1205,0))),ROW(Probacionistas!$BE$4:$BE$1205)-ROW(Probacionistas!$BE$3)+1),1))=-1,0,SUM(IF(FREQUENCY(IF(Probacionistas!$F$4:$F$1205&lt;=EOMONTH(DATEVALUE("01/"&amp;O3&amp;"/"&amp;$F$2),0),IF(Probacionistas!$F$4:$F$1205&gt;=DATEVALUE("01/"&amp;O3&amp;"/"&amp;$F$2),MATCH(Probacionistas!$BE$4:$BE$1205,Probacionistas!$BE$4:$BE$1205,0))),ROW(Probacionistas!$BE$4:$BE$1205)-ROW(Probacionistas!$BE$3)+1),1)))</f>
        <v>0</v>
      </c>
      <c r="P17" s="291" cm="1">
        <f t="array" ref="P17">IF(SUM(IF(FREQUENCY(IF(Probacionistas!$F$4:$F$1205&lt;=EOMONTH(DATEVALUE("01/"&amp;P3&amp;"/"&amp;$F$2),0),IF(Probacionistas!$F$4:$F$1205&gt;=DATEVALUE("01/"&amp;P3&amp;"/"&amp;$F$2),MATCH(Probacionistas!$BE$4:$BE$1205,Probacionistas!$BE$4:$BE$1205,0))),ROW(Probacionistas!$BE$4:$BE$1205)-ROW(Probacionistas!$BE$3)+1),1))=-1,0,SUM(IF(FREQUENCY(IF(Probacionistas!$F$4:$F$1205&lt;=EOMONTH(DATEVALUE("01/"&amp;P3&amp;"/"&amp;$F$2),0),IF(Probacionistas!$F$4:$F$1205&gt;=DATEVALUE("01/"&amp;P3&amp;"/"&amp;$F$2),MATCH(Probacionistas!$BE$4:$BE$1205,Probacionistas!$BE$4:$BE$1205,0))),ROW(Probacionistas!$BE$4:$BE$1205)-ROW(Probacionistas!$BE$3)+1),1)))</f>
        <v>0</v>
      </c>
      <c r="Q17" s="291" cm="1">
        <f t="array" ref="Q17">IF(SUM(IF(FREQUENCY(IF(Probacionistas!$F$4:$F$1205&lt;=EOMONTH(DATEVALUE("01/"&amp;Q3&amp;"/"&amp;$F$2),0),IF(Probacionistas!$F$4:$F$1205&gt;=DATEVALUE("01/"&amp;Q3&amp;"/"&amp;$F$2),MATCH(Probacionistas!$BE$4:$BE$1205,Probacionistas!$BE$4:$BE$1205,0))),ROW(Probacionistas!$BE$4:$BE$1205)-ROW(Probacionistas!$BE$3)+1),1))=-1,0,SUM(IF(FREQUENCY(IF(Probacionistas!$F$4:$F$1205&lt;=EOMONTH(DATEVALUE("01/"&amp;Q3&amp;"/"&amp;$F$2),0),IF(Probacionistas!$F$4:$F$1205&gt;=DATEVALUE("01/"&amp;Q3&amp;"/"&amp;$F$2),MATCH(Probacionistas!$BE$4:$BE$1205,Probacionistas!$BE$4:$BE$1205,0))),ROW(Probacionistas!$BE$4:$BE$1205)-ROW(Probacionistas!$BE$3)+1),1)))</f>
        <v>0</v>
      </c>
      <c r="R17" s="56" t="str">
        <f>+Probacionistas!$B$1</f>
        <v>Iquitos</v>
      </c>
    </row>
    <row r="18" spans="1:18">
      <c r="A18" s="293">
        <v>2.17</v>
      </c>
      <c r="B18" s="300" t="s">
        <v>235</v>
      </c>
      <c r="C18" s="4">
        <f>+SUM(F18:K18)</f>
        <v>5</v>
      </c>
      <c r="D18" s="4">
        <f>+SUM(F18:Q18)</f>
        <v>5</v>
      </c>
      <c r="E18" s="22" cm="1">
        <f t="array" ref="E18">IF(SUM(IF(FREQUENCY(IF(Probacionistas!$F$4:$F$1099&lt;=EOMONTH(DATEVALUE("01/"&amp;E3&amp;"/"&amp;$E$2),0),IF(Probacionistas!$V$4:$V$1099&gt;=DATEVALUE("01/"&amp;E3&amp;"/"&amp;$E$2),MATCH(Probacionistas!$BE$4:$BE$1099,Probacionistas!$BE$4:$BE$1099,0))),ROW(Probacionistas!$BE$4:$BE$1099)-ROW(Probacionistas!$BE$3)+1),1))-1=-1,0,SUM(IF(FREQUENCY(IF(Probacionistas!$F$4:$F$1099&lt;=EOMONTH(DATEVALUE("01/"&amp;E3&amp;"/"&amp;$E$2),0),IF(Probacionistas!$V$4:$V$1099&gt;=DATEVALUE("01/"&amp;E3&amp;"/"&amp;$E$2),MATCH(Probacionistas!$BE$4:$BE$1099,Probacionistas!$BE$4:$BE$1099,0))),ROW(Probacionistas!$BE$4:$BE$1099)-ROW(Probacionistas!$BE$3)+1),1))-1)</f>
        <v>0</v>
      </c>
      <c r="F18" s="291" cm="1">
        <f t="array" ref="F18">IFERROR(ROWS(_xlfn.UNIQUE(_xlfn._xlws.FILTER(_xlfn.VSTACK(Tabla1[Ética], Tabla1[Soc - FH]),
      (MONTH(_xlfn.VSTACK(Tabla1[Fecha Inicio grupo], Tabla1[Fecha Inicio grupo])) = MONTH(DATEVALUE("01/"&amp;F3&amp;"/"&amp;$F$2))    ) * (_xlfn.VSTACK(Tabla1[Ética], Tabla1[Soc - FH]) &lt;&gt; "")))),0)</f>
        <v>3</v>
      </c>
      <c r="G18" s="291" cm="1">
        <f t="array" ref="G18">IFERROR(ROWS(_xlfn.UNIQUE(_xlfn._xlws.FILTER(_xlfn.VSTACK(Tabla1[Ética], Tabla1[Soc - FH]),
      (MONTH(_xlfn.VSTACK(Tabla1[Fecha Inicio grupo], Tabla1[Fecha Inicio grupo])) = MONTH(DATEVALUE("01/"&amp;G3&amp;"/"&amp;$F$2))    ) * (_xlfn.VSTACK(Tabla1[Ética], Tabla1[Soc - FH]) &lt;&gt; "")))),0)</f>
        <v>2</v>
      </c>
      <c r="H18" s="291" cm="1">
        <f t="array" ref="H18">IFERROR(ROWS(_xlfn.UNIQUE(_xlfn._xlws.FILTER(_xlfn.VSTACK(Tabla1[Ética], Tabla1[Soc - FH]),
      (MONTH(_xlfn.VSTACK(Tabla1[Fecha Inicio grupo], Tabla1[Fecha Inicio grupo])) = MONTH(DATEVALUE("01/"&amp;H3&amp;"/"&amp;$F$2))    ) * (_xlfn.VSTACK(Tabla1[Ética], Tabla1[Soc - FH]) &lt;&gt; "")))),0)</f>
        <v>0</v>
      </c>
      <c r="I18" s="291" cm="1">
        <f t="array" ref="I18">IFERROR(ROWS(_xlfn.UNIQUE(_xlfn._xlws.FILTER(_xlfn.VSTACK(Tabla1[Ética], Tabla1[Soc - FH]),
      (MONTH(_xlfn.VSTACK(Tabla1[Fecha Inicio grupo], Tabla1[Fecha Inicio grupo])) = MONTH(DATEVALUE("01/"&amp;I3&amp;"/"&amp;$F$2))    ) * (_xlfn.VSTACK(Tabla1[Ética], Tabla1[Soc - FH]) &lt;&gt; "")))),0)</f>
        <v>0</v>
      </c>
      <c r="J18" s="291" cm="1">
        <f t="array" ref="J18">IFERROR(ROWS(_xlfn.UNIQUE(_xlfn._xlws.FILTER(_xlfn.VSTACK(Tabla1[Ética], Tabla1[Soc - FH]),
      (MONTH(_xlfn.VSTACK(Tabla1[Fecha Inicio grupo], Tabla1[Fecha Inicio grupo])) = MONTH(DATEVALUE("01/"&amp;J3&amp;"/"&amp;$F$2))    ) * (_xlfn.VSTACK(Tabla1[Ética], Tabla1[Soc - FH]) &lt;&gt; "")))),0)</f>
        <v>0</v>
      </c>
      <c r="K18" s="291" cm="1">
        <f t="array" ref="K18">IFERROR(ROWS(_xlfn.UNIQUE(_xlfn._xlws.FILTER(_xlfn.VSTACK(Tabla1[Ética], Tabla1[Soc - FH]),
      (MONTH(_xlfn.VSTACK(Tabla1[Fecha Inicio grupo], Tabla1[Fecha Inicio grupo])) = MONTH(DATEVALUE("01/"&amp;K3&amp;"/"&amp;$F$2))    ) * (_xlfn.VSTACK(Tabla1[Ética], Tabla1[Soc - FH]) &lt;&gt; "")))),0)</f>
        <v>0</v>
      </c>
      <c r="L18" s="291" cm="1">
        <f t="array" ref="L18">IFERROR(ROWS(_xlfn.UNIQUE(_xlfn._xlws.FILTER(_xlfn.VSTACK(Tabla1[Ética], Tabla1[Soc - FH]),
      (MONTH(_xlfn.VSTACK(Tabla1[Fecha Inicio grupo], Tabla1[Fecha Inicio grupo])) = MONTH(DATEVALUE("01/"&amp;L3&amp;"/"&amp;$F$2))    ) * (_xlfn.VSTACK(Tabla1[Ética], Tabla1[Soc - FH]) &lt;&gt; "")))),0)</f>
        <v>0</v>
      </c>
      <c r="M18" s="291" cm="1">
        <f t="array" ref="M18">IFERROR(ROWS(_xlfn.UNIQUE(_xlfn._xlws.FILTER(_xlfn.VSTACK(Tabla1[Ética], Tabla1[Soc - FH]),
      (MONTH(_xlfn.VSTACK(Tabla1[Fecha Inicio grupo], Tabla1[Fecha Inicio grupo])) = MONTH(DATEVALUE("01/"&amp;M3&amp;"/"&amp;$F$2))    ) * (_xlfn.VSTACK(Tabla1[Ética], Tabla1[Soc - FH]) &lt;&gt; "")))),0)</f>
        <v>0</v>
      </c>
      <c r="N18" s="291" cm="1">
        <f t="array" ref="N18">IFERROR(ROWS(_xlfn.UNIQUE(_xlfn._xlws.FILTER(_xlfn.VSTACK(Tabla1[Ética], Tabla1[Soc - FH]),
      (MONTH(_xlfn.VSTACK(Tabla1[Fecha Inicio grupo], Tabla1[Fecha Inicio grupo])) = MONTH(DATEVALUE("01/"&amp;N3&amp;"/"&amp;$F$2))    ) * (_xlfn.VSTACK(Tabla1[Ética], Tabla1[Soc - FH]) &lt;&gt; "")))),0)</f>
        <v>0</v>
      </c>
      <c r="O18" s="291" cm="1">
        <f t="array" ref="O18">IFERROR(ROWS(_xlfn.UNIQUE(_xlfn._xlws.FILTER(_xlfn.VSTACK(Tabla1[Ética], Tabla1[Soc - FH]),
      (MONTH(_xlfn.VSTACK(Tabla1[Fecha Inicio grupo], Tabla1[Fecha Inicio grupo])) = MONTH(DATEVALUE("01/"&amp;O3&amp;"/"&amp;$F$2))    ) * (_xlfn.VSTACK(Tabla1[Ética], Tabla1[Soc - FH]) &lt;&gt; "")))),0)</f>
        <v>0</v>
      </c>
      <c r="P18" s="291" cm="1">
        <f t="array" ref="P18">IFERROR(ROWS(_xlfn.UNIQUE(_xlfn._xlws.FILTER(_xlfn.VSTACK(Tabla1[Ética], Tabla1[Soc - FH]),
      (MONTH(_xlfn.VSTACK(Tabla1[Fecha Inicio grupo], Tabla1[Fecha Inicio grupo])) = MONTH(DATEVALUE("01/"&amp;P3&amp;"/"&amp;$F$2))    ) * (_xlfn.VSTACK(Tabla1[Ética], Tabla1[Soc - FH]) &lt;&gt; "")))),0)</f>
        <v>0</v>
      </c>
      <c r="Q18" s="291" cm="1">
        <f t="array" ref="Q18">IFERROR(ROWS(_xlfn.UNIQUE(_xlfn._xlws.FILTER(_xlfn.VSTACK(Tabla1[Ética], Tabla1[Soc - FH]),
      (MONTH(_xlfn.VSTACK(Tabla1[Fecha Inicio grupo], Tabla1[Fecha Inicio grupo])) = MONTH(DATEVALUE("01/"&amp;Q3&amp;"/"&amp;$F$2))    ) * (_xlfn.VSTACK(Tabla1[Ética], Tabla1[Soc - FH]) &lt;&gt; "")))),0)</f>
        <v>0</v>
      </c>
      <c r="R18" s="56" t="str">
        <f>+Probacionistas!$B$1</f>
        <v>Iquitos</v>
      </c>
    </row>
    <row r="19" spans="1:18">
      <c r="A19" s="293"/>
      <c r="B19" s="3" t="s">
        <v>236</v>
      </c>
      <c r="C19" s="3"/>
      <c r="D19" s="3"/>
      <c r="E19" s="22" cm="1">
        <f t="array" ref="E19">IF(SUM(IF(FREQUENCY(IF(Probacionistas!$F$4:$F$1275&lt;=EOMONTH(DATEVALUE("01/"&amp;E3&amp;"/"&amp;$E$2),0),IF(Probacionistas!$F$4:$F$1275&gt;=DATEVALUE("01/"&amp;E3&amp;"/"&amp;$E$2),MATCH(Probacionistas!$BG$4:$BG$1275,Probacionistas!$BG$4:$BG$1275,0))),ROW(Probacionistas!$BG$4:$BG$1275)-ROW(Probacionistas!$BE$3)+1),1))=-1,0,SUM(IF(FREQUENCY(IF(Probacionistas!$F$4:$F$1275&lt;=EOMONTH(DATEVALUE("01/"&amp;E3&amp;"/"&amp;$E$2),0),IF(Probacionistas!$F$4:$F$1275&gt;=DATEVALUE("01/"&amp;E3&amp;"/"&amp;$E$2),MATCH(Probacionistas!$BG$4:$BG$1275,Probacionistas!$BG$4:$BG$1275,0))),ROW(Probacionistas!$BG$4:$BG$1275)-ROW(Probacionistas!$BE$3)+1),1)))</f>
        <v>0</v>
      </c>
      <c r="F19" s="3"/>
      <c r="G19" s="3"/>
      <c r="H19" s="3"/>
      <c r="I19" s="3"/>
      <c r="J19" s="3"/>
      <c r="K19" s="3"/>
      <c r="L19" s="3"/>
      <c r="M19" s="3"/>
      <c r="N19" s="3"/>
      <c r="O19" s="3"/>
      <c r="P19" s="3"/>
      <c r="Q19" s="3"/>
      <c r="R19" s="56" t="str">
        <f>+Probacionistas!$B$1</f>
        <v>Iquitos</v>
      </c>
    </row>
    <row r="20" spans="1:18">
      <c r="A20" s="293">
        <v>2.1800000000000002</v>
      </c>
      <c r="B20" s="7" t="s">
        <v>237</v>
      </c>
      <c r="C20" s="4">
        <f t="shared" ref="C20:C27" si="4">+SUM(F20:K20)</f>
        <v>0</v>
      </c>
      <c r="D20" s="4">
        <f t="shared" ref="D20:D27" si="5">+SUM(F20:Q20)</f>
        <v>0</v>
      </c>
      <c r="E20" s="22">
        <f>COUNTIFS(Probacionistas!$AR:$AR,"&lt;&gt;"" ",Probacionistas!$AR:$AR,"Asistió",Probacionistas!$R:$R,"Inscrito nuevo",Probacionistas!$F:$F,"&gt;="&amp;DATEVALUE("01/"&amp;E3&amp;"/"&amp;$E$2),Probacionistas!$F:$F,"&lt;="&amp;EOMONTH(DATEVALUE("01/"&amp;E3&amp;"/"&amp;$E$2),0))</f>
        <v>0</v>
      </c>
      <c r="F20" s="291">
        <f>COUNTIFS(Probacionistas!$AP:$AP,"&lt;&gt;"" ",Probacionistas!$P:$P,"Inscrito nuevo",Probacionistas!$BC:$BC,"Redes sociales",Probacionistas!$F:$F,"&gt;="&amp;DATEVALUE("01/"&amp;F3&amp;"/"&amp;$F$2),Probacionistas!$F:$F,"&lt;="&amp;EOMONTH(DATEVALUE("01/"&amp;F3&amp;"/"&amp;$F$2),0))</f>
        <v>0</v>
      </c>
      <c r="G20" s="291">
        <f>COUNTIFS(Probacionistas!$AP:$AP,"&lt;&gt;"" ",Probacionistas!$P:$P,"Inscrito nuevo",Probacionistas!$BC:$BC,"Redes sociales",Probacionistas!$F:$F,"&gt;="&amp;DATEVALUE("01/"&amp;G3&amp;"/"&amp;$F$2),Probacionistas!$F:$F,"&lt;="&amp;EOMONTH(DATEVALUE("01/"&amp;G3&amp;"/"&amp;$F$2),0))</f>
        <v>0</v>
      </c>
      <c r="H20" s="291">
        <f>COUNTIFS(Probacionistas!$AP:$AP,"&lt;&gt;"" ",Probacionistas!$P:$P,"Inscrito nuevo",Probacionistas!$BC:$BC,"Redes sociales",Probacionistas!$F:$F,"&gt;="&amp;DATEVALUE("01/"&amp;H3&amp;"/"&amp;$F$2),Probacionistas!$F:$F,"&lt;="&amp;EOMONTH(DATEVALUE("01/"&amp;H3&amp;"/"&amp;$F$2),0))</f>
        <v>0</v>
      </c>
      <c r="I20" s="291">
        <f>COUNTIFS(Probacionistas!$AP:$AP,"&lt;&gt;"" ",Probacionistas!$P:$P,"Inscrito nuevo",Probacionistas!$BC:$BC,"Redes sociales",Probacionistas!$F:$F,"&gt;="&amp;DATEVALUE("01/"&amp;I3&amp;"/"&amp;$F$2),Probacionistas!$F:$F,"&lt;="&amp;EOMONTH(DATEVALUE("01/"&amp;I3&amp;"/"&amp;$F$2),0))</f>
        <v>0</v>
      </c>
      <c r="J20" s="291">
        <f>COUNTIFS(Probacionistas!$AP:$AP,"&lt;&gt;"" ",Probacionistas!$P:$P,"Inscrito nuevo",Probacionistas!$BC:$BC,"Redes sociales",Probacionistas!$F:$F,"&gt;="&amp;DATEVALUE("01/"&amp;J3&amp;"/"&amp;$F$2),Probacionistas!$F:$F,"&lt;="&amp;EOMONTH(DATEVALUE("01/"&amp;J3&amp;"/"&amp;$F$2),0))</f>
        <v>0</v>
      </c>
      <c r="K20" s="291">
        <f>COUNTIFS(Probacionistas!$AP:$AP,"&lt;&gt;"" ",Probacionistas!$P:$P,"Inscrito nuevo",Probacionistas!$BC:$BC,"Redes sociales",Probacionistas!$F:$F,"&gt;="&amp;DATEVALUE("01/"&amp;K3&amp;"/"&amp;$F$2),Probacionistas!$F:$F,"&lt;="&amp;EOMONTH(DATEVALUE("01/"&amp;K3&amp;"/"&amp;$F$2),0))</f>
        <v>0</v>
      </c>
      <c r="L20" s="291">
        <f>COUNTIFS(Probacionistas!$AP:$AP,"&lt;&gt;"" ",Probacionistas!$P:$P,"Inscrito nuevo",Probacionistas!$BC:$BC,"Redes sociales",Probacionistas!$F:$F,"&gt;="&amp;DATEVALUE("01/"&amp;L3&amp;"/"&amp;$F$2),Probacionistas!$F:$F,"&lt;="&amp;EOMONTH(DATEVALUE("01/"&amp;L3&amp;"/"&amp;$F$2),0))</f>
        <v>0</v>
      </c>
      <c r="M20" s="291">
        <f>COUNTIFS(Probacionistas!$AP:$AP,"&lt;&gt;"" ",Probacionistas!$P:$P,"Inscrito nuevo",Probacionistas!$BC:$BC,"Redes sociales",Probacionistas!$F:$F,"&gt;="&amp;DATEVALUE("01/"&amp;M3&amp;"/"&amp;$F$2),Probacionistas!$F:$F,"&lt;="&amp;EOMONTH(DATEVALUE("01/"&amp;M3&amp;"/"&amp;$F$2),0))</f>
        <v>0</v>
      </c>
      <c r="N20" s="291">
        <f>COUNTIFS(Probacionistas!$AP:$AP,"&lt;&gt;"" ",Probacionistas!$P:$P,"Inscrito nuevo",Probacionistas!$BC:$BC,"Redes sociales",Probacionistas!$F:$F,"&gt;="&amp;DATEVALUE("01/"&amp;N3&amp;"/"&amp;$F$2),Probacionistas!$F:$F,"&lt;="&amp;EOMONTH(DATEVALUE("01/"&amp;N3&amp;"/"&amp;$F$2),0))</f>
        <v>0</v>
      </c>
      <c r="O20" s="291">
        <f>COUNTIFS(Probacionistas!$AP:$AP,"&lt;&gt;"" ",Probacionistas!$P:$P,"Inscrito nuevo",Probacionistas!$BC:$BC,"Redes sociales",Probacionistas!$F:$F,"&gt;="&amp;DATEVALUE("01/"&amp;O3&amp;"/"&amp;$F$2),Probacionistas!$F:$F,"&lt;="&amp;EOMONTH(DATEVALUE("01/"&amp;O3&amp;"/"&amp;$F$2),0))</f>
        <v>0</v>
      </c>
      <c r="P20" s="291">
        <f>COUNTIFS(Probacionistas!$AP:$AP,"&lt;&gt;"" ",Probacionistas!$P:$P,"Inscrito nuevo",Probacionistas!$BC:$BC,"Redes sociales",Probacionistas!$F:$F,"&gt;="&amp;DATEVALUE("01/"&amp;P3&amp;"/"&amp;$F$2),Probacionistas!$F:$F,"&lt;="&amp;EOMONTH(DATEVALUE("01/"&amp;P3&amp;"/"&amp;$F$2),0))</f>
        <v>0</v>
      </c>
      <c r="Q20" s="291">
        <f>COUNTIFS(Probacionistas!$AP:$AP,"&lt;&gt;"" ",Probacionistas!$P:$P,"Inscrito nuevo",Probacionistas!$BC:$BC,"Redes sociales",Probacionistas!$F:$F,"&gt;="&amp;DATEVALUE("01/"&amp;Q3&amp;"/"&amp;$F$2),Probacionistas!$F:$F,"&lt;="&amp;EOMONTH(DATEVALUE("01/"&amp;Q3&amp;"/"&amp;$F$2),0))</f>
        <v>0</v>
      </c>
      <c r="R20" s="56" t="str">
        <f>+Probacionistas!$B$1</f>
        <v>Iquitos</v>
      </c>
    </row>
    <row r="21" spans="1:18">
      <c r="A21" s="293">
        <v>2.19</v>
      </c>
      <c r="B21" s="163" t="s">
        <v>238</v>
      </c>
      <c r="C21" s="4">
        <f t="shared" si="4"/>
        <v>0</v>
      </c>
      <c r="D21" s="4">
        <f t="shared" si="5"/>
        <v>0</v>
      </c>
      <c r="E21" s="3"/>
      <c r="F21" s="291">
        <f>COUNTIFS(Probacionistas!$AP:$AP,"&lt;&gt;"" ",Probacionistas!$P:$P,"Inscrito nuevo",Probacionistas!$BC:$BC,"Propag.Impresa",Probacionistas!$F:$F,"&gt;="&amp;DATEVALUE("01/"&amp;F3&amp;"/"&amp;$F$2),Probacionistas!$F:$F,"&lt;="&amp;EOMONTH(DATEVALUE("01/"&amp;F3&amp;"/"&amp;$F$2),0))</f>
        <v>0</v>
      </c>
      <c r="G21" s="291">
        <f>COUNTIFS(Probacionistas!$AP:$AP,"&lt;&gt;"" ",Probacionistas!$P:$P,"Inscrito nuevo",Probacionistas!$BC:$BC,"Propag.Impresa",Probacionistas!$F:$F,"&gt;="&amp;DATEVALUE("01/"&amp;G3&amp;"/"&amp;$F$2),Probacionistas!$F:$F,"&lt;="&amp;EOMONTH(DATEVALUE("01/"&amp;G3&amp;"/"&amp;$F$2),0))</f>
        <v>0</v>
      </c>
      <c r="H21" s="291">
        <f>COUNTIFS(Probacionistas!$AP:$AP,"&lt;&gt;"" ",Probacionistas!$P:$P,"Inscrito nuevo",Probacionistas!$BC:$BC,"Propag.Impresa",Probacionistas!$F:$F,"&gt;="&amp;DATEVALUE("01/"&amp;H3&amp;"/"&amp;$F$2),Probacionistas!$F:$F,"&lt;="&amp;EOMONTH(DATEVALUE("01/"&amp;H3&amp;"/"&amp;$F$2),0))</f>
        <v>0</v>
      </c>
      <c r="I21" s="291">
        <f>COUNTIFS(Probacionistas!$AP:$AP,"&lt;&gt;"" ",Probacionistas!$P:$P,"Inscrito nuevo",Probacionistas!$BC:$BC,"Propag.Impresa",Probacionistas!$F:$F,"&gt;="&amp;DATEVALUE("01/"&amp;I3&amp;"/"&amp;$F$2),Probacionistas!$F:$F,"&lt;="&amp;EOMONTH(DATEVALUE("01/"&amp;I3&amp;"/"&amp;$F$2),0))</f>
        <v>0</v>
      </c>
      <c r="J21" s="291">
        <f>COUNTIFS(Probacionistas!$AP:$AP,"&lt;&gt;"" ",Probacionistas!$P:$P,"Inscrito nuevo",Probacionistas!$BC:$BC,"Propag.Impresa",Probacionistas!$F:$F,"&gt;="&amp;DATEVALUE("01/"&amp;J3&amp;"/"&amp;$F$2),Probacionistas!$F:$F,"&lt;="&amp;EOMONTH(DATEVALUE("01/"&amp;J3&amp;"/"&amp;$F$2),0))</f>
        <v>0</v>
      </c>
      <c r="K21" s="291">
        <f>COUNTIFS(Probacionistas!$AP:$AP,"&lt;&gt;"" ",Probacionistas!$P:$P,"Inscrito nuevo",Probacionistas!$BC:$BC,"Propag.Impresa",Probacionistas!$F:$F,"&gt;="&amp;DATEVALUE("01/"&amp;K3&amp;"/"&amp;$F$2),Probacionistas!$F:$F,"&lt;="&amp;EOMONTH(DATEVALUE("01/"&amp;K3&amp;"/"&amp;$F$2),0))</f>
        <v>0</v>
      </c>
      <c r="L21" s="291">
        <f>COUNTIFS(Probacionistas!$AP:$AP,"&lt;&gt;"" ",Probacionistas!$P:$P,"Inscrito nuevo",Probacionistas!$BC:$BC,"Propag.Impresa",Probacionistas!$F:$F,"&gt;="&amp;DATEVALUE("01/"&amp;L3&amp;"/"&amp;$F$2),Probacionistas!$F:$F,"&lt;="&amp;EOMONTH(DATEVALUE("01/"&amp;L3&amp;"/"&amp;$F$2),0))</f>
        <v>0</v>
      </c>
      <c r="M21" s="291">
        <f>COUNTIFS(Probacionistas!$AP:$AP,"&lt;&gt;"" ",Probacionistas!$P:$P,"Inscrito nuevo",Probacionistas!$BC:$BC,"Propag.Impresa",Probacionistas!$F:$F,"&gt;="&amp;DATEVALUE("01/"&amp;M3&amp;"/"&amp;$F$2),Probacionistas!$F:$F,"&lt;="&amp;EOMONTH(DATEVALUE("01/"&amp;M3&amp;"/"&amp;$F$2),0))</f>
        <v>0</v>
      </c>
      <c r="N21" s="291">
        <f>COUNTIFS(Probacionistas!$AP:$AP,"&lt;&gt;"" ",Probacionistas!$P:$P,"Inscrito nuevo",Probacionistas!$BC:$BC,"Propag.Impresa",Probacionistas!$F:$F,"&gt;="&amp;DATEVALUE("01/"&amp;N3&amp;"/"&amp;$F$2),Probacionistas!$F:$F,"&lt;="&amp;EOMONTH(DATEVALUE("01/"&amp;N3&amp;"/"&amp;$F$2),0))</f>
        <v>0</v>
      </c>
      <c r="O21" s="291">
        <f>COUNTIFS(Probacionistas!$AP:$AP,"&lt;&gt;"" ",Probacionistas!$P:$P,"Inscrito nuevo",Probacionistas!$BC:$BC,"Propag.Impresa",Probacionistas!$F:$F,"&gt;="&amp;DATEVALUE("01/"&amp;O3&amp;"/"&amp;$F$2),Probacionistas!$F:$F,"&lt;="&amp;EOMONTH(DATEVALUE("01/"&amp;O3&amp;"/"&amp;$F$2),0))</f>
        <v>0</v>
      </c>
      <c r="P21" s="291">
        <f>COUNTIFS(Probacionistas!$AP:$AP,"&lt;&gt;"" ",Probacionistas!$P:$P,"Inscrito nuevo",Probacionistas!$BC:$BC,"Propag.Impresa",Probacionistas!$F:$F,"&gt;="&amp;DATEVALUE("01/"&amp;P3&amp;"/"&amp;$F$2),Probacionistas!$F:$F,"&lt;="&amp;EOMONTH(DATEVALUE("01/"&amp;P3&amp;"/"&amp;$F$2),0))</f>
        <v>0</v>
      </c>
      <c r="Q21" s="291">
        <f>COUNTIFS(Probacionistas!$AP:$AP,"&lt;&gt;"" ",Probacionistas!$P:$P,"Inscrito nuevo",Probacionistas!$BC:$BC,"Propag.Impresa",Probacionistas!$F:$F,"&gt;="&amp;DATEVALUE("01/"&amp;Q3&amp;"/"&amp;$F$2),Probacionistas!$F:$F,"&lt;="&amp;EOMONTH(DATEVALUE("01/"&amp;Q3&amp;"/"&amp;$F$2),0))</f>
        <v>0</v>
      </c>
      <c r="R21" s="56" t="str">
        <f>+Probacionistas!$B$1</f>
        <v>Iquitos</v>
      </c>
    </row>
    <row r="22" spans="1:18">
      <c r="A22" s="293">
        <v>2.2000000000000002</v>
      </c>
      <c r="B22" s="7" t="s">
        <v>239</v>
      </c>
      <c r="C22" s="4">
        <f t="shared" si="4"/>
        <v>0</v>
      </c>
      <c r="D22" s="4">
        <f t="shared" si="5"/>
        <v>0</v>
      </c>
      <c r="E22" s="80">
        <f>COUNTIFS(Probacionistas!$AR:$AR,"&lt;&gt;"" ",Probacionistas!$R:$R,"Inscrito nuevo",Probacionistas!$BE:$BE,"Redes sociales",Probacionistas!$F:$F,"&gt;="&amp;DATEVALUE("01/"&amp;E3&amp;"/"&amp;$E$2),Probacionistas!$F:$F,"&lt;="&amp;EOMONTH(DATEVALUE("01/"&amp;E3&amp;"/"&amp;$E$2),0))</f>
        <v>0</v>
      </c>
      <c r="F22" s="291">
        <f>COUNTIFS(Probacionistas!$AP:$AP,"&lt;&gt;"" ",Probacionistas!$P:$P,"Inscrito nuevo",Probacionistas!$BC:$BC,"Contacto Personal",Probacionistas!$F:$F,"&gt;="&amp;DATEVALUE("01/"&amp;F3&amp;"/"&amp;$F$2),Probacionistas!$F:$F,"&lt;="&amp;EOMONTH(DATEVALUE("01/"&amp;F3&amp;"/"&amp;$F$2),0))</f>
        <v>0</v>
      </c>
      <c r="G22" s="291">
        <f>COUNTIFS(Probacionistas!$AP:$AP,"&lt;&gt;"" ",Probacionistas!$P:$P,"Inscrito nuevo",Probacionistas!$BC:$BC,"Contacto Personal",Probacionistas!$F:$F,"&gt;="&amp;DATEVALUE("01/"&amp;G3&amp;"/"&amp;$F$2),Probacionistas!$F:$F,"&lt;="&amp;EOMONTH(DATEVALUE("01/"&amp;G3&amp;"/"&amp;$F$2),0))</f>
        <v>0</v>
      </c>
      <c r="H22" s="291">
        <f>COUNTIFS(Probacionistas!$AP:$AP,"&lt;&gt;"" ",Probacionistas!$P:$P,"Inscrito nuevo",Probacionistas!$BC:$BC,"Contacto Personal",Probacionistas!$F:$F,"&gt;="&amp;DATEVALUE("01/"&amp;H3&amp;"/"&amp;$F$2),Probacionistas!$F:$F,"&lt;="&amp;EOMONTH(DATEVALUE("01/"&amp;H3&amp;"/"&amp;$F$2),0))</f>
        <v>0</v>
      </c>
      <c r="I22" s="291">
        <f>COUNTIFS(Probacionistas!$AP:$AP,"&lt;&gt;"" ",Probacionistas!$P:$P,"Inscrito nuevo",Probacionistas!$BC:$BC,"Contacto Personal",Probacionistas!$F:$F,"&gt;="&amp;DATEVALUE("01/"&amp;I3&amp;"/"&amp;$F$2),Probacionistas!$F:$F,"&lt;="&amp;EOMONTH(DATEVALUE("01/"&amp;I3&amp;"/"&amp;$F$2),0))</f>
        <v>0</v>
      </c>
      <c r="J22" s="291">
        <f>COUNTIFS(Probacionistas!$AP:$AP,"&lt;&gt;"" ",Probacionistas!$P:$P,"Inscrito nuevo",Probacionistas!$BC:$BC,"Contacto Personal",Probacionistas!$F:$F,"&gt;="&amp;DATEVALUE("01/"&amp;J3&amp;"/"&amp;$F$2),Probacionistas!$F:$F,"&lt;="&amp;EOMONTH(DATEVALUE("01/"&amp;J3&amp;"/"&amp;$F$2),0))</f>
        <v>0</v>
      </c>
      <c r="K22" s="291">
        <f>COUNTIFS(Probacionistas!$AP:$AP,"&lt;&gt;"" ",Probacionistas!$P:$P,"Inscrito nuevo",Probacionistas!$BC:$BC,"Contacto Personal",Probacionistas!$F:$F,"&gt;="&amp;DATEVALUE("01/"&amp;K3&amp;"/"&amp;$F$2),Probacionistas!$F:$F,"&lt;="&amp;EOMONTH(DATEVALUE("01/"&amp;K3&amp;"/"&amp;$F$2),0))</f>
        <v>0</v>
      </c>
      <c r="L22" s="291">
        <f>COUNTIFS(Probacionistas!$AP:$AP,"&lt;&gt;"" ",Probacionistas!$P:$P,"Inscrito nuevo",Probacionistas!$BC:$BC,"Contacto Personal",Probacionistas!$F:$F,"&gt;="&amp;DATEVALUE("01/"&amp;L3&amp;"/"&amp;$F$2),Probacionistas!$F:$F,"&lt;="&amp;EOMONTH(DATEVALUE("01/"&amp;L3&amp;"/"&amp;$F$2),0))</f>
        <v>0</v>
      </c>
      <c r="M22" s="291">
        <f>COUNTIFS(Probacionistas!$AP:$AP,"&lt;&gt;"" ",Probacionistas!$P:$P,"Inscrito nuevo",Probacionistas!$BC:$BC,"Contacto Personal",Probacionistas!$F:$F,"&gt;="&amp;DATEVALUE("01/"&amp;M3&amp;"/"&amp;$F$2),Probacionistas!$F:$F,"&lt;="&amp;EOMONTH(DATEVALUE("01/"&amp;M3&amp;"/"&amp;$F$2),0))</f>
        <v>0</v>
      </c>
      <c r="N22" s="291">
        <f>COUNTIFS(Probacionistas!$AP:$AP,"&lt;&gt;"" ",Probacionistas!$P:$P,"Inscrito nuevo",Probacionistas!$BC:$BC,"Contacto Personal",Probacionistas!$F:$F,"&gt;="&amp;DATEVALUE("01/"&amp;N3&amp;"/"&amp;$F$2),Probacionistas!$F:$F,"&lt;="&amp;EOMONTH(DATEVALUE("01/"&amp;N3&amp;"/"&amp;$F$2),0))</f>
        <v>0</v>
      </c>
      <c r="O22" s="291">
        <f>COUNTIFS(Probacionistas!$AP:$AP,"&lt;&gt;"" ",Probacionistas!$P:$P,"Inscrito nuevo",Probacionistas!$BC:$BC,"Contacto Personal",Probacionistas!$F:$F,"&gt;="&amp;DATEVALUE("01/"&amp;O3&amp;"/"&amp;$F$2),Probacionistas!$F:$F,"&lt;="&amp;EOMONTH(DATEVALUE("01/"&amp;O3&amp;"/"&amp;$F$2),0))</f>
        <v>0</v>
      </c>
      <c r="P22" s="291">
        <f>COUNTIFS(Probacionistas!$AP:$AP,"&lt;&gt;"" ",Probacionistas!$P:$P,"Inscrito nuevo",Probacionistas!$BC:$BC,"Contacto Personal",Probacionistas!$F:$F,"&gt;="&amp;DATEVALUE("01/"&amp;P3&amp;"/"&amp;$F$2),Probacionistas!$F:$F,"&lt;="&amp;EOMONTH(DATEVALUE("01/"&amp;P3&amp;"/"&amp;$F$2),0))</f>
        <v>0</v>
      </c>
      <c r="Q22" s="291">
        <f>COUNTIFS(Probacionistas!$AP:$AP,"&lt;&gt;"" ",Probacionistas!$P:$P,"Inscrito nuevo",Probacionistas!$BC:$BC,"Contacto Personal",Probacionistas!$F:$F,"&gt;="&amp;DATEVALUE("01/"&amp;Q3&amp;"/"&amp;$F$2),Probacionistas!$F:$F,"&lt;="&amp;EOMONTH(DATEVALUE("01/"&amp;Q3&amp;"/"&amp;$F$2),0))</f>
        <v>0</v>
      </c>
      <c r="R22" s="56" t="str">
        <f>+Probacionistas!$B$1</f>
        <v>Iquitos</v>
      </c>
    </row>
    <row r="23" spans="1:18">
      <c r="A23" s="293">
        <v>2.21</v>
      </c>
      <c r="B23" s="7" t="s">
        <v>240</v>
      </c>
      <c r="C23" s="4">
        <f t="shared" si="4"/>
        <v>0</v>
      </c>
      <c r="D23" s="4">
        <f t="shared" si="5"/>
        <v>0</v>
      </c>
      <c r="E23" s="79">
        <f>COUNTIFS(Probacionistas!$AR:$AR,"&lt;&gt;"" ",Probacionistas!$R:$R,"Inscrito nuevo",Probacionistas!$BE:$BE,"Propag.Impresa",Probacionistas!$F:$F,"&gt;="&amp;DATEVALUE("01/"&amp;E3&amp;"/"&amp;$E$2),Probacionistas!$F:$F,"&lt;="&amp;EOMONTH(DATEVALUE("01/"&amp;E3&amp;"/"&amp;$E$2),0))</f>
        <v>0</v>
      </c>
      <c r="F23" s="79">
        <f>COUNTIFS(Probacionistas!$AP:$AP,"&lt;&gt;"" ",Probacionistas!$P:$P,"Inscrito nuevo",Probacionistas!$BC:$BC,"Actividades",Probacionistas!$F:$F,"&gt;="&amp;DATEVALUE("01/"&amp;F3&amp;"/"&amp;$F$2),Probacionistas!$F:$F,"&lt;="&amp;EOMONTH(DATEVALUE("01/"&amp;F3&amp;"/"&amp;$F$2),0))</f>
        <v>0</v>
      </c>
      <c r="G23" s="79">
        <f>COUNTIFS(Probacionistas!$AP:$AP,"&lt;&gt;"" ",Probacionistas!$P:$P,"Inscrito nuevo",Probacionistas!$BC:$BC,"Actividades",Probacionistas!$F:$F,"&gt;="&amp;DATEVALUE("01/"&amp;G3&amp;"/"&amp;$F$2),Probacionistas!$F:$F,"&lt;="&amp;EOMONTH(DATEVALUE("01/"&amp;G3&amp;"/"&amp;$F$2),0))</f>
        <v>0</v>
      </c>
      <c r="H23" s="79">
        <f>COUNTIFS(Probacionistas!$AP:$AP,"&lt;&gt;"" ",Probacionistas!$P:$P,"Inscrito nuevo",Probacionistas!$BC:$BC,"Actividades",Probacionistas!$F:$F,"&gt;="&amp;DATEVALUE("01/"&amp;H3&amp;"/"&amp;$F$2),Probacionistas!$F:$F,"&lt;="&amp;EOMONTH(DATEVALUE("01/"&amp;H3&amp;"/"&amp;$F$2),0))</f>
        <v>0</v>
      </c>
      <c r="I23" s="79">
        <f>COUNTIFS(Probacionistas!$AP:$AP,"&lt;&gt;"" ",Probacionistas!$P:$P,"Inscrito nuevo",Probacionistas!$BC:$BC,"Actividades",Probacionistas!$F:$F,"&gt;="&amp;DATEVALUE("01/"&amp;I3&amp;"/"&amp;$F$2),Probacionistas!$F:$F,"&lt;="&amp;EOMONTH(DATEVALUE("01/"&amp;I3&amp;"/"&amp;$F$2),0))</f>
        <v>0</v>
      </c>
      <c r="J23" s="79">
        <f>COUNTIFS(Probacionistas!$AP:$AP,"&lt;&gt;"" ",Probacionistas!$P:$P,"Inscrito nuevo",Probacionistas!$BC:$BC,"Actividades",Probacionistas!$F:$F,"&gt;="&amp;DATEVALUE("01/"&amp;J3&amp;"/"&amp;$F$2),Probacionistas!$F:$F,"&lt;="&amp;EOMONTH(DATEVALUE("01/"&amp;J3&amp;"/"&amp;$F$2),0))</f>
        <v>0</v>
      </c>
      <c r="K23" s="79">
        <f>COUNTIFS(Probacionistas!$AP:$AP,"&lt;&gt;"" ",Probacionistas!$P:$P,"Inscrito nuevo",Probacionistas!$BC:$BC,"Actividades",Probacionistas!$F:$F,"&gt;="&amp;DATEVALUE("01/"&amp;K3&amp;"/"&amp;$F$2),Probacionistas!$F:$F,"&lt;="&amp;EOMONTH(DATEVALUE("01/"&amp;K3&amp;"/"&amp;$F$2),0))</f>
        <v>0</v>
      </c>
      <c r="L23" s="79">
        <f>COUNTIFS(Probacionistas!$AP:$AP,"&lt;&gt;"" ",Probacionistas!$P:$P,"Inscrito nuevo",Probacionistas!$BC:$BC,"Actividades",Probacionistas!$F:$F,"&gt;="&amp;DATEVALUE("01/"&amp;L3&amp;"/"&amp;$F$2),Probacionistas!$F:$F,"&lt;="&amp;EOMONTH(DATEVALUE("01/"&amp;L3&amp;"/"&amp;$F$2),0))</f>
        <v>0</v>
      </c>
      <c r="M23" s="79">
        <f>COUNTIFS(Probacionistas!$AP:$AP,"&lt;&gt;"" ",Probacionistas!$P:$P,"Inscrito nuevo",Probacionistas!$BC:$BC,"Actividades",Probacionistas!$F:$F,"&gt;="&amp;DATEVALUE("01/"&amp;M3&amp;"/"&amp;$F$2),Probacionistas!$F:$F,"&lt;="&amp;EOMONTH(DATEVALUE("01/"&amp;M3&amp;"/"&amp;$F$2),0))</f>
        <v>0</v>
      </c>
      <c r="N23" s="79">
        <f>COUNTIFS(Probacionistas!$AP:$AP,"&lt;&gt;"" ",Probacionistas!$P:$P,"Inscrito nuevo",Probacionistas!$BC:$BC,"Actividades",Probacionistas!$F:$F,"&gt;="&amp;DATEVALUE("01/"&amp;N3&amp;"/"&amp;$F$2),Probacionistas!$F:$F,"&lt;="&amp;EOMONTH(DATEVALUE("01/"&amp;N3&amp;"/"&amp;$F$2),0))</f>
        <v>0</v>
      </c>
      <c r="O23" s="79">
        <f>COUNTIFS(Probacionistas!$AP:$AP,"&lt;&gt;"" ",Probacionistas!$P:$P,"Inscrito nuevo",Probacionistas!$BC:$BC,"Actividades",Probacionistas!$F:$F,"&gt;="&amp;DATEVALUE("01/"&amp;O3&amp;"/"&amp;$F$2),Probacionistas!$F:$F,"&lt;="&amp;EOMONTH(DATEVALUE("01/"&amp;O3&amp;"/"&amp;$F$2),0))</f>
        <v>0</v>
      </c>
      <c r="P23" s="79">
        <f>COUNTIFS(Probacionistas!$AP:$AP,"&lt;&gt;"" ",Probacionistas!$P:$P,"Inscrito nuevo",Probacionistas!$BC:$BC,"Actividades",Probacionistas!$F:$F,"&gt;="&amp;DATEVALUE("01/"&amp;P3&amp;"/"&amp;$F$2),Probacionistas!$F:$F,"&lt;="&amp;EOMONTH(DATEVALUE("01/"&amp;P3&amp;"/"&amp;$F$2),0))</f>
        <v>0</v>
      </c>
      <c r="Q23" s="79">
        <f>COUNTIFS(Probacionistas!$AP:$AP,"&lt;&gt;"" ",Probacionistas!$P:$P,"Inscrito nuevo",Probacionistas!$BC:$BC,"Actividades",Probacionistas!$F:$F,"&gt;="&amp;DATEVALUE("01/"&amp;Q3&amp;"/"&amp;$F$2),Probacionistas!$F:$F,"&lt;="&amp;EOMONTH(DATEVALUE("01/"&amp;Q3&amp;"/"&amp;$F$2),0))</f>
        <v>0</v>
      </c>
      <c r="R23" s="56" t="str">
        <f>+Probacionistas!$B$1</f>
        <v>Iquitos</v>
      </c>
    </row>
    <row r="24" spans="1:18">
      <c r="A24" s="293">
        <v>2.2200000000000002</v>
      </c>
      <c r="B24" s="7" t="s">
        <v>241</v>
      </c>
      <c r="C24" s="4">
        <f t="shared" si="4"/>
        <v>0</v>
      </c>
      <c r="D24" s="4">
        <f t="shared" si="5"/>
        <v>0</v>
      </c>
      <c r="E24" s="6">
        <f>COUNTIFS(Probacionistas!$AR:$AR,"&lt;&gt;"" ",Probacionistas!$R:$R,"Inscrito nuevo",Probacionistas!$BE:$BE,"Contacto Personal",Probacionistas!$F:$F,"&gt;="&amp;DATEVALUE("01/"&amp;E3&amp;"/"&amp;$E$2),Probacionistas!$F:$F,"&lt;="&amp;EOMONTH(DATEVALUE("01/"&amp;E3&amp;"/"&amp;$E$2),0))</f>
        <v>0</v>
      </c>
      <c r="F24" s="6">
        <f>COUNTIFS(Probacionistas!$AP:$AP,"&lt;&gt;"" ",Probacionistas!$P:$P,"Inscrito nuevo",Probacionistas!$BC:$BC,"Web",Probacionistas!$F:$F,"&gt;="&amp;DATEVALUE("01/"&amp;F3&amp;"/"&amp;$F$2),Probacionistas!$F:$F,"&lt;="&amp;EOMONTH(DATEVALUE("01/"&amp;F3&amp;"/"&amp;$F$2),0))</f>
        <v>0</v>
      </c>
      <c r="G24" s="6">
        <f>COUNTIFS(Probacionistas!$AP:$AP,"&lt;&gt;"" ",Probacionistas!$P:$P,"Inscrito nuevo",Probacionistas!$BC:$BC,"Web",Probacionistas!$F:$F,"&gt;="&amp;DATEVALUE("01/"&amp;G3&amp;"/"&amp;$F$2),Probacionistas!$F:$F,"&lt;="&amp;EOMONTH(DATEVALUE("01/"&amp;G3&amp;"/"&amp;$F$2),0))</f>
        <v>0</v>
      </c>
      <c r="H24" s="6">
        <f>COUNTIFS(Probacionistas!$AP:$AP,"&lt;&gt;"" ",Probacionistas!$P:$P,"Inscrito nuevo",Probacionistas!$BC:$BC,"Web",Probacionistas!$F:$F,"&gt;="&amp;DATEVALUE("01/"&amp;H3&amp;"/"&amp;$F$2),Probacionistas!$F:$F,"&lt;="&amp;EOMONTH(DATEVALUE("01/"&amp;H3&amp;"/"&amp;$F$2),0))</f>
        <v>0</v>
      </c>
      <c r="I24" s="6">
        <f>COUNTIFS(Probacionistas!$AP:$AP,"&lt;&gt;"" ",Probacionistas!$P:$P,"Inscrito nuevo",Probacionistas!$BC:$BC,"Web",Probacionistas!$F:$F,"&gt;="&amp;DATEVALUE("01/"&amp;I3&amp;"/"&amp;$F$2),Probacionistas!$F:$F,"&lt;="&amp;EOMONTH(DATEVALUE("01/"&amp;I3&amp;"/"&amp;$F$2),0))</f>
        <v>0</v>
      </c>
      <c r="J24" s="6">
        <f>COUNTIFS(Probacionistas!$AP:$AP,"&lt;&gt;"" ",Probacionistas!$P:$P,"Inscrito nuevo",Probacionistas!$BC:$BC,"Web",Probacionistas!$F:$F,"&gt;="&amp;DATEVALUE("01/"&amp;J3&amp;"/"&amp;$F$2),Probacionistas!$F:$F,"&lt;="&amp;EOMONTH(DATEVALUE("01/"&amp;J3&amp;"/"&amp;$F$2),0))</f>
        <v>0</v>
      </c>
      <c r="K24" s="6">
        <f>COUNTIFS(Probacionistas!$AP:$AP,"&lt;&gt;"" ",Probacionistas!$P:$P,"Inscrito nuevo",Probacionistas!$BC:$BC,"Web",Probacionistas!$F:$F,"&gt;="&amp;DATEVALUE("01/"&amp;K3&amp;"/"&amp;$F$2),Probacionistas!$F:$F,"&lt;="&amp;EOMONTH(DATEVALUE("01/"&amp;K3&amp;"/"&amp;$F$2),0))</f>
        <v>0</v>
      </c>
      <c r="L24" s="6">
        <f>COUNTIFS(Probacionistas!$AP:$AP,"&lt;&gt;"" ",Probacionistas!$P:$P,"Inscrito nuevo",Probacionistas!$BC:$BC,"Web",Probacionistas!$F:$F,"&gt;="&amp;DATEVALUE("01/"&amp;L3&amp;"/"&amp;$F$2),Probacionistas!$F:$F,"&lt;="&amp;EOMONTH(DATEVALUE("01/"&amp;L3&amp;"/"&amp;$F$2),0))</f>
        <v>0</v>
      </c>
      <c r="M24" s="6">
        <f>COUNTIFS(Probacionistas!$AP:$AP,"&lt;&gt;"" ",Probacionistas!$P:$P,"Inscrito nuevo",Probacionistas!$BC:$BC,"Web",Probacionistas!$F:$F,"&gt;="&amp;DATEVALUE("01/"&amp;M3&amp;"/"&amp;$F$2),Probacionistas!$F:$F,"&lt;="&amp;EOMONTH(DATEVALUE("01/"&amp;M3&amp;"/"&amp;$F$2),0))</f>
        <v>0</v>
      </c>
      <c r="N24" s="6">
        <f>COUNTIFS(Probacionistas!$AP:$AP,"&lt;&gt;"" ",Probacionistas!$P:$P,"Inscrito nuevo",Probacionistas!$BC:$BC,"Web",Probacionistas!$F:$F,"&gt;="&amp;DATEVALUE("01/"&amp;N3&amp;"/"&amp;$F$2),Probacionistas!$F:$F,"&lt;="&amp;EOMONTH(DATEVALUE("01/"&amp;N3&amp;"/"&amp;$F$2),0))</f>
        <v>0</v>
      </c>
      <c r="O24" s="6">
        <f>COUNTIFS(Probacionistas!$AP:$AP,"&lt;&gt;"" ",Probacionistas!$P:$P,"Inscrito nuevo",Probacionistas!$BC:$BC,"Web",Probacionistas!$F:$F,"&gt;="&amp;DATEVALUE("01/"&amp;O3&amp;"/"&amp;$F$2),Probacionistas!$F:$F,"&lt;="&amp;EOMONTH(DATEVALUE("01/"&amp;O3&amp;"/"&amp;$F$2),0))</f>
        <v>0</v>
      </c>
      <c r="P24" s="6">
        <f>COUNTIFS(Probacionistas!$AP:$AP,"&lt;&gt;"" ",Probacionistas!$P:$P,"Inscrito nuevo",Probacionistas!$BC:$BC,"Web",Probacionistas!$F:$F,"&gt;="&amp;DATEVALUE("01/"&amp;P3&amp;"/"&amp;$F$2),Probacionistas!$F:$F,"&lt;="&amp;EOMONTH(DATEVALUE("01/"&amp;P3&amp;"/"&amp;$F$2),0))</f>
        <v>0</v>
      </c>
      <c r="Q24" s="6">
        <f>COUNTIFS(Probacionistas!$AP:$AP,"&lt;&gt;"" ",Probacionistas!$P:$P,"Inscrito nuevo",Probacionistas!$BC:$BC,"Web",Probacionistas!$F:$F,"&gt;="&amp;DATEVALUE("01/"&amp;Q3&amp;"/"&amp;$F$2),Probacionistas!$F:$F,"&lt;="&amp;EOMONTH(DATEVALUE("01/"&amp;Q3&amp;"/"&amp;$F$2),0))</f>
        <v>0</v>
      </c>
      <c r="R24" s="56" t="str">
        <f>+Probacionistas!$B$1</f>
        <v>Iquitos</v>
      </c>
    </row>
    <row r="25" spans="1:18">
      <c r="A25" s="293">
        <v>2.23</v>
      </c>
      <c r="B25" s="10" t="s">
        <v>242</v>
      </c>
      <c r="C25" s="4">
        <f t="shared" si="4"/>
        <v>0</v>
      </c>
      <c r="D25" s="4">
        <f t="shared" si="5"/>
        <v>0</v>
      </c>
      <c r="E25" s="6">
        <f>COUNTIFS(Probacionistas!$AR:$AR,"&lt;&gt;"" ",Probacionistas!$R:$R,"Inscrito nuevo",Probacionistas!$BE:$BE,"Actividades",Probacionistas!$F:$F,"&gt;="&amp;DATEVALUE("01/"&amp;E2&amp;"/"&amp;$E$2),Probacionistas!$F:$F,"&lt;="&amp;EOMONTH(DATEVALUE("01/"&amp;E2&amp;"/"&amp;$E$2),0))</f>
        <v>0</v>
      </c>
      <c r="F25" s="6">
        <f>COUNTIFS(Probacionistas!$AP:$AP,"&lt;&gt;"" ",Probacionistas!$P:$P,"Inscrito nuevo",Probacionistas!$BC:$BC,"Cursos",Probacionistas!$F:$F,"&gt;="&amp;DATEVALUE("01/"&amp;F3&amp;"/"&amp;$F$2),Probacionistas!$F:$F,"&lt;="&amp;EOMONTH(DATEVALUE("01/"&amp;F3&amp;"/"&amp;$F$2),0))</f>
        <v>0</v>
      </c>
      <c r="G25" s="6">
        <f>COUNTIFS(Probacionistas!$AP:$AP,"&lt;&gt;"" ",Probacionistas!$P:$P,"Inscrito nuevo",Probacionistas!$BC:$BC,"Cursos",Probacionistas!$F:$F,"&gt;="&amp;DATEVALUE("01/"&amp;G3&amp;"/"&amp;$F$2),Probacionistas!$F:$F,"&lt;="&amp;EOMONTH(DATEVALUE("01/"&amp;G3&amp;"/"&amp;$F$2),0))</f>
        <v>0</v>
      </c>
      <c r="H25" s="6">
        <f>COUNTIFS(Probacionistas!$AP:$AP,"&lt;&gt;"" ",Probacionistas!$P:$P,"Inscrito nuevo",Probacionistas!$BC:$BC,"Cursos",Probacionistas!$F:$F,"&gt;="&amp;DATEVALUE("01/"&amp;H3&amp;"/"&amp;$F$2),Probacionistas!$F:$F,"&lt;="&amp;EOMONTH(DATEVALUE("01/"&amp;H3&amp;"/"&amp;$F$2),0))</f>
        <v>0</v>
      </c>
      <c r="I25" s="6">
        <f>COUNTIFS(Probacionistas!$AP:$AP,"&lt;&gt;"" ",Probacionistas!$P:$P,"Inscrito nuevo",Probacionistas!$BC:$BC,"Cursos",Probacionistas!$F:$F,"&gt;="&amp;DATEVALUE("01/"&amp;I3&amp;"/"&amp;$F$2),Probacionistas!$F:$F,"&lt;="&amp;EOMONTH(DATEVALUE("01/"&amp;I3&amp;"/"&amp;$F$2),0))</f>
        <v>0</v>
      </c>
      <c r="J25" s="6">
        <f>COUNTIFS(Probacionistas!$AP:$AP,"&lt;&gt;"" ",Probacionistas!$P:$P,"Inscrito nuevo",Probacionistas!$BC:$BC,"Cursos",Probacionistas!$F:$F,"&gt;="&amp;DATEVALUE("01/"&amp;J3&amp;"/"&amp;$F$2),Probacionistas!$F:$F,"&lt;="&amp;EOMONTH(DATEVALUE("01/"&amp;J3&amp;"/"&amp;$F$2),0))</f>
        <v>0</v>
      </c>
      <c r="K25" s="6">
        <f>COUNTIFS(Probacionistas!$AP:$AP,"&lt;&gt;"" ",Probacionistas!$P:$P,"Inscrito nuevo",Probacionistas!$BC:$BC,"Cursos",Probacionistas!$F:$F,"&gt;="&amp;DATEVALUE("01/"&amp;K3&amp;"/"&amp;$F$2),Probacionistas!$F:$F,"&lt;="&amp;EOMONTH(DATEVALUE("01/"&amp;K3&amp;"/"&amp;$F$2),0))</f>
        <v>0</v>
      </c>
      <c r="L25" s="6">
        <f>COUNTIFS(Probacionistas!$AP:$AP,"&lt;&gt;"" ",Probacionistas!$P:$P,"Inscrito nuevo",Probacionistas!$BC:$BC,"Cursos",Probacionistas!$F:$F,"&gt;="&amp;DATEVALUE("01/"&amp;L3&amp;"/"&amp;$F$2),Probacionistas!$F:$F,"&lt;="&amp;EOMONTH(DATEVALUE("01/"&amp;L3&amp;"/"&amp;$F$2),0))</f>
        <v>0</v>
      </c>
      <c r="M25" s="6">
        <f>COUNTIFS(Probacionistas!$AP:$AP,"&lt;&gt;"" ",Probacionistas!$P:$P,"Inscrito nuevo",Probacionistas!$BC:$BC,"Cursos",Probacionistas!$F:$F,"&gt;="&amp;DATEVALUE("01/"&amp;M3&amp;"/"&amp;$F$2),Probacionistas!$F:$F,"&lt;="&amp;EOMONTH(DATEVALUE("01/"&amp;M3&amp;"/"&amp;$F$2),0))</f>
        <v>0</v>
      </c>
      <c r="N25" s="6">
        <f>COUNTIFS(Probacionistas!$AP:$AP,"&lt;&gt;"" ",Probacionistas!$P:$P,"Inscrito nuevo",Probacionistas!$BC:$BC,"Cursos",Probacionistas!$F:$F,"&gt;="&amp;DATEVALUE("01/"&amp;N3&amp;"/"&amp;$F$2),Probacionistas!$F:$F,"&lt;="&amp;EOMONTH(DATEVALUE("01/"&amp;N3&amp;"/"&amp;$F$2),0))</f>
        <v>0</v>
      </c>
      <c r="O25" s="6">
        <f>COUNTIFS(Probacionistas!$AP:$AP,"&lt;&gt;"" ",Probacionistas!$P:$P,"Inscrito nuevo",Probacionistas!$BC:$BC,"Cursos",Probacionistas!$F:$F,"&gt;="&amp;DATEVALUE("01/"&amp;O3&amp;"/"&amp;$F$2),Probacionistas!$F:$F,"&lt;="&amp;EOMONTH(DATEVALUE("01/"&amp;O3&amp;"/"&amp;$F$2),0))</f>
        <v>0</v>
      </c>
      <c r="P25" s="6">
        <f>COUNTIFS(Probacionistas!$AP:$AP,"&lt;&gt;"" ",Probacionistas!$P:$P,"Inscrito nuevo",Probacionistas!$BC:$BC,"Cursos",Probacionistas!$F:$F,"&gt;="&amp;DATEVALUE("01/"&amp;P3&amp;"/"&amp;$F$2),Probacionistas!$F:$F,"&lt;="&amp;EOMONTH(DATEVALUE("01/"&amp;P3&amp;"/"&amp;$F$2),0))</f>
        <v>0</v>
      </c>
      <c r="Q25" s="6">
        <f>COUNTIFS(Probacionistas!$AP:$AP,"&lt;&gt;"" ",Probacionistas!$P:$P,"Inscrito nuevo",Probacionistas!$BC:$BC,"Cursos",Probacionistas!$F:$F,"&gt;="&amp;DATEVALUE("01/"&amp;Q3&amp;"/"&amp;$F$2),Probacionistas!$F:$F,"&lt;="&amp;EOMONTH(DATEVALUE("01/"&amp;Q3&amp;"/"&amp;$F$2),0))</f>
        <v>0</v>
      </c>
      <c r="R25" s="56" t="str">
        <f>+Probacionistas!$B$1</f>
        <v>Iquitos</v>
      </c>
    </row>
    <row r="26" spans="1:18">
      <c r="A26" s="293">
        <v>2.2400000000000002</v>
      </c>
      <c r="B26" s="10" t="s">
        <v>243</v>
      </c>
      <c r="C26" s="4">
        <f t="shared" si="4"/>
        <v>0</v>
      </c>
      <c r="D26" s="4">
        <f t="shared" si="5"/>
        <v>0</v>
      </c>
      <c r="E26" s="6">
        <f>COUNTIFS(Probacionistas!$AR:$AR,"&lt;&gt;"" ",Probacionistas!$R:$R,"Inscrito nuevo",Probacionistas!$BE:$BE,"Web",Probacionistas!$F:$F,"&gt;="&amp;DATEVALUE("01/"&amp;E3&amp;"/"&amp;$E$2),Probacionistas!$F:$F,"&lt;="&amp;EOMONTH(DATEVALUE("01/"&amp;E3&amp;"/"&amp;$E$2),0))</f>
        <v>0</v>
      </c>
      <c r="F26" s="6">
        <f>COUNTIFS(Probacionistas!$AP:$AP,"&lt;&gt;"" ",Probacionistas!$P:$P,"Inscrito nuevo",Probacionistas!$BC:$BC,"Llamadas",Probacionistas!$F:$F,"&gt;="&amp;DATEVALUE("01/"&amp;F3&amp;"/"&amp;$F$2),Probacionistas!$F:$F,"&lt;="&amp;EOMONTH(DATEVALUE("01/"&amp;F3&amp;"/"&amp;$F$2),0))</f>
        <v>0</v>
      </c>
      <c r="G26" s="6">
        <f>COUNTIFS(Probacionistas!$AP:$AP,"&lt;&gt;"" ",Probacionistas!$P:$P,"Inscrito nuevo",Probacionistas!$BC:$BC,"Llamadas",Probacionistas!$F:$F,"&gt;="&amp;DATEVALUE("01/"&amp;G3&amp;"/"&amp;$F$2),Probacionistas!$F:$F,"&lt;="&amp;EOMONTH(DATEVALUE("01/"&amp;G3&amp;"/"&amp;$F$2),0))</f>
        <v>0</v>
      </c>
      <c r="H26" s="6">
        <f>COUNTIFS(Probacionistas!$AP:$AP,"&lt;&gt;"" ",Probacionistas!$P:$P,"Inscrito nuevo",Probacionistas!$BC:$BC,"Llamadas",Probacionistas!$F:$F,"&gt;="&amp;DATEVALUE("01/"&amp;H3&amp;"/"&amp;$F$2),Probacionistas!$F:$F,"&lt;="&amp;EOMONTH(DATEVALUE("01/"&amp;H3&amp;"/"&amp;$F$2),0))</f>
        <v>0</v>
      </c>
      <c r="I26" s="6">
        <f>COUNTIFS(Probacionistas!$AP:$AP,"&lt;&gt;"" ",Probacionistas!$P:$P,"Inscrito nuevo",Probacionistas!$BC:$BC,"Llamadas",Probacionistas!$F:$F,"&gt;="&amp;DATEVALUE("01/"&amp;I3&amp;"/"&amp;$F$2),Probacionistas!$F:$F,"&lt;="&amp;EOMONTH(DATEVALUE("01/"&amp;I3&amp;"/"&amp;$F$2),0))</f>
        <v>0</v>
      </c>
      <c r="J26" s="6">
        <f>COUNTIFS(Probacionistas!$AP:$AP,"&lt;&gt;"" ",Probacionistas!$P:$P,"Inscrito nuevo",Probacionistas!$BC:$BC,"Llamadas",Probacionistas!$F:$F,"&gt;="&amp;DATEVALUE("01/"&amp;J3&amp;"/"&amp;$F$2),Probacionistas!$F:$F,"&lt;="&amp;EOMONTH(DATEVALUE("01/"&amp;J3&amp;"/"&amp;$F$2),0))</f>
        <v>0</v>
      </c>
      <c r="K26" s="6">
        <f>COUNTIFS(Probacionistas!$AP:$AP,"&lt;&gt;"" ",Probacionistas!$P:$P,"Inscrito nuevo",Probacionistas!$BC:$BC,"Llamadas",Probacionistas!$F:$F,"&gt;="&amp;DATEVALUE("01/"&amp;K3&amp;"/"&amp;$F$2),Probacionistas!$F:$F,"&lt;="&amp;EOMONTH(DATEVALUE("01/"&amp;K3&amp;"/"&amp;$F$2),0))</f>
        <v>0</v>
      </c>
      <c r="L26" s="6">
        <f>COUNTIFS(Probacionistas!$AP:$AP,"&lt;&gt;"" ",Probacionistas!$P:$P,"Inscrito nuevo",Probacionistas!$BC:$BC,"Llamadas",Probacionistas!$F:$F,"&gt;="&amp;DATEVALUE("01/"&amp;L3&amp;"/"&amp;$F$2),Probacionistas!$F:$F,"&lt;="&amp;EOMONTH(DATEVALUE("01/"&amp;L3&amp;"/"&amp;$F$2),0))</f>
        <v>0</v>
      </c>
      <c r="M26" s="6">
        <f>COUNTIFS(Probacionistas!$AP:$AP,"&lt;&gt;"" ",Probacionistas!$P:$P,"Inscrito nuevo",Probacionistas!$BC:$BC,"Llamadas",Probacionistas!$F:$F,"&gt;="&amp;DATEVALUE("01/"&amp;M3&amp;"/"&amp;$F$2),Probacionistas!$F:$F,"&lt;="&amp;EOMONTH(DATEVALUE("01/"&amp;M3&amp;"/"&amp;$F$2),0))</f>
        <v>0</v>
      </c>
      <c r="N26" s="6">
        <f>COUNTIFS(Probacionistas!$AP:$AP,"&lt;&gt;"" ",Probacionistas!$P:$P,"Inscrito nuevo",Probacionistas!$BC:$BC,"Llamadas",Probacionistas!$F:$F,"&gt;="&amp;DATEVALUE("01/"&amp;N3&amp;"/"&amp;$F$2),Probacionistas!$F:$F,"&lt;="&amp;EOMONTH(DATEVALUE("01/"&amp;N3&amp;"/"&amp;$F$2),0))</f>
        <v>0</v>
      </c>
      <c r="O26" s="6">
        <f>COUNTIFS(Probacionistas!$AP:$AP,"&lt;&gt;"" ",Probacionistas!$P:$P,"Inscrito nuevo",Probacionistas!$BC:$BC,"Llamadas",Probacionistas!$F:$F,"&gt;="&amp;DATEVALUE("01/"&amp;O3&amp;"/"&amp;$F$2),Probacionistas!$F:$F,"&lt;="&amp;EOMONTH(DATEVALUE("01/"&amp;O3&amp;"/"&amp;$F$2),0))</f>
        <v>0</v>
      </c>
      <c r="P26" s="6">
        <f>COUNTIFS(Probacionistas!$AP:$AP,"&lt;&gt;"" ",Probacionistas!$P:$P,"Inscrito nuevo",Probacionistas!$BC:$BC,"Llamadas",Probacionistas!$F:$F,"&gt;="&amp;DATEVALUE("01/"&amp;P3&amp;"/"&amp;$F$2),Probacionistas!$F:$F,"&lt;="&amp;EOMONTH(DATEVALUE("01/"&amp;P3&amp;"/"&amp;$F$2),0))</f>
        <v>0</v>
      </c>
      <c r="Q26" s="6">
        <f>COUNTIFS(Probacionistas!$AP:$AP,"&lt;&gt;"" ",Probacionistas!$P:$P,"Inscrito nuevo",Probacionistas!$BC:$BC,"Llamadas",Probacionistas!$F:$F,"&gt;="&amp;DATEVALUE("01/"&amp;Q3&amp;"/"&amp;$F$2),Probacionistas!$F:$F,"&lt;="&amp;EOMONTH(DATEVALUE("01/"&amp;Q3&amp;"/"&amp;$F$2),0))</f>
        <v>0</v>
      </c>
      <c r="R26" s="56" t="str">
        <f>+Probacionistas!$B$1</f>
        <v>Iquitos</v>
      </c>
    </row>
    <row r="27" spans="1:18">
      <c r="A27" s="293">
        <v>2.25</v>
      </c>
      <c r="B27" s="164" t="s">
        <v>244</v>
      </c>
      <c r="C27" s="4">
        <f t="shared" si="4"/>
        <v>0</v>
      </c>
      <c r="D27" s="4">
        <f t="shared" si="5"/>
        <v>0</v>
      </c>
      <c r="E27" s="32"/>
      <c r="F27" s="6">
        <f>COUNTIFS(Probacionistas!$AP:$AP,"&lt;&gt;"" ",Probacionistas!$P:$P,"Inscrito nuevo",Probacionistas!$BC:$BC,"Mensajes de texto",Probacionistas!$F:$F,"&gt;="&amp;DATEVALUE("01/"&amp;F3&amp;"/"&amp;$F$2),Probacionistas!$F:$F,"&lt;="&amp;EOMONTH(DATEVALUE("01/"&amp;F3&amp;"/"&amp;$F$2),0))</f>
        <v>0</v>
      </c>
      <c r="G27" s="6">
        <f>COUNTIFS(Probacionistas!$AP:$AP,"&lt;&gt;"" ",Probacionistas!$P:$P,"Inscrito nuevo",Probacionistas!$BC:$BC,"Mensajes de texto",Probacionistas!$F:$F,"&gt;="&amp;DATEVALUE("01/"&amp;G3&amp;"/"&amp;$F$2),Probacionistas!$F:$F,"&lt;="&amp;EOMONTH(DATEVALUE("01/"&amp;G3&amp;"/"&amp;$F$2),0))</f>
        <v>0</v>
      </c>
      <c r="H27" s="6">
        <f>COUNTIFS(Probacionistas!$AP:$AP,"&lt;&gt;"" ",Probacionistas!$P:$P,"Inscrito nuevo",Probacionistas!$BC:$BC,"Mensajes de texto",Probacionistas!$F:$F,"&gt;="&amp;DATEVALUE("01/"&amp;H3&amp;"/"&amp;$F$2),Probacionistas!$F:$F,"&lt;="&amp;EOMONTH(DATEVALUE("01/"&amp;H3&amp;"/"&amp;$F$2),0))</f>
        <v>0</v>
      </c>
      <c r="I27" s="6">
        <f>COUNTIFS(Probacionistas!$AP:$AP,"&lt;&gt;"" ",Probacionistas!$P:$P,"Inscrito nuevo",Probacionistas!$BC:$BC,"Mensajes de texto",Probacionistas!$F:$F,"&gt;="&amp;DATEVALUE("01/"&amp;I3&amp;"/"&amp;$F$2),Probacionistas!$F:$F,"&lt;="&amp;EOMONTH(DATEVALUE("01/"&amp;I3&amp;"/"&amp;$F$2),0))</f>
        <v>0</v>
      </c>
      <c r="J27" s="6">
        <f>COUNTIFS(Probacionistas!$AP:$AP,"&lt;&gt;"" ",Probacionistas!$P:$P,"Inscrito nuevo",Probacionistas!$BC:$BC,"Mensajes de texto",Probacionistas!$F:$F,"&gt;="&amp;DATEVALUE("01/"&amp;J3&amp;"/"&amp;$F$2),Probacionistas!$F:$F,"&lt;="&amp;EOMONTH(DATEVALUE("01/"&amp;J3&amp;"/"&amp;$F$2),0))</f>
        <v>0</v>
      </c>
      <c r="K27" s="6">
        <f>COUNTIFS(Probacionistas!$AP:$AP,"&lt;&gt;"" ",Probacionistas!$P:$P,"Inscrito nuevo",Probacionistas!$BC:$BC,"Mensajes de texto",Probacionistas!$F:$F,"&gt;="&amp;DATEVALUE("01/"&amp;K3&amp;"/"&amp;$F$2),Probacionistas!$F:$F,"&lt;="&amp;EOMONTH(DATEVALUE("01/"&amp;K3&amp;"/"&amp;$F$2),0))</f>
        <v>0</v>
      </c>
      <c r="L27" s="6">
        <f>COUNTIFS(Probacionistas!$AP:$AP,"&lt;&gt;"" ",Probacionistas!$P:$P,"Inscrito nuevo",Probacionistas!$BC:$BC,"Mensajes de texto",Probacionistas!$F:$F,"&gt;="&amp;DATEVALUE("01/"&amp;L3&amp;"/"&amp;$F$2),Probacionistas!$F:$F,"&lt;="&amp;EOMONTH(DATEVALUE("01/"&amp;L3&amp;"/"&amp;$F$2),0))</f>
        <v>0</v>
      </c>
      <c r="M27" s="6">
        <f>COUNTIFS(Probacionistas!$AP:$AP,"&lt;&gt;"" ",Probacionistas!$P:$P,"Inscrito nuevo",Probacionistas!$BC:$BC,"Mensajes de texto",Probacionistas!$F:$F,"&gt;="&amp;DATEVALUE("01/"&amp;M3&amp;"/"&amp;$F$2),Probacionistas!$F:$F,"&lt;="&amp;EOMONTH(DATEVALUE("01/"&amp;M3&amp;"/"&amp;$F$2),0))</f>
        <v>0</v>
      </c>
      <c r="N27" s="6">
        <f>COUNTIFS(Probacionistas!$AP:$AP,"&lt;&gt;"" ",Probacionistas!$P:$P,"Inscrito nuevo",Probacionistas!$BC:$BC,"Mensajes de texto",Probacionistas!$F:$F,"&gt;="&amp;DATEVALUE("01/"&amp;N3&amp;"/"&amp;$F$2),Probacionistas!$F:$F,"&lt;="&amp;EOMONTH(DATEVALUE("01/"&amp;N3&amp;"/"&amp;$F$2),0))</f>
        <v>0</v>
      </c>
      <c r="O27" s="6">
        <f>COUNTIFS(Probacionistas!$AP:$AP,"&lt;&gt;"" ",Probacionistas!$P:$P,"Inscrito nuevo",Probacionistas!$BC:$BC,"Mensajes de texto",Probacionistas!$F:$F,"&gt;="&amp;DATEVALUE("01/"&amp;O3&amp;"/"&amp;$F$2),Probacionistas!$F:$F,"&lt;="&amp;EOMONTH(DATEVALUE("01/"&amp;O3&amp;"/"&amp;$F$2),0))</f>
        <v>0</v>
      </c>
      <c r="P27" s="6">
        <f>COUNTIFS(Probacionistas!$AP:$AP,"&lt;&gt;"" ",Probacionistas!$P:$P,"Inscrito nuevo",Probacionistas!$BC:$BC,"Mensajes de texto",Probacionistas!$F:$F,"&gt;="&amp;DATEVALUE("01/"&amp;P3&amp;"/"&amp;$F$2),Probacionistas!$F:$F,"&lt;="&amp;EOMONTH(DATEVALUE("01/"&amp;P3&amp;"/"&amp;$F$2),0))</f>
        <v>0</v>
      </c>
      <c r="Q27" s="6">
        <f>COUNTIFS(Probacionistas!$AP:$AP,"&lt;&gt;"" ",Probacionistas!$P:$P,"Inscrito nuevo",Probacionistas!$BC:$BC,"Mensajes de texto",Probacionistas!$F:$F,"&gt;="&amp;DATEVALUE("01/"&amp;Q3&amp;"/"&amp;$F$2),Probacionistas!$F:$F,"&lt;="&amp;EOMONTH(DATEVALUE("01/"&amp;Q3&amp;"/"&amp;$F$2),0))</f>
        <v>0</v>
      </c>
      <c r="R27" s="56" t="str">
        <f>+Probacionistas!$B$1</f>
        <v>Iquitos</v>
      </c>
    </row>
  </sheetData>
  <sheetProtection algorithmName="SHA-512" hashValue="myFwo9/r6LtJhnsQxbrvP2Pii24RdS60+2cKYCj1ioeAOe7qVHHeLA17/QbRHNwXDbJkaksFAv3miy7qe8OR3w==" saltValue="JRfWWIqThKStsv0jvbsPQg==" spinCount="100000" sheet="1" objects="1" scenarios="1"/>
  <protectedRanges>
    <protectedRange sqref="F5" name="Rango1"/>
  </protectedRanges>
  <mergeCells count="5164">
    <mergeCell ref="WSB1:WSC1"/>
    <mergeCell ref="WSD1:WSE1"/>
    <mergeCell ref="WSF1:WSG1"/>
    <mergeCell ref="WSH1:WSI1"/>
    <mergeCell ref="WRP1:WRQ1"/>
    <mergeCell ref="WRR1:WRS1"/>
    <mergeCell ref="WRT1:WRU1"/>
    <mergeCell ref="WRV1:WRW1"/>
    <mergeCell ref="WRX1:WRY1"/>
    <mergeCell ref="WRZ1:WSA1"/>
    <mergeCell ref="WRD1:WRE1"/>
    <mergeCell ref="WRF1:WRG1"/>
    <mergeCell ref="WRH1:WRI1"/>
    <mergeCell ref="WRJ1:WRK1"/>
    <mergeCell ref="WRL1:WRM1"/>
    <mergeCell ref="WRN1:WRO1"/>
    <mergeCell ref="WQR1:WQS1"/>
    <mergeCell ref="WQT1:WQU1"/>
    <mergeCell ref="WQV1:WQW1"/>
    <mergeCell ref="WQX1:WQY1"/>
    <mergeCell ref="WQZ1:WRA1"/>
    <mergeCell ref="WRB1:WRC1"/>
    <mergeCell ref="WQF1:WQG1"/>
    <mergeCell ref="WQH1:WQI1"/>
    <mergeCell ref="WQJ1:WQK1"/>
    <mergeCell ref="WQL1:WQM1"/>
    <mergeCell ref="WQN1:WQO1"/>
    <mergeCell ref="WQP1:WQQ1"/>
    <mergeCell ref="WPT1:WPU1"/>
    <mergeCell ref="WPV1:WPW1"/>
    <mergeCell ref="WPX1:WPY1"/>
    <mergeCell ref="WPZ1:WQA1"/>
    <mergeCell ref="WQB1:WQC1"/>
    <mergeCell ref="WQD1:WQE1"/>
    <mergeCell ref="WPH1:WPI1"/>
    <mergeCell ref="WPJ1:WPK1"/>
    <mergeCell ref="WPL1:WPM1"/>
    <mergeCell ref="WPN1:WPO1"/>
    <mergeCell ref="WPP1:WPQ1"/>
    <mergeCell ref="WPR1:WPS1"/>
    <mergeCell ref="WOV1:WOW1"/>
    <mergeCell ref="WOX1:WOY1"/>
    <mergeCell ref="WOZ1:WPA1"/>
    <mergeCell ref="WPB1:WPC1"/>
    <mergeCell ref="WPD1:WPE1"/>
    <mergeCell ref="WPF1:WPG1"/>
    <mergeCell ref="WOJ1:WOK1"/>
    <mergeCell ref="WOL1:WOM1"/>
    <mergeCell ref="WON1:WOO1"/>
    <mergeCell ref="WOP1:WOQ1"/>
    <mergeCell ref="WOR1:WOS1"/>
    <mergeCell ref="WOT1:WOU1"/>
    <mergeCell ref="WNX1:WNY1"/>
    <mergeCell ref="WNZ1:WOA1"/>
    <mergeCell ref="WOB1:WOC1"/>
    <mergeCell ref="WOD1:WOE1"/>
    <mergeCell ref="WOF1:WOG1"/>
    <mergeCell ref="WOH1:WOI1"/>
    <mergeCell ref="WNL1:WNM1"/>
    <mergeCell ref="WNN1:WNO1"/>
    <mergeCell ref="WNP1:WNQ1"/>
    <mergeCell ref="WNR1:WNS1"/>
    <mergeCell ref="WNT1:WNU1"/>
    <mergeCell ref="WNV1:WNW1"/>
    <mergeCell ref="WMZ1:WNA1"/>
    <mergeCell ref="WNB1:WNC1"/>
    <mergeCell ref="WND1:WNE1"/>
    <mergeCell ref="WNF1:WNG1"/>
    <mergeCell ref="WNH1:WNI1"/>
    <mergeCell ref="WNJ1:WNK1"/>
    <mergeCell ref="WMN1:WMO1"/>
    <mergeCell ref="WMP1:WMQ1"/>
    <mergeCell ref="WMR1:WMS1"/>
    <mergeCell ref="WMT1:WMU1"/>
    <mergeCell ref="WMV1:WMW1"/>
    <mergeCell ref="WMX1:WMY1"/>
    <mergeCell ref="WMB1:WMC1"/>
    <mergeCell ref="WMD1:WME1"/>
    <mergeCell ref="WMF1:WMG1"/>
    <mergeCell ref="WMH1:WMI1"/>
    <mergeCell ref="WMJ1:WMK1"/>
    <mergeCell ref="WML1:WMM1"/>
    <mergeCell ref="WIB1:WIC1"/>
    <mergeCell ref="WID1:WIE1"/>
    <mergeCell ref="WIF1:WIG1"/>
    <mergeCell ref="WIH1:WII1"/>
    <mergeCell ref="WIJ1:WIK1"/>
    <mergeCell ref="WIL1:WIM1"/>
    <mergeCell ref="WHP1:WHQ1"/>
    <mergeCell ref="WHR1:WHS1"/>
    <mergeCell ref="WHT1:WHU1"/>
    <mergeCell ref="WHV1:WHW1"/>
    <mergeCell ref="WHX1:WHY1"/>
    <mergeCell ref="WHZ1:WIA1"/>
    <mergeCell ref="WHD1:WHE1"/>
    <mergeCell ref="WHF1:WHG1"/>
    <mergeCell ref="WHH1:WHI1"/>
    <mergeCell ref="WHJ1:WHK1"/>
    <mergeCell ref="WHL1:WHM1"/>
    <mergeCell ref="WHN1:WHO1"/>
    <mergeCell ref="WGR1:WGS1"/>
    <mergeCell ref="WGT1:WGU1"/>
    <mergeCell ref="WGV1:WGW1"/>
    <mergeCell ref="WGX1:WGY1"/>
    <mergeCell ref="WGZ1:WHA1"/>
    <mergeCell ref="WHB1:WHC1"/>
    <mergeCell ref="WGF1:WGG1"/>
    <mergeCell ref="WGH1:WGI1"/>
    <mergeCell ref="WGJ1:WGK1"/>
    <mergeCell ref="WGL1:WGM1"/>
    <mergeCell ref="WGN1:WGO1"/>
    <mergeCell ref="WGP1:WGQ1"/>
    <mergeCell ref="WFT1:WFU1"/>
    <mergeCell ref="WFV1:WFW1"/>
    <mergeCell ref="WFX1:WFY1"/>
    <mergeCell ref="WFZ1:WGA1"/>
    <mergeCell ref="WGB1:WGC1"/>
    <mergeCell ref="WGD1:WGE1"/>
    <mergeCell ref="WFH1:WFI1"/>
    <mergeCell ref="WFJ1:WFK1"/>
    <mergeCell ref="WFL1:WFM1"/>
    <mergeCell ref="WFN1:WFO1"/>
    <mergeCell ref="WFP1:WFQ1"/>
    <mergeCell ref="WFR1:WFS1"/>
    <mergeCell ref="WEV1:WEW1"/>
    <mergeCell ref="WEX1:WEY1"/>
    <mergeCell ref="WEZ1:WFA1"/>
    <mergeCell ref="WFB1:WFC1"/>
    <mergeCell ref="WFD1:WFE1"/>
    <mergeCell ref="WFF1:WFG1"/>
    <mergeCell ref="WEJ1:WEK1"/>
    <mergeCell ref="WEL1:WEM1"/>
    <mergeCell ref="WEN1:WEO1"/>
    <mergeCell ref="WEP1:WEQ1"/>
    <mergeCell ref="WER1:WES1"/>
    <mergeCell ref="WET1:WEU1"/>
    <mergeCell ref="WDX1:WDY1"/>
    <mergeCell ref="WDZ1:WEA1"/>
    <mergeCell ref="WEB1:WEC1"/>
    <mergeCell ref="WED1:WEE1"/>
    <mergeCell ref="WEF1:WEG1"/>
    <mergeCell ref="WEH1:WEI1"/>
    <mergeCell ref="WDL1:WDM1"/>
    <mergeCell ref="WDN1:WDO1"/>
    <mergeCell ref="WDP1:WDQ1"/>
    <mergeCell ref="WDR1:WDS1"/>
    <mergeCell ref="WDT1:WDU1"/>
    <mergeCell ref="WDV1:WDW1"/>
    <mergeCell ref="WCZ1:WDA1"/>
    <mergeCell ref="WDB1:WDC1"/>
    <mergeCell ref="WDD1:WDE1"/>
    <mergeCell ref="WDF1:WDG1"/>
    <mergeCell ref="WDH1:WDI1"/>
    <mergeCell ref="WDJ1:WDK1"/>
    <mergeCell ref="WCN1:WCO1"/>
    <mergeCell ref="WCP1:WCQ1"/>
    <mergeCell ref="WCR1:WCS1"/>
    <mergeCell ref="WCT1:WCU1"/>
    <mergeCell ref="WCV1:WCW1"/>
    <mergeCell ref="WCX1:WCY1"/>
    <mergeCell ref="VYN1:VYO1"/>
    <mergeCell ref="VYP1:VYQ1"/>
    <mergeCell ref="WCF1:WCG1"/>
    <mergeCell ref="WCH1:WCI1"/>
    <mergeCell ref="WCJ1:WCK1"/>
    <mergeCell ref="WCL1:WCM1"/>
    <mergeCell ref="VYB1:VYC1"/>
    <mergeCell ref="VYD1:VYE1"/>
    <mergeCell ref="VYF1:VYG1"/>
    <mergeCell ref="VYH1:VYI1"/>
    <mergeCell ref="VYJ1:VYK1"/>
    <mergeCell ref="VYL1:VYM1"/>
    <mergeCell ref="VXP1:VXQ1"/>
    <mergeCell ref="VXR1:VXS1"/>
    <mergeCell ref="VXT1:VXU1"/>
    <mergeCell ref="VXV1:VXW1"/>
    <mergeCell ref="VXX1:VXY1"/>
    <mergeCell ref="VXZ1:VYA1"/>
    <mergeCell ref="VXD1:VXE1"/>
    <mergeCell ref="VXF1:VXG1"/>
    <mergeCell ref="VXH1:VXI1"/>
    <mergeCell ref="VXJ1:VXK1"/>
    <mergeCell ref="VXL1:VXM1"/>
    <mergeCell ref="VXN1:VXO1"/>
    <mergeCell ref="VWR1:VWS1"/>
    <mergeCell ref="VWT1:VWU1"/>
    <mergeCell ref="VWV1:VWW1"/>
    <mergeCell ref="VWX1:VWY1"/>
    <mergeCell ref="VWZ1:VXA1"/>
    <mergeCell ref="VXB1:VXC1"/>
    <mergeCell ref="VWF1:VWG1"/>
    <mergeCell ref="VWH1:VWI1"/>
    <mergeCell ref="VWJ1:VWK1"/>
    <mergeCell ref="VWL1:VWM1"/>
    <mergeCell ref="VWN1:VWO1"/>
    <mergeCell ref="VWP1:VWQ1"/>
    <mergeCell ref="VVT1:VVU1"/>
    <mergeCell ref="VVV1:VVW1"/>
    <mergeCell ref="VVX1:VVY1"/>
    <mergeCell ref="VVZ1:VWA1"/>
    <mergeCell ref="VWB1:VWC1"/>
    <mergeCell ref="VWD1:VWE1"/>
    <mergeCell ref="VVH1:VVI1"/>
    <mergeCell ref="VVJ1:VVK1"/>
    <mergeCell ref="VVL1:VVM1"/>
    <mergeCell ref="VVN1:VVO1"/>
    <mergeCell ref="VVP1:VVQ1"/>
    <mergeCell ref="VVR1:VVS1"/>
    <mergeCell ref="VUV1:VUW1"/>
    <mergeCell ref="VUX1:VUY1"/>
    <mergeCell ref="VUZ1:VVA1"/>
    <mergeCell ref="VVB1:VVC1"/>
    <mergeCell ref="VVD1:VVE1"/>
    <mergeCell ref="VVF1:VVG1"/>
    <mergeCell ref="VUJ1:VUK1"/>
    <mergeCell ref="VUL1:VUM1"/>
    <mergeCell ref="VUN1:VUO1"/>
    <mergeCell ref="VUP1:VUQ1"/>
    <mergeCell ref="VUR1:VUS1"/>
    <mergeCell ref="VUT1:VUU1"/>
    <mergeCell ref="VTX1:VTY1"/>
    <mergeCell ref="VTZ1:VUA1"/>
    <mergeCell ref="VUB1:VUC1"/>
    <mergeCell ref="VUD1:VUE1"/>
    <mergeCell ref="VUF1:VUG1"/>
    <mergeCell ref="VUH1:VUI1"/>
    <mergeCell ref="VTL1:VTM1"/>
    <mergeCell ref="VTN1:VTO1"/>
    <mergeCell ref="VTP1:VTQ1"/>
    <mergeCell ref="VTR1:VTS1"/>
    <mergeCell ref="VTT1:VTU1"/>
    <mergeCell ref="VTV1:VTW1"/>
    <mergeCell ref="VSZ1:VTA1"/>
    <mergeCell ref="VTB1:VTC1"/>
    <mergeCell ref="VTD1:VTE1"/>
    <mergeCell ref="VTF1:VTG1"/>
    <mergeCell ref="VTH1:VTI1"/>
    <mergeCell ref="VTJ1:VTK1"/>
    <mergeCell ref="VSN1:VSO1"/>
    <mergeCell ref="VSP1:VSQ1"/>
    <mergeCell ref="VSR1:VSS1"/>
    <mergeCell ref="VST1:VSU1"/>
    <mergeCell ref="VSV1:VSW1"/>
    <mergeCell ref="VSX1:VSY1"/>
    <mergeCell ref="VON1:VOO1"/>
    <mergeCell ref="VOP1:VOQ1"/>
    <mergeCell ref="VOR1:VOS1"/>
    <mergeCell ref="VOT1:VOU1"/>
    <mergeCell ref="VSJ1:VSK1"/>
    <mergeCell ref="VSL1:VSM1"/>
    <mergeCell ref="VOB1:VOC1"/>
    <mergeCell ref="VOD1:VOE1"/>
    <mergeCell ref="VOF1:VOG1"/>
    <mergeCell ref="VOH1:VOI1"/>
    <mergeCell ref="VOJ1:VOK1"/>
    <mergeCell ref="VOL1:VOM1"/>
    <mergeCell ref="VNP1:VNQ1"/>
    <mergeCell ref="VNR1:VNS1"/>
    <mergeCell ref="VNT1:VNU1"/>
    <mergeCell ref="VNV1:VNW1"/>
    <mergeCell ref="VNX1:VNY1"/>
    <mergeCell ref="VNZ1:VOA1"/>
    <mergeCell ref="VND1:VNE1"/>
    <mergeCell ref="VNF1:VNG1"/>
    <mergeCell ref="VNH1:VNI1"/>
    <mergeCell ref="VNJ1:VNK1"/>
    <mergeCell ref="VNL1:VNM1"/>
    <mergeCell ref="VNN1:VNO1"/>
    <mergeCell ref="VMR1:VMS1"/>
    <mergeCell ref="VMT1:VMU1"/>
    <mergeCell ref="VMV1:VMW1"/>
    <mergeCell ref="VMX1:VMY1"/>
    <mergeCell ref="VMZ1:VNA1"/>
    <mergeCell ref="VNB1:VNC1"/>
    <mergeCell ref="VMF1:VMG1"/>
    <mergeCell ref="VMH1:VMI1"/>
    <mergeCell ref="VMJ1:VMK1"/>
    <mergeCell ref="VML1:VMM1"/>
    <mergeCell ref="VMN1:VMO1"/>
    <mergeCell ref="VMP1:VMQ1"/>
    <mergeCell ref="VLT1:VLU1"/>
    <mergeCell ref="VLV1:VLW1"/>
    <mergeCell ref="VLX1:VLY1"/>
    <mergeCell ref="VLZ1:VMA1"/>
    <mergeCell ref="VMB1:VMC1"/>
    <mergeCell ref="VMD1:VME1"/>
    <mergeCell ref="VLH1:VLI1"/>
    <mergeCell ref="VLJ1:VLK1"/>
    <mergeCell ref="VLL1:VLM1"/>
    <mergeCell ref="VLN1:VLO1"/>
    <mergeCell ref="VLP1:VLQ1"/>
    <mergeCell ref="VLR1:VLS1"/>
    <mergeCell ref="VKV1:VKW1"/>
    <mergeCell ref="VKX1:VKY1"/>
    <mergeCell ref="VKZ1:VLA1"/>
    <mergeCell ref="VLB1:VLC1"/>
    <mergeCell ref="VLD1:VLE1"/>
    <mergeCell ref="VLF1:VLG1"/>
    <mergeCell ref="VKJ1:VKK1"/>
    <mergeCell ref="VKL1:VKM1"/>
    <mergeCell ref="VKN1:VKO1"/>
    <mergeCell ref="VKP1:VKQ1"/>
    <mergeCell ref="VKR1:VKS1"/>
    <mergeCell ref="VKT1:VKU1"/>
    <mergeCell ref="VJX1:VJY1"/>
    <mergeCell ref="VJZ1:VKA1"/>
    <mergeCell ref="VKB1:VKC1"/>
    <mergeCell ref="VKD1:VKE1"/>
    <mergeCell ref="VKF1:VKG1"/>
    <mergeCell ref="VKH1:VKI1"/>
    <mergeCell ref="VJL1:VJM1"/>
    <mergeCell ref="VJN1:VJO1"/>
    <mergeCell ref="VJP1:VJQ1"/>
    <mergeCell ref="VJR1:VJS1"/>
    <mergeCell ref="VJT1:VJU1"/>
    <mergeCell ref="VJV1:VJW1"/>
    <mergeCell ref="VIZ1:VJA1"/>
    <mergeCell ref="VJB1:VJC1"/>
    <mergeCell ref="VJD1:VJE1"/>
    <mergeCell ref="VJF1:VJG1"/>
    <mergeCell ref="VJH1:VJI1"/>
    <mergeCell ref="VJJ1:VJK1"/>
    <mergeCell ref="VIN1:VIO1"/>
    <mergeCell ref="VIP1:VIQ1"/>
    <mergeCell ref="VIR1:VIS1"/>
    <mergeCell ref="VIT1:VIU1"/>
    <mergeCell ref="VIV1:VIW1"/>
    <mergeCell ref="VIX1:VIY1"/>
    <mergeCell ref="VEN1:VEO1"/>
    <mergeCell ref="VEP1:VEQ1"/>
    <mergeCell ref="VER1:VES1"/>
    <mergeCell ref="VET1:VEU1"/>
    <mergeCell ref="VEV1:VEW1"/>
    <mergeCell ref="VEX1:VEY1"/>
    <mergeCell ref="VEB1:VEC1"/>
    <mergeCell ref="VED1:VEE1"/>
    <mergeCell ref="VEF1:VEG1"/>
    <mergeCell ref="VEH1:VEI1"/>
    <mergeCell ref="VEJ1:VEK1"/>
    <mergeCell ref="VEL1:VEM1"/>
    <mergeCell ref="VDP1:VDQ1"/>
    <mergeCell ref="VDR1:VDS1"/>
    <mergeCell ref="VDT1:VDU1"/>
    <mergeCell ref="VDV1:VDW1"/>
    <mergeCell ref="VDX1:VDY1"/>
    <mergeCell ref="VDZ1:VEA1"/>
    <mergeCell ref="VDD1:VDE1"/>
    <mergeCell ref="VDF1:VDG1"/>
    <mergeCell ref="VDH1:VDI1"/>
    <mergeCell ref="VDJ1:VDK1"/>
    <mergeCell ref="VDL1:VDM1"/>
    <mergeCell ref="VDN1:VDO1"/>
    <mergeCell ref="VCR1:VCS1"/>
    <mergeCell ref="VCT1:VCU1"/>
    <mergeCell ref="VCV1:VCW1"/>
    <mergeCell ref="VCX1:VCY1"/>
    <mergeCell ref="VCZ1:VDA1"/>
    <mergeCell ref="VDB1:VDC1"/>
    <mergeCell ref="VCF1:VCG1"/>
    <mergeCell ref="VCH1:VCI1"/>
    <mergeCell ref="VCJ1:VCK1"/>
    <mergeCell ref="VCL1:VCM1"/>
    <mergeCell ref="VCN1:VCO1"/>
    <mergeCell ref="VCP1:VCQ1"/>
    <mergeCell ref="VBT1:VBU1"/>
    <mergeCell ref="VBV1:VBW1"/>
    <mergeCell ref="VBX1:VBY1"/>
    <mergeCell ref="VBZ1:VCA1"/>
    <mergeCell ref="VCB1:VCC1"/>
    <mergeCell ref="VCD1:VCE1"/>
    <mergeCell ref="VBH1:VBI1"/>
    <mergeCell ref="VBJ1:VBK1"/>
    <mergeCell ref="VBL1:VBM1"/>
    <mergeCell ref="VBN1:VBO1"/>
    <mergeCell ref="VBP1:VBQ1"/>
    <mergeCell ref="VBR1:VBS1"/>
    <mergeCell ref="VAV1:VAW1"/>
    <mergeCell ref="VAX1:VAY1"/>
    <mergeCell ref="VAZ1:VBA1"/>
    <mergeCell ref="VBB1:VBC1"/>
    <mergeCell ref="VBD1:VBE1"/>
    <mergeCell ref="VBF1:VBG1"/>
    <mergeCell ref="VAJ1:VAK1"/>
    <mergeCell ref="VAL1:VAM1"/>
    <mergeCell ref="VAN1:VAO1"/>
    <mergeCell ref="VAP1:VAQ1"/>
    <mergeCell ref="VAR1:VAS1"/>
    <mergeCell ref="VAT1:VAU1"/>
    <mergeCell ref="UZX1:UZY1"/>
    <mergeCell ref="UZZ1:VAA1"/>
    <mergeCell ref="VAB1:VAC1"/>
    <mergeCell ref="VAD1:VAE1"/>
    <mergeCell ref="VAF1:VAG1"/>
    <mergeCell ref="VAH1:VAI1"/>
    <mergeCell ref="UZL1:UZM1"/>
    <mergeCell ref="UZN1:UZO1"/>
    <mergeCell ref="UZP1:UZQ1"/>
    <mergeCell ref="UZR1:UZS1"/>
    <mergeCell ref="UZT1:UZU1"/>
    <mergeCell ref="UZV1:UZW1"/>
    <mergeCell ref="UYZ1:UZA1"/>
    <mergeCell ref="UZB1:UZC1"/>
    <mergeCell ref="UZD1:UZE1"/>
    <mergeCell ref="UZF1:UZG1"/>
    <mergeCell ref="UZH1:UZI1"/>
    <mergeCell ref="UZJ1:UZK1"/>
    <mergeCell ref="UUZ1:UVA1"/>
    <mergeCell ref="UVB1:UVC1"/>
    <mergeCell ref="UYR1:UYS1"/>
    <mergeCell ref="UYT1:UYU1"/>
    <mergeCell ref="UYV1:UYW1"/>
    <mergeCell ref="UYX1:UYY1"/>
    <mergeCell ref="UUN1:UUO1"/>
    <mergeCell ref="UUP1:UUQ1"/>
    <mergeCell ref="UUR1:UUS1"/>
    <mergeCell ref="UUT1:UUU1"/>
    <mergeCell ref="UUV1:UUW1"/>
    <mergeCell ref="UUX1:UUY1"/>
    <mergeCell ref="UUB1:UUC1"/>
    <mergeCell ref="UUD1:UUE1"/>
    <mergeCell ref="UUF1:UUG1"/>
    <mergeCell ref="UUH1:UUI1"/>
    <mergeCell ref="UUJ1:UUK1"/>
    <mergeCell ref="UUL1:UUM1"/>
    <mergeCell ref="UTP1:UTQ1"/>
    <mergeCell ref="UTR1:UTS1"/>
    <mergeCell ref="UTT1:UTU1"/>
    <mergeCell ref="UTV1:UTW1"/>
    <mergeCell ref="UTX1:UTY1"/>
    <mergeCell ref="UTZ1:UUA1"/>
    <mergeCell ref="UTD1:UTE1"/>
    <mergeCell ref="UTF1:UTG1"/>
    <mergeCell ref="UTH1:UTI1"/>
    <mergeCell ref="UTJ1:UTK1"/>
    <mergeCell ref="UTL1:UTM1"/>
    <mergeCell ref="UTN1:UTO1"/>
    <mergeCell ref="USR1:USS1"/>
    <mergeCell ref="UST1:USU1"/>
    <mergeCell ref="USV1:USW1"/>
    <mergeCell ref="USX1:USY1"/>
    <mergeCell ref="USZ1:UTA1"/>
    <mergeCell ref="UTB1:UTC1"/>
    <mergeCell ref="USF1:USG1"/>
    <mergeCell ref="USH1:USI1"/>
    <mergeCell ref="USJ1:USK1"/>
    <mergeCell ref="USL1:USM1"/>
    <mergeCell ref="USN1:USO1"/>
    <mergeCell ref="USP1:USQ1"/>
    <mergeCell ref="URT1:URU1"/>
    <mergeCell ref="URV1:URW1"/>
    <mergeCell ref="URX1:URY1"/>
    <mergeCell ref="URZ1:USA1"/>
    <mergeCell ref="USB1:USC1"/>
    <mergeCell ref="USD1:USE1"/>
    <mergeCell ref="URH1:URI1"/>
    <mergeCell ref="URJ1:URK1"/>
    <mergeCell ref="URL1:URM1"/>
    <mergeCell ref="URN1:URO1"/>
    <mergeCell ref="URP1:URQ1"/>
    <mergeCell ref="URR1:URS1"/>
    <mergeCell ref="UQV1:UQW1"/>
    <mergeCell ref="UQX1:UQY1"/>
    <mergeCell ref="UQZ1:URA1"/>
    <mergeCell ref="URB1:URC1"/>
    <mergeCell ref="URD1:URE1"/>
    <mergeCell ref="URF1:URG1"/>
    <mergeCell ref="UQJ1:UQK1"/>
    <mergeCell ref="UQL1:UQM1"/>
    <mergeCell ref="UQN1:UQO1"/>
    <mergeCell ref="UQP1:UQQ1"/>
    <mergeCell ref="UQR1:UQS1"/>
    <mergeCell ref="UQT1:UQU1"/>
    <mergeCell ref="UPX1:UPY1"/>
    <mergeCell ref="UPZ1:UQA1"/>
    <mergeCell ref="UQB1:UQC1"/>
    <mergeCell ref="UQD1:UQE1"/>
    <mergeCell ref="UQF1:UQG1"/>
    <mergeCell ref="UQH1:UQI1"/>
    <mergeCell ref="UPL1:UPM1"/>
    <mergeCell ref="UPN1:UPO1"/>
    <mergeCell ref="UPP1:UPQ1"/>
    <mergeCell ref="UPR1:UPS1"/>
    <mergeCell ref="UPT1:UPU1"/>
    <mergeCell ref="UPV1:UPW1"/>
    <mergeCell ref="UOZ1:UPA1"/>
    <mergeCell ref="UPB1:UPC1"/>
    <mergeCell ref="UPD1:UPE1"/>
    <mergeCell ref="UPF1:UPG1"/>
    <mergeCell ref="UPH1:UPI1"/>
    <mergeCell ref="UPJ1:UPK1"/>
    <mergeCell ref="UKZ1:ULA1"/>
    <mergeCell ref="ULB1:ULC1"/>
    <mergeCell ref="ULD1:ULE1"/>
    <mergeCell ref="ULF1:ULG1"/>
    <mergeCell ref="UOV1:UOW1"/>
    <mergeCell ref="UOX1:UOY1"/>
    <mergeCell ref="UKN1:UKO1"/>
    <mergeCell ref="UKP1:UKQ1"/>
    <mergeCell ref="UKR1:UKS1"/>
    <mergeCell ref="UKT1:UKU1"/>
    <mergeCell ref="UKV1:UKW1"/>
    <mergeCell ref="UKX1:UKY1"/>
    <mergeCell ref="UKB1:UKC1"/>
    <mergeCell ref="UKD1:UKE1"/>
    <mergeCell ref="UKF1:UKG1"/>
    <mergeCell ref="UKH1:UKI1"/>
    <mergeCell ref="UKJ1:UKK1"/>
    <mergeCell ref="UKL1:UKM1"/>
    <mergeCell ref="UJP1:UJQ1"/>
    <mergeCell ref="UJR1:UJS1"/>
    <mergeCell ref="UJT1:UJU1"/>
    <mergeCell ref="UJV1:UJW1"/>
    <mergeCell ref="UJX1:UJY1"/>
    <mergeCell ref="UJZ1:UKA1"/>
    <mergeCell ref="UJD1:UJE1"/>
    <mergeCell ref="UJF1:UJG1"/>
    <mergeCell ref="UJH1:UJI1"/>
    <mergeCell ref="UJJ1:UJK1"/>
    <mergeCell ref="UJL1:UJM1"/>
    <mergeCell ref="UJN1:UJO1"/>
    <mergeCell ref="UIR1:UIS1"/>
    <mergeCell ref="UIT1:UIU1"/>
    <mergeCell ref="UIV1:UIW1"/>
    <mergeCell ref="UIX1:UIY1"/>
    <mergeCell ref="UIZ1:UJA1"/>
    <mergeCell ref="UJB1:UJC1"/>
    <mergeCell ref="UIF1:UIG1"/>
    <mergeCell ref="UIH1:UII1"/>
    <mergeCell ref="UIJ1:UIK1"/>
    <mergeCell ref="UIL1:UIM1"/>
    <mergeCell ref="UIN1:UIO1"/>
    <mergeCell ref="UIP1:UIQ1"/>
    <mergeCell ref="UHT1:UHU1"/>
    <mergeCell ref="UHV1:UHW1"/>
    <mergeCell ref="UHX1:UHY1"/>
    <mergeCell ref="UHZ1:UIA1"/>
    <mergeCell ref="UIB1:UIC1"/>
    <mergeCell ref="UID1:UIE1"/>
    <mergeCell ref="UHH1:UHI1"/>
    <mergeCell ref="UHJ1:UHK1"/>
    <mergeCell ref="UHL1:UHM1"/>
    <mergeCell ref="UHN1:UHO1"/>
    <mergeCell ref="UHP1:UHQ1"/>
    <mergeCell ref="UHR1:UHS1"/>
    <mergeCell ref="UGV1:UGW1"/>
    <mergeCell ref="UGX1:UGY1"/>
    <mergeCell ref="UGZ1:UHA1"/>
    <mergeCell ref="UHB1:UHC1"/>
    <mergeCell ref="UHD1:UHE1"/>
    <mergeCell ref="UHF1:UHG1"/>
    <mergeCell ref="UGJ1:UGK1"/>
    <mergeCell ref="UGL1:UGM1"/>
    <mergeCell ref="UGN1:UGO1"/>
    <mergeCell ref="UGP1:UGQ1"/>
    <mergeCell ref="UGR1:UGS1"/>
    <mergeCell ref="UGT1:UGU1"/>
    <mergeCell ref="UFX1:UFY1"/>
    <mergeCell ref="UFZ1:UGA1"/>
    <mergeCell ref="UGB1:UGC1"/>
    <mergeCell ref="UGD1:UGE1"/>
    <mergeCell ref="UGF1:UGG1"/>
    <mergeCell ref="UGH1:UGI1"/>
    <mergeCell ref="UFL1:UFM1"/>
    <mergeCell ref="UFN1:UFO1"/>
    <mergeCell ref="UFP1:UFQ1"/>
    <mergeCell ref="UFR1:UFS1"/>
    <mergeCell ref="UFT1:UFU1"/>
    <mergeCell ref="UFV1:UFW1"/>
    <mergeCell ref="UEZ1:UFA1"/>
    <mergeCell ref="UFB1:UFC1"/>
    <mergeCell ref="UFD1:UFE1"/>
    <mergeCell ref="UFF1:UFG1"/>
    <mergeCell ref="UFH1:UFI1"/>
    <mergeCell ref="UFJ1:UFK1"/>
    <mergeCell ref="UAZ1:UBA1"/>
    <mergeCell ref="UBB1:UBC1"/>
    <mergeCell ref="UBD1:UBE1"/>
    <mergeCell ref="UBF1:UBG1"/>
    <mergeCell ref="UBH1:UBI1"/>
    <mergeCell ref="UBJ1:UBK1"/>
    <mergeCell ref="UAN1:UAO1"/>
    <mergeCell ref="UAP1:UAQ1"/>
    <mergeCell ref="UAR1:UAS1"/>
    <mergeCell ref="UAT1:UAU1"/>
    <mergeCell ref="UAV1:UAW1"/>
    <mergeCell ref="UAX1:UAY1"/>
    <mergeCell ref="UAB1:UAC1"/>
    <mergeCell ref="UAD1:UAE1"/>
    <mergeCell ref="UAF1:UAG1"/>
    <mergeCell ref="UAH1:UAI1"/>
    <mergeCell ref="UAJ1:UAK1"/>
    <mergeCell ref="UAL1:UAM1"/>
    <mergeCell ref="TZP1:TZQ1"/>
    <mergeCell ref="TZR1:TZS1"/>
    <mergeCell ref="TZT1:TZU1"/>
    <mergeCell ref="TZV1:TZW1"/>
    <mergeCell ref="TZX1:TZY1"/>
    <mergeCell ref="TZZ1:UAA1"/>
    <mergeCell ref="TZD1:TZE1"/>
    <mergeCell ref="TZF1:TZG1"/>
    <mergeCell ref="TZH1:TZI1"/>
    <mergeCell ref="TZJ1:TZK1"/>
    <mergeCell ref="TZL1:TZM1"/>
    <mergeCell ref="TZN1:TZO1"/>
    <mergeCell ref="TYR1:TYS1"/>
    <mergeCell ref="TYT1:TYU1"/>
    <mergeCell ref="TYV1:TYW1"/>
    <mergeCell ref="TYX1:TYY1"/>
    <mergeCell ref="TYZ1:TZA1"/>
    <mergeCell ref="TZB1:TZC1"/>
    <mergeCell ref="TYF1:TYG1"/>
    <mergeCell ref="TYH1:TYI1"/>
    <mergeCell ref="TYJ1:TYK1"/>
    <mergeCell ref="TYL1:TYM1"/>
    <mergeCell ref="TYN1:TYO1"/>
    <mergeCell ref="TYP1:TYQ1"/>
    <mergeCell ref="TXT1:TXU1"/>
    <mergeCell ref="TXV1:TXW1"/>
    <mergeCell ref="TXX1:TXY1"/>
    <mergeCell ref="TXZ1:TYA1"/>
    <mergeCell ref="TYB1:TYC1"/>
    <mergeCell ref="TYD1:TYE1"/>
    <mergeCell ref="TXH1:TXI1"/>
    <mergeCell ref="TXJ1:TXK1"/>
    <mergeCell ref="TXL1:TXM1"/>
    <mergeCell ref="TXN1:TXO1"/>
    <mergeCell ref="TXP1:TXQ1"/>
    <mergeCell ref="TXR1:TXS1"/>
    <mergeCell ref="TWV1:TWW1"/>
    <mergeCell ref="TWX1:TWY1"/>
    <mergeCell ref="TWZ1:TXA1"/>
    <mergeCell ref="TXB1:TXC1"/>
    <mergeCell ref="TXD1:TXE1"/>
    <mergeCell ref="TXF1:TXG1"/>
    <mergeCell ref="TWJ1:TWK1"/>
    <mergeCell ref="TWL1:TWM1"/>
    <mergeCell ref="TWN1:TWO1"/>
    <mergeCell ref="TWP1:TWQ1"/>
    <mergeCell ref="TWR1:TWS1"/>
    <mergeCell ref="TWT1:TWU1"/>
    <mergeCell ref="TVX1:TVY1"/>
    <mergeCell ref="TVZ1:TWA1"/>
    <mergeCell ref="TWB1:TWC1"/>
    <mergeCell ref="TWD1:TWE1"/>
    <mergeCell ref="TWF1:TWG1"/>
    <mergeCell ref="TWH1:TWI1"/>
    <mergeCell ref="TVL1:TVM1"/>
    <mergeCell ref="TVN1:TVO1"/>
    <mergeCell ref="TVP1:TVQ1"/>
    <mergeCell ref="TVR1:TVS1"/>
    <mergeCell ref="TVT1:TVU1"/>
    <mergeCell ref="TVV1:TVW1"/>
    <mergeCell ref="TRL1:TRM1"/>
    <mergeCell ref="TRN1:TRO1"/>
    <mergeCell ref="TVD1:TVE1"/>
    <mergeCell ref="TVF1:TVG1"/>
    <mergeCell ref="TVH1:TVI1"/>
    <mergeCell ref="TVJ1:TVK1"/>
    <mergeCell ref="TQZ1:TRA1"/>
    <mergeCell ref="TRB1:TRC1"/>
    <mergeCell ref="TRD1:TRE1"/>
    <mergeCell ref="TRF1:TRG1"/>
    <mergeCell ref="TRH1:TRI1"/>
    <mergeCell ref="TRJ1:TRK1"/>
    <mergeCell ref="TQN1:TQO1"/>
    <mergeCell ref="TQP1:TQQ1"/>
    <mergeCell ref="TQR1:TQS1"/>
    <mergeCell ref="TQT1:TQU1"/>
    <mergeCell ref="TQV1:TQW1"/>
    <mergeCell ref="TQX1:TQY1"/>
    <mergeCell ref="TQB1:TQC1"/>
    <mergeCell ref="TQD1:TQE1"/>
    <mergeCell ref="TQF1:TQG1"/>
    <mergeCell ref="TQH1:TQI1"/>
    <mergeCell ref="TQJ1:TQK1"/>
    <mergeCell ref="TQL1:TQM1"/>
    <mergeCell ref="TPP1:TPQ1"/>
    <mergeCell ref="TPR1:TPS1"/>
    <mergeCell ref="TPT1:TPU1"/>
    <mergeCell ref="TPV1:TPW1"/>
    <mergeCell ref="TPX1:TPY1"/>
    <mergeCell ref="TPZ1:TQA1"/>
    <mergeCell ref="TPD1:TPE1"/>
    <mergeCell ref="TPF1:TPG1"/>
    <mergeCell ref="TPH1:TPI1"/>
    <mergeCell ref="TPJ1:TPK1"/>
    <mergeCell ref="TPL1:TPM1"/>
    <mergeCell ref="TPN1:TPO1"/>
    <mergeCell ref="TOR1:TOS1"/>
    <mergeCell ref="TOT1:TOU1"/>
    <mergeCell ref="TOV1:TOW1"/>
    <mergeCell ref="TOX1:TOY1"/>
    <mergeCell ref="TOZ1:TPA1"/>
    <mergeCell ref="TPB1:TPC1"/>
    <mergeCell ref="TOF1:TOG1"/>
    <mergeCell ref="TOH1:TOI1"/>
    <mergeCell ref="TOJ1:TOK1"/>
    <mergeCell ref="TOL1:TOM1"/>
    <mergeCell ref="TON1:TOO1"/>
    <mergeCell ref="TOP1:TOQ1"/>
    <mergeCell ref="TNT1:TNU1"/>
    <mergeCell ref="TNV1:TNW1"/>
    <mergeCell ref="TNX1:TNY1"/>
    <mergeCell ref="TNZ1:TOA1"/>
    <mergeCell ref="TOB1:TOC1"/>
    <mergeCell ref="TOD1:TOE1"/>
    <mergeCell ref="TNH1:TNI1"/>
    <mergeCell ref="TNJ1:TNK1"/>
    <mergeCell ref="TNL1:TNM1"/>
    <mergeCell ref="TNN1:TNO1"/>
    <mergeCell ref="TNP1:TNQ1"/>
    <mergeCell ref="TNR1:TNS1"/>
    <mergeCell ref="TMV1:TMW1"/>
    <mergeCell ref="TMX1:TMY1"/>
    <mergeCell ref="TMZ1:TNA1"/>
    <mergeCell ref="TNB1:TNC1"/>
    <mergeCell ref="TND1:TNE1"/>
    <mergeCell ref="TNF1:TNG1"/>
    <mergeCell ref="TMJ1:TMK1"/>
    <mergeCell ref="TML1:TMM1"/>
    <mergeCell ref="TMN1:TMO1"/>
    <mergeCell ref="TMP1:TMQ1"/>
    <mergeCell ref="TMR1:TMS1"/>
    <mergeCell ref="TMT1:TMU1"/>
    <mergeCell ref="TLX1:TLY1"/>
    <mergeCell ref="TLZ1:TMA1"/>
    <mergeCell ref="TMB1:TMC1"/>
    <mergeCell ref="TMD1:TME1"/>
    <mergeCell ref="TMF1:TMG1"/>
    <mergeCell ref="TMH1:TMI1"/>
    <mergeCell ref="TLL1:TLM1"/>
    <mergeCell ref="TLN1:TLO1"/>
    <mergeCell ref="TLP1:TLQ1"/>
    <mergeCell ref="TLR1:TLS1"/>
    <mergeCell ref="TLT1:TLU1"/>
    <mergeCell ref="TLV1:TLW1"/>
    <mergeCell ref="THL1:THM1"/>
    <mergeCell ref="THN1:THO1"/>
    <mergeCell ref="THP1:THQ1"/>
    <mergeCell ref="THR1:THS1"/>
    <mergeCell ref="TLH1:TLI1"/>
    <mergeCell ref="TLJ1:TLK1"/>
    <mergeCell ref="TGZ1:THA1"/>
    <mergeCell ref="THB1:THC1"/>
    <mergeCell ref="THD1:THE1"/>
    <mergeCell ref="THF1:THG1"/>
    <mergeCell ref="THH1:THI1"/>
    <mergeCell ref="THJ1:THK1"/>
    <mergeCell ref="TGN1:TGO1"/>
    <mergeCell ref="TGP1:TGQ1"/>
    <mergeCell ref="TGR1:TGS1"/>
    <mergeCell ref="TGT1:TGU1"/>
    <mergeCell ref="TGV1:TGW1"/>
    <mergeCell ref="TGX1:TGY1"/>
    <mergeCell ref="TGB1:TGC1"/>
    <mergeCell ref="TGD1:TGE1"/>
    <mergeCell ref="TGF1:TGG1"/>
    <mergeCell ref="TGH1:TGI1"/>
    <mergeCell ref="TGJ1:TGK1"/>
    <mergeCell ref="TGL1:TGM1"/>
    <mergeCell ref="TFP1:TFQ1"/>
    <mergeCell ref="TFR1:TFS1"/>
    <mergeCell ref="TFT1:TFU1"/>
    <mergeCell ref="TFV1:TFW1"/>
    <mergeCell ref="TFX1:TFY1"/>
    <mergeCell ref="TFZ1:TGA1"/>
    <mergeCell ref="TFD1:TFE1"/>
    <mergeCell ref="TFF1:TFG1"/>
    <mergeCell ref="TFH1:TFI1"/>
    <mergeCell ref="TFJ1:TFK1"/>
    <mergeCell ref="TFL1:TFM1"/>
    <mergeCell ref="TFN1:TFO1"/>
    <mergeCell ref="TER1:TES1"/>
    <mergeCell ref="TET1:TEU1"/>
    <mergeCell ref="TEV1:TEW1"/>
    <mergeCell ref="TEX1:TEY1"/>
    <mergeCell ref="TEZ1:TFA1"/>
    <mergeCell ref="TFB1:TFC1"/>
    <mergeCell ref="TEF1:TEG1"/>
    <mergeCell ref="TEH1:TEI1"/>
    <mergeCell ref="TEJ1:TEK1"/>
    <mergeCell ref="TEL1:TEM1"/>
    <mergeCell ref="TEN1:TEO1"/>
    <mergeCell ref="TEP1:TEQ1"/>
    <mergeCell ref="TDT1:TDU1"/>
    <mergeCell ref="TDV1:TDW1"/>
    <mergeCell ref="TDX1:TDY1"/>
    <mergeCell ref="TDZ1:TEA1"/>
    <mergeCell ref="TEB1:TEC1"/>
    <mergeCell ref="TED1:TEE1"/>
    <mergeCell ref="TDH1:TDI1"/>
    <mergeCell ref="TDJ1:TDK1"/>
    <mergeCell ref="TDL1:TDM1"/>
    <mergeCell ref="TDN1:TDO1"/>
    <mergeCell ref="TDP1:TDQ1"/>
    <mergeCell ref="TDR1:TDS1"/>
    <mergeCell ref="TCV1:TCW1"/>
    <mergeCell ref="TCX1:TCY1"/>
    <mergeCell ref="TCZ1:TDA1"/>
    <mergeCell ref="TDB1:TDC1"/>
    <mergeCell ref="TDD1:TDE1"/>
    <mergeCell ref="TDF1:TDG1"/>
    <mergeCell ref="TCJ1:TCK1"/>
    <mergeCell ref="TCL1:TCM1"/>
    <mergeCell ref="TCN1:TCO1"/>
    <mergeCell ref="TCP1:TCQ1"/>
    <mergeCell ref="TCR1:TCS1"/>
    <mergeCell ref="TCT1:TCU1"/>
    <mergeCell ref="TBX1:TBY1"/>
    <mergeCell ref="TBZ1:TCA1"/>
    <mergeCell ref="TCB1:TCC1"/>
    <mergeCell ref="TCD1:TCE1"/>
    <mergeCell ref="TCF1:TCG1"/>
    <mergeCell ref="TCH1:TCI1"/>
    <mergeCell ref="TBL1:TBM1"/>
    <mergeCell ref="TBN1:TBO1"/>
    <mergeCell ref="TBP1:TBQ1"/>
    <mergeCell ref="TBR1:TBS1"/>
    <mergeCell ref="TBT1:TBU1"/>
    <mergeCell ref="TBV1:TBW1"/>
    <mergeCell ref="SXL1:SXM1"/>
    <mergeCell ref="SXN1:SXO1"/>
    <mergeCell ref="SXP1:SXQ1"/>
    <mergeCell ref="SXR1:SXS1"/>
    <mergeCell ref="SXT1:SXU1"/>
    <mergeCell ref="SXV1:SXW1"/>
    <mergeCell ref="SWZ1:SXA1"/>
    <mergeCell ref="SXB1:SXC1"/>
    <mergeCell ref="SXD1:SXE1"/>
    <mergeCell ref="SXF1:SXG1"/>
    <mergeCell ref="SXH1:SXI1"/>
    <mergeCell ref="SXJ1:SXK1"/>
    <mergeCell ref="SWN1:SWO1"/>
    <mergeCell ref="SWP1:SWQ1"/>
    <mergeCell ref="SWR1:SWS1"/>
    <mergeCell ref="SWT1:SWU1"/>
    <mergeCell ref="SWV1:SWW1"/>
    <mergeCell ref="SWX1:SWY1"/>
    <mergeCell ref="SWB1:SWC1"/>
    <mergeCell ref="SWD1:SWE1"/>
    <mergeCell ref="SWF1:SWG1"/>
    <mergeCell ref="SWH1:SWI1"/>
    <mergeCell ref="SWJ1:SWK1"/>
    <mergeCell ref="SWL1:SWM1"/>
    <mergeCell ref="SVP1:SVQ1"/>
    <mergeCell ref="SVR1:SVS1"/>
    <mergeCell ref="SVT1:SVU1"/>
    <mergeCell ref="SVV1:SVW1"/>
    <mergeCell ref="SVX1:SVY1"/>
    <mergeCell ref="SVZ1:SWA1"/>
    <mergeCell ref="SVD1:SVE1"/>
    <mergeCell ref="SVF1:SVG1"/>
    <mergeCell ref="SVH1:SVI1"/>
    <mergeCell ref="SVJ1:SVK1"/>
    <mergeCell ref="SVL1:SVM1"/>
    <mergeCell ref="SVN1:SVO1"/>
    <mergeCell ref="SUR1:SUS1"/>
    <mergeCell ref="SUT1:SUU1"/>
    <mergeCell ref="SUV1:SUW1"/>
    <mergeCell ref="SUX1:SUY1"/>
    <mergeCell ref="SUZ1:SVA1"/>
    <mergeCell ref="SVB1:SVC1"/>
    <mergeCell ref="SUF1:SUG1"/>
    <mergeCell ref="SUH1:SUI1"/>
    <mergeCell ref="SUJ1:SUK1"/>
    <mergeCell ref="SUL1:SUM1"/>
    <mergeCell ref="SUN1:SUO1"/>
    <mergeCell ref="SUP1:SUQ1"/>
    <mergeCell ref="STT1:STU1"/>
    <mergeCell ref="STV1:STW1"/>
    <mergeCell ref="STX1:STY1"/>
    <mergeCell ref="STZ1:SUA1"/>
    <mergeCell ref="SUB1:SUC1"/>
    <mergeCell ref="SUD1:SUE1"/>
    <mergeCell ref="STH1:STI1"/>
    <mergeCell ref="STJ1:STK1"/>
    <mergeCell ref="STL1:STM1"/>
    <mergeCell ref="STN1:STO1"/>
    <mergeCell ref="STP1:STQ1"/>
    <mergeCell ref="STR1:STS1"/>
    <mergeCell ref="SSV1:SSW1"/>
    <mergeCell ref="SSX1:SSY1"/>
    <mergeCell ref="SSZ1:STA1"/>
    <mergeCell ref="STB1:STC1"/>
    <mergeCell ref="STD1:STE1"/>
    <mergeCell ref="STF1:STG1"/>
    <mergeCell ref="SSJ1:SSK1"/>
    <mergeCell ref="SSL1:SSM1"/>
    <mergeCell ref="SSN1:SSO1"/>
    <mergeCell ref="SSP1:SSQ1"/>
    <mergeCell ref="SSR1:SSS1"/>
    <mergeCell ref="SST1:SSU1"/>
    <mergeCell ref="SRX1:SRY1"/>
    <mergeCell ref="SRZ1:SSA1"/>
    <mergeCell ref="SSB1:SSC1"/>
    <mergeCell ref="SSD1:SSE1"/>
    <mergeCell ref="SSF1:SSG1"/>
    <mergeCell ref="SSH1:SSI1"/>
    <mergeCell ref="SNX1:SNY1"/>
    <mergeCell ref="SNZ1:SOA1"/>
    <mergeCell ref="SRP1:SRQ1"/>
    <mergeCell ref="SRR1:SRS1"/>
    <mergeCell ref="SRT1:SRU1"/>
    <mergeCell ref="SRV1:SRW1"/>
    <mergeCell ref="SNL1:SNM1"/>
    <mergeCell ref="SNN1:SNO1"/>
    <mergeCell ref="SNP1:SNQ1"/>
    <mergeCell ref="SNR1:SNS1"/>
    <mergeCell ref="SNT1:SNU1"/>
    <mergeCell ref="SNV1:SNW1"/>
    <mergeCell ref="SMZ1:SNA1"/>
    <mergeCell ref="SNB1:SNC1"/>
    <mergeCell ref="SND1:SNE1"/>
    <mergeCell ref="SNF1:SNG1"/>
    <mergeCell ref="SNH1:SNI1"/>
    <mergeCell ref="SNJ1:SNK1"/>
    <mergeCell ref="SMN1:SMO1"/>
    <mergeCell ref="SMP1:SMQ1"/>
    <mergeCell ref="SMR1:SMS1"/>
    <mergeCell ref="SMT1:SMU1"/>
    <mergeCell ref="SMV1:SMW1"/>
    <mergeCell ref="SMX1:SMY1"/>
    <mergeCell ref="SMB1:SMC1"/>
    <mergeCell ref="SMD1:SME1"/>
    <mergeCell ref="SMF1:SMG1"/>
    <mergeCell ref="SMH1:SMI1"/>
    <mergeCell ref="SMJ1:SMK1"/>
    <mergeCell ref="SML1:SMM1"/>
    <mergeCell ref="SLP1:SLQ1"/>
    <mergeCell ref="SLR1:SLS1"/>
    <mergeCell ref="SLT1:SLU1"/>
    <mergeCell ref="SLV1:SLW1"/>
    <mergeCell ref="SLX1:SLY1"/>
    <mergeCell ref="SLZ1:SMA1"/>
    <mergeCell ref="SLD1:SLE1"/>
    <mergeCell ref="SLF1:SLG1"/>
    <mergeCell ref="SLH1:SLI1"/>
    <mergeCell ref="SLJ1:SLK1"/>
    <mergeCell ref="SLL1:SLM1"/>
    <mergeCell ref="SLN1:SLO1"/>
    <mergeCell ref="SKR1:SKS1"/>
    <mergeCell ref="SKT1:SKU1"/>
    <mergeCell ref="SKV1:SKW1"/>
    <mergeCell ref="SKX1:SKY1"/>
    <mergeCell ref="SKZ1:SLA1"/>
    <mergeCell ref="SLB1:SLC1"/>
    <mergeCell ref="SKF1:SKG1"/>
    <mergeCell ref="SKH1:SKI1"/>
    <mergeCell ref="SKJ1:SKK1"/>
    <mergeCell ref="SKL1:SKM1"/>
    <mergeCell ref="SKN1:SKO1"/>
    <mergeCell ref="SKP1:SKQ1"/>
    <mergeCell ref="SJT1:SJU1"/>
    <mergeCell ref="SJV1:SJW1"/>
    <mergeCell ref="SJX1:SJY1"/>
    <mergeCell ref="SJZ1:SKA1"/>
    <mergeCell ref="SKB1:SKC1"/>
    <mergeCell ref="SKD1:SKE1"/>
    <mergeCell ref="SJH1:SJI1"/>
    <mergeCell ref="SJJ1:SJK1"/>
    <mergeCell ref="SJL1:SJM1"/>
    <mergeCell ref="SJN1:SJO1"/>
    <mergeCell ref="SJP1:SJQ1"/>
    <mergeCell ref="SJR1:SJS1"/>
    <mergeCell ref="SIV1:SIW1"/>
    <mergeCell ref="SIX1:SIY1"/>
    <mergeCell ref="SIZ1:SJA1"/>
    <mergeCell ref="SJB1:SJC1"/>
    <mergeCell ref="SJD1:SJE1"/>
    <mergeCell ref="SJF1:SJG1"/>
    <mergeCell ref="SIJ1:SIK1"/>
    <mergeCell ref="SIL1:SIM1"/>
    <mergeCell ref="SIN1:SIO1"/>
    <mergeCell ref="SIP1:SIQ1"/>
    <mergeCell ref="SIR1:SIS1"/>
    <mergeCell ref="SIT1:SIU1"/>
    <mergeCell ref="SHX1:SHY1"/>
    <mergeCell ref="SHZ1:SIA1"/>
    <mergeCell ref="SIB1:SIC1"/>
    <mergeCell ref="SID1:SIE1"/>
    <mergeCell ref="SIF1:SIG1"/>
    <mergeCell ref="SIH1:SII1"/>
    <mergeCell ref="SDX1:SDY1"/>
    <mergeCell ref="SDZ1:SEA1"/>
    <mergeCell ref="SEB1:SEC1"/>
    <mergeCell ref="SED1:SEE1"/>
    <mergeCell ref="SHT1:SHU1"/>
    <mergeCell ref="SHV1:SHW1"/>
    <mergeCell ref="SDL1:SDM1"/>
    <mergeCell ref="SDN1:SDO1"/>
    <mergeCell ref="SDP1:SDQ1"/>
    <mergeCell ref="SDR1:SDS1"/>
    <mergeCell ref="SDT1:SDU1"/>
    <mergeCell ref="SDV1:SDW1"/>
    <mergeCell ref="SCZ1:SDA1"/>
    <mergeCell ref="SDB1:SDC1"/>
    <mergeCell ref="SDD1:SDE1"/>
    <mergeCell ref="SDF1:SDG1"/>
    <mergeCell ref="SDH1:SDI1"/>
    <mergeCell ref="SDJ1:SDK1"/>
    <mergeCell ref="SCN1:SCO1"/>
    <mergeCell ref="SCP1:SCQ1"/>
    <mergeCell ref="SCR1:SCS1"/>
    <mergeCell ref="SCT1:SCU1"/>
    <mergeCell ref="SCV1:SCW1"/>
    <mergeCell ref="SCX1:SCY1"/>
    <mergeCell ref="SCB1:SCC1"/>
    <mergeCell ref="SCD1:SCE1"/>
    <mergeCell ref="SCF1:SCG1"/>
    <mergeCell ref="SCH1:SCI1"/>
    <mergeCell ref="SCJ1:SCK1"/>
    <mergeCell ref="SCL1:SCM1"/>
    <mergeCell ref="SBP1:SBQ1"/>
    <mergeCell ref="SBR1:SBS1"/>
    <mergeCell ref="SBT1:SBU1"/>
    <mergeCell ref="SBV1:SBW1"/>
    <mergeCell ref="SBX1:SBY1"/>
    <mergeCell ref="SBZ1:SCA1"/>
    <mergeCell ref="SBD1:SBE1"/>
    <mergeCell ref="SBF1:SBG1"/>
    <mergeCell ref="SBH1:SBI1"/>
    <mergeCell ref="SBJ1:SBK1"/>
    <mergeCell ref="SBL1:SBM1"/>
    <mergeCell ref="SBN1:SBO1"/>
    <mergeCell ref="SAR1:SAS1"/>
    <mergeCell ref="SAT1:SAU1"/>
    <mergeCell ref="SAV1:SAW1"/>
    <mergeCell ref="SAX1:SAY1"/>
    <mergeCell ref="SAZ1:SBA1"/>
    <mergeCell ref="SBB1:SBC1"/>
    <mergeCell ref="SAF1:SAG1"/>
    <mergeCell ref="SAH1:SAI1"/>
    <mergeCell ref="SAJ1:SAK1"/>
    <mergeCell ref="SAL1:SAM1"/>
    <mergeCell ref="SAN1:SAO1"/>
    <mergeCell ref="SAP1:SAQ1"/>
    <mergeCell ref="RZT1:RZU1"/>
    <mergeCell ref="RZV1:RZW1"/>
    <mergeCell ref="RZX1:RZY1"/>
    <mergeCell ref="RZZ1:SAA1"/>
    <mergeCell ref="SAB1:SAC1"/>
    <mergeCell ref="SAD1:SAE1"/>
    <mergeCell ref="RZH1:RZI1"/>
    <mergeCell ref="RZJ1:RZK1"/>
    <mergeCell ref="RZL1:RZM1"/>
    <mergeCell ref="RZN1:RZO1"/>
    <mergeCell ref="RZP1:RZQ1"/>
    <mergeCell ref="RZR1:RZS1"/>
    <mergeCell ref="RYV1:RYW1"/>
    <mergeCell ref="RYX1:RYY1"/>
    <mergeCell ref="RYZ1:RZA1"/>
    <mergeCell ref="RZB1:RZC1"/>
    <mergeCell ref="RZD1:RZE1"/>
    <mergeCell ref="RZF1:RZG1"/>
    <mergeCell ref="RYJ1:RYK1"/>
    <mergeCell ref="RYL1:RYM1"/>
    <mergeCell ref="RYN1:RYO1"/>
    <mergeCell ref="RYP1:RYQ1"/>
    <mergeCell ref="RYR1:RYS1"/>
    <mergeCell ref="RYT1:RYU1"/>
    <mergeCell ref="RXX1:RXY1"/>
    <mergeCell ref="RXZ1:RYA1"/>
    <mergeCell ref="RYB1:RYC1"/>
    <mergeCell ref="RYD1:RYE1"/>
    <mergeCell ref="RYF1:RYG1"/>
    <mergeCell ref="RYH1:RYI1"/>
    <mergeCell ref="RTX1:RTY1"/>
    <mergeCell ref="RTZ1:RUA1"/>
    <mergeCell ref="RUB1:RUC1"/>
    <mergeCell ref="RUD1:RUE1"/>
    <mergeCell ref="RUF1:RUG1"/>
    <mergeCell ref="RUH1:RUI1"/>
    <mergeCell ref="RTL1:RTM1"/>
    <mergeCell ref="RTN1:RTO1"/>
    <mergeCell ref="RTP1:RTQ1"/>
    <mergeCell ref="RTR1:RTS1"/>
    <mergeCell ref="RTT1:RTU1"/>
    <mergeCell ref="RTV1:RTW1"/>
    <mergeCell ref="RSZ1:RTA1"/>
    <mergeCell ref="RTB1:RTC1"/>
    <mergeCell ref="RTD1:RTE1"/>
    <mergeCell ref="RTF1:RTG1"/>
    <mergeCell ref="RTH1:RTI1"/>
    <mergeCell ref="RTJ1:RTK1"/>
    <mergeCell ref="RSN1:RSO1"/>
    <mergeCell ref="RSP1:RSQ1"/>
    <mergeCell ref="RSR1:RSS1"/>
    <mergeCell ref="RST1:RSU1"/>
    <mergeCell ref="RSV1:RSW1"/>
    <mergeCell ref="RSX1:RSY1"/>
    <mergeCell ref="RSB1:RSC1"/>
    <mergeCell ref="RSD1:RSE1"/>
    <mergeCell ref="RSF1:RSG1"/>
    <mergeCell ref="RSH1:RSI1"/>
    <mergeCell ref="RSJ1:RSK1"/>
    <mergeCell ref="RSL1:RSM1"/>
    <mergeCell ref="RRP1:RRQ1"/>
    <mergeCell ref="RRR1:RRS1"/>
    <mergeCell ref="RRT1:RRU1"/>
    <mergeCell ref="RRV1:RRW1"/>
    <mergeCell ref="RRX1:RRY1"/>
    <mergeCell ref="RRZ1:RSA1"/>
    <mergeCell ref="RRD1:RRE1"/>
    <mergeCell ref="RRF1:RRG1"/>
    <mergeCell ref="RRH1:RRI1"/>
    <mergeCell ref="RRJ1:RRK1"/>
    <mergeCell ref="RRL1:RRM1"/>
    <mergeCell ref="RRN1:RRO1"/>
    <mergeCell ref="RQR1:RQS1"/>
    <mergeCell ref="RQT1:RQU1"/>
    <mergeCell ref="RQV1:RQW1"/>
    <mergeCell ref="RQX1:RQY1"/>
    <mergeCell ref="RQZ1:RRA1"/>
    <mergeCell ref="RRB1:RRC1"/>
    <mergeCell ref="RQF1:RQG1"/>
    <mergeCell ref="RQH1:RQI1"/>
    <mergeCell ref="RQJ1:RQK1"/>
    <mergeCell ref="RQL1:RQM1"/>
    <mergeCell ref="RQN1:RQO1"/>
    <mergeCell ref="RQP1:RQQ1"/>
    <mergeCell ref="RPT1:RPU1"/>
    <mergeCell ref="RPV1:RPW1"/>
    <mergeCell ref="RPX1:RPY1"/>
    <mergeCell ref="RPZ1:RQA1"/>
    <mergeCell ref="RQB1:RQC1"/>
    <mergeCell ref="RQD1:RQE1"/>
    <mergeCell ref="RPH1:RPI1"/>
    <mergeCell ref="RPJ1:RPK1"/>
    <mergeCell ref="RPL1:RPM1"/>
    <mergeCell ref="RPN1:RPO1"/>
    <mergeCell ref="RPP1:RPQ1"/>
    <mergeCell ref="RPR1:RPS1"/>
    <mergeCell ref="ROV1:ROW1"/>
    <mergeCell ref="ROX1:ROY1"/>
    <mergeCell ref="ROZ1:RPA1"/>
    <mergeCell ref="RPB1:RPC1"/>
    <mergeCell ref="RPD1:RPE1"/>
    <mergeCell ref="RPF1:RPG1"/>
    <mergeCell ref="ROJ1:ROK1"/>
    <mergeCell ref="ROL1:ROM1"/>
    <mergeCell ref="RON1:ROO1"/>
    <mergeCell ref="ROP1:ROQ1"/>
    <mergeCell ref="ROR1:ROS1"/>
    <mergeCell ref="ROT1:ROU1"/>
    <mergeCell ref="RKJ1:RKK1"/>
    <mergeCell ref="RKL1:RKM1"/>
    <mergeCell ref="ROB1:ROC1"/>
    <mergeCell ref="ROD1:ROE1"/>
    <mergeCell ref="ROF1:ROG1"/>
    <mergeCell ref="ROH1:ROI1"/>
    <mergeCell ref="RJX1:RJY1"/>
    <mergeCell ref="RJZ1:RKA1"/>
    <mergeCell ref="RKB1:RKC1"/>
    <mergeCell ref="RKD1:RKE1"/>
    <mergeCell ref="RKF1:RKG1"/>
    <mergeCell ref="RKH1:RKI1"/>
    <mergeCell ref="RJL1:RJM1"/>
    <mergeCell ref="RJN1:RJO1"/>
    <mergeCell ref="RJP1:RJQ1"/>
    <mergeCell ref="RJR1:RJS1"/>
    <mergeCell ref="RJT1:RJU1"/>
    <mergeCell ref="RJV1:RJW1"/>
    <mergeCell ref="RIZ1:RJA1"/>
    <mergeCell ref="RJB1:RJC1"/>
    <mergeCell ref="RJD1:RJE1"/>
    <mergeCell ref="RJF1:RJG1"/>
    <mergeCell ref="RJH1:RJI1"/>
    <mergeCell ref="RJJ1:RJK1"/>
    <mergeCell ref="RIN1:RIO1"/>
    <mergeCell ref="RIP1:RIQ1"/>
    <mergeCell ref="RIR1:RIS1"/>
    <mergeCell ref="RIT1:RIU1"/>
    <mergeCell ref="RIV1:RIW1"/>
    <mergeCell ref="RIX1:RIY1"/>
    <mergeCell ref="RIB1:RIC1"/>
    <mergeCell ref="RID1:RIE1"/>
    <mergeCell ref="RIF1:RIG1"/>
    <mergeCell ref="RIH1:RII1"/>
    <mergeCell ref="RIJ1:RIK1"/>
    <mergeCell ref="RIL1:RIM1"/>
    <mergeCell ref="RHP1:RHQ1"/>
    <mergeCell ref="RHR1:RHS1"/>
    <mergeCell ref="RHT1:RHU1"/>
    <mergeCell ref="RHV1:RHW1"/>
    <mergeCell ref="RHX1:RHY1"/>
    <mergeCell ref="RHZ1:RIA1"/>
    <mergeCell ref="RHD1:RHE1"/>
    <mergeCell ref="RHF1:RHG1"/>
    <mergeCell ref="RHH1:RHI1"/>
    <mergeCell ref="RHJ1:RHK1"/>
    <mergeCell ref="RHL1:RHM1"/>
    <mergeCell ref="RHN1:RHO1"/>
    <mergeCell ref="RGR1:RGS1"/>
    <mergeCell ref="RGT1:RGU1"/>
    <mergeCell ref="RGV1:RGW1"/>
    <mergeCell ref="RGX1:RGY1"/>
    <mergeCell ref="RGZ1:RHA1"/>
    <mergeCell ref="RHB1:RHC1"/>
    <mergeCell ref="RGF1:RGG1"/>
    <mergeCell ref="RGH1:RGI1"/>
    <mergeCell ref="RGJ1:RGK1"/>
    <mergeCell ref="RGL1:RGM1"/>
    <mergeCell ref="RGN1:RGO1"/>
    <mergeCell ref="RGP1:RGQ1"/>
    <mergeCell ref="RFT1:RFU1"/>
    <mergeCell ref="RFV1:RFW1"/>
    <mergeCell ref="RFX1:RFY1"/>
    <mergeCell ref="RFZ1:RGA1"/>
    <mergeCell ref="RGB1:RGC1"/>
    <mergeCell ref="RGD1:RGE1"/>
    <mergeCell ref="RFH1:RFI1"/>
    <mergeCell ref="RFJ1:RFK1"/>
    <mergeCell ref="RFL1:RFM1"/>
    <mergeCell ref="RFN1:RFO1"/>
    <mergeCell ref="RFP1:RFQ1"/>
    <mergeCell ref="RFR1:RFS1"/>
    <mergeCell ref="REV1:REW1"/>
    <mergeCell ref="REX1:REY1"/>
    <mergeCell ref="REZ1:RFA1"/>
    <mergeCell ref="RFB1:RFC1"/>
    <mergeCell ref="RFD1:RFE1"/>
    <mergeCell ref="RFF1:RFG1"/>
    <mergeCell ref="REJ1:REK1"/>
    <mergeCell ref="REL1:REM1"/>
    <mergeCell ref="REN1:REO1"/>
    <mergeCell ref="REP1:REQ1"/>
    <mergeCell ref="RER1:RES1"/>
    <mergeCell ref="RET1:REU1"/>
    <mergeCell ref="RAJ1:RAK1"/>
    <mergeCell ref="RAL1:RAM1"/>
    <mergeCell ref="RAN1:RAO1"/>
    <mergeCell ref="RAP1:RAQ1"/>
    <mergeCell ref="REF1:REG1"/>
    <mergeCell ref="REH1:REI1"/>
    <mergeCell ref="QZX1:QZY1"/>
    <mergeCell ref="QZZ1:RAA1"/>
    <mergeCell ref="RAB1:RAC1"/>
    <mergeCell ref="RAD1:RAE1"/>
    <mergeCell ref="RAF1:RAG1"/>
    <mergeCell ref="RAH1:RAI1"/>
    <mergeCell ref="QZL1:QZM1"/>
    <mergeCell ref="QZN1:QZO1"/>
    <mergeCell ref="QZP1:QZQ1"/>
    <mergeCell ref="QZR1:QZS1"/>
    <mergeCell ref="QZT1:QZU1"/>
    <mergeCell ref="QZV1:QZW1"/>
    <mergeCell ref="QYZ1:QZA1"/>
    <mergeCell ref="QZB1:QZC1"/>
    <mergeCell ref="QZD1:QZE1"/>
    <mergeCell ref="QZF1:QZG1"/>
    <mergeCell ref="QZH1:QZI1"/>
    <mergeCell ref="QZJ1:QZK1"/>
    <mergeCell ref="QYN1:QYO1"/>
    <mergeCell ref="QYP1:QYQ1"/>
    <mergeCell ref="QYR1:QYS1"/>
    <mergeCell ref="QYT1:QYU1"/>
    <mergeCell ref="QYV1:QYW1"/>
    <mergeCell ref="QYX1:QYY1"/>
    <mergeCell ref="QYB1:QYC1"/>
    <mergeCell ref="QYD1:QYE1"/>
    <mergeCell ref="QYF1:QYG1"/>
    <mergeCell ref="QYH1:QYI1"/>
    <mergeCell ref="QYJ1:QYK1"/>
    <mergeCell ref="QYL1:QYM1"/>
    <mergeCell ref="QXP1:QXQ1"/>
    <mergeCell ref="QXR1:QXS1"/>
    <mergeCell ref="QXT1:QXU1"/>
    <mergeCell ref="QXV1:QXW1"/>
    <mergeCell ref="QXX1:QXY1"/>
    <mergeCell ref="QXZ1:QYA1"/>
    <mergeCell ref="QXD1:QXE1"/>
    <mergeCell ref="QXF1:QXG1"/>
    <mergeCell ref="QXH1:QXI1"/>
    <mergeCell ref="QXJ1:QXK1"/>
    <mergeCell ref="QXL1:QXM1"/>
    <mergeCell ref="QXN1:QXO1"/>
    <mergeCell ref="QWR1:QWS1"/>
    <mergeCell ref="QWT1:QWU1"/>
    <mergeCell ref="QWV1:QWW1"/>
    <mergeCell ref="QWX1:QWY1"/>
    <mergeCell ref="QWZ1:QXA1"/>
    <mergeCell ref="QXB1:QXC1"/>
    <mergeCell ref="QWF1:QWG1"/>
    <mergeCell ref="QWH1:QWI1"/>
    <mergeCell ref="QWJ1:QWK1"/>
    <mergeCell ref="QWL1:QWM1"/>
    <mergeCell ref="QWN1:QWO1"/>
    <mergeCell ref="QWP1:QWQ1"/>
    <mergeCell ref="QVT1:QVU1"/>
    <mergeCell ref="QVV1:QVW1"/>
    <mergeCell ref="QVX1:QVY1"/>
    <mergeCell ref="QVZ1:QWA1"/>
    <mergeCell ref="QWB1:QWC1"/>
    <mergeCell ref="QWD1:QWE1"/>
    <mergeCell ref="QVH1:QVI1"/>
    <mergeCell ref="QVJ1:QVK1"/>
    <mergeCell ref="QVL1:QVM1"/>
    <mergeCell ref="QVN1:QVO1"/>
    <mergeCell ref="QVP1:QVQ1"/>
    <mergeCell ref="QVR1:QVS1"/>
    <mergeCell ref="QUV1:QUW1"/>
    <mergeCell ref="QUX1:QUY1"/>
    <mergeCell ref="QUZ1:QVA1"/>
    <mergeCell ref="QVB1:QVC1"/>
    <mergeCell ref="QVD1:QVE1"/>
    <mergeCell ref="QVF1:QVG1"/>
    <mergeCell ref="QUJ1:QUK1"/>
    <mergeCell ref="QUL1:QUM1"/>
    <mergeCell ref="QUN1:QUO1"/>
    <mergeCell ref="QUP1:QUQ1"/>
    <mergeCell ref="QUR1:QUS1"/>
    <mergeCell ref="QUT1:QUU1"/>
    <mergeCell ref="QQJ1:QQK1"/>
    <mergeCell ref="QQL1:QQM1"/>
    <mergeCell ref="QQN1:QQO1"/>
    <mergeCell ref="QQP1:QQQ1"/>
    <mergeCell ref="QQR1:QQS1"/>
    <mergeCell ref="QQT1:QQU1"/>
    <mergeCell ref="QPX1:QPY1"/>
    <mergeCell ref="QPZ1:QQA1"/>
    <mergeCell ref="QQB1:QQC1"/>
    <mergeCell ref="QQD1:QQE1"/>
    <mergeCell ref="QQF1:QQG1"/>
    <mergeCell ref="QQH1:QQI1"/>
    <mergeCell ref="QPL1:QPM1"/>
    <mergeCell ref="QPN1:QPO1"/>
    <mergeCell ref="QPP1:QPQ1"/>
    <mergeCell ref="QPR1:QPS1"/>
    <mergeCell ref="QPT1:QPU1"/>
    <mergeCell ref="QPV1:QPW1"/>
    <mergeCell ref="QOZ1:QPA1"/>
    <mergeCell ref="QPB1:QPC1"/>
    <mergeCell ref="QPD1:QPE1"/>
    <mergeCell ref="QPF1:QPG1"/>
    <mergeCell ref="QPH1:QPI1"/>
    <mergeCell ref="QPJ1:QPK1"/>
    <mergeCell ref="QON1:QOO1"/>
    <mergeCell ref="QOP1:QOQ1"/>
    <mergeCell ref="QOR1:QOS1"/>
    <mergeCell ref="QOT1:QOU1"/>
    <mergeCell ref="QOV1:QOW1"/>
    <mergeCell ref="QOX1:QOY1"/>
    <mergeCell ref="QOB1:QOC1"/>
    <mergeCell ref="QOD1:QOE1"/>
    <mergeCell ref="QOF1:QOG1"/>
    <mergeCell ref="QOH1:QOI1"/>
    <mergeCell ref="QOJ1:QOK1"/>
    <mergeCell ref="QOL1:QOM1"/>
    <mergeCell ref="QNP1:QNQ1"/>
    <mergeCell ref="QNR1:QNS1"/>
    <mergeCell ref="QNT1:QNU1"/>
    <mergeCell ref="QNV1:QNW1"/>
    <mergeCell ref="QNX1:QNY1"/>
    <mergeCell ref="QNZ1:QOA1"/>
    <mergeCell ref="QND1:QNE1"/>
    <mergeCell ref="QNF1:QNG1"/>
    <mergeCell ref="QNH1:QNI1"/>
    <mergeCell ref="QNJ1:QNK1"/>
    <mergeCell ref="QNL1:QNM1"/>
    <mergeCell ref="QNN1:QNO1"/>
    <mergeCell ref="QMR1:QMS1"/>
    <mergeCell ref="QMT1:QMU1"/>
    <mergeCell ref="QMV1:QMW1"/>
    <mergeCell ref="QMX1:QMY1"/>
    <mergeCell ref="QMZ1:QNA1"/>
    <mergeCell ref="QNB1:QNC1"/>
    <mergeCell ref="QMF1:QMG1"/>
    <mergeCell ref="QMH1:QMI1"/>
    <mergeCell ref="QMJ1:QMK1"/>
    <mergeCell ref="QML1:QMM1"/>
    <mergeCell ref="QMN1:QMO1"/>
    <mergeCell ref="QMP1:QMQ1"/>
    <mergeCell ref="QLT1:QLU1"/>
    <mergeCell ref="QLV1:QLW1"/>
    <mergeCell ref="QLX1:QLY1"/>
    <mergeCell ref="QLZ1:QMA1"/>
    <mergeCell ref="QMB1:QMC1"/>
    <mergeCell ref="QMD1:QME1"/>
    <mergeCell ref="QLH1:QLI1"/>
    <mergeCell ref="QLJ1:QLK1"/>
    <mergeCell ref="QLL1:QLM1"/>
    <mergeCell ref="QLN1:QLO1"/>
    <mergeCell ref="QLP1:QLQ1"/>
    <mergeCell ref="QLR1:QLS1"/>
    <mergeCell ref="QKV1:QKW1"/>
    <mergeCell ref="QKX1:QKY1"/>
    <mergeCell ref="QKZ1:QLA1"/>
    <mergeCell ref="QLB1:QLC1"/>
    <mergeCell ref="QLD1:QLE1"/>
    <mergeCell ref="QLF1:QLG1"/>
    <mergeCell ref="QGV1:QGW1"/>
    <mergeCell ref="QGX1:QGY1"/>
    <mergeCell ref="QKN1:QKO1"/>
    <mergeCell ref="QKP1:QKQ1"/>
    <mergeCell ref="QKR1:QKS1"/>
    <mergeCell ref="QKT1:QKU1"/>
    <mergeCell ref="QGJ1:QGK1"/>
    <mergeCell ref="QGL1:QGM1"/>
    <mergeCell ref="QGN1:QGO1"/>
    <mergeCell ref="QGP1:QGQ1"/>
    <mergeCell ref="QGR1:QGS1"/>
    <mergeCell ref="QGT1:QGU1"/>
    <mergeCell ref="QFX1:QFY1"/>
    <mergeCell ref="QFZ1:QGA1"/>
    <mergeCell ref="QGB1:QGC1"/>
    <mergeCell ref="QGD1:QGE1"/>
    <mergeCell ref="QGF1:QGG1"/>
    <mergeCell ref="QGH1:QGI1"/>
    <mergeCell ref="QFL1:QFM1"/>
    <mergeCell ref="QFN1:QFO1"/>
    <mergeCell ref="QFP1:QFQ1"/>
    <mergeCell ref="QFR1:QFS1"/>
    <mergeCell ref="QFT1:QFU1"/>
    <mergeCell ref="QFV1:QFW1"/>
    <mergeCell ref="QEZ1:QFA1"/>
    <mergeCell ref="QFB1:QFC1"/>
    <mergeCell ref="QFD1:QFE1"/>
    <mergeCell ref="QFF1:QFG1"/>
    <mergeCell ref="QFH1:QFI1"/>
    <mergeCell ref="QFJ1:QFK1"/>
    <mergeCell ref="QEN1:QEO1"/>
    <mergeCell ref="QEP1:QEQ1"/>
    <mergeCell ref="QER1:QES1"/>
    <mergeCell ref="QET1:QEU1"/>
    <mergeCell ref="QEV1:QEW1"/>
    <mergeCell ref="QEX1:QEY1"/>
    <mergeCell ref="QEB1:QEC1"/>
    <mergeCell ref="QED1:QEE1"/>
    <mergeCell ref="QEF1:QEG1"/>
    <mergeCell ref="QEH1:QEI1"/>
    <mergeCell ref="QEJ1:QEK1"/>
    <mergeCell ref="QEL1:QEM1"/>
    <mergeCell ref="QDP1:QDQ1"/>
    <mergeCell ref="QDR1:QDS1"/>
    <mergeCell ref="QDT1:QDU1"/>
    <mergeCell ref="QDV1:QDW1"/>
    <mergeCell ref="QDX1:QDY1"/>
    <mergeCell ref="QDZ1:QEA1"/>
    <mergeCell ref="QDD1:QDE1"/>
    <mergeCell ref="QDF1:QDG1"/>
    <mergeCell ref="QDH1:QDI1"/>
    <mergeCell ref="QDJ1:QDK1"/>
    <mergeCell ref="QDL1:QDM1"/>
    <mergeCell ref="QDN1:QDO1"/>
    <mergeCell ref="QCR1:QCS1"/>
    <mergeCell ref="QCT1:QCU1"/>
    <mergeCell ref="QCV1:QCW1"/>
    <mergeCell ref="QCX1:QCY1"/>
    <mergeCell ref="QCZ1:QDA1"/>
    <mergeCell ref="QDB1:QDC1"/>
    <mergeCell ref="QCF1:QCG1"/>
    <mergeCell ref="QCH1:QCI1"/>
    <mergeCell ref="QCJ1:QCK1"/>
    <mergeCell ref="QCL1:QCM1"/>
    <mergeCell ref="QCN1:QCO1"/>
    <mergeCell ref="QCP1:QCQ1"/>
    <mergeCell ref="QBT1:QBU1"/>
    <mergeCell ref="QBV1:QBW1"/>
    <mergeCell ref="QBX1:QBY1"/>
    <mergeCell ref="QBZ1:QCA1"/>
    <mergeCell ref="QCB1:QCC1"/>
    <mergeCell ref="QCD1:QCE1"/>
    <mergeCell ref="QBH1:QBI1"/>
    <mergeCell ref="QBJ1:QBK1"/>
    <mergeCell ref="QBL1:QBM1"/>
    <mergeCell ref="QBN1:QBO1"/>
    <mergeCell ref="QBP1:QBQ1"/>
    <mergeCell ref="QBR1:QBS1"/>
    <mergeCell ref="QAV1:QAW1"/>
    <mergeCell ref="QAX1:QAY1"/>
    <mergeCell ref="QAZ1:QBA1"/>
    <mergeCell ref="QBB1:QBC1"/>
    <mergeCell ref="QBD1:QBE1"/>
    <mergeCell ref="QBF1:QBG1"/>
    <mergeCell ref="PWV1:PWW1"/>
    <mergeCell ref="PWX1:PWY1"/>
    <mergeCell ref="PWZ1:PXA1"/>
    <mergeCell ref="PXB1:PXC1"/>
    <mergeCell ref="QAR1:QAS1"/>
    <mergeCell ref="QAT1:QAU1"/>
    <mergeCell ref="PWJ1:PWK1"/>
    <mergeCell ref="PWL1:PWM1"/>
    <mergeCell ref="PWN1:PWO1"/>
    <mergeCell ref="PWP1:PWQ1"/>
    <mergeCell ref="PWR1:PWS1"/>
    <mergeCell ref="PWT1:PWU1"/>
    <mergeCell ref="PVX1:PVY1"/>
    <mergeCell ref="PVZ1:PWA1"/>
    <mergeCell ref="PWB1:PWC1"/>
    <mergeCell ref="PWD1:PWE1"/>
    <mergeCell ref="PWF1:PWG1"/>
    <mergeCell ref="PWH1:PWI1"/>
    <mergeCell ref="PVL1:PVM1"/>
    <mergeCell ref="PVN1:PVO1"/>
    <mergeCell ref="PVP1:PVQ1"/>
    <mergeCell ref="PVR1:PVS1"/>
    <mergeCell ref="PVT1:PVU1"/>
    <mergeCell ref="PVV1:PVW1"/>
    <mergeCell ref="PUZ1:PVA1"/>
    <mergeCell ref="PVB1:PVC1"/>
    <mergeCell ref="PVD1:PVE1"/>
    <mergeCell ref="PVF1:PVG1"/>
    <mergeCell ref="PVH1:PVI1"/>
    <mergeCell ref="PVJ1:PVK1"/>
    <mergeCell ref="PUN1:PUO1"/>
    <mergeCell ref="PUP1:PUQ1"/>
    <mergeCell ref="PUR1:PUS1"/>
    <mergeCell ref="PUT1:PUU1"/>
    <mergeCell ref="PUV1:PUW1"/>
    <mergeCell ref="PUX1:PUY1"/>
    <mergeCell ref="PUB1:PUC1"/>
    <mergeCell ref="PUD1:PUE1"/>
    <mergeCell ref="PUF1:PUG1"/>
    <mergeCell ref="PUH1:PUI1"/>
    <mergeCell ref="PUJ1:PUK1"/>
    <mergeCell ref="PUL1:PUM1"/>
    <mergeCell ref="PTP1:PTQ1"/>
    <mergeCell ref="PTR1:PTS1"/>
    <mergeCell ref="PTT1:PTU1"/>
    <mergeCell ref="PTV1:PTW1"/>
    <mergeCell ref="PTX1:PTY1"/>
    <mergeCell ref="PTZ1:PUA1"/>
    <mergeCell ref="PTD1:PTE1"/>
    <mergeCell ref="PTF1:PTG1"/>
    <mergeCell ref="PTH1:PTI1"/>
    <mergeCell ref="PTJ1:PTK1"/>
    <mergeCell ref="PTL1:PTM1"/>
    <mergeCell ref="PTN1:PTO1"/>
    <mergeCell ref="PSR1:PSS1"/>
    <mergeCell ref="PST1:PSU1"/>
    <mergeCell ref="PSV1:PSW1"/>
    <mergeCell ref="PSX1:PSY1"/>
    <mergeCell ref="PSZ1:PTA1"/>
    <mergeCell ref="PTB1:PTC1"/>
    <mergeCell ref="PSF1:PSG1"/>
    <mergeCell ref="PSH1:PSI1"/>
    <mergeCell ref="PSJ1:PSK1"/>
    <mergeCell ref="PSL1:PSM1"/>
    <mergeCell ref="PSN1:PSO1"/>
    <mergeCell ref="PSP1:PSQ1"/>
    <mergeCell ref="PRT1:PRU1"/>
    <mergeCell ref="PRV1:PRW1"/>
    <mergeCell ref="PRX1:PRY1"/>
    <mergeCell ref="PRZ1:PSA1"/>
    <mergeCell ref="PSB1:PSC1"/>
    <mergeCell ref="PSD1:PSE1"/>
    <mergeCell ref="PRH1:PRI1"/>
    <mergeCell ref="PRJ1:PRK1"/>
    <mergeCell ref="PRL1:PRM1"/>
    <mergeCell ref="PRN1:PRO1"/>
    <mergeCell ref="PRP1:PRQ1"/>
    <mergeCell ref="PRR1:PRS1"/>
    <mergeCell ref="PQV1:PQW1"/>
    <mergeCell ref="PQX1:PQY1"/>
    <mergeCell ref="PQZ1:PRA1"/>
    <mergeCell ref="PRB1:PRC1"/>
    <mergeCell ref="PRD1:PRE1"/>
    <mergeCell ref="PRF1:PRG1"/>
    <mergeCell ref="PMV1:PMW1"/>
    <mergeCell ref="PMX1:PMY1"/>
    <mergeCell ref="PMZ1:PNA1"/>
    <mergeCell ref="PNB1:PNC1"/>
    <mergeCell ref="PND1:PNE1"/>
    <mergeCell ref="PNF1:PNG1"/>
    <mergeCell ref="PMJ1:PMK1"/>
    <mergeCell ref="PML1:PMM1"/>
    <mergeCell ref="PMN1:PMO1"/>
    <mergeCell ref="PMP1:PMQ1"/>
    <mergeCell ref="PMR1:PMS1"/>
    <mergeCell ref="PMT1:PMU1"/>
    <mergeCell ref="PLX1:PLY1"/>
    <mergeCell ref="PLZ1:PMA1"/>
    <mergeCell ref="PMB1:PMC1"/>
    <mergeCell ref="PMD1:PME1"/>
    <mergeCell ref="PMF1:PMG1"/>
    <mergeCell ref="PMH1:PMI1"/>
    <mergeCell ref="PLL1:PLM1"/>
    <mergeCell ref="PLN1:PLO1"/>
    <mergeCell ref="PLP1:PLQ1"/>
    <mergeCell ref="PLR1:PLS1"/>
    <mergeCell ref="PLT1:PLU1"/>
    <mergeCell ref="PLV1:PLW1"/>
    <mergeCell ref="PKZ1:PLA1"/>
    <mergeCell ref="PLB1:PLC1"/>
    <mergeCell ref="PLD1:PLE1"/>
    <mergeCell ref="PLF1:PLG1"/>
    <mergeCell ref="PLH1:PLI1"/>
    <mergeCell ref="PLJ1:PLK1"/>
    <mergeCell ref="PKN1:PKO1"/>
    <mergeCell ref="PKP1:PKQ1"/>
    <mergeCell ref="PKR1:PKS1"/>
    <mergeCell ref="PKT1:PKU1"/>
    <mergeCell ref="PKV1:PKW1"/>
    <mergeCell ref="PKX1:PKY1"/>
    <mergeCell ref="PKB1:PKC1"/>
    <mergeCell ref="PKD1:PKE1"/>
    <mergeCell ref="PKF1:PKG1"/>
    <mergeCell ref="PKH1:PKI1"/>
    <mergeCell ref="PKJ1:PKK1"/>
    <mergeCell ref="PKL1:PKM1"/>
    <mergeCell ref="PJP1:PJQ1"/>
    <mergeCell ref="PJR1:PJS1"/>
    <mergeCell ref="PJT1:PJU1"/>
    <mergeCell ref="PJV1:PJW1"/>
    <mergeCell ref="PJX1:PJY1"/>
    <mergeCell ref="PJZ1:PKA1"/>
    <mergeCell ref="PJD1:PJE1"/>
    <mergeCell ref="PJF1:PJG1"/>
    <mergeCell ref="PJH1:PJI1"/>
    <mergeCell ref="PJJ1:PJK1"/>
    <mergeCell ref="PJL1:PJM1"/>
    <mergeCell ref="PJN1:PJO1"/>
    <mergeCell ref="PIR1:PIS1"/>
    <mergeCell ref="PIT1:PIU1"/>
    <mergeCell ref="PIV1:PIW1"/>
    <mergeCell ref="PIX1:PIY1"/>
    <mergeCell ref="PIZ1:PJA1"/>
    <mergeCell ref="PJB1:PJC1"/>
    <mergeCell ref="PIF1:PIG1"/>
    <mergeCell ref="PIH1:PII1"/>
    <mergeCell ref="PIJ1:PIK1"/>
    <mergeCell ref="PIL1:PIM1"/>
    <mergeCell ref="PIN1:PIO1"/>
    <mergeCell ref="PIP1:PIQ1"/>
    <mergeCell ref="PHT1:PHU1"/>
    <mergeCell ref="PHV1:PHW1"/>
    <mergeCell ref="PHX1:PHY1"/>
    <mergeCell ref="PHZ1:PIA1"/>
    <mergeCell ref="PIB1:PIC1"/>
    <mergeCell ref="PID1:PIE1"/>
    <mergeCell ref="PHH1:PHI1"/>
    <mergeCell ref="PHJ1:PHK1"/>
    <mergeCell ref="PHL1:PHM1"/>
    <mergeCell ref="PHN1:PHO1"/>
    <mergeCell ref="PHP1:PHQ1"/>
    <mergeCell ref="PHR1:PHS1"/>
    <mergeCell ref="PDH1:PDI1"/>
    <mergeCell ref="PDJ1:PDK1"/>
    <mergeCell ref="PGZ1:PHA1"/>
    <mergeCell ref="PHB1:PHC1"/>
    <mergeCell ref="PHD1:PHE1"/>
    <mergeCell ref="PHF1:PHG1"/>
    <mergeCell ref="PCV1:PCW1"/>
    <mergeCell ref="PCX1:PCY1"/>
    <mergeCell ref="PCZ1:PDA1"/>
    <mergeCell ref="PDB1:PDC1"/>
    <mergeCell ref="PDD1:PDE1"/>
    <mergeCell ref="PDF1:PDG1"/>
    <mergeCell ref="PCJ1:PCK1"/>
    <mergeCell ref="PCL1:PCM1"/>
    <mergeCell ref="PCN1:PCO1"/>
    <mergeCell ref="PCP1:PCQ1"/>
    <mergeCell ref="PCR1:PCS1"/>
    <mergeCell ref="PCT1:PCU1"/>
    <mergeCell ref="PBX1:PBY1"/>
    <mergeCell ref="PBZ1:PCA1"/>
    <mergeCell ref="PCB1:PCC1"/>
    <mergeCell ref="PCD1:PCE1"/>
    <mergeCell ref="PCF1:PCG1"/>
    <mergeCell ref="PCH1:PCI1"/>
    <mergeCell ref="PBL1:PBM1"/>
    <mergeCell ref="PBN1:PBO1"/>
    <mergeCell ref="PBP1:PBQ1"/>
    <mergeCell ref="PBR1:PBS1"/>
    <mergeCell ref="PBT1:PBU1"/>
    <mergeCell ref="PBV1:PBW1"/>
    <mergeCell ref="PAZ1:PBA1"/>
    <mergeCell ref="PBB1:PBC1"/>
    <mergeCell ref="PBD1:PBE1"/>
    <mergeCell ref="PBF1:PBG1"/>
    <mergeCell ref="PBH1:PBI1"/>
    <mergeCell ref="PBJ1:PBK1"/>
    <mergeCell ref="PAN1:PAO1"/>
    <mergeCell ref="PAP1:PAQ1"/>
    <mergeCell ref="PAR1:PAS1"/>
    <mergeCell ref="PAT1:PAU1"/>
    <mergeCell ref="PAV1:PAW1"/>
    <mergeCell ref="PAX1:PAY1"/>
    <mergeCell ref="PAB1:PAC1"/>
    <mergeCell ref="PAD1:PAE1"/>
    <mergeCell ref="PAF1:PAG1"/>
    <mergeCell ref="PAH1:PAI1"/>
    <mergeCell ref="PAJ1:PAK1"/>
    <mergeCell ref="PAL1:PAM1"/>
    <mergeCell ref="OZP1:OZQ1"/>
    <mergeCell ref="OZR1:OZS1"/>
    <mergeCell ref="OZT1:OZU1"/>
    <mergeCell ref="OZV1:OZW1"/>
    <mergeCell ref="OZX1:OZY1"/>
    <mergeCell ref="OZZ1:PAA1"/>
    <mergeCell ref="OZD1:OZE1"/>
    <mergeCell ref="OZF1:OZG1"/>
    <mergeCell ref="OZH1:OZI1"/>
    <mergeCell ref="OZJ1:OZK1"/>
    <mergeCell ref="OZL1:OZM1"/>
    <mergeCell ref="OZN1:OZO1"/>
    <mergeCell ref="OYR1:OYS1"/>
    <mergeCell ref="OYT1:OYU1"/>
    <mergeCell ref="OYV1:OYW1"/>
    <mergeCell ref="OYX1:OYY1"/>
    <mergeCell ref="OYZ1:OZA1"/>
    <mergeCell ref="OZB1:OZC1"/>
    <mergeCell ref="OYF1:OYG1"/>
    <mergeCell ref="OYH1:OYI1"/>
    <mergeCell ref="OYJ1:OYK1"/>
    <mergeCell ref="OYL1:OYM1"/>
    <mergeCell ref="OYN1:OYO1"/>
    <mergeCell ref="OYP1:OYQ1"/>
    <mergeCell ref="OXT1:OXU1"/>
    <mergeCell ref="OXV1:OXW1"/>
    <mergeCell ref="OXX1:OXY1"/>
    <mergeCell ref="OXZ1:OYA1"/>
    <mergeCell ref="OYB1:OYC1"/>
    <mergeCell ref="OYD1:OYE1"/>
    <mergeCell ref="OXH1:OXI1"/>
    <mergeCell ref="OXJ1:OXK1"/>
    <mergeCell ref="OXL1:OXM1"/>
    <mergeCell ref="OXN1:OXO1"/>
    <mergeCell ref="OXP1:OXQ1"/>
    <mergeCell ref="OXR1:OXS1"/>
    <mergeCell ref="OTH1:OTI1"/>
    <mergeCell ref="OTJ1:OTK1"/>
    <mergeCell ref="OTL1:OTM1"/>
    <mergeCell ref="OTN1:OTO1"/>
    <mergeCell ref="OXD1:OXE1"/>
    <mergeCell ref="OXF1:OXG1"/>
    <mergeCell ref="OSV1:OSW1"/>
    <mergeCell ref="OSX1:OSY1"/>
    <mergeCell ref="OSZ1:OTA1"/>
    <mergeCell ref="OTB1:OTC1"/>
    <mergeCell ref="OTD1:OTE1"/>
    <mergeCell ref="OTF1:OTG1"/>
    <mergeCell ref="OSJ1:OSK1"/>
    <mergeCell ref="OSL1:OSM1"/>
    <mergeCell ref="OSN1:OSO1"/>
    <mergeCell ref="OSP1:OSQ1"/>
    <mergeCell ref="OSR1:OSS1"/>
    <mergeCell ref="OST1:OSU1"/>
    <mergeCell ref="ORX1:ORY1"/>
    <mergeCell ref="ORZ1:OSA1"/>
    <mergeCell ref="OSB1:OSC1"/>
    <mergeCell ref="OSD1:OSE1"/>
    <mergeCell ref="OSF1:OSG1"/>
    <mergeCell ref="OSH1:OSI1"/>
    <mergeCell ref="ORL1:ORM1"/>
    <mergeCell ref="ORN1:ORO1"/>
    <mergeCell ref="ORP1:ORQ1"/>
    <mergeCell ref="ORR1:ORS1"/>
    <mergeCell ref="ORT1:ORU1"/>
    <mergeCell ref="ORV1:ORW1"/>
    <mergeCell ref="OQZ1:ORA1"/>
    <mergeCell ref="ORB1:ORC1"/>
    <mergeCell ref="ORD1:ORE1"/>
    <mergeCell ref="ORF1:ORG1"/>
    <mergeCell ref="ORH1:ORI1"/>
    <mergeCell ref="ORJ1:ORK1"/>
    <mergeCell ref="OQN1:OQO1"/>
    <mergeCell ref="OQP1:OQQ1"/>
    <mergeCell ref="OQR1:OQS1"/>
    <mergeCell ref="OQT1:OQU1"/>
    <mergeCell ref="OQV1:OQW1"/>
    <mergeCell ref="OQX1:OQY1"/>
    <mergeCell ref="OQB1:OQC1"/>
    <mergeCell ref="OQD1:OQE1"/>
    <mergeCell ref="OQF1:OQG1"/>
    <mergeCell ref="OQH1:OQI1"/>
    <mergeCell ref="OQJ1:OQK1"/>
    <mergeCell ref="OQL1:OQM1"/>
    <mergeCell ref="OPP1:OPQ1"/>
    <mergeCell ref="OPR1:OPS1"/>
    <mergeCell ref="OPT1:OPU1"/>
    <mergeCell ref="OPV1:OPW1"/>
    <mergeCell ref="OPX1:OPY1"/>
    <mergeCell ref="OPZ1:OQA1"/>
    <mergeCell ref="OPD1:OPE1"/>
    <mergeCell ref="OPF1:OPG1"/>
    <mergeCell ref="OPH1:OPI1"/>
    <mergeCell ref="OPJ1:OPK1"/>
    <mergeCell ref="OPL1:OPM1"/>
    <mergeCell ref="OPN1:OPO1"/>
    <mergeCell ref="OOR1:OOS1"/>
    <mergeCell ref="OOT1:OOU1"/>
    <mergeCell ref="OOV1:OOW1"/>
    <mergeCell ref="OOX1:OOY1"/>
    <mergeCell ref="OOZ1:OPA1"/>
    <mergeCell ref="OPB1:OPC1"/>
    <mergeCell ref="OOF1:OOG1"/>
    <mergeCell ref="OOH1:OOI1"/>
    <mergeCell ref="OOJ1:OOK1"/>
    <mergeCell ref="OOL1:OOM1"/>
    <mergeCell ref="OON1:OOO1"/>
    <mergeCell ref="OOP1:OOQ1"/>
    <mergeCell ref="ONT1:ONU1"/>
    <mergeCell ref="ONV1:ONW1"/>
    <mergeCell ref="ONX1:ONY1"/>
    <mergeCell ref="ONZ1:OOA1"/>
    <mergeCell ref="OOB1:OOC1"/>
    <mergeCell ref="OOD1:OOE1"/>
    <mergeCell ref="ONH1:ONI1"/>
    <mergeCell ref="ONJ1:ONK1"/>
    <mergeCell ref="ONL1:ONM1"/>
    <mergeCell ref="ONN1:ONO1"/>
    <mergeCell ref="ONP1:ONQ1"/>
    <mergeCell ref="ONR1:ONS1"/>
    <mergeCell ref="OJH1:OJI1"/>
    <mergeCell ref="OJJ1:OJK1"/>
    <mergeCell ref="OJL1:OJM1"/>
    <mergeCell ref="OJN1:OJO1"/>
    <mergeCell ref="OJP1:OJQ1"/>
    <mergeCell ref="OJR1:OJS1"/>
    <mergeCell ref="OIV1:OIW1"/>
    <mergeCell ref="OIX1:OIY1"/>
    <mergeCell ref="OIZ1:OJA1"/>
    <mergeCell ref="OJB1:OJC1"/>
    <mergeCell ref="OJD1:OJE1"/>
    <mergeCell ref="OJF1:OJG1"/>
    <mergeCell ref="OIJ1:OIK1"/>
    <mergeCell ref="OIL1:OIM1"/>
    <mergeCell ref="OIN1:OIO1"/>
    <mergeCell ref="OIP1:OIQ1"/>
    <mergeCell ref="OIR1:OIS1"/>
    <mergeCell ref="OIT1:OIU1"/>
    <mergeCell ref="OHX1:OHY1"/>
    <mergeCell ref="OHZ1:OIA1"/>
    <mergeCell ref="OIB1:OIC1"/>
    <mergeCell ref="OID1:OIE1"/>
    <mergeCell ref="OIF1:OIG1"/>
    <mergeCell ref="OIH1:OII1"/>
    <mergeCell ref="OHL1:OHM1"/>
    <mergeCell ref="OHN1:OHO1"/>
    <mergeCell ref="OHP1:OHQ1"/>
    <mergeCell ref="OHR1:OHS1"/>
    <mergeCell ref="OHT1:OHU1"/>
    <mergeCell ref="OHV1:OHW1"/>
    <mergeCell ref="OGZ1:OHA1"/>
    <mergeCell ref="OHB1:OHC1"/>
    <mergeCell ref="OHD1:OHE1"/>
    <mergeCell ref="OHF1:OHG1"/>
    <mergeCell ref="OHH1:OHI1"/>
    <mergeCell ref="OHJ1:OHK1"/>
    <mergeCell ref="OGN1:OGO1"/>
    <mergeCell ref="OGP1:OGQ1"/>
    <mergeCell ref="OGR1:OGS1"/>
    <mergeCell ref="OGT1:OGU1"/>
    <mergeCell ref="OGV1:OGW1"/>
    <mergeCell ref="OGX1:OGY1"/>
    <mergeCell ref="OGB1:OGC1"/>
    <mergeCell ref="OGD1:OGE1"/>
    <mergeCell ref="OGF1:OGG1"/>
    <mergeCell ref="OGH1:OGI1"/>
    <mergeCell ref="OGJ1:OGK1"/>
    <mergeCell ref="OGL1:OGM1"/>
    <mergeCell ref="OFP1:OFQ1"/>
    <mergeCell ref="OFR1:OFS1"/>
    <mergeCell ref="OFT1:OFU1"/>
    <mergeCell ref="OFV1:OFW1"/>
    <mergeCell ref="OFX1:OFY1"/>
    <mergeCell ref="OFZ1:OGA1"/>
    <mergeCell ref="OFD1:OFE1"/>
    <mergeCell ref="OFF1:OFG1"/>
    <mergeCell ref="OFH1:OFI1"/>
    <mergeCell ref="OFJ1:OFK1"/>
    <mergeCell ref="OFL1:OFM1"/>
    <mergeCell ref="OFN1:OFO1"/>
    <mergeCell ref="OER1:OES1"/>
    <mergeCell ref="OET1:OEU1"/>
    <mergeCell ref="OEV1:OEW1"/>
    <mergeCell ref="OEX1:OEY1"/>
    <mergeCell ref="OEZ1:OFA1"/>
    <mergeCell ref="OFB1:OFC1"/>
    <mergeCell ref="OEF1:OEG1"/>
    <mergeCell ref="OEH1:OEI1"/>
    <mergeCell ref="OEJ1:OEK1"/>
    <mergeCell ref="OEL1:OEM1"/>
    <mergeCell ref="OEN1:OEO1"/>
    <mergeCell ref="OEP1:OEQ1"/>
    <mergeCell ref="ODT1:ODU1"/>
    <mergeCell ref="ODV1:ODW1"/>
    <mergeCell ref="ODX1:ODY1"/>
    <mergeCell ref="ODZ1:OEA1"/>
    <mergeCell ref="OEB1:OEC1"/>
    <mergeCell ref="OED1:OEE1"/>
    <mergeCell ref="NZT1:NZU1"/>
    <mergeCell ref="NZV1:NZW1"/>
    <mergeCell ref="ODL1:ODM1"/>
    <mergeCell ref="ODN1:ODO1"/>
    <mergeCell ref="ODP1:ODQ1"/>
    <mergeCell ref="ODR1:ODS1"/>
    <mergeCell ref="NZH1:NZI1"/>
    <mergeCell ref="NZJ1:NZK1"/>
    <mergeCell ref="NZL1:NZM1"/>
    <mergeCell ref="NZN1:NZO1"/>
    <mergeCell ref="NZP1:NZQ1"/>
    <mergeCell ref="NZR1:NZS1"/>
    <mergeCell ref="NYV1:NYW1"/>
    <mergeCell ref="NYX1:NYY1"/>
    <mergeCell ref="NYZ1:NZA1"/>
    <mergeCell ref="NZB1:NZC1"/>
    <mergeCell ref="NZD1:NZE1"/>
    <mergeCell ref="NZF1:NZG1"/>
    <mergeCell ref="NYJ1:NYK1"/>
    <mergeCell ref="NYL1:NYM1"/>
    <mergeCell ref="NYN1:NYO1"/>
    <mergeCell ref="NYP1:NYQ1"/>
    <mergeCell ref="NYR1:NYS1"/>
    <mergeCell ref="NYT1:NYU1"/>
    <mergeCell ref="NXX1:NXY1"/>
    <mergeCell ref="NXZ1:NYA1"/>
    <mergeCell ref="NYB1:NYC1"/>
    <mergeCell ref="NYD1:NYE1"/>
    <mergeCell ref="NYF1:NYG1"/>
    <mergeCell ref="NYH1:NYI1"/>
    <mergeCell ref="NXL1:NXM1"/>
    <mergeCell ref="NXN1:NXO1"/>
    <mergeCell ref="NXP1:NXQ1"/>
    <mergeCell ref="NXR1:NXS1"/>
    <mergeCell ref="NXT1:NXU1"/>
    <mergeCell ref="NXV1:NXW1"/>
    <mergeCell ref="NWZ1:NXA1"/>
    <mergeCell ref="NXB1:NXC1"/>
    <mergeCell ref="NXD1:NXE1"/>
    <mergeCell ref="NXF1:NXG1"/>
    <mergeCell ref="NXH1:NXI1"/>
    <mergeCell ref="NXJ1:NXK1"/>
    <mergeCell ref="NWN1:NWO1"/>
    <mergeCell ref="NWP1:NWQ1"/>
    <mergeCell ref="NWR1:NWS1"/>
    <mergeCell ref="NWT1:NWU1"/>
    <mergeCell ref="NWV1:NWW1"/>
    <mergeCell ref="NWX1:NWY1"/>
    <mergeCell ref="NWB1:NWC1"/>
    <mergeCell ref="NWD1:NWE1"/>
    <mergeCell ref="NWF1:NWG1"/>
    <mergeCell ref="NWH1:NWI1"/>
    <mergeCell ref="NWJ1:NWK1"/>
    <mergeCell ref="NWL1:NWM1"/>
    <mergeCell ref="NVP1:NVQ1"/>
    <mergeCell ref="NVR1:NVS1"/>
    <mergeCell ref="NVT1:NVU1"/>
    <mergeCell ref="NVV1:NVW1"/>
    <mergeCell ref="NVX1:NVY1"/>
    <mergeCell ref="NVZ1:NWA1"/>
    <mergeCell ref="NVD1:NVE1"/>
    <mergeCell ref="NVF1:NVG1"/>
    <mergeCell ref="NVH1:NVI1"/>
    <mergeCell ref="NVJ1:NVK1"/>
    <mergeCell ref="NVL1:NVM1"/>
    <mergeCell ref="NVN1:NVO1"/>
    <mergeCell ref="NUR1:NUS1"/>
    <mergeCell ref="NUT1:NUU1"/>
    <mergeCell ref="NUV1:NUW1"/>
    <mergeCell ref="NUX1:NUY1"/>
    <mergeCell ref="NUZ1:NVA1"/>
    <mergeCell ref="NVB1:NVC1"/>
    <mergeCell ref="NUF1:NUG1"/>
    <mergeCell ref="NUH1:NUI1"/>
    <mergeCell ref="NUJ1:NUK1"/>
    <mergeCell ref="NUL1:NUM1"/>
    <mergeCell ref="NUN1:NUO1"/>
    <mergeCell ref="NUP1:NUQ1"/>
    <mergeCell ref="NTT1:NTU1"/>
    <mergeCell ref="NTV1:NTW1"/>
    <mergeCell ref="NTX1:NTY1"/>
    <mergeCell ref="NTZ1:NUA1"/>
    <mergeCell ref="NUB1:NUC1"/>
    <mergeCell ref="NUD1:NUE1"/>
    <mergeCell ref="NPT1:NPU1"/>
    <mergeCell ref="NPV1:NPW1"/>
    <mergeCell ref="NPX1:NPY1"/>
    <mergeCell ref="NPZ1:NQA1"/>
    <mergeCell ref="NTP1:NTQ1"/>
    <mergeCell ref="NTR1:NTS1"/>
    <mergeCell ref="NPH1:NPI1"/>
    <mergeCell ref="NPJ1:NPK1"/>
    <mergeCell ref="NPL1:NPM1"/>
    <mergeCell ref="NPN1:NPO1"/>
    <mergeCell ref="NPP1:NPQ1"/>
    <mergeCell ref="NPR1:NPS1"/>
    <mergeCell ref="NOV1:NOW1"/>
    <mergeCell ref="NOX1:NOY1"/>
    <mergeCell ref="NOZ1:NPA1"/>
    <mergeCell ref="NPB1:NPC1"/>
    <mergeCell ref="NPD1:NPE1"/>
    <mergeCell ref="NPF1:NPG1"/>
    <mergeCell ref="NOJ1:NOK1"/>
    <mergeCell ref="NOL1:NOM1"/>
    <mergeCell ref="NON1:NOO1"/>
    <mergeCell ref="NOP1:NOQ1"/>
    <mergeCell ref="NOR1:NOS1"/>
    <mergeCell ref="NOT1:NOU1"/>
    <mergeCell ref="NNX1:NNY1"/>
    <mergeCell ref="NNZ1:NOA1"/>
    <mergeCell ref="NOB1:NOC1"/>
    <mergeCell ref="NOD1:NOE1"/>
    <mergeCell ref="NOF1:NOG1"/>
    <mergeCell ref="NOH1:NOI1"/>
    <mergeCell ref="NNL1:NNM1"/>
    <mergeCell ref="NNN1:NNO1"/>
    <mergeCell ref="NNP1:NNQ1"/>
    <mergeCell ref="NNR1:NNS1"/>
    <mergeCell ref="NNT1:NNU1"/>
    <mergeCell ref="NNV1:NNW1"/>
    <mergeCell ref="NMZ1:NNA1"/>
    <mergeCell ref="NNB1:NNC1"/>
    <mergeCell ref="NND1:NNE1"/>
    <mergeCell ref="NNF1:NNG1"/>
    <mergeCell ref="NNH1:NNI1"/>
    <mergeCell ref="NNJ1:NNK1"/>
    <mergeCell ref="NMN1:NMO1"/>
    <mergeCell ref="NMP1:NMQ1"/>
    <mergeCell ref="NMR1:NMS1"/>
    <mergeCell ref="NMT1:NMU1"/>
    <mergeCell ref="NMV1:NMW1"/>
    <mergeCell ref="NMX1:NMY1"/>
    <mergeCell ref="NMB1:NMC1"/>
    <mergeCell ref="NMD1:NME1"/>
    <mergeCell ref="NMF1:NMG1"/>
    <mergeCell ref="NMH1:NMI1"/>
    <mergeCell ref="NMJ1:NMK1"/>
    <mergeCell ref="NML1:NMM1"/>
    <mergeCell ref="NLP1:NLQ1"/>
    <mergeCell ref="NLR1:NLS1"/>
    <mergeCell ref="NLT1:NLU1"/>
    <mergeCell ref="NLV1:NLW1"/>
    <mergeCell ref="NLX1:NLY1"/>
    <mergeCell ref="NLZ1:NMA1"/>
    <mergeCell ref="NLD1:NLE1"/>
    <mergeCell ref="NLF1:NLG1"/>
    <mergeCell ref="NLH1:NLI1"/>
    <mergeCell ref="NLJ1:NLK1"/>
    <mergeCell ref="NLL1:NLM1"/>
    <mergeCell ref="NLN1:NLO1"/>
    <mergeCell ref="NKR1:NKS1"/>
    <mergeCell ref="NKT1:NKU1"/>
    <mergeCell ref="NKV1:NKW1"/>
    <mergeCell ref="NKX1:NKY1"/>
    <mergeCell ref="NKZ1:NLA1"/>
    <mergeCell ref="NLB1:NLC1"/>
    <mergeCell ref="NKF1:NKG1"/>
    <mergeCell ref="NKH1:NKI1"/>
    <mergeCell ref="NKJ1:NKK1"/>
    <mergeCell ref="NKL1:NKM1"/>
    <mergeCell ref="NKN1:NKO1"/>
    <mergeCell ref="NKP1:NKQ1"/>
    <mergeCell ref="NJT1:NJU1"/>
    <mergeCell ref="NJV1:NJW1"/>
    <mergeCell ref="NJX1:NJY1"/>
    <mergeCell ref="NJZ1:NKA1"/>
    <mergeCell ref="NKB1:NKC1"/>
    <mergeCell ref="NKD1:NKE1"/>
    <mergeCell ref="NFT1:NFU1"/>
    <mergeCell ref="NFV1:NFW1"/>
    <mergeCell ref="NFX1:NFY1"/>
    <mergeCell ref="NFZ1:NGA1"/>
    <mergeCell ref="NGB1:NGC1"/>
    <mergeCell ref="NGD1:NGE1"/>
    <mergeCell ref="NFH1:NFI1"/>
    <mergeCell ref="NFJ1:NFK1"/>
    <mergeCell ref="NFL1:NFM1"/>
    <mergeCell ref="NFN1:NFO1"/>
    <mergeCell ref="NFP1:NFQ1"/>
    <mergeCell ref="NFR1:NFS1"/>
    <mergeCell ref="NEV1:NEW1"/>
    <mergeCell ref="NEX1:NEY1"/>
    <mergeCell ref="NEZ1:NFA1"/>
    <mergeCell ref="NFB1:NFC1"/>
    <mergeCell ref="NFD1:NFE1"/>
    <mergeCell ref="NFF1:NFG1"/>
    <mergeCell ref="NEJ1:NEK1"/>
    <mergeCell ref="NEL1:NEM1"/>
    <mergeCell ref="NEN1:NEO1"/>
    <mergeCell ref="NEP1:NEQ1"/>
    <mergeCell ref="NER1:NES1"/>
    <mergeCell ref="NET1:NEU1"/>
    <mergeCell ref="NDX1:NDY1"/>
    <mergeCell ref="NDZ1:NEA1"/>
    <mergeCell ref="NEB1:NEC1"/>
    <mergeCell ref="NED1:NEE1"/>
    <mergeCell ref="NEF1:NEG1"/>
    <mergeCell ref="NEH1:NEI1"/>
    <mergeCell ref="NDL1:NDM1"/>
    <mergeCell ref="NDN1:NDO1"/>
    <mergeCell ref="NDP1:NDQ1"/>
    <mergeCell ref="NDR1:NDS1"/>
    <mergeCell ref="NDT1:NDU1"/>
    <mergeCell ref="NDV1:NDW1"/>
    <mergeCell ref="NCZ1:NDA1"/>
    <mergeCell ref="NDB1:NDC1"/>
    <mergeCell ref="NDD1:NDE1"/>
    <mergeCell ref="NDF1:NDG1"/>
    <mergeCell ref="NDH1:NDI1"/>
    <mergeCell ref="NDJ1:NDK1"/>
    <mergeCell ref="NCN1:NCO1"/>
    <mergeCell ref="NCP1:NCQ1"/>
    <mergeCell ref="NCR1:NCS1"/>
    <mergeCell ref="NCT1:NCU1"/>
    <mergeCell ref="NCV1:NCW1"/>
    <mergeCell ref="NCX1:NCY1"/>
    <mergeCell ref="NCB1:NCC1"/>
    <mergeCell ref="NCD1:NCE1"/>
    <mergeCell ref="NCF1:NCG1"/>
    <mergeCell ref="NCH1:NCI1"/>
    <mergeCell ref="NCJ1:NCK1"/>
    <mergeCell ref="NCL1:NCM1"/>
    <mergeCell ref="NBP1:NBQ1"/>
    <mergeCell ref="NBR1:NBS1"/>
    <mergeCell ref="NBT1:NBU1"/>
    <mergeCell ref="NBV1:NBW1"/>
    <mergeCell ref="NBX1:NBY1"/>
    <mergeCell ref="NBZ1:NCA1"/>
    <mergeCell ref="NBD1:NBE1"/>
    <mergeCell ref="NBF1:NBG1"/>
    <mergeCell ref="NBH1:NBI1"/>
    <mergeCell ref="NBJ1:NBK1"/>
    <mergeCell ref="NBL1:NBM1"/>
    <mergeCell ref="NBN1:NBO1"/>
    <mergeCell ref="NAR1:NAS1"/>
    <mergeCell ref="NAT1:NAU1"/>
    <mergeCell ref="NAV1:NAW1"/>
    <mergeCell ref="NAX1:NAY1"/>
    <mergeCell ref="NAZ1:NBA1"/>
    <mergeCell ref="NBB1:NBC1"/>
    <mergeCell ref="NAF1:NAG1"/>
    <mergeCell ref="NAH1:NAI1"/>
    <mergeCell ref="NAJ1:NAK1"/>
    <mergeCell ref="NAL1:NAM1"/>
    <mergeCell ref="NAN1:NAO1"/>
    <mergeCell ref="NAP1:NAQ1"/>
    <mergeCell ref="MWF1:MWG1"/>
    <mergeCell ref="MWH1:MWI1"/>
    <mergeCell ref="MZX1:MZY1"/>
    <mergeCell ref="MZZ1:NAA1"/>
    <mergeCell ref="NAB1:NAC1"/>
    <mergeCell ref="NAD1:NAE1"/>
    <mergeCell ref="MVT1:MVU1"/>
    <mergeCell ref="MVV1:MVW1"/>
    <mergeCell ref="MVX1:MVY1"/>
    <mergeCell ref="MVZ1:MWA1"/>
    <mergeCell ref="MWB1:MWC1"/>
    <mergeCell ref="MWD1:MWE1"/>
    <mergeCell ref="MVH1:MVI1"/>
    <mergeCell ref="MVJ1:MVK1"/>
    <mergeCell ref="MVL1:MVM1"/>
    <mergeCell ref="MVN1:MVO1"/>
    <mergeCell ref="MVP1:MVQ1"/>
    <mergeCell ref="MVR1:MVS1"/>
    <mergeCell ref="MUV1:MUW1"/>
    <mergeCell ref="MUX1:MUY1"/>
    <mergeCell ref="MUZ1:MVA1"/>
    <mergeCell ref="MVB1:MVC1"/>
    <mergeCell ref="MVD1:MVE1"/>
    <mergeCell ref="MVF1:MVG1"/>
    <mergeCell ref="MUJ1:MUK1"/>
    <mergeCell ref="MUL1:MUM1"/>
    <mergeCell ref="MUN1:MUO1"/>
    <mergeCell ref="MUP1:MUQ1"/>
    <mergeCell ref="MUR1:MUS1"/>
    <mergeCell ref="MUT1:MUU1"/>
    <mergeCell ref="MTX1:MTY1"/>
    <mergeCell ref="MTZ1:MUA1"/>
    <mergeCell ref="MUB1:MUC1"/>
    <mergeCell ref="MUD1:MUE1"/>
    <mergeCell ref="MUF1:MUG1"/>
    <mergeCell ref="MUH1:MUI1"/>
    <mergeCell ref="MTL1:MTM1"/>
    <mergeCell ref="MTN1:MTO1"/>
    <mergeCell ref="MTP1:MTQ1"/>
    <mergeCell ref="MTR1:MTS1"/>
    <mergeCell ref="MTT1:MTU1"/>
    <mergeCell ref="MTV1:MTW1"/>
    <mergeCell ref="MSZ1:MTA1"/>
    <mergeCell ref="MTB1:MTC1"/>
    <mergeCell ref="MTD1:MTE1"/>
    <mergeCell ref="MTF1:MTG1"/>
    <mergeCell ref="MTH1:MTI1"/>
    <mergeCell ref="MTJ1:MTK1"/>
    <mergeCell ref="MSN1:MSO1"/>
    <mergeCell ref="MSP1:MSQ1"/>
    <mergeCell ref="MSR1:MSS1"/>
    <mergeCell ref="MST1:MSU1"/>
    <mergeCell ref="MSV1:MSW1"/>
    <mergeCell ref="MSX1:MSY1"/>
    <mergeCell ref="MSB1:MSC1"/>
    <mergeCell ref="MSD1:MSE1"/>
    <mergeCell ref="MSF1:MSG1"/>
    <mergeCell ref="MSH1:MSI1"/>
    <mergeCell ref="MSJ1:MSK1"/>
    <mergeCell ref="MSL1:MSM1"/>
    <mergeCell ref="MRP1:MRQ1"/>
    <mergeCell ref="MRR1:MRS1"/>
    <mergeCell ref="MRT1:MRU1"/>
    <mergeCell ref="MRV1:MRW1"/>
    <mergeCell ref="MRX1:MRY1"/>
    <mergeCell ref="MRZ1:MSA1"/>
    <mergeCell ref="MRD1:MRE1"/>
    <mergeCell ref="MRF1:MRG1"/>
    <mergeCell ref="MRH1:MRI1"/>
    <mergeCell ref="MRJ1:MRK1"/>
    <mergeCell ref="MRL1:MRM1"/>
    <mergeCell ref="MRN1:MRO1"/>
    <mergeCell ref="MQR1:MQS1"/>
    <mergeCell ref="MQT1:MQU1"/>
    <mergeCell ref="MQV1:MQW1"/>
    <mergeCell ref="MQX1:MQY1"/>
    <mergeCell ref="MQZ1:MRA1"/>
    <mergeCell ref="MRB1:MRC1"/>
    <mergeCell ref="MQF1:MQG1"/>
    <mergeCell ref="MQH1:MQI1"/>
    <mergeCell ref="MQJ1:MQK1"/>
    <mergeCell ref="MQL1:MQM1"/>
    <mergeCell ref="MQN1:MQO1"/>
    <mergeCell ref="MQP1:MQQ1"/>
    <mergeCell ref="MMF1:MMG1"/>
    <mergeCell ref="MMH1:MMI1"/>
    <mergeCell ref="MMJ1:MMK1"/>
    <mergeCell ref="MML1:MMM1"/>
    <mergeCell ref="MQB1:MQC1"/>
    <mergeCell ref="MQD1:MQE1"/>
    <mergeCell ref="MLT1:MLU1"/>
    <mergeCell ref="MLV1:MLW1"/>
    <mergeCell ref="MLX1:MLY1"/>
    <mergeCell ref="MLZ1:MMA1"/>
    <mergeCell ref="MMB1:MMC1"/>
    <mergeCell ref="MMD1:MME1"/>
    <mergeCell ref="MLH1:MLI1"/>
    <mergeCell ref="MLJ1:MLK1"/>
    <mergeCell ref="MLL1:MLM1"/>
    <mergeCell ref="MLN1:MLO1"/>
    <mergeCell ref="MLP1:MLQ1"/>
    <mergeCell ref="MLR1:MLS1"/>
    <mergeCell ref="MKV1:MKW1"/>
    <mergeCell ref="MKX1:MKY1"/>
    <mergeCell ref="MKZ1:MLA1"/>
    <mergeCell ref="MLB1:MLC1"/>
    <mergeCell ref="MLD1:MLE1"/>
    <mergeCell ref="MLF1:MLG1"/>
    <mergeCell ref="MKJ1:MKK1"/>
    <mergeCell ref="MKL1:MKM1"/>
    <mergeCell ref="MKN1:MKO1"/>
    <mergeCell ref="MKP1:MKQ1"/>
    <mergeCell ref="MKR1:MKS1"/>
    <mergeCell ref="MKT1:MKU1"/>
    <mergeCell ref="MJX1:MJY1"/>
    <mergeCell ref="MJZ1:MKA1"/>
    <mergeCell ref="MKB1:MKC1"/>
    <mergeCell ref="MKD1:MKE1"/>
    <mergeCell ref="MKF1:MKG1"/>
    <mergeCell ref="MKH1:MKI1"/>
    <mergeCell ref="MJL1:MJM1"/>
    <mergeCell ref="MJN1:MJO1"/>
    <mergeCell ref="MJP1:MJQ1"/>
    <mergeCell ref="MJR1:MJS1"/>
    <mergeCell ref="MJT1:MJU1"/>
    <mergeCell ref="MJV1:MJW1"/>
    <mergeCell ref="MIZ1:MJA1"/>
    <mergeCell ref="MJB1:MJC1"/>
    <mergeCell ref="MJD1:MJE1"/>
    <mergeCell ref="MJF1:MJG1"/>
    <mergeCell ref="MJH1:MJI1"/>
    <mergeCell ref="MJJ1:MJK1"/>
    <mergeCell ref="MIN1:MIO1"/>
    <mergeCell ref="MIP1:MIQ1"/>
    <mergeCell ref="MIR1:MIS1"/>
    <mergeCell ref="MIT1:MIU1"/>
    <mergeCell ref="MIV1:MIW1"/>
    <mergeCell ref="MIX1:MIY1"/>
    <mergeCell ref="MIB1:MIC1"/>
    <mergeCell ref="MID1:MIE1"/>
    <mergeCell ref="MIF1:MIG1"/>
    <mergeCell ref="MIH1:MII1"/>
    <mergeCell ref="MIJ1:MIK1"/>
    <mergeCell ref="MIL1:MIM1"/>
    <mergeCell ref="MHP1:MHQ1"/>
    <mergeCell ref="MHR1:MHS1"/>
    <mergeCell ref="MHT1:MHU1"/>
    <mergeCell ref="MHV1:MHW1"/>
    <mergeCell ref="MHX1:MHY1"/>
    <mergeCell ref="MHZ1:MIA1"/>
    <mergeCell ref="MHD1:MHE1"/>
    <mergeCell ref="MHF1:MHG1"/>
    <mergeCell ref="MHH1:MHI1"/>
    <mergeCell ref="MHJ1:MHK1"/>
    <mergeCell ref="MHL1:MHM1"/>
    <mergeCell ref="MHN1:MHO1"/>
    <mergeCell ref="MGR1:MGS1"/>
    <mergeCell ref="MGT1:MGU1"/>
    <mergeCell ref="MGV1:MGW1"/>
    <mergeCell ref="MGX1:MGY1"/>
    <mergeCell ref="MGZ1:MHA1"/>
    <mergeCell ref="MHB1:MHC1"/>
    <mergeCell ref="MGF1:MGG1"/>
    <mergeCell ref="MGH1:MGI1"/>
    <mergeCell ref="MGJ1:MGK1"/>
    <mergeCell ref="MGL1:MGM1"/>
    <mergeCell ref="MGN1:MGO1"/>
    <mergeCell ref="MGP1:MGQ1"/>
    <mergeCell ref="MCF1:MCG1"/>
    <mergeCell ref="MCH1:MCI1"/>
    <mergeCell ref="MCJ1:MCK1"/>
    <mergeCell ref="MCL1:MCM1"/>
    <mergeCell ref="MCN1:MCO1"/>
    <mergeCell ref="MCP1:MCQ1"/>
    <mergeCell ref="MBT1:MBU1"/>
    <mergeCell ref="MBV1:MBW1"/>
    <mergeCell ref="MBX1:MBY1"/>
    <mergeCell ref="MBZ1:MCA1"/>
    <mergeCell ref="MCB1:MCC1"/>
    <mergeCell ref="MCD1:MCE1"/>
    <mergeCell ref="MBH1:MBI1"/>
    <mergeCell ref="MBJ1:MBK1"/>
    <mergeCell ref="MBL1:MBM1"/>
    <mergeCell ref="MBN1:MBO1"/>
    <mergeCell ref="MBP1:MBQ1"/>
    <mergeCell ref="MBR1:MBS1"/>
    <mergeCell ref="MAV1:MAW1"/>
    <mergeCell ref="MAX1:MAY1"/>
    <mergeCell ref="MAZ1:MBA1"/>
    <mergeCell ref="MBB1:MBC1"/>
    <mergeCell ref="MBD1:MBE1"/>
    <mergeCell ref="MBF1:MBG1"/>
    <mergeCell ref="MAJ1:MAK1"/>
    <mergeCell ref="MAL1:MAM1"/>
    <mergeCell ref="MAN1:MAO1"/>
    <mergeCell ref="MAP1:MAQ1"/>
    <mergeCell ref="MAR1:MAS1"/>
    <mergeCell ref="MAT1:MAU1"/>
    <mergeCell ref="LZX1:LZY1"/>
    <mergeCell ref="LZZ1:MAA1"/>
    <mergeCell ref="MAB1:MAC1"/>
    <mergeCell ref="MAD1:MAE1"/>
    <mergeCell ref="MAF1:MAG1"/>
    <mergeCell ref="MAH1:MAI1"/>
    <mergeCell ref="LZL1:LZM1"/>
    <mergeCell ref="LZN1:LZO1"/>
    <mergeCell ref="LZP1:LZQ1"/>
    <mergeCell ref="LZR1:LZS1"/>
    <mergeCell ref="LZT1:LZU1"/>
    <mergeCell ref="LZV1:LZW1"/>
    <mergeCell ref="LYZ1:LZA1"/>
    <mergeCell ref="LZB1:LZC1"/>
    <mergeCell ref="LZD1:LZE1"/>
    <mergeCell ref="LZF1:LZG1"/>
    <mergeCell ref="LZH1:LZI1"/>
    <mergeCell ref="LZJ1:LZK1"/>
    <mergeCell ref="LYN1:LYO1"/>
    <mergeCell ref="LYP1:LYQ1"/>
    <mergeCell ref="LYR1:LYS1"/>
    <mergeCell ref="LYT1:LYU1"/>
    <mergeCell ref="LYV1:LYW1"/>
    <mergeCell ref="LYX1:LYY1"/>
    <mergeCell ref="LYB1:LYC1"/>
    <mergeCell ref="LYD1:LYE1"/>
    <mergeCell ref="LYF1:LYG1"/>
    <mergeCell ref="LYH1:LYI1"/>
    <mergeCell ref="LYJ1:LYK1"/>
    <mergeCell ref="LYL1:LYM1"/>
    <mergeCell ref="LXP1:LXQ1"/>
    <mergeCell ref="LXR1:LXS1"/>
    <mergeCell ref="LXT1:LXU1"/>
    <mergeCell ref="LXV1:LXW1"/>
    <mergeCell ref="LXX1:LXY1"/>
    <mergeCell ref="LXZ1:LYA1"/>
    <mergeCell ref="LXD1:LXE1"/>
    <mergeCell ref="LXF1:LXG1"/>
    <mergeCell ref="LXH1:LXI1"/>
    <mergeCell ref="LXJ1:LXK1"/>
    <mergeCell ref="LXL1:LXM1"/>
    <mergeCell ref="LXN1:LXO1"/>
    <mergeCell ref="LWR1:LWS1"/>
    <mergeCell ref="LWT1:LWU1"/>
    <mergeCell ref="LWV1:LWW1"/>
    <mergeCell ref="LWX1:LWY1"/>
    <mergeCell ref="LWZ1:LXA1"/>
    <mergeCell ref="LXB1:LXC1"/>
    <mergeCell ref="LSR1:LSS1"/>
    <mergeCell ref="LST1:LSU1"/>
    <mergeCell ref="LWJ1:LWK1"/>
    <mergeCell ref="LWL1:LWM1"/>
    <mergeCell ref="LWN1:LWO1"/>
    <mergeCell ref="LWP1:LWQ1"/>
    <mergeCell ref="LSF1:LSG1"/>
    <mergeCell ref="LSH1:LSI1"/>
    <mergeCell ref="LSJ1:LSK1"/>
    <mergeCell ref="LSL1:LSM1"/>
    <mergeCell ref="LSN1:LSO1"/>
    <mergeCell ref="LSP1:LSQ1"/>
    <mergeCell ref="LRT1:LRU1"/>
    <mergeCell ref="LRV1:LRW1"/>
    <mergeCell ref="LRX1:LRY1"/>
    <mergeCell ref="LRZ1:LSA1"/>
    <mergeCell ref="LSB1:LSC1"/>
    <mergeCell ref="LSD1:LSE1"/>
    <mergeCell ref="LRH1:LRI1"/>
    <mergeCell ref="LRJ1:LRK1"/>
    <mergeCell ref="LRL1:LRM1"/>
    <mergeCell ref="LRN1:LRO1"/>
    <mergeCell ref="LRP1:LRQ1"/>
    <mergeCell ref="LRR1:LRS1"/>
    <mergeCell ref="LQV1:LQW1"/>
    <mergeCell ref="LQX1:LQY1"/>
    <mergeCell ref="LQZ1:LRA1"/>
    <mergeCell ref="LRB1:LRC1"/>
    <mergeCell ref="LRD1:LRE1"/>
    <mergeCell ref="LRF1:LRG1"/>
    <mergeCell ref="LQJ1:LQK1"/>
    <mergeCell ref="LQL1:LQM1"/>
    <mergeCell ref="LQN1:LQO1"/>
    <mergeCell ref="LQP1:LQQ1"/>
    <mergeCell ref="LQR1:LQS1"/>
    <mergeCell ref="LQT1:LQU1"/>
    <mergeCell ref="LPX1:LPY1"/>
    <mergeCell ref="LPZ1:LQA1"/>
    <mergeCell ref="LQB1:LQC1"/>
    <mergeCell ref="LQD1:LQE1"/>
    <mergeCell ref="LQF1:LQG1"/>
    <mergeCell ref="LQH1:LQI1"/>
    <mergeCell ref="LPL1:LPM1"/>
    <mergeCell ref="LPN1:LPO1"/>
    <mergeCell ref="LPP1:LPQ1"/>
    <mergeCell ref="LPR1:LPS1"/>
    <mergeCell ref="LPT1:LPU1"/>
    <mergeCell ref="LPV1:LPW1"/>
    <mergeCell ref="LOZ1:LPA1"/>
    <mergeCell ref="LPB1:LPC1"/>
    <mergeCell ref="LPD1:LPE1"/>
    <mergeCell ref="LPF1:LPG1"/>
    <mergeCell ref="LPH1:LPI1"/>
    <mergeCell ref="LPJ1:LPK1"/>
    <mergeCell ref="LON1:LOO1"/>
    <mergeCell ref="LOP1:LOQ1"/>
    <mergeCell ref="LOR1:LOS1"/>
    <mergeCell ref="LOT1:LOU1"/>
    <mergeCell ref="LOV1:LOW1"/>
    <mergeCell ref="LOX1:LOY1"/>
    <mergeCell ref="LOB1:LOC1"/>
    <mergeCell ref="LOD1:LOE1"/>
    <mergeCell ref="LOF1:LOG1"/>
    <mergeCell ref="LOH1:LOI1"/>
    <mergeCell ref="LOJ1:LOK1"/>
    <mergeCell ref="LOL1:LOM1"/>
    <mergeCell ref="LNP1:LNQ1"/>
    <mergeCell ref="LNR1:LNS1"/>
    <mergeCell ref="LNT1:LNU1"/>
    <mergeCell ref="LNV1:LNW1"/>
    <mergeCell ref="LNX1:LNY1"/>
    <mergeCell ref="LNZ1:LOA1"/>
    <mergeCell ref="LND1:LNE1"/>
    <mergeCell ref="LNF1:LNG1"/>
    <mergeCell ref="LNH1:LNI1"/>
    <mergeCell ref="LNJ1:LNK1"/>
    <mergeCell ref="LNL1:LNM1"/>
    <mergeCell ref="LNN1:LNO1"/>
    <mergeCell ref="LMR1:LMS1"/>
    <mergeCell ref="LMT1:LMU1"/>
    <mergeCell ref="LMV1:LMW1"/>
    <mergeCell ref="LMX1:LMY1"/>
    <mergeCell ref="LMZ1:LNA1"/>
    <mergeCell ref="LNB1:LNC1"/>
    <mergeCell ref="LIR1:LIS1"/>
    <mergeCell ref="LIT1:LIU1"/>
    <mergeCell ref="LIV1:LIW1"/>
    <mergeCell ref="LIX1:LIY1"/>
    <mergeCell ref="LMN1:LMO1"/>
    <mergeCell ref="LMP1:LMQ1"/>
    <mergeCell ref="LIF1:LIG1"/>
    <mergeCell ref="LIH1:LII1"/>
    <mergeCell ref="LIJ1:LIK1"/>
    <mergeCell ref="LIL1:LIM1"/>
    <mergeCell ref="LIN1:LIO1"/>
    <mergeCell ref="LIP1:LIQ1"/>
    <mergeCell ref="LHT1:LHU1"/>
    <mergeCell ref="LHV1:LHW1"/>
    <mergeCell ref="LHX1:LHY1"/>
    <mergeCell ref="LHZ1:LIA1"/>
    <mergeCell ref="LIB1:LIC1"/>
    <mergeCell ref="LID1:LIE1"/>
    <mergeCell ref="LHH1:LHI1"/>
    <mergeCell ref="LHJ1:LHK1"/>
    <mergeCell ref="LHL1:LHM1"/>
    <mergeCell ref="LHN1:LHO1"/>
    <mergeCell ref="LHP1:LHQ1"/>
    <mergeCell ref="LHR1:LHS1"/>
    <mergeCell ref="LGV1:LGW1"/>
    <mergeCell ref="LGX1:LGY1"/>
    <mergeCell ref="LGZ1:LHA1"/>
    <mergeCell ref="LHB1:LHC1"/>
    <mergeCell ref="LHD1:LHE1"/>
    <mergeCell ref="LHF1:LHG1"/>
    <mergeCell ref="LGJ1:LGK1"/>
    <mergeCell ref="LGL1:LGM1"/>
    <mergeCell ref="LGN1:LGO1"/>
    <mergeCell ref="LGP1:LGQ1"/>
    <mergeCell ref="LGR1:LGS1"/>
    <mergeCell ref="LGT1:LGU1"/>
    <mergeCell ref="LFX1:LFY1"/>
    <mergeCell ref="LFZ1:LGA1"/>
    <mergeCell ref="LGB1:LGC1"/>
    <mergeCell ref="LGD1:LGE1"/>
    <mergeCell ref="LGF1:LGG1"/>
    <mergeCell ref="LGH1:LGI1"/>
    <mergeCell ref="LFL1:LFM1"/>
    <mergeCell ref="LFN1:LFO1"/>
    <mergeCell ref="LFP1:LFQ1"/>
    <mergeCell ref="LFR1:LFS1"/>
    <mergeCell ref="LFT1:LFU1"/>
    <mergeCell ref="LFV1:LFW1"/>
    <mergeCell ref="LEZ1:LFA1"/>
    <mergeCell ref="LFB1:LFC1"/>
    <mergeCell ref="LFD1:LFE1"/>
    <mergeCell ref="LFF1:LFG1"/>
    <mergeCell ref="LFH1:LFI1"/>
    <mergeCell ref="LFJ1:LFK1"/>
    <mergeCell ref="LEN1:LEO1"/>
    <mergeCell ref="LEP1:LEQ1"/>
    <mergeCell ref="LER1:LES1"/>
    <mergeCell ref="LET1:LEU1"/>
    <mergeCell ref="LEV1:LEW1"/>
    <mergeCell ref="LEX1:LEY1"/>
    <mergeCell ref="LEB1:LEC1"/>
    <mergeCell ref="LED1:LEE1"/>
    <mergeCell ref="LEF1:LEG1"/>
    <mergeCell ref="LEH1:LEI1"/>
    <mergeCell ref="LEJ1:LEK1"/>
    <mergeCell ref="LEL1:LEM1"/>
    <mergeCell ref="LDP1:LDQ1"/>
    <mergeCell ref="LDR1:LDS1"/>
    <mergeCell ref="LDT1:LDU1"/>
    <mergeCell ref="LDV1:LDW1"/>
    <mergeCell ref="LDX1:LDY1"/>
    <mergeCell ref="LDZ1:LEA1"/>
    <mergeCell ref="LDD1:LDE1"/>
    <mergeCell ref="LDF1:LDG1"/>
    <mergeCell ref="LDH1:LDI1"/>
    <mergeCell ref="LDJ1:LDK1"/>
    <mergeCell ref="LDL1:LDM1"/>
    <mergeCell ref="LDN1:LDO1"/>
    <mergeCell ref="LCR1:LCS1"/>
    <mergeCell ref="LCT1:LCU1"/>
    <mergeCell ref="LCV1:LCW1"/>
    <mergeCell ref="LCX1:LCY1"/>
    <mergeCell ref="LCZ1:LDA1"/>
    <mergeCell ref="LDB1:LDC1"/>
    <mergeCell ref="KYR1:KYS1"/>
    <mergeCell ref="KYT1:KYU1"/>
    <mergeCell ref="KYV1:KYW1"/>
    <mergeCell ref="KYX1:KYY1"/>
    <mergeCell ref="KYZ1:KZA1"/>
    <mergeCell ref="KZB1:KZC1"/>
    <mergeCell ref="KYF1:KYG1"/>
    <mergeCell ref="KYH1:KYI1"/>
    <mergeCell ref="KYJ1:KYK1"/>
    <mergeCell ref="KYL1:KYM1"/>
    <mergeCell ref="KYN1:KYO1"/>
    <mergeCell ref="KYP1:KYQ1"/>
    <mergeCell ref="KXT1:KXU1"/>
    <mergeCell ref="KXV1:KXW1"/>
    <mergeCell ref="KXX1:KXY1"/>
    <mergeCell ref="KXZ1:KYA1"/>
    <mergeCell ref="KYB1:KYC1"/>
    <mergeCell ref="KYD1:KYE1"/>
    <mergeCell ref="KXH1:KXI1"/>
    <mergeCell ref="KXJ1:KXK1"/>
    <mergeCell ref="KXL1:KXM1"/>
    <mergeCell ref="KXN1:KXO1"/>
    <mergeCell ref="KXP1:KXQ1"/>
    <mergeCell ref="KXR1:KXS1"/>
    <mergeCell ref="KWV1:KWW1"/>
    <mergeCell ref="KWX1:KWY1"/>
    <mergeCell ref="KWZ1:KXA1"/>
    <mergeCell ref="KXB1:KXC1"/>
    <mergeCell ref="KXD1:KXE1"/>
    <mergeCell ref="KXF1:KXG1"/>
    <mergeCell ref="KWJ1:KWK1"/>
    <mergeCell ref="KWL1:KWM1"/>
    <mergeCell ref="KWN1:KWO1"/>
    <mergeCell ref="KWP1:KWQ1"/>
    <mergeCell ref="KWR1:KWS1"/>
    <mergeCell ref="KWT1:KWU1"/>
    <mergeCell ref="KVX1:KVY1"/>
    <mergeCell ref="KVZ1:KWA1"/>
    <mergeCell ref="KWB1:KWC1"/>
    <mergeCell ref="KWD1:KWE1"/>
    <mergeCell ref="KWF1:KWG1"/>
    <mergeCell ref="KWH1:KWI1"/>
    <mergeCell ref="KVL1:KVM1"/>
    <mergeCell ref="KVN1:KVO1"/>
    <mergeCell ref="KVP1:KVQ1"/>
    <mergeCell ref="KVR1:KVS1"/>
    <mergeCell ref="KVT1:KVU1"/>
    <mergeCell ref="KVV1:KVW1"/>
    <mergeCell ref="KUZ1:KVA1"/>
    <mergeCell ref="KVB1:KVC1"/>
    <mergeCell ref="KVD1:KVE1"/>
    <mergeCell ref="KVF1:KVG1"/>
    <mergeCell ref="KVH1:KVI1"/>
    <mergeCell ref="KVJ1:KVK1"/>
    <mergeCell ref="KUN1:KUO1"/>
    <mergeCell ref="KUP1:KUQ1"/>
    <mergeCell ref="KUR1:KUS1"/>
    <mergeCell ref="KUT1:KUU1"/>
    <mergeCell ref="KUV1:KUW1"/>
    <mergeCell ref="KUX1:KUY1"/>
    <mergeCell ref="KUB1:KUC1"/>
    <mergeCell ref="KUD1:KUE1"/>
    <mergeCell ref="KUF1:KUG1"/>
    <mergeCell ref="KUH1:KUI1"/>
    <mergeCell ref="KUJ1:KUK1"/>
    <mergeCell ref="KUL1:KUM1"/>
    <mergeCell ref="KTP1:KTQ1"/>
    <mergeCell ref="KTR1:KTS1"/>
    <mergeCell ref="KTT1:KTU1"/>
    <mergeCell ref="KTV1:KTW1"/>
    <mergeCell ref="KTX1:KTY1"/>
    <mergeCell ref="KTZ1:KUA1"/>
    <mergeCell ref="KTD1:KTE1"/>
    <mergeCell ref="KTF1:KTG1"/>
    <mergeCell ref="KTH1:KTI1"/>
    <mergeCell ref="KTJ1:KTK1"/>
    <mergeCell ref="KTL1:KTM1"/>
    <mergeCell ref="KTN1:KTO1"/>
    <mergeCell ref="KPD1:KPE1"/>
    <mergeCell ref="KPF1:KPG1"/>
    <mergeCell ref="KSV1:KSW1"/>
    <mergeCell ref="KSX1:KSY1"/>
    <mergeCell ref="KSZ1:KTA1"/>
    <mergeCell ref="KTB1:KTC1"/>
    <mergeCell ref="KOR1:KOS1"/>
    <mergeCell ref="KOT1:KOU1"/>
    <mergeCell ref="KOV1:KOW1"/>
    <mergeCell ref="KOX1:KOY1"/>
    <mergeCell ref="KOZ1:KPA1"/>
    <mergeCell ref="KPB1:KPC1"/>
    <mergeCell ref="KOF1:KOG1"/>
    <mergeCell ref="KOH1:KOI1"/>
    <mergeCell ref="KOJ1:KOK1"/>
    <mergeCell ref="KOL1:KOM1"/>
    <mergeCell ref="KON1:KOO1"/>
    <mergeCell ref="KOP1:KOQ1"/>
    <mergeCell ref="KNT1:KNU1"/>
    <mergeCell ref="KNV1:KNW1"/>
    <mergeCell ref="KNX1:KNY1"/>
    <mergeCell ref="KNZ1:KOA1"/>
    <mergeCell ref="KOB1:KOC1"/>
    <mergeCell ref="KOD1:KOE1"/>
    <mergeCell ref="KNH1:KNI1"/>
    <mergeCell ref="KNJ1:KNK1"/>
    <mergeCell ref="KNL1:KNM1"/>
    <mergeCell ref="KNN1:KNO1"/>
    <mergeCell ref="KNP1:KNQ1"/>
    <mergeCell ref="KNR1:KNS1"/>
    <mergeCell ref="KMV1:KMW1"/>
    <mergeCell ref="KMX1:KMY1"/>
    <mergeCell ref="KMZ1:KNA1"/>
    <mergeCell ref="KNB1:KNC1"/>
    <mergeCell ref="KND1:KNE1"/>
    <mergeCell ref="KNF1:KNG1"/>
    <mergeCell ref="KMJ1:KMK1"/>
    <mergeCell ref="KML1:KMM1"/>
    <mergeCell ref="KMN1:KMO1"/>
    <mergeCell ref="KMP1:KMQ1"/>
    <mergeCell ref="KMR1:KMS1"/>
    <mergeCell ref="KMT1:KMU1"/>
    <mergeCell ref="KLX1:KLY1"/>
    <mergeCell ref="KLZ1:KMA1"/>
    <mergeCell ref="KMB1:KMC1"/>
    <mergeCell ref="KMD1:KME1"/>
    <mergeCell ref="KMF1:KMG1"/>
    <mergeCell ref="KMH1:KMI1"/>
    <mergeCell ref="KLL1:KLM1"/>
    <mergeCell ref="KLN1:KLO1"/>
    <mergeCell ref="KLP1:KLQ1"/>
    <mergeCell ref="KLR1:KLS1"/>
    <mergeCell ref="KLT1:KLU1"/>
    <mergeCell ref="KLV1:KLW1"/>
    <mergeCell ref="KKZ1:KLA1"/>
    <mergeCell ref="KLB1:KLC1"/>
    <mergeCell ref="KLD1:KLE1"/>
    <mergeCell ref="KLF1:KLG1"/>
    <mergeCell ref="KLH1:KLI1"/>
    <mergeCell ref="KLJ1:KLK1"/>
    <mergeCell ref="KKN1:KKO1"/>
    <mergeCell ref="KKP1:KKQ1"/>
    <mergeCell ref="KKR1:KKS1"/>
    <mergeCell ref="KKT1:KKU1"/>
    <mergeCell ref="KKV1:KKW1"/>
    <mergeCell ref="KKX1:KKY1"/>
    <mergeCell ref="KKB1:KKC1"/>
    <mergeCell ref="KKD1:KKE1"/>
    <mergeCell ref="KKF1:KKG1"/>
    <mergeCell ref="KKH1:KKI1"/>
    <mergeCell ref="KKJ1:KKK1"/>
    <mergeCell ref="KKL1:KKM1"/>
    <mergeCell ref="KJP1:KJQ1"/>
    <mergeCell ref="KJR1:KJS1"/>
    <mergeCell ref="KJT1:KJU1"/>
    <mergeCell ref="KJV1:KJW1"/>
    <mergeCell ref="KJX1:KJY1"/>
    <mergeCell ref="KJZ1:KKA1"/>
    <mergeCell ref="KJD1:KJE1"/>
    <mergeCell ref="KJF1:KJG1"/>
    <mergeCell ref="KJH1:KJI1"/>
    <mergeCell ref="KJJ1:KJK1"/>
    <mergeCell ref="KJL1:KJM1"/>
    <mergeCell ref="KJN1:KJO1"/>
    <mergeCell ref="KFD1:KFE1"/>
    <mergeCell ref="KFF1:KFG1"/>
    <mergeCell ref="KFH1:KFI1"/>
    <mergeCell ref="KFJ1:KFK1"/>
    <mergeCell ref="KIZ1:KJA1"/>
    <mergeCell ref="KJB1:KJC1"/>
    <mergeCell ref="KER1:KES1"/>
    <mergeCell ref="KET1:KEU1"/>
    <mergeCell ref="KEV1:KEW1"/>
    <mergeCell ref="KEX1:KEY1"/>
    <mergeCell ref="KEZ1:KFA1"/>
    <mergeCell ref="KFB1:KFC1"/>
    <mergeCell ref="KEF1:KEG1"/>
    <mergeCell ref="KEH1:KEI1"/>
    <mergeCell ref="KEJ1:KEK1"/>
    <mergeCell ref="KEL1:KEM1"/>
    <mergeCell ref="KEN1:KEO1"/>
    <mergeCell ref="KEP1:KEQ1"/>
    <mergeCell ref="KDT1:KDU1"/>
    <mergeCell ref="KDV1:KDW1"/>
    <mergeCell ref="KDX1:KDY1"/>
    <mergeCell ref="KDZ1:KEA1"/>
    <mergeCell ref="KEB1:KEC1"/>
    <mergeCell ref="KED1:KEE1"/>
    <mergeCell ref="KDH1:KDI1"/>
    <mergeCell ref="KDJ1:KDK1"/>
    <mergeCell ref="KDL1:KDM1"/>
    <mergeCell ref="KDN1:KDO1"/>
    <mergeCell ref="KDP1:KDQ1"/>
    <mergeCell ref="KDR1:KDS1"/>
    <mergeCell ref="KCV1:KCW1"/>
    <mergeCell ref="KCX1:KCY1"/>
    <mergeCell ref="KCZ1:KDA1"/>
    <mergeCell ref="KDB1:KDC1"/>
    <mergeCell ref="KDD1:KDE1"/>
    <mergeCell ref="KDF1:KDG1"/>
    <mergeCell ref="KCJ1:KCK1"/>
    <mergeCell ref="KCL1:KCM1"/>
    <mergeCell ref="KCN1:KCO1"/>
    <mergeCell ref="KCP1:KCQ1"/>
    <mergeCell ref="KCR1:KCS1"/>
    <mergeCell ref="KCT1:KCU1"/>
    <mergeCell ref="KBX1:KBY1"/>
    <mergeCell ref="KBZ1:KCA1"/>
    <mergeCell ref="KCB1:KCC1"/>
    <mergeCell ref="KCD1:KCE1"/>
    <mergeCell ref="KCF1:KCG1"/>
    <mergeCell ref="KCH1:KCI1"/>
    <mergeCell ref="KBL1:KBM1"/>
    <mergeCell ref="KBN1:KBO1"/>
    <mergeCell ref="KBP1:KBQ1"/>
    <mergeCell ref="KBR1:KBS1"/>
    <mergeCell ref="KBT1:KBU1"/>
    <mergeCell ref="KBV1:KBW1"/>
    <mergeCell ref="KAZ1:KBA1"/>
    <mergeCell ref="KBB1:KBC1"/>
    <mergeCell ref="KBD1:KBE1"/>
    <mergeCell ref="KBF1:KBG1"/>
    <mergeCell ref="KBH1:KBI1"/>
    <mergeCell ref="KBJ1:KBK1"/>
    <mergeCell ref="KAN1:KAO1"/>
    <mergeCell ref="KAP1:KAQ1"/>
    <mergeCell ref="KAR1:KAS1"/>
    <mergeCell ref="KAT1:KAU1"/>
    <mergeCell ref="KAV1:KAW1"/>
    <mergeCell ref="KAX1:KAY1"/>
    <mergeCell ref="KAB1:KAC1"/>
    <mergeCell ref="KAD1:KAE1"/>
    <mergeCell ref="KAF1:KAG1"/>
    <mergeCell ref="KAH1:KAI1"/>
    <mergeCell ref="KAJ1:KAK1"/>
    <mergeCell ref="KAL1:KAM1"/>
    <mergeCell ref="JZP1:JZQ1"/>
    <mergeCell ref="JZR1:JZS1"/>
    <mergeCell ref="JZT1:JZU1"/>
    <mergeCell ref="JZV1:JZW1"/>
    <mergeCell ref="JZX1:JZY1"/>
    <mergeCell ref="JZZ1:KAA1"/>
    <mergeCell ref="JZD1:JZE1"/>
    <mergeCell ref="JZF1:JZG1"/>
    <mergeCell ref="JZH1:JZI1"/>
    <mergeCell ref="JZJ1:JZK1"/>
    <mergeCell ref="JZL1:JZM1"/>
    <mergeCell ref="JZN1:JZO1"/>
    <mergeCell ref="JVD1:JVE1"/>
    <mergeCell ref="JVF1:JVG1"/>
    <mergeCell ref="JVH1:JVI1"/>
    <mergeCell ref="JVJ1:JVK1"/>
    <mergeCell ref="JVL1:JVM1"/>
    <mergeCell ref="JVN1:JVO1"/>
    <mergeCell ref="JUR1:JUS1"/>
    <mergeCell ref="JUT1:JUU1"/>
    <mergeCell ref="JUV1:JUW1"/>
    <mergeCell ref="JUX1:JUY1"/>
    <mergeCell ref="JUZ1:JVA1"/>
    <mergeCell ref="JVB1:JVC1"/>
    <mergeCell ref="JUF1:JUG1"/>
    <mergeCell ref="JUH1:JUI1"/>
    <mergeCell ref="JUJ1:JUK1"/>
    <mergeCell ref="JUL1:JUM1"/>
    <mergeCell ref="JUN1:JUO1"/>
    <mergeCell ref="JUP1:JUQ1"/>
    <mergeCell ref="JTT1:JTU1"/>
    <mergeCell ref="JTV1:JTW1"/>
    <mergeCell ref="JTX1:JTY1"/>
    <mergeCell ref="JTZ1:JUA1"/>
    <mergeCell ref="JUB1:JUC1"/>
    <mergeCell ref="JUD1:JUE1"/>
    <mergeCell ref="JTH1:JTI1"/>
    <mergeCell ref="JTJ1:JTK1"/>
    <mergeCell ref="JTL1:JTM1"/>
    <mergeCell ref="JTN1:JTO1"/>
    <mergeCell ref="JTP1:JTQ1"/>
    <mergeCell ref="JTR1:JTS1"/>
    <mergeCell ref="JSV1:JSW1"/>
    <mergeCell ref="JSX1:JSY1"/>
    <mergeCell ref="JSZ1:JTA1"/>
    <mergeCell ref="JTB1:JTC1"/>
    <mergeCell ref="JTD1:JTE1"/>
    <mergeCell ref="JTF1:JTG1"/>
    <mergeCell ref="JSJ1:JSK1"/>
    <mergeCell ref="JSL1:JSM1"/>
    <mergeCell ref="JSN1:JSO1"/>
    <mergeCell ref="JSP1:JSQ1"/>
    <mergeCell ref="JSR1:JSS1"/>
    <mergeCell ref="JST1:JSU1"/>
    <mergeCell ref="JRX1:JRY1"/>
    <mergeCell ref="JRZ1:JSA1"/>
    <mergeCell ref="JSB1:JSC1"/>
    <mergeCell ref="JSD1:JSE1"/>
    <mergeCell ref="JSF1:JSG1"/>
    <mergeCell ref="JSH1:JSI1"/>
    <mergeCell ref="JRL1:JRM1"/>
    <mergeCell ref="JRN1:JRO1"/>
    <mergeCell ref="JRP1:JRQ1"/>
    <mergeCell ref="JRR1:JRS1"/>
    <mergeCell ref="JRT1:JRU1"/>
    <mergeCell ref="JRV1:JRW1"/>
    <mergeCell ref="JQZ1:JRA1"/>
    <mergeCell ref="JRB1:JRC1"/>
    <mergeCell ref="JRD1:JRE1"/>
    <mergeCell ref="JRF1:JRG1"/>
    <mergeCell ref="JRH1:JRI1"/>
    <mergeCell ref="JRJ1:JRK1"/>
    <mergeCell ref="JQN1:JQO1"/>
    <mergeCell ref="JQP1:JQQ1"/>
    <mergeCell ref="JQR1:JQS1"/>
    <mergeCell ref="JQT1:JQU1"/>
    <mergeCell ref="JQV1:JQW1"/>
    <mergeCell ref="JQX1:JQY1"/>
    <mergeCell ref="JQB1:JQC1"/>
    <mergeCell ref="JQD1:JQE1"/>
    <mergeCell ref="JQF1:JQG1"/>
    <mergeCell ref="JQH1:JQI1"/>
    <mergeCell ref="JQJ1:JQK1"/>
    <mergeCell ref="JQL1:JQM1"/>
    <mergeCell ref="JPP1:JPQ1"/>
    <mergeCell ref="JPR1:JPS1"/>
    <mergeCell ref="JPT1:JPU1"/>
    <mergeCell ref="JPV1:JPW1"/>
    <mergeCell ref="JPX1:JPY1"/>
    <mergeCell ref="JPZ1:JQA1"/>
    <mergeCell ref="JLP1:JLQ1"/>
    <mergeCell ref="JLR1:JLS1"/>
    <mergeCell ref="JPH1:JPI1"/>
    <mergeCell ref="JPJ1:JPK1"/>
    <mergeCell ref="JPL1:JPM1"/>
    <mergeCell ref="JPN1:JPO1"/>
    <mergeCell ref="JLD1:JLE1"/>
    <mergeCell ref="JLF1:JLG1"/>
    <mergeCell ref="JLH1:JLI1"/>
    <mergeCell ref="JLJ1:JLK1"/>
    <mergeCell ref="JLL1:JLM1"/>
    <mergeCell ref="JLN1:JLO1"/>
    <mergeCell ref="JKR1:JKS1"/>
    <mergeCell ref="JKT1:JKU1"/>
    <mergeCell ref="JKV1:JKW1"/>
    <mergeCell ref="JKX1:JKY1"/>
    <mergeCell ref="JKZ1:JLA1"/>
    <mergeCell ref="JLB1:JLC1"/>
    <mergeCell ref="JKF1:JKG1"/>
    <mergeCell ref="JKH1:JKI1"/>
    <mergeCell ref="JKJ1:JKK1"/>
    <mergeCell ref="JKL1:JKM1"/>
    <mergeCell ref="JKN1:JKO1"/>
    <mergeCell ref="JKP1:JKQ1"/>
    <mergeCell ref="JJT1:JJU1"/>
    <mergeCell ref="JJV1:JJW1"/>
    <mergeCell ref="JJX1:JJY1"/>
    <mergeCell ref="JJZ1:JKA1"/>
    <mergeCell ref="JKB1:JKC1"/>
    <mergeCell ref="JKD1:JKE1"/>
    <mergeCell ref="JJH1:JJI1"/>
    <mergeCell ref="JJJ1:JJK1"/>
    <mergeCell ref="JJL1:JJM1"/>
    <mergeCell ref="JJN1:JJO1"/>
    <mergeCell ref="JJP1:JJQ1"/>
    <mergeCell ref="JJR1:JJS1"/>
    <mergeCell ref="JIV1:JIW1"/>
    <mergeCell ref="JIX1:JIY1"/>
    <mergeCell ref="JIZ1:JJA1"/>
    <mergeCell ref="JJB1:JJC1"/>
    <mergeCell ref="JJD1:JJE1"/>
    <mergeCell ref="JJF1:JJG1"/>
    <mergeCell ref="JIJ1:JIK1"/>
    <mergeCell ref="JIL1:JIM1"/>
    <mergeCell ref="JIN1:JIO1"/>
    <mergeCell ref="JIP1:JIQ1"/>
    <mergeCell ref="JIR1:JIS1"/>
    <mergeCell ref="JIT1:JIU1"/>
    <mergeCell ref="JHX1:JHY1"/>
    <mergeCell ref="JHZ1:JIA1"/>
    <mergeCell ref="JIB1:JIC1"/>
    <mergeCell ref="JID1:JIE1"/>
    <mergeCell ref="JIF1:JIG1"/>
    <mergeCell ref="JIH1:JII1"/>
    <mergeCell ref="JHL1:JHM1"/>
    <mergeCell ref="JHN1:JHO1"/>
    <mergeCell ref="JHP1:JHQ1"/>
    <mergeCell ref="JHR1:JHS1"/>
    <mergeCell ref="JHT1:JHU1"/>
    <mergeCell ref="JHV1:JHW1"/>
    <mergeCell ref="JGZ1:JHA1"/>
    <mergeCell ref="JHB1:JHC1"/>
    <mergeCell ref="JHD1:JHE1"/>
    <mergeCell ref="JHF1:JHG1"/>
    <mergeCell ref="JHH1:JHI1"/>
    <mergeCell ref="JHJ1:JHK1"/>
    <mergeCell ref="JGN1:JGO1"/>
    <mergeCell ref="JGP1:JGQ1"/>
    <mergeCell ref="JGR1:JGS1"/>
    <mergeCell ref="JGT1:JGU1"/>
    <mergeCell ref="JGV1:JGW1"/>
    <mergeCell ref="JGX1:JGY1"/>
    <mergeCell ref="JGB1:JGC1"/>
    <mergeCell ref="JGD1:JGE1"/>
    <mergeCell ref="JGF1:JGG1"/>
    <mergeCell ref="JGH1:JGI1"/>
    <mergeCell ref="JGJ1:JGK1"/>
    <mergeCell ref="JGL1:JGM1"/>
    <mergeCell ref="JFP1:JFQ1"/>
    <mergeCell ref="JFR1:JFS1"/>
    <mergeCell ref="JFT1:JFU1"/>
    <mergeCell ref="JFV1:JFW1"/>
    <mergeCell ref="JFX1:JFY1"/>
    <mergeCell ref="JFZ1:JGA1"/>
    <mergeCell ref="JBP1:JBQ1"/>
    <mergeCell ref="JBR1:JBS1"/>
    <mergeCell ref="JBT1:JBU1"/>
    <mergeCell ref="JBV1:JBW1"/>
    <mergeCell ref="JFL1:JFM1"/>
    <mergeCell ref="JFN1:JFO1"/>
    <mergeCell ref="JBD1:JBE1"/>
    <mergeCell ref="JBF1:JBG1"/>
    <mergeCell ref="JBH1:JBI1"/>
    <mergeCell ref="JBJ1:JBK1"/>
    <mergeCell ref="JBL1:JBM1"/>
    <mergeCell ref="JBN1:JBO1"/>
    <mergeCell ref="JAR1:JAS1"/>
    <mergeCell ref="JAT1:JAU1"/>
    <mergeCell ref="JAV1:JAW1"/>
    <mergeCell ref="JAX1:JAY1"/>
    <mergeCell ref="JAZ1:JBA1"/>
    <mergeCell ref="JBB1:JBC1"/>
    <mergeCell ref="JAF1:JAG1"/>
    <mergeCell ref="JAH1:JAI1"/>
    <mergeCell ref="JAJ1:JAK1"/>
    <mergeCell ref="JAL1:JAM1"/>
    <mergeCell ref="JAN1:JAO1"/>
    <mergeCell ref="JAP1:JAQ1"/>
    <mergeCell ref="IZT1:IZU1"/>
    <mergeCell ref="IZV1:IZW1"/>
    <mergeCell ref="IZX1:IZY1"/>
    <mergeCell ref="IZZ1:JAA1"/>
    <mergeCell ref="JAB1:JAC1"/>
    <mergeCell ref="JAD1:JAE1"/>
    <mergeCell ref="IZH1:IZI1"/>
    <mergeCell ref="IZJ1:IZK1"/>
    <mergeCell ref="IZL1:IZM1"/>
    <mergeCell ref="IZN1:IZO1"/>
    <mergeCell ref="IZP1:IZQ1"/>
    <mergeCell ref="IZR1:IZS1"/>
    <mergeCell ref="IYV1:IYW1"/>
    <mergeCell ref="IYX1:IYY1"/>
    <mergeCell ref="IYZ1:IZA1"/>
    <mergeCell ref="IZB1:IZC1"/>
    <mergeCell ref="IZD1:IZE1"/>
    <mergeCell ref="IZF1:IZG1"/>
    <mergeCell ref="IYJ1:IYK1"/>
    <mergeCell ref="IYL1:IYM1"/>
    <mergeCell ref="IYN1:IYO1"/>
    <mergeCell ref="IYP1:IYQ1"/>
    <mergeCell ref="IYR1:IYS1"/>
    <mergeCell ref="IYT1:IYU1"/>
    <mergeCell ref="IXX1:IXY1"/>
    <mergeCell ref="IXZ1:IYA1"/>
    <mergeCell ref="IYB1:IYC1"/>
    <mergeCell ref="IYD1:IYE1"/>
    <mergeCell ref="IYF1:IYG1"/>
    <mergeCell ref="IYH1:IYI1"/>
    <mergeCell ref="IXL1:IXM1"/>
    <mergeCell ref="IXN1:IXO1"/>
    <mergeCell ref="IXP1:IXQ1"/>
    <mergeCell ref="IXR1:IXS1"/>
    <mergeCell ref="IXT1:IXU1"/>
    <mergeCell ref="IXV1:IXW1"/>
    <mergeCell ref="IWZ1:IXA1"/>
    <mergeCell ref="IXB1:IXC1"/>
    <mergeCell ref="IXD1:IXE1"/>
    <mergeCell ref="IXF1:IXG1"/>
    <mergeCell ref="IXH1:IXI1"/>
    <mergeCell ref="IXJ1:IXK1"/>
    <mergeCell ref="IWN1:IWO1"/>
    <mergeCell ref="IWP1:IWQ1"/>
    <mergeCell ref="IWR1:IWS1"/>
    <mergeCell ref="IWT1:IWU1"/>
    <mergeCell ref="IWV1:IWW1"/>
    <mergeCell ref="IWX1:IWY1"/>
    <mergeCell ref="IWB1:IWC1"/>
    <mergeCell ref="IWD1:IWE1"/>
    <mergeCell ref="IWF1:IWG1"/>
    <mergeCell ref="IWH1:IWI1"/>
    <mergeCell ref="IWJ1:IWK1"/>
    <mergeCell ref="IWL1:IWM1"/>
    <mergeCell ref="IVP1:IVQ1"/>
    <mergeCell ref="IVR1:IVS1"/>
    <mergeCell ref="IVT1:IVU1"/>
    <mergeCell ref="IVV1:IVW1"/>
    <mergeCell ref="IVX1:IVY1"/>
    <mergeCell ref="IVZ1:IWA1"/>
    <mergeCell ref="IRP1:IRQ1"/>
    <mergeCell ref="IRR1:IRS1"/>
    <mergeCell ref="IRT1:IRU1"/>
    <mergeCell ref="IRV1:IRW1"/>
    <mergeCell ref="IRX1:IRY1"/>
    <mergeCell ref="IRZ1:ISA1"/>
    <mergeCell ref="IRD1:IRE1"/>
    <mergeCell ref="IRF1:IRG1"/>
    <mergeCell ref="IRH1:IRI1"/>
    <mergeCell ref="IRJ1:IRK1"/>
    <mergeCell ref="IRL1:IRM1"/>
    <mergeCell ref="IRN1:IRO1"/>
    <mergeCell ref="IQR1:IQS1"/>
    <mergeCell ref="IQT1:IQU1"/>
    <mergeCell ref="IQV1:IQW1"/>
    <mergeCell ref="IQX1:IQY1"/>
    <mergeCell ref="IQZ1:IRA1"/>
    <mergeCell ref="IRB1:IRC1"/>
    <mergeCell ref="IQF1:IQG1"/>
    <mergeCell ref="IQH1:IQI1"/>
    <mergeCell ref="IQJ1:IQK1"/>
    <mergeCell ref="IQL1:IQM1"/>
    <mergeCell ref="IQN1:IQO1"/>
    <mergeCell ref="IQP1:IQQ1"/>
    <mergeCell ref="IPT1:IPU1"/>
    <mergeCell ref="IPV1:IPW1"/>
    <mergeCell ref="IPX1:IPY1"/>
    <mergeCell ref="IPZ1:IQA1"/>
    <mergeCell ref="IQB1:IQC1"/>
    <mergeCell ref="IQD1:IQE1"/>
    <mergeCell ref="IPH1:IPI1"/>
    <mergeCell ref="IPJ1:IPK1"/>
    <mergeCell ref="IPL1:IPM1"/>
    <mergeCell ref="IPN1:IPO1"/>
    <mergeCell ref="IPP1:IPQ1"/>
    <mergeCell ref="IPR1:IPS1"/>
    <mergeCell ref="IOV1:IOW1"/>
    <mergeCell ref="IOX1:IOY1"/>
    <mergeCell ref="IOZ1:IPA1"/>
    <mergeCell ref="IPB1:IPC1"/>
    <mergeCell ref="IPD1:IPE1"/>
    <mergeCell ref="IPF1:IPG1"/>
    <mergeCell ref="IOJ1:IOK1"/>
    <mergeCell ref="IOL1:IOM1"/>
    <mergeCell ref="ION1:IOO1"/>
    <mergeCell ref="IOP1:IOQ1"/>
    <mergeCell ref="IOR1:IOS1"/>
    <mergeCell ref="IOT1:IOU1"/>
    <mergeCell ref="INX1:INY1"/>
    <mergeCell ref="INZ1:IOA1"/>
    <mergeCell ref="IOB1:IOC1"/>
    <mergeCell ref="IOD1:IOE1"/>
    <mergeCell ref="IOF1:IOG1"/>
    <mergeCell ref="IOH1:IOI1"/>
    <mergeCell ref="INL1:INM1"/>
    <mergeCell ref="INN1:INO1"/>
    <mergeCell ref="INP1:INQ1"/>
    <mergeCell ref="INR1:INS1"/>
    <mergeCell ref="INT1:INU1"/>
    <mergeCell ref="INV1:INW1"/>
    <mergeCell ref="IMZ1:INA1"/>
    <mergeCell ref="INB1:INC1"/>
    <mergeCell ref="IND1:INE1"/>
    <mergeCell ref="INF1:ING1"/>
    <mergeCell ref="INH1:INI1"/>
    <mergeCell ref="INJ1:INK1"/>
    <mergeCell ref="IMN1:IMO1"/>
    <mergeCell ref="IMP1:IMQ1"/>
    <mergeCell ref="IMR1:IMS1"/>
    <mergeCell ref="IMT1:IMU1"/>
    <mergeCell ref="IMV1:IMW1"/>
    <mergeCell ref="IMX1:IMY1"/>
    <mergeCell ref="IMB1:IMC1"/>
    <mergeCell ref="IMD1:IME1"/>
    <mergeCell ref="IMF1:IMG1"/>
    <mergeCell ref="IMH1:IMI1"/>
    <mergeCell ref="IMJ1:IMK1"/>
    <mergeCell ref="IML1:IMM1"/>
    <mergeCell ref="IIB1:IIC1"/>
    <mergeCell ref="IID1:IIE1"/>
    <mergeCell ref="ILT1:ILU1"/>
    <mergeCell ref="ILV1:ILW1"/>
    <mergeCell ref="ILX1:ILY1"/>
    <mergeCell ref="ILZ1:IMA1"/>
    <mergeCell ref="IHP1:IHQ1"/>
    <mergeCell ref="IHR1:IHS1"/>
    <mergeCell ref="IHT1:IHU1"/>
    <mergeCell ref="IHV1:IHW1"/>
    <mergeCell ref="IHX1:IHY1"/>
    <mergeCell ref="IHZ1:IIA1"/>
    <mergeCell ref="IHD1:IHE1"/>
    <mergeCell ref="IHF1:IHG1"/>
    <mergeCell ref="IHH1:IHI1"/>
    <mergeCell ref="IHJ1:IHK1"/>
    <mergeCell ref="IHL1:IHM1"/>
    <mergeCell ref="IHN1:IHO1"/>
    <mergeCell ref="IGR1:IGS1"/>
    <mergeCell ref="IGT1:IGU1"/>
    <mergeCell ref="IGV1:IGW1"/>
    <mergeCell ref="IGX1:IGY1"/>
    <mergeCell ref="IGZ1:IHA1"/>
    <mergeCell ref="IHB1:IHC1"/>
    <mergeCell ref="IGF1:IGG1"/>
    <mergeCell ref="IGH1:IGI1"/>
    <mergeCell ref="IGJ1:IGK1"/>
    <mergeCell ref="IGL1:IGM1"/>
    <mergeCell ref="IGN1:IGO1"/>
    <mergeCell ref="IGP1:IGQ1"/>
    <mergeCell ref="IFT1:IFU1"/>
    <mergeCell ref="IFV1:IFW1"/>
    <mergeCell ref="IFX1:IFY1"/>
    <mergeCell ref="IFZ1:IGA1"/>
    <mergeCell ref="IGB1:IGC1"/>
    <mergeCell ref="IGD1:IGE1"/>
    <mergeCell ref="IFH1:IFI1"/>
    <mergeCell ref="IFJ1:IFK1"/>
    <mergeCell ref="IFL1:IFM1"/>
    <mergeCell ref="IFN1:IFO1"/>
    <mergeCell ref="IFP1:IFQ1"/>
    <mergeCell ref="IFR1:IFS1"/>
    <mergeCell ref="IEV1:IEW1"/>
    <mergeCell ref="IEX1:IEY1"/>
    <mergeCell ref="IEZ1:IFA1"/>
    <mergeCell ref="IFB1:IFC1"/>
    <mergeCell ref="IFD1:IFE1"/>
    <mergeCell ref="IFF1:IFG1"/>
    <mergeCell ref="IEJ1:IEK1"/>
    <mergeCell ref="IEL1:IEM1"/>
    <mergeCell ref="IEN1:IEO1"/>
    <mergeCell ref="IEP1:IEQ1"/>
    <mergeCell ref="IER1:IES1"/>
    <mergeCell ref="IET1:IEU1"/>
    <mergeCell ref="IDX1:IDY1"/>
    <mergeCell ref="IDZ1:IEA1"/>
    <mergeCell ref="IEB1:IEC1"/>
    <mergeCell ref="IED1:IEE1"/>
    <mergeCell ref="IEF1:IEG1"/>
    <mergeCell ref="IEH1:IEI1"/>
    <mergeCell ref="IDL1:IDM1"/>
    <mergeCell ref="IDN1:IDO1"/>
    <mergeCell ref="IDP1:IDQ1"/>
    <mergeCell ref="IDR1:IDS1"/>
    <mergeCell ref="IDT1:IDU1"/>
    <mergeCell ref="IDV1:IDW1"/>
    <mergeCell ref="ICZ1:IDA1"/>
    <mergeCell ref="IDB1:IDC1"/>
    <mergeCell ref="IDD1:IDE1"/>
    <mergeCell ref="IDF1:IDG1"/>
    <mergeCell ref="IDH1:IDI1"/>
    <mergeCell ref="IDJ1:IDK1"/>
    <mergeCell ref="ICN1:ICO1"/>
    <mergeCell ref="ICP1:ICQ1"/>
    <mergeCell ref="ICR1:ICS1"/>
    <mergeCell ref="ICT1:ICU1"/>
    <mergeCell ref="ICV1:ICW1"/>
    <mergeCell ref="ICX1:ICY1"/>
    <mergeCell ref="ICB1:ICC1"/>
    <mergeCell ref="ICD1:ICE1"/>
    <mergeCell ref="ICF1:ICG1"/>
    <mergeCell ref="ICH1:ICI1"/>
    <mergeCell ref="ICJ1:ICK1"/>
    <mergeCell ref="ICL1:ICM1"/>
    <mergeCell ref="HYB1:HYC1"/>
    <mergeCell ref="HYD1:HYE1"/>
    <mergeCell ref="HYF1:HYG1"/>
    <mergeCell ref="HYH1:HYI1"/>
    <mergeCell ref="IBX1:IBY1"/>
    <mergeCell ref="IBZ1:ICA1"/>
    <mergeCell ref="HXP1:HXQ1"/>
    <mergeCell ref="HXR1:HXS1"/>
    <mergeCell ref="HXT1:HXU1"/>
    <mergeCell ref="HXV1:HXW1"/>
    <mergeCell ref="HXX1:HXY1"/>
    <mergeCell ref="HXZ1:HYA1"/>
    <mergeCell ref="HXD1:HXE1"/>
    <mergeCell ref="HXF1:HXG1"/>
    <mergeCell ref="HXH1:HXI1"/>
    <mergeCell ref="HXJ1:HXK1"/>
    <mergeCell ref="HXL1:HXM1"/>
    <mergeCell ref="HXN1:HXO1"/>
    <mergeCell ref="HWR1:HWS1"/>
    <mergeCell ref="HWT1:HWU1"/>
    <mergeCell ref="HWV1:HWW1"/>
    <mergeCell ref="HWX1:HWY1"/>
    <mergeCell ref="HWZ1:HXA1"/>
    <mergeCell ref="HXB1:HXC1"/>
    <mergeCell ref="HWF1:HWG1"/>
    <mergeCell ref="HWH1:HWI1"/>
    <mergeCell ref="HWJ1:HWK1"/>
    <mergeCell ref="HWL1:HWM1"/>
    <mergeCell ref="HWN1:HWO1"/>
    <mergeCell ref="HWP1:HWQ1"/>
    <mergeCell ref="HVT1:HVU1"/>
    <mergeCell ref="HVV1:HVW1"/>
    <mergeCell ref="HVX1:HVY1"/>
    <mergeCell ref="HVZ1:HWA1"/>
    <mergeCell ref="HWB1:HWC1"/>
    <mergeCell ref="HWD1:HWE1"/>
    <mergeCell ref="HVH1:HVI1"/>
    <mergeCell ref="HVJ1:HVK1"/>
    <mergeCell ref="HVL1:HVM1"/>
    <mergeCell ref="HVN1:HVO1"/>
    <mergeCell ref="HVP1:HVQ1"/>
    <mergeCell ref="HVR1:HVS1"/>
    <mergeCell ref="HUV1:HUW1"/>
    <mergeCell ref="HUX1:HUY1"/>
    <mergeCell ref="HUZ1:HVA1"/>
    <mergeCell ref="HVB1:HVC1"/>
    <mergeCell ref="HVD1:HVE1"/>
    <mergeCell ref="HVF1:HVG1"/>
    <mergeCell ref="HUJ1:HUK1"/>
    <mergeCell ref="HUL1:HUM1"/>
    <mergeCell ref="HUN1:HUO1"/>
    <mergeCell ref="HUP1:HUQ1"/>
    <mergeCell ref="HUR1:HUS1"/>
    <mergeCell ref="HUT1:HUU1"/>
    <mergeCell ref="HTX1:HTY1"/>
    <mergeCell ref="HTZ1:HUA1"/>
    <mergeCell ref="HUB1:HUC1"/>
    <mergeCell ref="HUD1:HUE1"/>
    <mergeCell ref="HUF1:HUG1"/>
    <mergeCell ref="HUH1:HUI1"/>
    <mergeCell ref="HTL1:HTM1"/>
    <mergeCell ref="HTN1:HTO1"/>
    <mergeCell ref="HTP1:HTQ1"/>
    <mergeCell ref="HTR1:HTS1"/>
    <mergeCell ref="HTT1:HTU1"/>
    <mergeCell ref="HTV1:HTW1"/>
    <mergeCell ref="HSZ1:HTA1"/>
    <mergeCell ref="HTB1:HTC1"/>
    <mergeCell ref="HTD1:HTE1"/>
    <mergeCell ref="HTF1:HTG1"/>
    <mergeCell ref="HTH1:HTI1"/>
    <mergeCell ref="HTJ1:HTK1"/>
    <mergeCell ref="HSN1:HSO1"/>
    <mergeCell ref="HSP1:HSQ1"/>
    <mergeCell ref="HSR1:HSS1"/>
    <mergeCell ref="HST1:HSU1"/>
    <mergeCell ref="HSV1:HSW1"/>
    <mergeCell ref="HSX1:HSY1"/>
    <mergeCell ref="HSB1:HSC1"/>
    <mergeCell ref="HSD1:HSE1"/>
    <mergeCell ref="HSF1:HSG1"/>
    <mergeCell ref="HSH1:HSI1"/>
    <mergeCell ref="HSJ1:HSK1"/>
    <mergeCell ref="HSL1:HSM1"/>
    <mergeCell ref="HOB1:HOC1"/>
    <mergeCell ref="HOD1:HOE1"/>
    <mergeCell ref="HOF1:HOG1"/>
    <mergeCell ref="HOH1:HOI1"/>
    <mergeCell ref="HOJ1:HOK1"/>
    <mergeCell ref="HOL1:HOM1"/>
    <mergeCell ref="HNP1:HNQ1"/>
    <mergeCell ref="HNR1:HNS1"/>
    <mergeCell ref="HNT1:HNU1"/>
    <mergeCell ref="HNV1:HNW1"/>
    <mergeCell ref="HNX1:HNY1"/>
    <mergeCell ref="HNZ1:HOA1"/>
    <mergeCell ref="HND1:HNE1"/>
    <mergeCell ref="HNF1:HNG1"/>
    <mergeCell ref="HNH1:HNI1"/>
    <mergeCell ref="HNJ1:HNK1"/>
    <mergeCell ref="HNL1:HNM1"/>
    <mergeCell ref="HNN1:HNO1"/>
    <mergeCell ref="HMR1:HMS1"/>
    <mergeCell ref="HMT1:HMU1"/>
    <mergeCell ref="HMV1:HMW1"/>
    <mergeCell ref="HMX1:HMY1"/>
    <mergeCell ref="HMZ1:HNA1"/>
    <mergeCell ref="HNB1:HNC1"/>
    <mergeCell ref="HMF1:HMG1"/>
    <mergeCell ref="HMH1:HMI1"/>
    <mergeCell ref="HMJ1:HMK1"/>
    <mergeCell ref="HML1:HMM1"/>
    <mergeCell ref="HMN1:HMO1"/>
    <mergeCell ref="HMP1:HMQ1"/>
    <mergeCell ref="HLT1:HLU1"/>
    <mergeCell ref="HLV1:HLW1"/>
    <mergeCell ref="HLX1:HLY1"/>
    <mergeCell ref="HLZ1:HMA1"/>
    <mergeCell ref="HMB1:HMC1"/>
    <mergeCell ref="HMD1:HME1"/>
    <mergeCell ref="HLH1:HLI1"/>
    <mergeCell ref="HLJ1:HLK1"/>
    <mergeCell ref="HLL1:HLM1"/>
    <mergeCell ref="HLN1:HLO1"/>
    <mergeCell ref="HLP1:HLQ1"/>
    <mergeCell ref="HLR1:HLS1"/>
    <mergeCell ref="HKV1:HKW1"/>
    <mergeCell ref="HKX1:HKY1"/>
    <mergeCell ref="HKZ1:HLA1"/>
    <mergeCell ref="HLB1:HLC1"/>
    <mergeCell ref="HLD1:HLE1"/>
    <mergeCell ref="HLF1:HLG1"/>
    <mergeCell ref="HKJ1:HKK1"/>
    <mergeCell ref="HKL1:HKM1"/>
    <mergeCell ref="HKN1:HKO1"/>
    <mergeCell ref="HKP1:HKQ1"/>
    <mergeCell ref="HKR1:HKS1"/>
    <mergeCell ref="HKT1:HKU1"/>
    <mergeCell ref="HJX1:HJY1"/>
    <mergeCell ref="HJZ1:HKA1"/>
    <mergeCell ref="HKB1:HKC1"/>
    <mergeCell ref="HKD1:HKE1"/>
    <mergeCell ref="HKF1:HKG1"/>
    <mergeCell ref="HKH1:HKI1"/>
    <mergeCell ref="HJL1:HJM1"/>
    <mergeCell ref="HJN1:HJO1"/>
    <mergeCell ref="HJP1:HJQ1"/>
    <mergeCell ref="HJR1:HJS1"/>
    <mergeCell ref="HJT1:HJU1"/>
    <mergeCell ref="HJV1:HJW1"/>
    <mergeCell ref="HIZ1:HJA1"/>
    <mergeCell ref="HJB1:HJC1"/>
    <mergeCell ref="HJD1:HJE1"/>
    <mergeCell ref="HJF1:HJG1"/>
    <mergeCell ref="HJH1:HJI1"/>
    <mergeCell ref="HJJ1:HJK1"/>
    <mergeCell ref="HIN1:HIO1"/>
    <mergeCell ref="HIP1:HIQ1"/>
    <mergeCell ref="HIR1:HIS1"/>
    <mergeCell ref="HIT1:HIU1"/>
    <mergeCell ref="HIV1:HIW1"/>
    <mergeCell ref="HIX1:HIY1"/>
    <mergeCell ref="HEN1:HEO1"/>
    <mergeCell ref="HEP1:HEQ1"/>
    <mergeCell ref="HIF1:HIG1"/>
    <mergeCell ref="HIH1:HII1"/>
    <mergeCell ref="HIJ1:HIK1"/>
    <mergeCell ref="HIL1:HIM1"/>
    <mergeCell ref="HEB1:HEC1"/>
    <mergeCell ref="HED1:HEE1"/>
    <mergeCell ref="HEF1:HEG1"/>
    <mergeCell ref="HEH1:HEI1"/>
    <mergeCell ref="HEJ1:HEK1"/>
    <mergeCell ref="HEL1:HEM1"/>
    <mergeCell ref="HDP1:HDQ1"/>
    <mergeCell ref="HDR1:HDS1"/>
    <mergeCell ref="HDT1:HDU1"/>
    <mergeCell ref="HDV1:HDW1"/>
    <mergeCell ref="HDX1:HDY1"/>
    <mergeCell ref="HDZ1:HEA1"/>
    <mergeCell ref="HDD1:HDE1"/>
    <mergeCell ref="HDF1:HDG1"/>
    <mergeCell ref="HDH1:HDI1"/>
    <mergeCell ref="HDJ1:HDK1"/>
    <mergeCell ref="HDL1:HDM1"/>
    <mergeCell ref="HDN1:HDO1"/>
    <mergeCell ref="HCR1:HCS1"/>
    <mergeCell ref="HCT1:HCU1"/>
    <mergeCell ref="HCV1:HCW1"/>
    <mergeCell ref="HCX1:HCY1"/>
    <mergeCell ref="HCZ1:HDA1"/>
    <mergeCell ref="HDB1:HDC1"/>
    <mergeCell ref="HCF1:HCG1"/>
    <mergeCell ref="HCH1:HCI1"/>
    <mergeCell ref="HCJ1:HCK1"/>
    <mergeCell ref="HCL1:HCM1"/>
    <mergeCell ref="HCN1:HCO1"/>
    <mergeCell ref="HCP1:HCQ1"/>
    <mergeCell ref="HBT1:HBU1"/>
    <mergeCell ref="HBV1:HBW1"/>
    <mergeCell ref="HBX1:HBY1"/>
    <mergeCell ref="HBZ1:HCA1"/>
    <mergeCell ref="HCB1:HCC1"/>
    <mergeCell ref="HCD1:HCE1"/>
    <mergeCell ref="HBH1:HBI1"/>
    <mergeCell ref="HBJ1:HBK1"/>
    <mergeCell ref="HBL1:HBM1"/>
    <mergeCell ref="HBN1:HBO1"/>
    <mergeCell ref="HBP1:HBQ1"/>
    <mergeCell ref="HBR1:HBS1"/>
    <mergeCell ref="HAV1:HAW1"/>
    <mergeCell ref="HAX1:HAY1"/>
    <mergeCell ref="HAZ1:HBA1"/>
    <mergeCell ref="HBB1:HBC1"/>
    <mergeCell ref="HBD1:HBE1"/>
    <mergeCell ref="HBF1:HBG1"/>
    <mergeCell ref="HAJ1:HAK1"/>
    <mergeCell ref="HAL1:HAM1"/>
    <mergeCell ref="HAN1:HAO1"/>
    <mergeCell ref="HAP1:HAQ1"/>
    <mergeCell ref="HAR1:HAS1"/>
    <mergeCell ref="HAT1:HAU1"/>
    <mergeCell ref="GZX1:GZY1"/>
    <mergeCell ref="GZZ1:HAA1"/>
    <mergeCell ref="HAB1:HAC1"/>
    <mergeCell ref="HAD1:HAE1"/>
    <mergeCell ref="HAF1:HAG1"/>
    <mergeCell ref="HAH1:HAI1"/>
    <mergeCell ref="GZL1:GZM1"/>
    <mergeCell ref="GZN1:GZO1"/>
    <mergeCell ref="GZP1:GZQ1"/>
    <mergeCell ref="GZR1:GZS1"/>
    <mergeCell ref="GZT1:GZU1"/>
    <mergeCell ref="GZV1:GZW1"/>
    <mergeCell ref="GYZ1:GZA1"/>
    <mergeCell ref="GZB1:GZC1"/>
    <mergeCell ref="GZD1:GZE1"/>
    <mergeCell ref="GZF1:GZG1"/>
    <mergeCell ref="GZH1:GZI1"/>
    <mergeCell ref="GZJ1:GZK1"/>
    <mergeCell ref="GYN1:GYO1"/>
    <mergeCell ref="GYP1:GYQ1"/>
    <mergeCell ref="GYR1:GYS1"/>
    <mergeCell ref="GYT1:GYU1"/>
    <mergeCell ref="GYV1:GYW1"/>
    <mergeCell ref="GYX1:GYY1"/>
    <mergeCell ref="GUN1:GUO1"/>
    <mergeCell ref="GUP1:GUQ1"/>
    <mergeCell ref="GUR1:GUS1"/>
    <mergeCell ref="GUT1:GUU1"/>
    <mergeCell ref="GYJ1:GYK1"/>
    <mergeCell ref="GYL1:GYM1"/>
    <mergeCell ref="GUB1:GUC1"/>
    <mergeCell ref="GUD1:GUE1"/>
    <mergeCell ref="GUF1:GUG1"/>
    <mergeCell ref="GUH1:GUI1"/>
    <mergeCell ref="GUJ1:GUK1"/>
    <mergeCell ref="GUL1:GUM1"/>
    <mergeCell ref="GTP1:GTQ1"/>
    <mergeCell ref="GTR1:GTS1"/>
    <mergeCell ref="GTT1:GTU1"/>
    <mergeCell ref="GTV1:GTW1"/>
    <mergeCell ref="GTX1:GTY1"/>
    <mergeCell ref="GTZ1:GUA1"/>
    <mergeCell ref="GTD1:GTE1"/>
    <mergeCell ref="GTF1:GTG1"/>
    <mergeCell ref="GTH1:GTI1"/>
    <mergeCell ref="GTJ1:GTK1"/>
    <mergeCell ref="GTL1:GTM1"/>
    <mergeCell ref="GTN1:GTO1"/>
    <mergeCell ref="GSR1:GSS1"/>
    <mergeCell ref="GST1:GSU1"/>
    <mergeCell ref="GSV1:GSW1"/>
    <mergeCell ref="GSX1:GSY1"/>
    <mergeCell ref="GSZ1:GTA1"/>
    <mergeCell ref="GTB1:GTC1"/>
    <mergeCell ref="GSF1:GSG1"/>
    <mergeCell ref="GSH1:GSI1"/>
    <mergeCell ref="GSJ1:GSK1"/>
    <mergeCell ref="GSL1:GSM1"/>
    <mergeCell ref="GSN1:GSO1"/>
    <mergeCell ref="GSP1:GSQ1"/>
    <mergeCell ref="GRT1:GRU1"/>
    <mergeCell ref="GRV1:GRW1"/>
    <mergeCell ref="GRX1:GRY1"/>
    <mergeCell ref="GRZ1:GSA1"/>
    <mergeCell ref="GSB1:GSC1"/>
    <mergeCell ref="GSD1:GSE1"/>
    <mergeCell ref="GRH1:GRI1"/>
    <mergeCell ref="GRJ1:GRK1"/>
    <mergeCell ref="GRL1:GRM1"/>
    <mergeCell ref="GRN1:GRO1"/>
    <mergeCell ref="GRP1:GRQ1"/>
    <mergeCell ref="GRR1:GRS1"/>
    <mergeCell ref="GQV1:GQW1"/>
    <mergeCell ref="GQX1:GQY1"/>
    <mergeCell ref="GQZ1:GRA1"/>
    <mergeCell ref="GRB1:GRC1"/>
    <mergeCell ref="GRD1:GRE1"/>
    <mergeCell ref="GRF1:GRG1"/>
    <mergeCell ref="GQJ1:GQK1"/>
    <mergeCell ref="GQL1:GQM1"/>
    <mergeCell ref="GQN1:GQO1"/>
    <mergeCell ref="GQP1:GQQ1"/>
    <mergeCell ref="GQR1:GQS1"/>
    <mergeCell ref="GQT1:GQU1"/>
    <mergeCell ref="GPX1:GPY1"/>
    <mergeCell ref="GPZ1:GQA1"/>
    <mergeCell ref="GQB1:GQC1"/>
    <mergeCell ref="GQD1:GQE1"/>
    <mergeCell ref="GQF1:GQG1"/>
    <mergeCell ref="GQH1:GQI1"/>
    <mergeCell ref="GPL1:GPM1"/>
    <mergeCell ref="GPN1:GPO1"/>
    <mergeCell ref="GPP1:GPQ1"/>
    <mergeCell ref="GPR1:GPS1"/>
    <mergeCell ref="GPT1:GPU1"/>
    <mergeCell ref="GPV1:GPW1"/>
    <mergeCell ref="GOZ1:GPA1"/>
    <mergeCell ref="GPB1:GPC1"/>
    <mergeCell ref="GPD1:GPE1"/>
    <mergeCell ref="GPF1:GPG1"/>
    <mergeCell ref="GPH1:GPI1"/>
    <mergeCell ref="GPJ1:GPK1"/>
    <mergeCell ref="GON1:GOO1"/>
    <mergeCell ref="GOP1:GOQ1"/>
    <mergeCell ref="GOR1:GOS1"/>
    <mergeCell ref="GOT1:GOU1"/>
    <mergeCell ref="GOV1:GOW1"/>
    <mergeCell ref="GOX1:GOY1"/>
    <mergeCell ref="GKN1:GKO1"/>
    <mergeCell ref="GKP1:GKQ1"/>
    <mergeCell ref="GKR1:GKS1"/>
    <mergeCell ref="GKT1:GKU1"/>
    <mergeCell ref="GKV1:GKW1"/>
    <mergeCell ref="GKX1:GKY1"/>
    <mergeCell ref="GKB1:GKC1"/>
    <mergeCell ref="GKD1:GKE1"/>
    <mergeCell ref="GKF1:GKG1"/>
    <mergeCell ref="GKH1:GKI1"/>
    <mergeCell ref="GKJ1:GKK1"/>
    <mergeCell ref="GKL1:GKM1"/>
    <mergeCell ref="GJP1:GJQ1"/>
    <mergeCell ref="GJR1:GJS1"/>
    <mergeCell ref="GJT1:GJU1"/>
    <mergeCell ref="GJV1:GJW1"/>
    <mergeCell ref="GJX1:GJY1"/>
    <mergeCell ref="GJZ1:GKA1"/>
    <mergeCell ref="GJD1:GJE1"/>
    <mergeCell ref="GJF1:GJG1"/>
    <mergeCell ref="GJH1:GJI1"/>
    <mergeCell ref="GJJ1:GJK1"/>
    <mergeCell ref="GJL1:GJM1"/>
    <mergeCell ref="GJN1:GJO1"/>
    <mergeCell ref="GIR1:GIS1"/>
    <mergeCell ref="GIT1:GIU1"/>
    <mergeCell ref="GIV1:GIW1"/>
    <mergeCell ref="GIX1:GIY1"/>
    <mergeCell ref="GIZ1:GJA1"/>
    <mergeCell ref="GJB1:GJC1"/>
    <mergeCell ref="GIF1:GIG1"/>
    <mergeCell ref="GIH1:GII1"/>
    <mergeCell ref="GIJ1:GIK1"/>
    <mergeCell ref="GIL1:GIM1"/>
    <mergeCell ref="GIN1:GIO1"/>
    <mergeCell ref="GIP1:GIQ1"/>
    <mergeCell ref="GHT1:GHU1"/>
    <mergeCell ref="GHV1:GHW1"/>
    <mergeCell ref="GHX1:GHY1"/>
    <mergeCell ref="GHZ1:GIA1"/>
    <mergeCell ref="GIB1:GIC1"/>
    <mergeCell ref="GID1:GIE1"/>
    <mergeCell ref="GHH1:GHI1"/>
    <mergeCell ref="GHJ1:GHK1"/>
    <mergeCell ref="GHL1:GHM1"/>
    <mergeCell ref="GHN1:GHO1"/>
    <mergeCell ref="GHP1:GHQ1"/>
    <mergeCell ref="GHR1:GHS1"/>
    <mergeCell ref="GGV1:GGW1"/>
    <mergeCell ref="GGX1:GGY1"/>
    <mergeCell ref="GGZ1:GHA1"/>
    <mergeCell ref="GHB1:GHC1"/>
    <mergeCell ref="GHD1:GHE1"/>
    <mergeCell ref="GHF1:GHG1"/>
    <mergeCell ref="GGJ1:GGK1"/>
    <mergeCell ref="GGL1:GGM1"/>
    <mergeCell ref="GGN1:GGO1"/>
    <mergeCell ref="GGP1:GGQ1"/>
    <mergeCell ref="GGR1:GGS1"/>
    <mergeCell ref="GGT1:GGU1"/>
    <mergeCell ref="GFX1:GFY1"/>
    <mergeCell ref="GFZ1:GGA1"/>
    <mergeCell ref="GGB1:GGC1"/>
    <mergeCell ref="GGD1:GGE1"/>
    <mergeCell ref="GGF1:GGG1"/>
    <mergeCell ref="GGH1:GGI1"/>
    <mergeCell ref="GFL1:GFM1"/>
    <mergeCell ref="GFN1:GFO1"/>
    <mergeCell ref="GFP1:GFQ1"/>
    <mergeCell ref="GFR1:GFS1"/>
    <mergeCell ref="GFT1:GFU1"/>
    <mergeCell ref="GFV1:GFW1"/>
    <mergeCell ref="GEZ1:GFA1"/>
    <mergeCell ref="GFB1:GFC1"/>
    <mergeCell ref="GFD1:GFE1"/>
    <mergeCell ref="GFF1:GFG1"/>
    <mergeCell ref="GFH1:GFI1"/>
    <mergeCell ref="GFJ1:GFK1"/>
    <mergeCell ref="GAZ1:GBA1"/>
    <mergeCell ref="GBB1:GBC1"/>
    <mergeCell ref="GER1:GES1"/>
    <mergeCell ref="GET1:GEU1"/>
    <mergeCell ref="GEV1:GEW1"/>
    <mergeCell ref="GEX1:GEY1"/>
    <mergeCell ref="GAN1:GAO1"/>
    <mergeCell ref="GAP1:GAQ1"/>
    <mergeCell ref="GAR1:GAS1"/>
    <mergeCell ref="GAT1:GAU1"/>
    <mergeCell ref="GAV1:GAW1"/>
    <mergeCell ref="GAX1:GAY1"/>
    <mergeCell ref="GAB1:GAC1"/>
    <mergeCell ref="GAD1:GAE1"/>
    <mergeCell ref="GAF1:GAG1"/>
    <mergeCell ref="GAH1:GAI1"/>
    <mergeCell ref="GAJ1:GAK1"/>
    <mergeCell ref="GAL1:GAM1"/>
    <mergeCell ref="FZP1:FZQ1"/>
    <mergeCell ref="FZR1:FZS1"/>
    <mergeCell ref="FZT1:FZU1"/>
    <mergeCell ref="FZV1:FZW1"/>
    <mergeCell ref="FZX1:FZY1"/>
    <mergeCell ref="FZZ1:GAA1"/>
    <mergeCell ref="FZD1:FZE1"/>
    <mergeCell ref="FZF1:FZG1"/>
    <mergeCell ref="FZH1:FZI1"/>
    <mergeCell ref="FZJ1:FZK1"/>
    <mergeCell ref="FZL1:FZM1"/>
    <mergeCell ref="FZN1:FZO1"/>
    <mergeCell ref="FYR1:FYS1"/>
    <mergeCell ref="FYT1:FYU1"/>
    <mergeCell ref="FYV1:FYW1"/>
    <mergeCell ref="FYX1:FYY1"/>
    <mergeCell ref="FYZ1:FZA1"/>
    <mergeCell ref="FZB1:FZC1"/>
    <mergeCell ref="FYF1:FYG1"/>
    <mergeCell ref="FYH1:FYI1"/>
    <mergeCell ref="FYJ1:FYK1"/>
    <mergeCell ref="FYL1:FYM1"/>
    <mergeCell ref="FYN1:FYO1"/>
    <mergeCell ref="FYP1:FYQ1"/>
    <mergeCell ref="FXT1:FXU1"/>
    <mergeCell ref="FXV1:FXW1"/>
    <mergeCell ref="FXX1:FXY1"/>
    <mergeCell ref="FXZ1:FYA1"/>
    <mergeCell ref="FYB1:FYC1"/>
    <mergeCell ref="FYD1:FYE1"/>
    <mergeCell ref="FXH1:FXI1"/>
    <mergeCell ref="FXJ1:FXK1"/>
    <mergeCell ref="FXL1:FXM1"/>
    <mergeCell ref="FXN1:FXO1"/>
    <mergeCell ref="FXP1:FXQ1"/>
    <mergeCell ref="FXR1:FXS1"/>
    <mergeCell ref="FWV1:FWW1"/>
    <mergeCell ref="FWX1:FWY1"/>
    <mergeCell ref="FWZ1:FXA1"/>
    <mergeCell ref="FXB1:FXC1"/>
    <mergeCell ref="FXD1:FXE1"/>
    <mergeCell ref="FXF1:FXG1"/>
    <mergeCell ref="FWJ1:FWK1"/>
    <mergeCell ref="FWL1:FWM1"/>
    <mergeCell ref="FWN1:FWO1"/>
    <mergeCell ref="FWP1:FWQ1"/>
    <mergeCell ref="FWR1:FWS1"/>
    <mergeCell ref="FWT1:FWU1"/>
    <mergeCell ref="FVX1:FVY1"/>
    <mergeCell ref="FVZ1:FWA1"/>
    <mergeCell ref="FWB1:FWC1"/>
    <mergeCell ref="FWD1:FWE1"/>
    <mergeCell ref="FWF1:FWG1"/>
    <mergeCell ref="FWH1:FWI1"/>
    <mergeCell ref="FVL1:FVM1"/>
    <mergeCell ref="FVN1:FVO1"/>
    <mergeCell ref="FVP1:FVQ1"/>
    <mergeCell ref="FVR1:FVS1"/>
    <mergeCell ref="FVT1:FVU1"/>
    <mergeCell ref="FVV1:FVW1"/>
    <mergeCell ref="FUZ1:FVA1"/>
    <mergeCell ref="FVB1:FVC1"/>
    <mergeCell ref="FVD1:FVE1"/>
    <mergeCell ref="FVF1:FVG1"/>
    <mergeCell ref="FVH1:FVI1"/>
    <mergeCell ref="FVJ1:FVK1"/>
    <mergeCell ref="FQZ1:FRA1"/>
    <mergeCell ref="FRB1:FRC1"/>
    <mergeCell ref="FRD1:FRE1"/>
    <mergeCell ref="FRF1:FRG1"/>
    <mergeCell ref="FUV1:FUW1"/>
    <mergeCell ref="FUX1:FUY1"/>
    <mergeCell ref="FQN1:FQO1"/>
    <mergeCell ref="FQP1:FQQ1"/>
    <mergeCell ref="FQR1:FQS1"/>
    <mergeCell ref="FQT1:FQU1"/>
    <mergeCell ref="FQV1:FQW1"/>
    <mergeCell ref="FQX1:FQY1"/>
    <mergeCell ref="FQB1:FQC1"/>
    <mergeCell ref="FQD1:FQE1"/>
    <mergeCell ref="FQF1:FQG1"/>
    <mergeCell ref="FQH1:FQI1"/>
    <mergeCell ref="FQJ1:FQK1"/>
    <mergeCell ref="FQL1:FQM1"/>
    <mergeCell ref="FPP1:FPQ1"/>
    <mergeCell ref="FPR1:FPS1"/>
    <mergeCell ref="FPT1:FPU1"/>
    <mergeCell ref="FPV1:FPW1"/>
    <mergeCell ref="FPX1:FPY1"/>
    <mergeCell ref="FPZ1:FQA1"/>
    <mergeCell ref="FPD1:FPE1"/>
    <mergeCell ref="FPF1:FPG1"/>
    <mergeCell ref="FPH1:FPI1"/>
    <mergeCell ref="FPJ1:FPK1"/>
    <mergeCell ref="FPL1:FPM1"/>
    <mergeCell ref="FPN1:FPO1"/>
    <mergeCell ref="FOR1:FOS1"/>
    <mergeCell ref="FOT1:FOU1"/>
    <mergeCell ref="FOV1:FOW1"/>
    <mergeCell ref="FOX1:FOY1"/>
    <mergeCell ref="FOZ1:FPA1"/>
    <mergeCell ref="FPB1:FPC1"/>
    <mergeCell ref="FOF1:FOG1"/>
    <mergeCell ref="FOH1:FOI1"/>
    <mergeCell ref="FOJ1:FOK1"/>
    <mergeCell ref="FOL1:FOM1"/>
    <mergeCell ref="FON1:FOO1"/>
    <mergeCell ref="FOP1:FOQ1"/>
    <mergeCell ref="FNT1:FNU1"/>
    <mergeCell ref="FNV1:FNW1"/>
    <mergeCell ref="FNX1:FNY1"/>
    <mergeCell ref="FNZ1:FOA1"/>
    <mergeCell ref="FOB1:FOC1"/>
    <mergeCell ref="FOD1:FOE1"/>
    <mergeCell ref="FNH1:FNI1"/>
    <mergeCell ref="FNJ1:FNK1"/>
    <mergeCell ref="FNL1:FNM1"/>
    <mergeCell ref="FNN1:FNO1"/>
    <mergeCell ref="FNP1:FNQ1"/>
    <mergeCell ref="FNR1:FNS1"/>
    <mergeCell ref="FMV1:FMW1"/>
    <mergeCell ref="FMX1:FMY1"/>
    <mergeCell ref="FMZ1:FNA1"/>
    <mergeCell ref="FNB1:FNC1"/>
    <mergeCell ref="FND1:FNE1"/>
    <mergeCell ref="FNF1:FNG1"/>
    <mergeCell ref="FMJ1:FMK1"/>
    <mergeCell ref="FML1:FMM1"/>
    <mergeCell ref="FMN1:FMO1"/>
    <mergeCell ref="FMP1:FMQ1"/>
    <mergeCell ref="FMR1:FMS1"/>
    <mergeCell ref="FMT1:FMU1"/>
    <mergeCell ref="FLX1:FLY1"/>
    <mergeCell ref="FLZ1:FMA1"/>
    <mergeCell ref="FMB1:FMC1"/>
    <mergeCell ref="FMD1:FME1"/>
    <mergeCell ref="FMF1:FMG1"/>
    <mergeCell ref="FMH1:FMI1"/>
    <mergeCell ref="FLL1:FLM1"/>
    <mergeCell ref="FLN1:FLO1"/>
    <mergeCell ref="FLP1:FLQ1"/>
    <mergeCell ref="FLR1:FLS1"/>
    <mergeCell ref="FLT1:FLU1"/>
    <mergeCell ref="FLV1:FLW1"/>
    <mergeCell ref="FKZ1:FLA1"/>
    <mergeCell ref="FLB1:FLC1"/>
    <mergeCell ref="FLD1:FLE1"/>
    <mergeCell ref="FLF1:FLG1"/>
    <mergeCell ref="FLH1:FLI1"/>
    <mergeCell ref="FLJ1:FLK1"/>
    <mergeCell ref="FGZ1:FHA1"/>
    <mergeCell ref="FHB1:FHC1"/>
    <mergeCell ref="FHD1:FHE1"/>
    <mergeCell ref="FHF1:FHG1"/>
    <mergeCell ref="FHH1:FHI1"/>
    <mergeCell ref="FHJ1:FHK1"/>
    <mergeCell ref="FGN1:FGO1"/>
    <mergeCell ref="FGP1:FGQ1"/>
    <mergeCell ref="FGR1:FGS1"/>
    <mergeCell ref="FGT1:FGU1"/>
    <mergeCell ref="FGV1:FGW1"/>
    <mergeCell ref="FGX1:FGY1"/>
    <mergeCell ref="FGB1:FGC1"/>
    <mergeCell ref="FGD1:FGE1"/>
    <mergeCell ref="FGF1:FGG1"/>
    <mergeCell ref="FGH1:FGI1"/>
    <mergeCell ref="FGJ1:FGK1"/>
    <mergeCell ref="FGL1:FGM1"/>
    <mergeCell ref="FFP1:FFQ1"/>
    <mergeCell ref="FFR1:FFS1"/>
    <mergeCell ref="FFT1:FFU1"/>
    <mergeCell ref="FFV1:FFW1"/>
    <mergeCell ref="FFX1:FFY1"/>
    <mergeCell ref="FFZ1:FGA1"/>
    <mergeCell ref="FFD1:FFE1"/>
    <mergeCell ref="FFF1:FFG1"/>
    <mergeCell ref="FFH1:FFI1"/>
    <mergeCell ref="FFJ1:FFK1"/>
    <mergeCell ref="FFL1:FFM1"/>
    <mergeCell ref="FFN1:FFO1"/>
    <mergeCell ref="FER1:FES1"/>
    <mergeCell ref="FET1:FEU1"/>
    <mergeCell ref="FEV1:FEW1"/>
    <mergeCell ref="FEX1:FEY1"/>
    <mergeCell ref="FEZ1:FFA1"/>
    <mergeCell ref="FFB1:FFC1"/>
    <mergeCell ref="FEF1:FEG1"/>
    <mergeCell ref="FEH1:FEI1"/>
    <mergeCell ref="FEJ1:FEK1"/>
    <mergeCell ref="FEL1:FEM1"/>
    <mergeCell ref="FEN1:FEO1"/>
    <mergeCell ref="FEP1:FEQ1"/>
    <mergeCell ref="FDT1:FDU1"/>
    <mergeCell ref="FDV1:FDW1"/>
    <mergeCell ref="FDX1:FDY1"/>
    <mergeCell ref="FDZ1:FEA1"/>
    <mergeCell ref="FEB1:FEC1"/>
    <mergeCell ref="FED1:FEE1"/>
    <mergeCell ref="FDH1:FDI1"/>
    <mergeCell ref="FDJ1:FDK1"/>
    <mergeCell ref="FDL1:FDM1"/>
    <mergeCell ref="FDN1:FDO1"/>
    <mergeCell ref="FDP1:FDQ1"/>
    <mergeCell ref="FDR1:FDS1"/>
    <mergeCell ref="FCV1:FCW1"/>
    <mergeCell ref="FCX1:FCY1"/>
    <mergeCell ref="FCZ1:FDA1"/>
    <mergeCell ref="FDB1:FDC1"/>
    <mergeCell ref="FDD1:FDE1"/>
    <mergeCell ref="FDF1:FDG1"/>
    <mergeCell ref="FCJ1:FCK1"/>
    <mergeCell ref="FCL1:FCM1"/>
    <mergeCell ref="FCN1:FCO1"/>
    <mergeCell ref="FCP1:FCQ1"/>
    <mergeCell ref="FCR1:FCS1"/>
    <mergeCell ref="FCT1:FCU1"/>
    <mergeCell ref="FBX1:FBY1"/>
    <mergeCell ref="FBZ1:FCA1"/>
    <mergeCell ref="FCB1:FCC1"/>
    <mergeCell ref="FCD1:FCE1"/>
    <mergeCell ref="FCF1:FCG1"/>
    <mergeCell ref="FCH1:FCI1"/>
    <mergeCell ref="FBL1:FBM1"/>
    <mergeCell ref="FBN1:FBO1"/>
    <mergeCell ref="FBP1:FBQ1"/>
    <mergeCell ref="FBR1:FBS1"/>
    <mergeCell ref="FBT1:FBU1"/>
    <mergeCell ref="FBV1:FBW1"/>
    <mergeCell ref="EXL1:EXM1"/>
    <mergeCell ref="EXN1:EXO1"/>
    <mergeCell ref="FBD1:FBE1"/>
    <mergeCell ref="FBF1:FBG1"/>
    <mergeCell ref="FBH1:FBI1"/>
    <mergeCell ref="FBJ1:FBK1"/>
    <mergeCell ref="EWZ1:EXA1"/>
    <mergeCell ref="EXB1:EXC1"/>
    <mergeCell ref="EXD1:EXE1"/>
    <mergeCell ref="EXF1:EXG1"/>
    <mergeCell ref="EXH1:EXI1"/>
    <mergeCell ref="EXJ1:EXK1"/>
    <mergeCell ref="EWN1:EWO1"/>
    <mergeCell ref="EWP1:EWQ1"/>
    <mergeCell ref="EWR1:EWS1"/>
    <mergeCell ref="EWT1:EWU1"/>
    <mergeCell ref="EWV1:EWW1"/>
    <mergeCell ref="EWX1:EWY1"/>
    <mergeCell ref="EWB1:EWC1"/>
    <mergeCell ref="EWD1:EWE1"/>
    <mergeCell ref="EWF1:EWG1"/>
    <mergeCell ref="EWH1:EWI1"/>
    <mergeCell ref="EWJ1:EWK1"/>
    <mergeCell ref="EWL1:EWM1"/>
    <mergeCell ref="EVP1:EVQ1"/>
    <mergeCell ref="EVR1:EVS1"/>
    <mergeCell ref="EVT1:EVU1"/>
    <mergeCell ref="EVV1:EVW1"/>
    <mergeCell ref="EVX1:EVY1"/>
    <mergeCell ref="EVZ1:EWA1"/>
    <mergeCell ref="EVD1:EVE1"/>
    <mergeCell ref="EVF1:EVG1"/>
    <mergeCell ref="EVH1:EVI1"/>
    <mergeCell ref="EVJ1:EVK1"/>
    <mergeCell ref="EVL1:EVM1"/>
    <mergeCell ref="EVN1:EVO1"/>
    <mergeCell ref="EUR1:EUS1"/>
    <mergeCell ref="EUT1:EUU1"/>
    <mergeCell ref="EUV1:EUW1"/>
    <mergeCell ref="EUX1:EUY1"/>
    <mergeCell ref="EUZ1:EVA1"/>
    <mergeCell ref="EVB1:EVC1"/>
    <mergeCell ref="EUF1:EUG1"/>
    <mergeCell ref="EUH1:EUI1"/>
    <mergeCell ref="EUJ1:EUK1"/>
    <mergeCell ref="EUL1:EUM1"/>
    <mergeCell ref="EUN1:EUO1"/>
    <mergeCell ref="EUP1:EUQ1"/>
    <mergeCell ref="ETT1:ETU1"/>
    <mergeCell ref="ETV1:ETW1"/>
    <mergeCell ref="ETX1:ETY1"/>
    <mergeCell ref="ETZ1:EUA1"/>
    <mergeCell ref="EUB1:EUC1"/>
    <mergeCell ref="EUD1:EUE1"/>
    <mergeCell ref="ETH1:ETI1"/>
    <mergeCell ref="ETJ1:ETK1"/>
    <mergeCell ref="ETL1:ETM1"/>
    <mergeCell ref="ETN1:ETO1"/>
    <mergeCell ref="ETP1:ETQ1"/>
    <mergeCell ref="ETR1:ETS1"/>
    <mergeCell ref="ESV1:ESW1"/>
    <mergeCell ref="ESX1:ESY1"/>
    <mergeCell ref="ESZ1:ETA1"/>
    <mergeCell ref="ETB1:ETC1"/>
    <mergeCell ref="ETD1:ETE1"/>
    <mergeCell ref="ETF1:ETG1"/>
    <mergeCell ref="ESJ1:ESK1"/>
    <mergeCell ref="ESL1:ESM1"/>
    <mergeCell ref="ESN1:ESO1"/>
    <mergeCell ref="ESP1:ESQ1"/>
    <mergeCell ref="ESR1:ESS1"/>
    <mergeCell ref="EST1:ESU1"/>
    <mergeCell ref="ERX1:ERY1"/>
    <mergeCell ref="ERZ1:ESA1"/>
    <mergeCell ref="ESB1:ESC1"/>
    <mergeCell ref="ESD1:ESE1"/>
    <mergeCell ref="ESF1:ESG1"/>
    <mergeCell ref="ESH1:ESI1"/>
    <mergeCell ref="ERL1:ERM1"/>
    <mergeCell ref="ERN1:ERO1"/>
    <mergeCell ref="ERP1:ERQ1"/>
    <mergeCell ref="ERR1:ERS1"/>
    <mergeCell ref="ERT1:ERU1"/>
    <mergeCell ref="ERV1:ERW1"/>
    <mergeCell ref="ENL1:ENM1"/>
    <mergeCell ref="ENN1:ENO1"/>
    <mergeCell ref="ENP1:ENQ1"/>
    <mergeCell ref="ENR1:ENS1"/>
    <mergeCell ref="ERH1:ERI1"/>
    <mergeCell ref="ERJ1:ERK1"/>
    <mergeCell ref="EMZ1:ENA1"/>
    <mergeCell ref="ENB1:ENC1"/>
    <mergeCell ref="END1:ENE1"/>
    <mergeCell ref="ENF1:ENG1"/>
    <mergeCell ref="ENH1:ENI1"/>
    <mergeCell ref="ENJ1:ENK1"/>
    <mergeCell ref="EMN1:EMO1"/>
    <mergeCell ref="EMP1:EMQ1"/>
    <mergeCell ref="EMR1:EMS1"/>
    <mergeCell ref="EMT1:EMU1"/>
    <mergeCell ref="EMV1:EMW1"/>
    <mergeCell ref="EMX1:EMY1"/>
    <mergeCell ref="EMB1:EMC1"/>
    <mergeCell ref="EMD1:EME1"/>
    <mergeCell ref="EMF1:EMG1"/>
    <mergeCell ref="EMH1:EMI1"/>
    <mergeCell ref="EMJ1:EMK1"/>
    <mergeCell ref="EML1:EMM1"/>
    <mergeCell ref="ELP1:ELQ1"/>
    <mergeCell ref="ELR1:ELS1"/>
    <mergeCell ref="ELT1:ELU1"/>
    <mergeCell ref="ELV1:ELW1"/>
    <mergeCell ref="ELX1:ELY1"/>
    <mergeCell ref="ELZ1:EMA1"/>
    <mergeCell ref="ELD1:ELE1"/>
    <mergeCell ref="ELF1:ELG1"/>
    <mergeCell ref="ELH1:ELI1"/>
    <mergeCell ref="ELJ1:ELK1"/>
    <mergeCell ref="ELL1:ELM1"/>
    <mergeCell ref="ELN1:ELO1"/>
    <mergeCell ref="EKR1:EKS1"/>
    <mergeCell ref="EKT1:EKU1"/>
    <mergeCell ref="EKV1:EKW1"/>
    <mergeCell ref="EKX1:EKY1"/>
    <mergeCell ref="EKZ1:ELA1"/>
    <mergeCell ref="ELB1:ELC1"/>
    <mergeCell ref="EKF1:EKG1"/>
    <mergeCell ref="EKH1:EKI1"/>
    <mergeCell ref="EKJ1:EKK1"/>
    <mergeCell ref="EKL1:EKM1"/>
    <mergeCell ref="EKN1:EKO1"/>
    <mergeCell ref="EKP1:EKQ1"/>
    <mergeCell ref="EJT1:EJU1"/>
    <mergeCell ref="EJV1:EJW1"/>
    <mergeCell ref="EJX1:EJY1"/>
    <mergeCell ref="EJZ1:EKA1"/>
    <mergeCell ref="EKB1:EKC1"/>
    <mergeCell ref="EKD1:EKE1"/>
    <mergeCell ref="EJH1:EJI1"/>
    <mergeCell ref="EJJ1:EJK1"/>
    <mergeCell ref="EJL1:EJM1"/>
    <mergeCell ref="EJN1:EJO1"/>
    <mergeCell ref="EJP1:EJQ1"/>
    <mergeCell ref="EJR1:EJS1"/>
    <mergeCell ref="EIV1:EIW1"/>
    <mergeCell ref="EIX1:EIY1"/>
    <mergeCell ref="EIZ1:EJA1"/>
    <mergeCell ref="EJB1:EJC1"/>
    <mergeCell ref="EJD1:EJE1"/>
    <mergeCell ref="EJF1:EJG1"/>
    <mergeCell ref="EIJ1:EIK1"/>
    <mergeCell ref="EIL1:EIM1"/>
    <mergeCell ref="EIN1:EIO1"/>
    <mergeCell ref="EIP1:EIQ1"/>
    <mergeCell ref="EIR1:EIS1"/>
    <mergeCell ref="EIT1:EIU1"/>
    <mergeCell ref="EHX1:EHY1"/>
    <mergeCell ref="EHZ1:EIA1"/>
    <mergeCell ref="EIB1:EIC1"/>
    <mergeCell ref="EID1:EIE1"/>
    <mergeCell ref="EIF1:EIG1"/>
    <mergeCell ref="EIH1:EII1"/>
    <mergeCell ref="EHL1:EHM1"/>
    <mergeCell ref="EHN1:EHO1"/>
    <mergeCell ref="EHP1:EHQ1"/>
    <mergeCell ref="EHR1:EHS1"/>
    <mergeCell ref="EHT1:EHU1"/>
    <mergeCell ref="EHV1:EHW1"/>
    <mergeCell ref="EDL1:EDM1"/>
    <mergeCell ref="EDN1:EDO1"/>
    <mergeCell ref="EDP1:EDQ1"/>
    <mergeCell ref="EDR1:EDS1"/>
    <mergeCell ref="EDT1:EDU1"/>
    <mergeCell ref="EDV1:EDW1"/>
    <mergeCell ref="ECZ1:EDA1"/>
    <mergeCell ref="EDB1:EDC1"/>
    <mergeCell ref="EDD1:EDE1"/>
    <mergeCell ref="EDF1:EDG1"/>
    <mergeCell ref="EDH1:EDI1"/>
    <mergeCell ref="EDJ1:EDK1"/>
    <mergeCell ref="ECN1:ECO1"/>
    <mergeCell ref="ECP1:ECQ1"/>
    <mergeCell ref="ECR1:ECS1"/>
    <mergeCell ref="ECT1:ECU1"/>
    <mergeCell ref="ECV1:ECW1"/>
    <mergeCell ref="ECX1:ECY1"/>
    <mergeCell ref="ECB1:ECC1"/>
    <mergeCell ref="ECD1:ECE1"/>
    <mergeCell ref="ECF1:ECG1"/>
    <mergeCell ref="ECH1:ECI1"/>
    <mergeCell ref="ECJ1:ECK1"/>
    <mergeCell ref="ECL1:ECM1"/>
    <mergeCell ref="EBP1:EBQ1"/>
    <mergeCell ref="EBR1:EBS1"/>
    <mergeCell ref="EBT1:EBU1"/>
    <mergeCell ref="EBV1:EBW1"/>
    <mergeCell ref="EBX1:EBY1"/>
    <mergeCell ref="EBZ1:ECA1"/>
    <mergeCell ref="EBD1:EBE1"/>
    <mergeCell ref="EBF1:EBG1"/>
    <mergeCell ref="EBH1:EBI1"/>
    <mergeCell ref="EBJ1:EBK1"/>
    <mergeCell ref="EBL1:EBM1"/>
    <mergeCell ref="EBN1:EBO1"/>
    <mergeCell ref="EAR1:EAS1"/>
    <mergeCell ref="EAT1:EAU1"/>
    <mergeCell ref="EAV1:EAW1"/>
    <mergeCell ref="EAX1:EAY1"/>
    <mergeCell ref="EAZ1:EBA1"/>
    <mergeCell ref="EBB1:EBC1"/>
    <mergeCell ref="EAF1:EAG1"/>
    <mergeCell ref="EAH1:EAI1"/>
    <mergeCell ref="EAJ1:EAK1"/>
    <mergeCell ref="EAL1:EAM1"/>
    <mergeCell ref="EAN1:EAO1"/>
    <mergeCell ref="EAP1:EAQ1"/>
    <mergeCell ref="DZT1:DZU1"/>
    <mergeCell ref="DZV1:DZW1"/>
    <mergeCell ref="DZX1:DZY1"/>
    <mergeCell ref="DZZ1:EAA1"/>
    <mergeCell ref="EAB1:EAC1"/>
    <mergeCell ref="EAD1:EAE1"/>
    <mergeCell ref="DZH1:DZI1"/>
    <mergeCell ref="DZJ1:DZK1"/>
    <mergeCell ref="DZL1:DZM1"/>
    <mergeCell ref="DZN1:DZO1"/>
    <mergeCell ref="DZP1:DZQ1"/>
    <mergeCell ref="DZR1:DZS1"/>
    <mergeCell ref="DYV1:DYW1"/>
    <mergeCell ref="DYX1:DYY1"/>
    <mergeCell ref="DYZ1:DZA1"/>
    <mergeCell ref="DZB1:DZC1"/>
    <mergeCell ref="DZD1:DZE1"/>
    <mergeCell ref="DZF1:DZG1"/>
    <mergeCell ref="DYJ1:DYK1"/>
    <mergeCell ref="DYL1:DYM1"/>
    <mergeCell ref="DYN1:DYO1"/>
    <mergeCell ref="DYP1:DYQ1"/>
    <mergeCell ref="DYR1:DYS1"/>
    <mergeCell ref="DYT1:DYU1"/>
    <mergeCell ref="DXX1:DXY1"/>
    <mergeCell ref="DXZ1:DYA1"/>
    <mergeCell ref="DYB1:DYC1"/>
    <mergeCell ref="DYD1:DYE1"/>
    <mergeCell ref="DYF1:DYG1"/>
    <mergeCell ref="DYH1:DYI1"/>
    <mergeCell ref="DTX1:DTY1"/>
    <mergeCell ref="DTZ1:DUA1"/>
    <mergeCell ref="DXP1:DXQ1"/>
    <mergeCell ref="DXR1:DXS1"/>
    <mergeCell ref="DXT1:DXU1"/>
    <mergeCell ref="DXV1:DXW1"/>
    <mergeCell ref="DTL1:DTM1"/>
    <mergeCell ref="DTN1:DTO1"/>
    <mergeCell ref="DTP1:DTQ1"/>
    <mergeCell ref="DTR1:DTS1"/>
    <mergeCell ref="DTT1:DTU1"/>
    <mergeCell ref="DTV1:DTW1"/>
    <mergeCell ref="DSZ1:DTA1"/>
    <mergeCell ref="DTB1:DTC1"/>
    <mergeCell ref="DTD1:DTE1"/>
    <mergeCell ref="DTF1:DTG1"/>
    <mergeCell ref="DTH1:DTI1"/>
    <mergeCell ref="DTJ1:DTK1"/>
    <mergeCell ref="DSN1:DSO1"/>
    <mergeCell ref="DSP1:DSQ1"/>
    <mergeCell ref="DSR1:DSS1"/>
    <mergeCell ref="DST1:DSU1"/>
    <mergeCell ref="DSV1:DSW1"/>
    <mergeCell ref="DSX1:DSY1"/>
    <mergeCell ref="DSB1:DSC1"/>
    <mergeCell ref="DSD1:DSE1"/>
    <mergeCell ref="DSF1:DSG1"/>
    <mergeCell ref="DSH1:DSI1"/>
    <mergeCell ref="DSJ1:DSK1"/>
    <mergeCell ref="DSL1:DSM1"/>
    <mergeCell ref="DRP1:DRQ1"/>
    <mergeCell ref="DRR1:DRS1"/>
    <mergeCell ref="DRT1:DRU1"/>
    <mergeCell ref="DRV1:DRW1"/>
    <mergeCell ref="DRX1:DRY1"/>
    <mergeCell ref="DRZ1:DSA1"/>
    <mergeCell ref="DRD1:DRE1"/>
    <mergeCell ref="DRF1:DRG1"/>
    <mergeCell ref="DRH1:DRI1"/>
    <mergeCell ref="DRJ1:DRK1"/>
    <mergeCell ref="DRL1:DRM1"/>
    <mergeCell ref="DRN1:DRO1"/>
    <mergeCell ref="DQR1:DQS1"/>
    <mergeCell ref="DQT1:DQU1"/>
    <mergeCell ref="DQV1:DQW1"/>
    <mergeCell ref="DQX1:DQY1"/>
    <mergeCell ref="DQZ1:DRA1"/>
    <mergeCell ref="DRB1:DRC1"/>
    <mergeCell ref="DQF1:DQG1"/>
    <mergeCell ref="DQH1:DQI1"/>
    <mergeCell ref="DQJ1:DQK1"/>
    <mergeCell ref="DQL1:DQM1"/>
    <mergeCell ref="DQN1:DQO1"/>
    <mergeCell ref="DQP1:DQQ1"/>
    <mergeCell ref="DPT1:DPU1"/>
    <mergeCell ref="DPV1:DPW1"/>
    <mergeCell ref="DPX1:DPY1"/>
    <mergeCell ref="DPZ1:DQA1"/>
    <mergeCell ref="DQB1:DQC1"/>
    <mergeCell ref="DQD1:DQE1"/>
    <mergeCell ref="DPH1:DPI1"/>
    <mergeCell ref="DPJ1:DPK1"/>
    <mergeCell ref="DPL1:DPM1"/>
    <mergeCell ref="DPN1:DPO1"/>
    <mergeCell ref="DPP1:DPQ1"/>
    <mergeCell ref="DPR1:DPS1"/>
    <mergeCell ref="DOV1:DOW1"/>
    <mergeCell ref="DOX1:DOY1"/>
    <mergeCell ref="DOZ1:DPA1"/>
    <mergeCell ref="DPB1:DPC1"/>
    <mergeCell ref="DPD1:DPE1"/>
    <mergeCell ref="DPF1:DPG1"/>
    <mergeCell ref="DOJ1:DOK1"/>
    <mergeCell ref="DOL1:DOM1"/>
    <mergeCell ref="DON1:DOO1"/>
    <mergeCell ref="DOP1:DOQ1"/>
    <mergeCell ref="DOR1:DOS1"/>
    <mergeCell ref="DOT1:DOU1"/>
    <mergeCell ref="DNX1:DNY1"/>
    <mergeCell ref="DNZ1:DOA1"/>
    <mergeCell ref="DOB1:DOC1"/>
    <mergeCell ref="DOD1:DOE1"/>
    <mergeCell ref="DOF1:DOG1"/>
    <mergeCell ref="DOH1:DOI1"/>
    <mergeCell ref="DJX1:DJY1"/>
    <mergeCell ref="DJZ1:DKA1"/>
    <mergeCell ref="DKB1:DKC1"/>
    <mergeCell ref="DKD1:DKE1"/>
    <mergeCell ref="DNT1:DNU1"/>
    <mergeCell ref="DNV1:DNW1"/>
    <mergeCell ref="DJL1:DJM1"/>
    <mergeCell ref="DJN1:DJO1"/>
    <mergeCell ref="DJP1:DJQ1"/>
    <mergeCell ref="DJR1:DJS1"/>
    <mergeCell ref="DJT1:DJU1"/>
    <mergeCell ref="DJV1:DJW1"/>
    <mergeCell ref="DIZ1:DJA1"/>
    <mergeCell ref="DJB1:DJC1"/>
    <mergeCell ref="DJD1:DJE1"/>
    <mergeCell ref="DJF1:DJG1"/>
    <mergeCell ref="DJH1:DJI1"/>
    <mergeCell ref="DJJ1:DJK1"/>
    <mergeCell ref="DIN1:DIO1"/>
    <mergeCell ref="DIP1:DIQ1"/>
    <mergeCell ref="DIR1:DIS1"/>
    <mergeCell ref="DIT1:DIU1"/>
    <mergeCell ref="DIV1:DIW1"/>
    <mergeCell ref="DIX1:DIY1"/>
    <mergeCell ref="DIB1:DIC1"/>
    <mergeCell ref="DID1:DIE1"/>
    <mergeCell ref="DIF1:DIG1"/>
    <mergeCell ref="DIH1:DII1"/>
    <mergeCell ref="DIJ1:DIK1"/>
    <mergeCell ref="DIL1:DIM1"/>
    <mergeCell ref="DHP1:DHQ1"/>
    <mergeCell ref="DHR1:DHS1"/>
    <mergeCell ref="DHT1:DHU1"/>
    <mergeCell ref="DHV1:DHW1"/>
    <mergeCell ref="DHX1:DHY1"/>
    <mergeCell ref="DHZ1:DIA1"/>
    <mergeCell ref="DHD1:DHE1"/>
    <mergeCell ref="DHF1:DHG1"/>
    <mergeCell ref="DHH1:DHI1"/>
    <mergeCell ref="DHJ1:DHK1"/>
    <mergeCell ref="DHL1:DHM1"/>
    <mergeCell ref="DHN1:DHO1"/>
    <mergeCell ref="DGR1:DGS1"/>
    <mergeCell ref="DGT1:DGU1"/>
    <mergeCell ref="DGV1:DGW1"/>
    <mergeCell ref="DGX1:DGY1"/>
    <mergeCell ref="DGZ1:DHA1"/>
    <mergeCell ref="DHB1:DHC1"/>
    <mergeCell ref="DGF1:DGG1"/>
    <mergeCell ref="DGH1:DGI1"/>
    <mergeCell ref="DGJ1:DGK1"/>
    <mergeCell ref="DGL1:DGM1"/>
    <mergeCell ref="DGN1:DGO1"/>
    <mergeCell ref="DGP1:DGQ1"/>
    <mergeCell ref="DFT1:DFU1"/>
    <mergeCell ref="DFV1:DFW1"/>
    <mergeCell ref="DFX1:DFY1"/>
    <mergeCell ref="DFZ1:DGA1"/>
    <mergeCell ref="DGB1:DGC1"/>
    <mergeCell ref="DGD1:DGE1"/>
    <mergeCell ref="DFH1:DFI1"/>
    <mergeCell ref="DFJ1:DFK1"/>
    <mergeCell ref="DFL1:DFM1"/>
    <mergeCell ref="DFN1:DFO1"/>
    <mergeCell ref="DFP1:DFQ1"/>
    <mergeCell ref="DFR1:DFS1"/>
    <mergeCell ref="DEV1:DEW1"/>
    <mergeCell ref="DEX1:DEY1"/>
    <mergeCell ref="DEZ1:DFA1"/>
    <mergeCell ref="DFB1:DFC1"/>
    <mergeCell ref="DFD1:DFE1"/>
    <mergeCell ref="DFF1:DFG1"/>
    <mergeCell ref="DEJ1:DEK1"/>
    <mergeCell ref="DEL1:DEM1"/>
    <mergeCell ref="DEN1:DEO1"/>
    <mergeCell ref="DEP1:DEQ1"/>
    <mergeCell ref="DER1:DES1"/>
    <mergeCell ref="DET1:DEU1"/>
    <mergeCell ref="DDX1:DDY1"/>
    <mergeCell ref="DDZ1:DEA1"/>
    <mergeCell ref="DEB1:DEC1"/>
    <mergeCell ref="DED1:DEE1"/>
    <mergeCell ref="DEF1:DEG1"/>
    <mergeCell ref="DEH1:DEI1"/>
    <mergeCell ref="CZX1:CZY1"/>
    <mergeCell ref="CZZ1:DAA1"/>
    <mergeCell ref="DAB1:DAC1"/>
    <mergeCell ref="DAD1:DAE1"/>
    <mergeCell ref="DAF1:DAG1"/>
    <mergeCell ref="DAH1:DAI1"/>
    <mergeCell ref="CZL1:CZM1"/>
    <mergeCell ref="CZN1:CZO1"/>
    <mergeCell ref="CZP1:CZQ1"/>
    <mergeCell ref="CZR1:CZS1"/>
    <mergeCell ref="CZT1:CZU1"/>
    <mergeCell ref="CZV1:CZW1"/>
    <mergeCell ref="CYZ1:CZA1"/>
    <mergeCell ref="CZB1:CZC1"/>
    <mergeCell ref="CZD1:CZE1"/>
    <mergeCell ref="CZF1:CZG1"/>
    <mergeCell ref="CZH1:CZI1"/>
    <mergeCell ref="CZJ1:CZK1"/>
    <mergeCell ref="CYN1:CYO1"/>
    <mergeCell ref="CYP1:CYQ1"/>
    <mergeCell ref="CYR1:CYS1"/>
    <mergeCell ref="CYT1:CYU1"/>
    <mergeCell ref="CYV1:CYW1"/>
    <mergeCell ref="CYX1:CYY1"/>
    <mergeCell ref="CYB1:CYC1"/>
    <mergeCell ref="CYD1:CYE1"/>
    <mergeCell ref="CYF1:CYG1"/>
    <mergeCell ref="CYH1:CYI1"/>
    <mergeCell ref="CYJ1:CYK1"/>
    <mergeCell ref="CYL1:CYM1"/>
    <mergeCell ref="CXP1:CXQ1"/>
    <mergeCell ref="CXR1:CXS1"/>
    <mergeCell ref="CXT1:CXU1"/>
    <mergeCell ref="CXV1:CXW1"/>
    <mergeCell ref="CXX1:CXY1"/>
    <mergeCell ref="CXZ1:CYA1"/>
    <mergeCell ref="CXD1:CXE1"/>
    <mergeCell ref="CXF1:CXG1"/>
    <mergeCell ref="CXH1:CXI1"/>
    <mergeCell ref="CXJ1:CXK1"/>
    <mergeCell ref="CXL1:CXM1"/>
    <mergeCell ref="CXN1:CXO1"/>
    <mergeCell ref="CWR1:CWS1"/>
    <mergeCell ref="CWT1:CWU1"/>
    <mergeCell ref="CWV1:CWW1"/>
    <mergeCell ref="CWX1:CWY1"/>
    <mergeCell ref="CWZ1:CXA1"/>
    <mergeCell ref="CXB1:CXC1"/>
    <mergeCell ref="CWF1:CWG1"/>
    <mergeCell ref="CWH1:CWI1"/>
    <mergeCell ref="CWJ1:CWK1"/>
    <mergeCell ref="CWL1:CWM1"/>
    <mergeCell ref="CWN1:CWO1"/>
    <mergeCell ref="CWP1:CWQ1"/>
    <mergeCell ref="CVT1:CVU1"/>
    <mergeCell ref="CVV1:CVW1"/>
    <mergeCell ref="CVX1:CVY1"/>
    <mergeCell ref="CVZ1:CWA1"/>
    <mergeCell ref="CWB1:CWC1"/>
    <mergeCell ref="CWD1:CWE1"/>
    <mergeCell ref="CVH1:CVI1"/>
    <mergeCell ref="CVJ1:CVK1"/>
    <mergeCell ref="CVL1:CVM1"/>
    <mergeCell ref="CVN1:CVO1"/>
    <mergeCell ref="CVP1:CVQ1"/>
    <mergeCell ref="CVR1:CVS1"/>
    <mergeCell ref="CUV1:CUW1"/>
    <mergeCell ref="CUX1:CUY1"/>
    <mergeCell ref="CUZ1:CVA1"/>
    <mergeCell ref="CVB1:CVC1"/>
    <mergeCell ref="CVD1:CVE1"/>
    <mergeCell ref="CVF1:CVG1"/>
    <mergeCell ref="CUJ1:CUK1"/>
    <mergeCell ref="CUL1:CUM1"/>
    <mergeCell ref="CUN1:CUO1"/>
    <mergeCell ref="CUP1:CUQ1"/>
    <mergeCell ref="CUR1:CUS1"/>
    <mergeCell ref="CUT1:CUU1"/>
    <mergeCell ref="CQJ1:CQK1"/>
    <mergeCell ref="CQL1:CQM1"/>
    <mergeCell ref="CUB1:CUC1"/>
    <mergeCell ref="CUD1:CUE1"/>
    <mergeCell ref="CUF1:CUG1"/>
    <mergeCell ref="CUH1:CUI1"/>
    <mergeCell ref="CPX1:CPY1"/>
    <mergeCell ref="CPZ1:CQA1"/>
    <mergeCell ref="CQB1:CQC1"/>
    <mergeCell ref="CQD1:CQE1"/>
    <mergeCell ref="CQF1:CQG1"/>
    <mergeCell ref="CQH1:CQI1"/>
    <mergeCell ref="CPL1:CPM1"/>
    <mergeCell ref="CPN1:CPO1"/>
    <mergeCell ref="CPP1:CPQ1"/>
    <mergeCell ref="CPR1:CPS1"/>
    <mergeCell ref="CPT1:CPU1"/>
    <mergeCell ref="CPV1:CPW1"/>
    <mergeCell ref="COZ1:CPA1"/>
    <mergeCell ref="CPB1:CPC1"/>
    <mergeCell ref="CPD1:CPE1"/>
    <mergeCell ref="CPF1:CPG1"/>
    <mergeCell ref="CPH1:CPI1"/>
    <mergeCell ref="CPJ1:CPK1"/>
    <mergeCell ref="CON1:COO1"/>
    <mergeCell ref="COP1:COQ1"/>
    <mergeCell ref="COR1:COS1"/>
    <mergeCell ref="COT1:COU1"/>
    <mergeCell ref="COV1:COW1"/>
    <mergeCell ref="COX1:COY1"/>
    <mergeCell ref="COB1:COC1"/>
    <mergeCell ref="COD1:COE1"/>
    <mergeCell ref="COF1:COG1"/>
    <mergeCell ref="COH1:COI1"/>
    <mergeCell ref="COJ1:COK1"/>
    <mergeCell ref="COL1:COM1"/>
    <mergeCell ref="CNP1:CNQ1"/>
    <mergeCell ref="CNR1:CNS1"/>
    <mergeCell ref="CNT1:CNU1"/>
    <mergeCell ref="CNV1:CNW1"/>
    <mergeCell ref="CNX1:CNY1"/>
    <mergeCell ref="CNZ1:COA1"/>
    <mergeCell ref="CND1:CNE1"/>
    <mergeCell ref="CNF1:CNG1"/>
    <mergeCell ref="CNH1:CNI1"/>
    <mergeCell ref="CNJ1:CNK1"/>
    <mergeCell ref="CNL1:CNM1"/>
    <mergeCell ref="CNN1:CNO1"/>
    <mergeCell ref="CMR1:CMS1"/>
    <mergeCell ref="CMT1:CMU1"/>
    <mergeCell ref="CMV1:CMW1"/>
    <mergeCell ref="CMX1:CMY1"/>
    <mergeCell ref="CMZ1:CNA1"/>
    <mergeCell ref="CNB1:CNC1"/>
    <mergeCell ref="CMF1:CMG1"/>
    <mergeCell ref="CMH1:CMI1"/>
    <mergeCell ref="CMJ1:CMK1"/>
    <mergeCell ref="CML1:CMM1"/>
    <mergeCell ref="CMN1:CMO1"/>
    <mergeCell ref="CMP1:CMQ1"/>
    <mergeCell ref="CLT1:CLU1"/>
    <mergeCell ref="CLV1:CLW1"/>
    <mergeCell ref="CLX1:CLY1"/>
    <mergeCell ref="CLZ1:CMA1"/>
    <mergeCell ref="CMB1:CMC1"/>
    <mergeCell ref="CMD1:CME1"/>
    <mergeCell ref="CLH1:CLI1"/>
    <mergeCell ref="CLJ1:CLK1"/>
    <mergeCell ref="CLL1:CLM1"/>
    <mergeCell ref="CLN1:CLO1"/>
    <mergeCell ref="CLP1:CLQ1"/>
    <mergeCell ref="CLR1:CLS1"/>
    <mergeCell ref="CKV1:CKW1"/>
    <mergeCell ref="CKX1:CKY1"/>
    <mergeCell ref="CKZ1:CLA1"/>
    <mergeCell ref="CLB1:CLC1"/>
    <mergeCell ref="CLD1:CLE1"/>
    <mergeCell ref="CLF1:CLG1"/>
    <mergeCell ref="CKJ1:CKK1"/>
    <mergeCell ref="CKL1:CKM1"/>
    <mergeCell ref="CKN1:CKO1"/>
    <mergeCell ref="CKP1:CKQ1"/>
    <mergeCell ref="CKR1:CKS1"/>
    <mergeCell ref="CKT1:CKU1"/>
    <mergeCell ref="CGJ1:CGK1"/>
    <mergeCell ref="CGL1:CGM1"/>
    <mergeCell ref="CGN1:CGO1"/>
    <mergeCell ref="CGP1:CGQ1"/>
    <mergeCell ref="CKF1:CKG1"/>
    <mergeCell ref="CKH1:CKI1"/>
    <mergeCell ref="CFX1:CFY1"/>
    <mergeCell ref="CFZ1:CGA1"/>
    <mergeCell ref="CGB1:CGC1"/>
    <mergeCell ref="CGD1:CGE1"/>
    <mergeCell ref="CGF1:CGG1"/>
    <mergeCell ref="CGH1:CGI1"/>
    <mergeCell ref="CFL1:CFM1"/>
    <mergeCell ref="CFN1:CFO1"/>
    <mergeCell ref="CFP1:CFQ1"/>
    <mergeCell ref="CFR1:CFS1"/>
    <mergeCell ref="CFT1:CFU1"/>
    <mergeCell ref="CFV1:CFW1"/>
    <mergeCell ref="CEZ1:CFA1"/>
    <mergeCell ref="CFB1:CFC1"/>
    <mergeCell ref="CFD1:CFE1"/>
    <mergeCell ref="CFF1:CFG1"/>
    <mergeCell ref="CFH1:CFI1"/>
    <mergeCell ref="CFJ1:CFK1"/>
    <mergeCell ref="CEN1:CEO1"/>
    <mergeCell ref="CEP1:CEQ1"/>
    <mergeCell ref="CER1:CES1"/>
    <mergeCell ref="CET1:CEU1"/>
    <mergeCell ref="CEV1:CEW1"/>
    <mergeCell ref="CEX1:CEY1"/>
    <mergeCell ref="CEB1:CEC1"/>
    <mergeCell ref="CED1:CEE1"/>
    <mergeCell ref="CEF1:CEG1"/>
    <mergeCell ref="CEH1:CEI1"/>
    <mergeCell ref="CEJ1:CEK1"/>
    <mergeCell ref="CEL1:CEM1"/>
    <mergeCell ref="CDP1:CDQ1"/>
    <mergeCell ref="CDR1:CDS1"/>
    <mergeCell ref="CDT1:CDU1"/>
    <mergeCell ref="CDV1:CDW1"/>
    <mergeCell ref="CDX1:CDY1"/>
    <mergeCell ref="CDZ1:CEA1"/>
    <mergeCell ref="CDD1:CDE1"/>
    <mergeCell ref="CDF1:CDG1"/>
    <mergeCell ref="CDH1:CDI1"/>
    <mergeCell ref="CDJ1:CDK1"/>
    <mergeCell ref="CDL1:CDM1"/>
    <mergeCell ref="CDN1:CDO1"/>
    <mergeCell ref="CCR1:CCS1"/>
    <mergeCell ref="CCT1:CCU1"/>
    <mergeCell ref="CCV1:CCW1"/>
    <mergeCell ref="CCX1:CCY1"/>
    <mergeCell ref="CCZ1:CDA1"/>
    <mergeCell ref="CDB1:CDC1"/>
    <mergeCell ref="CCF1:CCG1"/>
    <mergeCell ref="CCH1:CCI1"/>
    <mergeCell ref="CCJ1:CCK1"/>
    <mergeCell ref="CCL1:CCM1"/>
    <mergeCell ref="CCN1:CCO1"/>
    <mergeCell ref="CCP1:CCQ1"/>
    <mergeCell ref="CBT1:CBU1"/>
    <mergeCell ref="CBV1:CBW1"/>
    <mergeCell ref="CBX1:CBY1"/>
    <mergeCell ref="CBZ1:CCA1"/>
    <mergeCell ref="CCB1:CCC1"/>
    <mergeCell ref="CCD1:CCE1"/>
    <mergeCell ref="CBH1:CBI1"/>
    <mergeCell ref="CBJ1:CBK1"/>
    <mergeCell ref="CBL1:CBM1"/>
    <mergeCell ref="CBN1:CBO1"/>
    <mergeCell ref="CBP1:CBQ1"/>
    <mergeCell ref="CBR1:CBS1"/>
    <mergeCell ref="CAV1:CAW1"/>
    <mergeCell ref="CAX1:CAY1"/>
    <mergeCell ref="CAZ1:CBA1"/>
    <mergeCell ref="CBB1:CBC1"/>
    <mergeCell ref="CBD1:CBE1"/>
    <mergeCell ref="CBF1:CBG1"/>
    <mergeCell ref="CAJ1:CAK1"/>
    <mergeCell ref="CAL1:CAM1"/>
    <mergeCell ref="CAN1:CAO1"/>
    <mergeCell ref="CAP1:CAQ1"/>
    <mergeCell ref="CAR1:CAS1"/>
    <mergeCell ref="CAT1:CAU1"/>
    <mergeCell ref="BWJ1:BWK1"/>
    <mergeCell ref="BWL1:BWM1"/>
    <mergeCell ref="BWN1:BWO1"/>
    <mergeCell ref="BWP1:BWQ1"/>
    <mergeCell ref="BWR1:BWS1"/>
    <mergeCell ref="BWT1:BWU1"/>
    <mergeCell ref="BVX1:BVY1"/>
    <mergeCell ref="BVZ1:BWA1"/>
    <mergeCell ref="BWB1:BWC1"/>
    <mergeCell ref="BWD1:BWE1"/>
    <mergeCell ref="BWF1:BWG1"/>
    <mergeCell ref="BWH1:BWI1"/>
    <mergeCell ref="BVL1:BVM1"/>
    <mergeCell ref="BVN1:BVO1"/>
    <mergeCell ref="BVP1:BVQ1"/>
    <mergeCell ref="BVR1:BVS1"/>
    <mergeCell ref="BVT1:BVU1"/>
    <mergeCell ref="BVV1:BVW1"/>
    <mergeCell ref="BUZ1:BVA1"/>
    <mergeCell ref="BVB1:BVC1"/>
    <mergeCell ref="BVD1:BVE1"/>
    <mergeCell ref="BVF1:BVG1"/>
    <mergeCell ref="BVH1:BVI1"/>
    <mergeCell ref="BVJ1:BVK1"/>
    <mergeCell ref="BUN1:BUO1"/>
    <mergeCell ref="BUP1:BUQ1"/>
    <mergeCell ref="BUR1:BUS1"/>
    <mergeCell ref="BUT1:BUU1"/>
    <mergeCell ref="BUV1:BUW1"/>
    <mergeCell ref="BUX1:BUY1"/>
    <mergeCell ref="BUB1:BUC1"/>
    <mergeCell ref="BUD1:BUE1"/>
    <mergeCell ref="BUF1:BUG1"/>
    <mergeCell ref="BUH1:BUI1"/>
    <mergeCell ref="BUJ1:BUK1"/>
    <mergeCell ref="BUL1:BUM1"/>
    <mergeCell ref="BTP1:BTQ1"/>
    <mergeCell ref="BTR1:BTS1"/>
    <mergeCell ref="BTT1:BTU1"/>
    <mergeCell ref="BTV1:BTW1"/>
    <mergeCell ref="BTX1:BTY1"/>
    <mergeCell ref="BTZ1:BUA1"/>
    <mergeCell ref="BTD1:BTE1"/>
    <mergeCell ref="BTF1:BTG1"/>
    <mergeCell ref="BTH1:BTI1"/>
    <mergeCell ref="BTJ1:BTK1"/>
    <mergeCell ref="BTL1:BTM1"/>
    <mergeCell ref="BTN1:BTO1"/>
    <mergeCell ref="BSR1:BSS1"/>
    <mergeCell ref="BST1:BSU1"/>
    <mergeCell ref="BSV1:BSW1"/>
    <mergeCell ref="BSX1:BSY1"/>
    <mergeCell ref="BSZ1:BTA1"/>
    <mergeCell ref="BTB1:BTC1"/>
    <mergeCell ref="BSF1:BSG1"/>
    <mergeCell ref="BSH1:BSI1"/>
    <mergeCell ref="BSJ1:BSK1"/>
    <mergeCell ref="BSL1:BSM1"/>
    <mergeCell ref="BSN1:BSO1"/>
    <mergeCell ref="BSP1:BSQ1"/>
    <mergeCell ref="BRT1:BRU1"/>
    <mergeCell ref="BRV1:BRW1"/>
    <mergeCell ref="BRX1:BRY1"/>
    <mergeCell ref="BRZ1:BSA1"/>
    <mergeCell ref="BSB1:BSC1"/>
    <mergeCell ref="BSD1:BSE1"/>
    <mergeCell ref="BRH1:BRI1"/>
    <mergeCell ref="BRJ1:BRK1"/>
    <mergeCell ref="BRL1:BRM1"/>
    <mergeCell ref="BRN1:BRO1"/>
    <mergeCell ref="BRP1:BRQ1"/>
    <mergeCell ref="BRR1:BRS1"/>
    <mergeCell ref="BQV1:BQW1"/>
    <mergeCell ref="BQX1:BQY1"/>
    <mergeCell ref="BQZ1:BRA1"/>
    <mergeCell ref="BRB1:BRC1"/>
    <mergeCell ref="BRD1:BRE1"/>
    <mergeCell ref="BRF1:BRG1"/>
    <mergeCell ref="BMV1:BMW1"/>
    <mergeCell ref="BMX1:BMY1"/>
    <mergeCell ref="BQN1:BQO1"/>
    <mergeCell ref="BQP1:BQQ1"/>
    <mergeCell ref="BQR1:BQS1"/>
    <mergeCell ref="BQT1:BQU1"/>
    <mergeCell ref="BMJ1:BMK1"/>
    <mergeCell ref="BML1:BMM1"/>
    <mergeCell ref="BMN1:BMO1"/>
    <mergeCell ref="BMP1:BMQ1"/>
    <mergeCell ref="BMR1:BMS1"/>
    <mergeCell ref="BMT1:BMU1"/>
    <mergeCell ref="BLX1:BLY1"/>
    <mergeCell ref="BLZ1:BMA1"/>
    <mergeCell ref="BMB1:BMC1"/>
    <mergeCell ref="BMD1:BME1"/>
    <mergeCell ref="BMF1:BMG1"/>
    <mergeCell ref="BMH1:BMI1"/>
    <mergeCell ref="BLL1:BLM1"/>
    <mergeCell ref="BLN1:BLO1"/>
    <mergeCell ref="BLP1:BLQ1"/>
    <mergeCell ref="BLR1:BLS1"/>
    <mergeCell ref="BLT1:BLU1"/>
    <mergeCell ref="BLV1:BLW1"/>
    <mergeCell ref="BKZ1:BLA1"/>
    <mergeCell ref="BLB1:BLC1"/>
    <mergeCell ref="BLD1:BLE1"/>
    <mergeCell ref="BLF1:BLG1"/>
    <mergeCell ref="BLH1:BLI1"/>
    <mergeCell ref="BLJ1:BLK1"/>
    <mergeCell ref="BKN1:BKO1"/>
    <mergeCell ref="BKP1:BKQ1"/>
    <mergeCell ref="BKR1:BKS1"/>
    <mergeCell ref="BKT1:BKU1"/>
    <mergeCell ref="BKV1:BKW1"/>
    <mergeCell ref="BKX1:BKY1"/>
    <mergeCell ref="BKB1:BKC1"/>
    <mergeCell ref="BKD1:BKE1"/>
    <mergeCell ref="BKF1:BKG1"/>
    <mergeCell ref="BKH1:BKI1"/>
    <mergeCell ref="BKJ1:BKK1"/>
    <mergeCell ref="BKL1:BKM1"/>
    <mergeCell ref="BJP1:BJQ1"/>
    <mergeCell ref="BJR1:BJS1"/>
    <mergeCell ref="BJT1:BJU1"/>
    <mergeCell ref="BJV1:BJW1"/>
    <mergeCell ref="BJX1:BJY1"/>
    <mergeCell ref="BJZ1:BKA1"/>
    <mergeCell ref="BJD1:BJE1"/>
    <mergeCell ref="BJF1:BJG1"/>
    <mergeCell ref="BJH1:BJI1"/>
    <mergeCell ref="BJJ1:BJK1"/>
    <mergeCell ref="BJL1:BJM1"/>
    <mergeCell ref="BJN1:BJO1"/>
    <mergeCell ref="BIR1:BIS1"/>
    <mergeCell ref="BIT1:BIU1"/>
    <mergeCell ref="BIV1:BIW1"/>
    <mergeCell ref="BIX1:BIY1"/>
    <mergeCell ref="BIZ1:BJA1"/>
    <mergeCell ref="BJB1:BJC1"/>
    <mergeCell ref="BIF1:BIG1"/>
    <mergeCell ref="BIH1:BII1"/>
    <mergeCell ref="BIJ1:BIK1"/>
    <mergeCell ref="BIL1:BIM1"/>
    <mergeCell ref="BIN1:BIO1"/>
    <mergeCell ref="BIP1:BIQ1"/>
    <mergeCell ref="BHT1:BHU1"/>
    <mergeCell ref="BHV1:BHW1"/>
    <mergeCell ref="BHX1:BHY1"/>
    <mergeCell ref="BHZ1:BIA1"/>
    <mergeCell ref="BIB1:BIC1"/>
    <mergeCell ref="BID1:BIE1"/>
    <mergeCell ref="BHH1:BHI1"/>
    <mergeCell ref="BHJ1:BHK1"/>
    <mergeCell ref="BHL1:BHM1"/>
    <mergeCell ref="BHN1:BHO1"/>
    <mergeCell ref="BHP1:BHQ1"/>
    <mergeCell ref="BHR1:BHS1"/>
    <mergeCell ref="BGV1:BGW1"/>
    <mergeCell ref="BGX1:BGY1"/>
    <mergeCell ref="BGZ1:BHA1"/>
    <mergeCell ref="BHB1:BHC1"/>
    <mergeCell ref="BHD1:BHE1"/>
    <mergeCell ref="BHF1:BHG1"/>
    <mergeCell ref="BCV1:BCW1"/>
    <mergeCell ref="BCX1:BCY1"/>
    <mergeCell ref="BCZ1:BDA1"/>
    <mergeCell ref="BDB1:BDC1"/>
    <mergeCell ref="BGR1:BGS1"/>
    <mergeCell ref="BGT1:BGU1"/>
    <mergeCell ref="BCJ1:BCK1"/>
    <mergeCell ref="BCL1:BCM1"/>
    <mergeCell ref="BCN1:BCO1"/>
    <mergeCell ref="BCP1:BCQ1"/>
    <mergeCell ref="BCR1:BCS1"/>
    <mergeCell ref="BCT1:BCU1"/>
    <mergeCell ref="BBX1:BBY1"/>
    <mergeCell ref="BBZ1:BCA1"/>
    <mergeCell ref="BCB1:BCC1"/>
    <mergeCell ref="BCD1:BCE1"/>
    <mergeCell ref="BCF1:BCG1"/>
    <mergeCell ref="BCH1:BCI1"/>
    <mergeCell ref="BBL1:BBM1"/>
    <mergeCell ref="BBN1:BBO1"/>
    <mergeCell ref="BBP1:BBQ1"/>
    <mergeCell ref="BBR1:BBS1"/>
    <mergeCell ref="BBT1:BBU1"/>
    <mergeCell ref="BBV1:BBW1"/>
    <mergeCell ref="BAZ1:BBA1"/>
    <mergeCell ref="BBB1:BBC1"/>
    <mergeCell ref="BBD1:BBE1"/>
    <mergeCell ref="BBF1:BBG1"/>
    <mergeCell ref="BBH1:BBI1"/>
    <mergeCell ref="BBJ1:BBK1"/>
    <mergeCell ref="BAN1:BAO1"/>
    <mergeCell ref="BAP1:BAQ1"/>
    <mergeCell ref="BAR1:BAS1"/>
    <mergeCell ref="BAT1:BAU1"/>
    <mergeCell ref="BAV1:BAW1"/>
    <mergeCell ref="BAX1:BAY1"/>
    <mergeCell ref="BAB1:BAC1"/>
    <mergeCell ref="BAD1:BAE1"/>
    <mergeCell ref="BAF1:BAG1"/>
    <mergeCell ref="BAH1:BAI1"/>
    <mergeCell ref="BAJ1:BAK1"/>
    <mergeCell ref="BAL1:BAM1"/>
    <mergeCell ref="AZP1:AZQ1"/>
    <mergeCell ref="AZR1:AZS1"/>
    <mergeCell ref="AZT1:AZU1"/>
    <mergeCell ref="AZV1:AZW1"/>
    <mergeCell ref="AZX1:AZY1"/>
    <mergeCell ref="AZZ1:BAA1"/>
    <mergeCell ref="AZD1:AZE1"/>
    <mergeCell ref="AZF1:AZG1"/>
    <mergeCell ref="AZH1:AZI1"/>
    <mergeCell ref="AZJ1:AZK1"/>
    <mergeCell ref="AZL1:AZM1"/>
    <mergeCell ref="AZN1:AZO1"/>
    <mergeCell ref="AYR1:AYS1"/>
    <mergeCell ref="AYT1:AYU1"/>
    <mergeCell ref="AYV1:AYW1"/>
    <mergeCell ref="AYX1:AYY1"/>
    <mergeCell ref="AYZ1:AZA1"/>
    <mergeCell ref="AZB1:AZC1"/>
    <mergeCell ref="AYF1:AYG1"/>
    <mergeCell ref="AYH1:AYI1"/>
    <mergeCell ref="AYJ1:AYK1"/>
    <mergeCell ref="AYL1:AYM1"/>
    <mergeCell ref="AYN1:AYO1"/>
    <mergeCell ref="AYP1:AYQ1"/>
    <mergeCell ref="AXT1:AXU1"/>
    <mergeCell ref="AXV1:AXW1"/>
    <mergeCell ref="AXX1:AXY1"/>
    <mergeCell ref="AXZ1:AYA1"/>
    <mergeCell ref="AYB1:AYC1"/>
    <mergeCell ref="AYD1:AYE1"/>
    <mergeCell ref="AXH1:AXI1"/>
    <mergeCell ref="AXJ1:AXK1"/>
    <mergeCell ref="AXL1:AXM1"/>
    <mergeCell ref="AXN1:AXO1"/>
    <mergeCell ref="AXP1:AXQ1"/>
    <mergeCell ref="AXR1:AXS1"/>
    <mergeCell ref="AWV1:AWW1"/>
    <mergeCell ref="AWX1:AWY1"/>
    <mergeCell ref="AWZ1:AXA1"/>
    <mergeCell ref="AXB1:AXC1"/>
    <mergeCell ref="AXD1:AXE1"/>
    <mergeCell ref="AXF1:AXG1"/>
    <mergeCell ref="ASV1:ASW1"/>
    <mergeCell ref="ASX1:ASY1"/>
    <mergeCell ref="ASZ1:ATA1"/>
    <mergeCell ref="ATB1:ATC1"/>
    <mergeCell ref="ATD1:ATE1"/>
    <mergeCell ref="ATF1:ATG1"/>
    <mergeCell ref="ASJ1:ASK1"/>
    <mergeCell ref="ASL1:ASM1"/>
    <mergeCell ref="ASN1:ASO1"/>
    <mergeCell ref="ASP1:ASQ1"/>
    <mergeCell ref="ASR1:ASS1"/>
    <mergeCell ref="AST1:ASU1"/>
    <mergeCell ref="ARX1:ARY1"/>
    <mergeCell ref="ARZ1:ASA1"/>
    <mergeCell ref="ASB1:ASC1"/>
    <mergeCell ref="ASD1:ASE1"/>
    <mergeCell ref="ASF1:ASG1"/>
    <mergeCell ref="ASH1:ASI1"/>
    <mergeCell ref="ARL1:ARM1"/>
    <mergeCell ref="ARN1:ARO1"/>
    <mergeCell ref="ARP1:ARQ1"/>
    <mergeCell ref="ARR1:ARS1"/>
    <mergeCell ref="ART1:ARU1"/>
    <mergeCell ref="ARV1:ARW1"/>
    <mergeCell ref="AQZ1:ARA1"/>
    <mergeCell ref="ARB1:ARC1"/>
    <mergeCell ref="ARD1:ARE1"/>
    <mergeCell ref="ARF1:ARG1"/>
    <mergeCell ref="ARH1:ARI1"/>
    <mergeCell ref="ARJ1:ARK1"/>
    <mergeCell ref="AQN1:AQO1"/>
    <mergeCell ref="AQP1:AQQ1"/>
    <mergeCell ref="AQR1:AQS1"/>
    <mergeCell ref="AQT1:AQU1"/>
    <mergeCell ref="AQV1:AQW1"/>
    <mergeCell ref="AQX1:AQY1"/>
    <mergeCell ref="AQB1:AQC1"/>
    <mergeCell ref="AQD1:AQE1"/>
    <mergeCell ref="AQF1:AQG1"/>
    <mergeCell ref="AQH1:AQI1"/>
    <mergeCell ref="AQJ1:AQK1"/>
    <mergeCell ref="AQL1:AQM1"/>
    <mergeCell ref="APP1:APQ1"/>
    <mergeCell ref="APR1:APS1"/>
    <mergeCell ref="APT1:APU1"/>
    <mergeCell ref="APV1:APW1"/>
    <mergeCell ref="APX1:APY1"/>
    <mergeCell ref="APZ1:AQA1"/>
    <mergeCell ref="APD1:APE1"/>
    <mergeCell ref="APF1:APG1"/>
    <mergeCell ref="APH1:API1"/>
    <mergeCell ref="APJ1:APK1"/>
    <mergeCell ref="APL1:APM1"/>
    <mergeCell ref="APN1:APO1"/>
    <mergeCell ref="AOR1:AOS1"/>
    <mergeCell ref="AOT1:AOU1"/>
    <mergeCell ref="AOV1:AOW1"/>
    <mergeCell ref="AOX1:AOY1"/>
    <mergeCell ref="AOZ1:APA1"/>
    <mergeCell ref="APB1:APC1"/>
    <mergeCell ref="AOF1:AOG1"/>
    <mergeCell ref="AOH1:AOI1"/>
    <mergeCell ref="AOJ1:AOK1"/>
    <mergeCell ref="AOL1:AOM1"/>
    <mergeCell ref="AON1:AOO1"/>
    <mergeCell ref="AOP1:AOQ1"/>
    <mergeCell ref="ANT1:ANU1"/>
    <mergeCell ref="ANV1:ANW1"/>
    <mergeCell ref="ANX1:ANY1"/>
    <mergeCell ref="ANZ1:AOA1"/>
    <mergeCell ref="AOB1:AOC1"/>
    <mergeCell ref="AOD1:AOE1"/>
    <mergeCell ref="ANH1:ANI1"/>
    <mergeCell ref="ANJ1:ANK1"/>
    <mergeCell ref="ANL1:ANM1"/>
    <mergeCell ref="ANN1:ANO1"/>
    <mergeCell ref="ANP1:ANQ1"/>
    <mergeCell ref="ANR1:ANS1"/>
    <mergeCell ref="AJH1:AJI1"/>
    <mergeCell ref="AJJ1:AJK1"/>
    <mergeCell ref="AMZ1:ANA1"/>
    <mergeCell ref="ANB1:ANC1"/>
    <mergeCell ref="AND1:ANE1"/>
    <mergeCell ref="ANF1:ANG1"/>
    <mergeCell ref="AIV1:AIW1"/>
    <mergeCell ref="AIX1:AIY1"/>
    <mergeCell ref="AIZ1:AJA1"/>
    <mergeCell ref="AJB1:AJC1"/>
    <mergeCell ref="AJD1:AJE1"/>
    <mergeCell ref="AJF1:AJG1"/>
    <mergeCell ref="AIJ1:AIK1"/>
    <mergeCell ref="AIL1:AIM1"/>
    <mergeCell ref="AIN1:AIO1"/>
    <mergeCell ref="AIP1:AIQ1"/>
    <mergeCell ref="AIR1:AIS1"/>
    <mergeCell ref="AIT1:AIU1"/>
    <mergeCell ref="AHX1:AHY1"/>
    <mergeCell ref="AHZ1:AIA1"/>
    <mergeCell ref="AIB1:AIC1"/>
    <mergeCell ref="AID1:AIE1"/>
    <mergeCell ref="AIF1:AIG1"/>
    <mergeCell ref="AIH1:AII1"/>
    <mergeCell ref="AHL1:AHM1"/>
    <mergeCell ref="AHN1:AHO1"/>
    <mergeCell ref="AHP1:AHQ1"/>
    <mergeCell ref="AHR1:AHS1"/>
    <mergeCell ref="AHT1:AHU1"/>
    <mergeCell ref="AHV1:AHW1"/>
    <mergeCell ref="AGZ1:AHA1"/>
    <mergeCell ref="AHB1:AHC1"/>
    <mergeCell ref="AHD1:AHE1"/>
    <mergeCell ref="AHF1:AHG1"/>
    <mergeCell ref="AHH1:AHI1"/>
    <mergeCell ref="AHJ1:AHK1"/>
    <mergeCell ref="AGN1:AGO1"/>
    <mergeCell ref="AGP1:AGQ1"/>
    <mergeCell ref="AGR1:AGS1"/>
    <mergeCell ref="AGT1:AGU1"/>
    <mergeCell ref="AGV1:AGW1"/>
    <mergeCell ref="AGX1:AGY1"/>
    <mergeCell ref="AGB1:AGC1"/>
    <mergeCell ref="AGD1:AGE1"/>
    <mergeCell ref="AGF1:AGG1"/>
    <mergeCell ref="AGH1:AGI1"/>
    <mergeCell ref="AGJ1:AGK1"/>
    <mergeCell ref="AGL1:AGM1"/>
    <mergeCell ref="AFP1:AFQ1"/>
    <mergeCell ref="AFR1:AFS1"/>
    <mergeCell ref="AFT1:AFU1"/>
    <mergeCell ref="AFV1:AFW1"/>
    <mergeCell ref="AFX1:AFY1"/>
    <mergeCell ref="AFZ1:AGA1"/>
    <mergeCell ref="AFD1:AFE1"/>
    <mergeCell ref="AFF1:AFG1"/>
    <mergeCell ref="AFH1:AFI1"/>
    <mergeCell ref="AFJ1:AFK1"/>
    <mergeCell ref="AFL1:AFM1"/>
    <mergeCell ref="AFN1:AFO1"/>
    <mergeCell ref="AER1:AES1"/>
    <mergeCell ref="AET1:AEU1"/>
    <mergeCell ref="AEV1:AEW1"/>
    <mergeCell ref="AEX1:AEY1"/>
    <mergeCell ref="AEZ1:AFA1"/>
    <mergeCell ref="AFB1:AFC1"/>
    <mergeCell ref="AEF1:AEG1"/>
    <mergeCell ref="AEH1:AEI1"/>
    <mergeCell ref="AEJ1:AEK1"/>
    <mergeCell ref="AEL1:AEM1"/>
    <mergeCell ref="AEN1:AEO1"/>
    <mergeCell ref="AEP1:AEQ1"/>
    <mergeCell ref="ADT1:ADU1"/>
    <mergeCell ref="ADV1:ADW1"/>
    <mergeCell ref="ADX1:ADY1"/>
    <mergeCell ref="ADZ1:AEA1"/>
    <mergeCell ref="AEB1:AEC1"/>
    <mergeCell ref="AED1:AEE1"/>
    <mergeCell ref="ADH1:ADI1"/>
    <mergeCell ref="ADJ1:ADK1"/>
    <mergeCell ref="ADL1:ADM1"/>
    <mergeCell ref="ADN1:ADO1"/>
    <mergeCell ref="ADP1:ADQ1"/>
    <mergeCell ref="ADR1:ADS1"/>
    <mergeCell ref="ZH1:ZI1"/>
    <mergeCell ref="ZJ1:ZK1"/>
    <mergeCell ref="ZL1:ZM1"/>
    <mergeCell ref="ZN1:ZO1"/>
    <mergeCell ref="ADD1:ADE1"/>
    <mergeCell ref="ADF1:ADG1"/>
    <mergeCell ref="YV1:YW1"/>
    <mergeCell ref="YX1:YY1"/>
    <mergeCell ref="YZ1:ZA1"/>
    <mergeCell ref="ZB1:ZC1"/>
    <mergeCell ref="ZD1:ZE1"/>
    <mergeCell ref="ZF1:ZG1"/>
    <mergeCell ref="YJ1:YK1"/>
    <mergeCell ref="YL1:YM1"/>
    <mergeCell ref="YN1:YO1"/>
    <mergeCell ref="YP1:YQ1"/>
    <mergeCell ref="YR1:YS1"/>
    <mergeCell ref="YT1:YU1"/>
    <mergeCell ref="XX1:XY1"/>
    <mergeCell ref="XZ1:YA1"/>
    <mergeCell ref="YB1:YC1"/>
    <mergeCell ref="YD1:YE1"/>
    <mergeCell ref="YF1:YG1"/>
    <mergeCell ref="YH1:YI1"/>
    <mergeCell ref="XL1:XM1"/>
    <mergeCell ref="XN1:XO1"/>
    <mergeCell ref="XP1:XQ1"/>
    <mergeCell ref="XR1:XS1"/>
    <mergeCell ref="XT1:XU1"/>
    <mergeCell ref="XV1:XW1"/>
    <mergeCell ref="WZ1:XA1"/>
    <mergeCell ref="XB1:XC1"/>
    <mergeCell ref="XD1:XE1"/>
    <mergeCell ref="XF1:XG1"/>
    <mergeCell ref="XH1:XI1"/>
    <mergeCell ref="XJ1:XK1"/>
    <mergeCell ref="WN1:WO1"/>
    <mergeCell ref="WP1:WQ1"/>
    <mergeCell ref="WR1:WS1"/>
    <mergeCell ref="WT1:WU1"/>
    <mergeCell ref="WV1:WW1"/>
    <mergeCell ref="WX1:WY1"/>
    <mergeCell ref="WB1:WC1"/>
    <mergeCell ref="WD1:WE1"/>
    <mergeCell ref="WF1:WG1"/>
    <mergeCell ref="WH1:WI1"/>
    <mergeCell ref="WJ1:WK1"/>
    <mergeCell ref="WL1:WM1"/>
    <mergeCell ref="VP1:VQ1"/>
    <mergeCell ref="VR1:VS1"/>
    <mergeCell ref="VT1:VU1"/>
    <mergeCell ref="VV1:VW1"/>
    <mergeCell ref="VX1:VY1"/>
    <mergeCell ref="VZ1:WA1"/>
    <mergeCell ref="VD1:VE1"/>
    <mergeCell ref="VF1:VG1"/>
    <mergeCell ref="VH1:VI1"/>
    <mergeCell ref="VJ1:VK1"/>
    <mergeCell ref="VL1:VM1"/>
    <mergeCell ref="VN1:VO1"/>
    <mergeCell ref="UR1:US1"/>
    <mergeCell ref="UT1:UU1"/>
    <mergeCell ref="UV1:UW1"/>
    <mergeCell ref="UX1:UY1"/>
    <mergeCell ref="UZ1:VA1"/>
    <mergeCell ref="VB1:VC1"/>
    <mergeCell ref="UF1:UG1"/>
    <mergeCell ref="UH1:UI1"/>
    <mergeCell ref="UJ1:UK1"/>
    <mergeCell ref="UL1:UM1"/>
    <mergeCell ref="UN1:UO1"/>
    <mergeCell ref="UP1:UQ1"/>
    <mergeCell ref="TT1:TU1"/>
    <mergeCell ref="TV1:TW1"/>
    <mergeCell ref="TX1:TY1"/>
    <mergeCell ref="TZ1:UA1"/>
    <mergeCell ref="UB1:UC1"/>
    <mergeCell ref="UD1:UE1"/>
    <mergeCell ref="TH1:TI1"/>
    <mergeCell ref="TJ1:TK1"/>
    <mergeCell ref="TL1:TM1"/>
    <mergeCell ref="TN1:TO1"/>
    <mergeCell ref="TP1:TQ1"/>
    <mergeCell ref="TR1:TS1"/>
    <mergeCell ref="PH1:PI1"/>
    <mergeCell ref="PJ1:PK1"/>
    <mergeCell ref="PL1:PM1"/>
    <mergeCell ref="PN1:PO1"/>
    <mergeCell ref="PP1:PQ1"/>
    <mergeCell ref="PR1:PS1"/>
    <mergeCell ref="OV1:OW1"/>
    <mergeCell ref="OX1:OY1"/>
    <mergeCell ref="OZ1:PA1"/>
    <mergeCell ref="PB1:PC1"/>
    <mergeCell ref="PD1:PE1"/>
    <mergeCell ref="PF1:PG1"/>
    <mergeCell ref="OJ1:OK1"/>
    <mergeCell ref="OL1:OM1"/>
    <mergeCell ref="ON1:OO1"/>
    <mergeCell ref="OP1:OQ1"/>
    <mergeCell ref="OR1:OS1"/>
    <mergeCell ref="OT1:OU1"/>
    <mergeCell ref="NX1:NY1"/>
    <mergeCell ref="NZ1:OA1"/>
    <mergeCell ref="OB1:OC1"/>
    <mergeCell ref="OD1:OE1"/>
    <mergeCell ref="OF1:OG1"/>
    <mergeCell ref="OH1:OI1"/>
    <mergeCell ref="NL1:NM1"/>
    <mergeCell ref="NN1:NO1"/>
    <mergeCell ref="NP1:NQ1"/>
    <mergeCell ref="NR1:NS1"/>
    <mergeCell ref="NT1:NU1"/>
    <mergeCell ref="NV1:NW1"/>
    <mergeCell ref="MZ1:NA1"/>
    <mergeCell ref="NB1:NC1"/>
    <mergeCell ref="ND1:NE1"/>
    <mergeCell ref="NF1:NG1"/>
    <mergeCell ref="NH1:NI1"/>
    <mergeCell ref="NJ1:NK1"/>
    <mergeCell ref="MN1:MO1"/>
    <mergeCell ref="MP1:MQ1"/>
    <mergeCell ref="MR1:MS1"/>
    <mergeCell ref="MT1:MU1"/>
    <mergeCell ref="MV1:MW1"/>
    <mergeCell ref="MX1:MY1"/>
    <mergeCell ref="MB1:MC1"/>
    <mergeCell ref="MD1:ME1"/>
    <mergeCell ref="MF1:MG1"/>
    <mergeCell ref="MH1:MI1"/>
    <mergeCell ref="MJ1:MK1"/>
    <mergeCell ref="ML1:MM1"/>
    <mergeCell ref="LP1:LQ1"/>
    <mergeCell ref="LR1:LS1"/>
    <mergeCell ref="LT1:LU1"/>
    <mergeCell ref="LV1:LW1"/>
    <mergeCell ref="LX1:LY1"/>
    <mergeCell ref="LZ1:MA1"/>
    <mergeCell ref="LD1:LE1"/>
    <mergeCell ref="LF1:LG1"/>
    <mergeCell ref="LH1:LI1"/>
    <mergeCell ref="LJ1:LK1"/>
    <mergeCell ref="LL1:LM1"/>
    <mergeCell ref="LN1:LO1"/>
    <mergeCell ref="KT1:KU1"/>
    <mergeCell ref="KV1:KW1"/>
    <mergeCell ref="KX1:KY1"/>
    <mergeCell ref="KZ1:LA1"/>
    <mergeCell ref="LB1:LC1"/>
    <mergeCell ref="KF1:KG1"/>
    <mergeCell ref="KH1:KI1"/>
    <mergeCell ref="KJ1:KK1"/>
    <mergeCell ref="KL1:KM1"/>
    <mergeCell ref="KN1:KO1"/>
    <mergeCell ref="KP1:KQ1"/>
    <mergeCell ref="JT1:JU1"/>
    <mergeCell ref="JV1:JW1"/>
    <mergeCell ref="JX1:JY1"/>
    <mergeCell ref="JZ1:KA1"/>
    <mergeCell ref="KB1:KC1"/>
    <mergeCell ref="KD1:KE1"/>
    <mergeCell ref="JL1:JM1"/>
    <mergeCell ref="JN1:JO1"/>
    <mergeCell ref="JP1:JQ1"/>
    <mergeCell ref="JR1:JS1"/>
    <mergeCell ref="FG1:FH1"/>
    <mergeCell ref="FI1:FJ1"/>
    <mergeCell ref="FK1:FL1"/>
    <mergeCell ref="FM1:FN1"/>
    <mergeCell ref="FO1:FP1"/>
    <mergeCell ref="FQ1:FR1"/>
    <mergeCell ref="EU1:EV1"/>
    <mergeCell ref="EW1:EX1"/>
    <mergeCell ref="EY1:EZ1"/>
    <mergeCell ref="FA1:FB1"/>
    <mergeCell ref="FC1:FD1"/>
    <mergeCell ref="FE1:FF1"/>
    <mergeCell ref="KR1:KS1"/>
    <mergeCell ref="EO1:EP1"/>
    <mergeCell ref="EQ1:ER1"/>
    <mergeCell ref="ES1:ET1"/>
    <mergeCell ref="DW1:DX1"/>
    <mergeCell ref="DY1:DZ1"/>
    <mergeCell ref="EA1:EB1"/>
    <mergeCell ref="EC1:ED1"/>
    <mergeCell ref="EE1:EF1"/>
    <mergeCell ref="EG1:EH1"/>
    <mergeCell ref="DK1:DL1"/>
    <mergeCell ref="DM1:DN1"/>
    <mergeCell ref="DO1:DP1"/>
    <mergeCell ref="DQ1:DR1"/>
    <mergeCell ref="DS1:DT1"/>
    <mergeCell ref="DU1:DV1"/>
    <mergeCell ref="FS1:FT1"/>
    <mergeCell ref="FU1:FV1"/>
    <mergeCell ref="DG1:DH1"/>
    <mergeCell ref="DI1:DJ1"/>
    <mergeCell ref="CM1:CN1"/>
    <mergeCell ref="CO1:CP1"/>
    <mergeCell ref="CQ1:CR1"/>
    <mergeCell ref="CS1:CT1"/>
    <mergeCell ref="CU1:CV1"/>
    <mergeCell ref="CW1:CX1"/>
    <mergeCell ref="CA1:CB1"/>
    <mergeCell ref="CC1:CD1"/>
    <mergeCell ref="CE1:CF1"/>
    <mergeCell ref="CG1:CH1"/>
    <mergeCell ref="CI1:CJ1"/>
    <mergeCell ref="CK1:CL1"/>
    <mergeCell ref="EI1:EJ1"/>
    <mergeCell ref="EK1:EL1"/>
    <mergeCell ref="EM1:EN1"/>
    <mergeCell ref="BY1:BZ1"/>
    <mergeCell ref="BC1:BD1"/>
    <mergeCell ref="BE1:BF1"/>
    <mergeCell ref="BG1:BH1"/>
    <mergeCell ref="BI1:BJ1"/>
    <mergeCell ref="BK1:BL1"/>
    <mergeCell ref="BM1:BN1"/>
    <mergeCell ref="AQ1:AR1"/>
    <mergeCell ref="AS1:AT1"/>
    <mergeCell ref="AU1:AV1"/>
    <mergeCell ref="AW1:AX1"/>
    <mergeCell ref="AY1:AZ1"/>
    <mergeCell ref="BA1:BB1"/>
    <mergeCell ref="CY1:CZ1"/>
    <mergeCell ref="DA1:DB1"/>
    <mergeCell ref="DC1:DD1"/>
    <mergeCell ref="DE1:DF1"/>
    <mergeCell ref="AE1:AF1"/>
    <mergeCell ref="AG1:AH1"/>
    <mergeCell ref="AI1:AJ1"/>
    <mergeCell ref="AK1:AL1"/>
    <mergeCell ref="AM1:AN1"/>
    <mergeCell ref="AO1:AP1"/>
    <mergeCell ref="S1:T1"/>
    <mergeCell ref="U1:V1"/>
    <mergeCell ref="W1:X1"/>
    <mergeCell ref="Y1:Z1"/>
    <mergeCell ref="AA1:AB1"/>
    <mergeCell ref="AC1:AD1"/>
    <mergeCell ref="BO1:BP1"/>
    <mergeCell ref="BQ1:BR1"/>
    <mergeCell ref="BS1:BT1"/>
    <mergeCell ref="BU1:BV1"/>
    <mergeCell ref="BW1:BX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5" tint="-0.249977111117893"/>
  </sheetPr>
  <dimension ref="A1:AN85"/>
  <sheetViews>
    <sheetView showGridLines="0" zoomScale="80" zoomScaleNormal="80" workbookViewId="0">
      <selection activeCell="G8" sqref="G8"/>
    </sheetView>
  </sheetViews>
  <sheetFormatPr defaultColWidth="11.5703125" defaultRowHeight="12.75" customHeight="1"/>
  <cols>
    <col min="1" max="1" width="26.7109375" style="2" customWidth="1"/>
    <col min="2" max="2" width="4.28515625" style="2" customWidth="1"/>
    <col min="3" max="3" width="17.85546875" style="2" bestFit="1" customWidth="1"/>
    <col min="4" max="4" width="19.7109375" style="2" customWidth="1"/>
    <col min="5" max="5" width="10.28515625" style="2" bestFit="1" customWidth="1"/>
    <col min="6" max="6" width="3.28515625" style="2" customWidth="1"/>
    <col min="7" max="7" width="16.85546875" style="2" customWidth="1"/>
    <col min="8" max="8" width="13.5703125" style="2" bestFit="1" customWidth="1"/>
    <col min="9" max="9" width="1.7109375" style="2" customWidth="1"/>
    <col min="10" max="11" width="3.5703125" style="2" bestFit="1" customWidth="1"/>
    <col min="12" max="12" width="3.42578125" style="2" bestFit="1" customWidth="1"/>
    <col min="13" max="13" width="12.5703125" style="2" bestFit="1" customWidth="1"/>
    <col min="14" max="14" width="11.5703125" style="2"/>
    <col min="15" max="15" width="7.140625" style="2" customWidth="1"/>
    <col min="16" max="16" width="16.140625" style="2" bestFit="1" customWidth="1"/>
    <col min="17" max="17" width="5.7109375" style="2" customWidth="1"/>
    <col min="18" max="18" width="35.28515625" style="24" bestFit="1" customWidth="1"/>
    <col min="19" max="19" width="5.42578125" style="24" bestFit="1" customWidth="1"/>
    <col min="20" max="20" width="10.7109375" style="2" customWidth="1"/>
    <col min="21" max="21" width="8.5703125" style="2" bestFit="1" customWidth="1"/>
    <col min="22" max="22" width="20.28515625" style="2" bestFit="1" customWidth="1"/>
    <col min="23" max="23" width="23" style="2" customWidth="1"/>
    <col min="24" max="24" width="114.5703125" style="2" customWidth="1"/>
    <col min="25" max="25" width="9.85546875" style="2" bestFit="1" customWidth="1"/>
    <col min="26" max="26" width="4" style="2" customWidth="1"/>
    <col min="27" max="27" width="17.5703125" style="2" bestFit="1" customWidth="1"/>
    <col min="28" max="28" width="5.85546875" style="2" customWidth="1"/>
    <col min="29" max="29" width="12.42578125" style="2" customWidth="1"/>
    <col min="30" max="30" width="11.5703125" style="2"/>
    <col min="31" max="31" width="18.28515625" style="2" bestFit="1" customWidth="1"/>
    <col min="32" max="32" width="16.7109375" style="2" bestFit="1" customWidth="1"/>
    <col min="33" max="33" width="11.5703125" style="2"/>
    <col min="34" max="34" width="15.140625" style="2" bestFit="1" customWidth="1"/>
    <col min="35" max="35" width="20" style="2" bestFit="1" customWidth="1"/>
    <col min="36" max="38" width="11.5703125" style="2"/>
    <col min="39" max="39" width="23.140625" style="2" bestFit="1" customWidth="1"/>
    <col min="40" max="40" width="18.140625" style="2" bestFit="1" customWidth="1"/>
    <col min="41" max="16384" width="11.5703125" style="2"/>
  </cols>
  <sheetData>
    <row r="1" spans="1:40" ht="14.45">
      <c r="A1" s="112" t="s">
        <v>10</v>
      </c>
      <c r="B1" s="113" t="s">
        <v>245</v>
      </c>
      <c r="C1" s="114" t="s">
        <v>246</v>
      </c>
      <c r="D1" s="134" t="s">
        <v>15</v>
      </c>
      <c r="E1" s="212" t="s">
        <v>23</v>
      </c>
      <c r="G1" s="133" t="s">
        <v>247</v>
      </c>
      <c r="H1" s="114" t="s">
        <v>248</v>
      </c>
      <c r="J1" s="120" t="s">
        <v>249</v>
      </c>
      <c r="K1" s="121" t="s">
        <v>250</v>
      </c>
      <c r="L1" s="121" t="s">
        <v>251</v>
      </c>
      <c r="M1" s="121" t="s">
        <v>252</v>
      </c>
      <c r="N1" s="119" t="s">
        <v>253</v>
      </c>
      <c r="P1" s="132" t="s">
        <v>254</v>
      </c>
      <c r="R1" s="221" t="s">
        <v>223</v>
      </c>
      <c r="S1" s="222" t="s">
        <v>255</v>
      </c>
      <c r="U1" s="110" t="s">
        <v>256</v>
      </c>
      <c r="V1" s="136" t="s">
        <v>257</v>
      </c>
      <c r="W1" s="157" t="s">
        <v>258</v>
      </c>
      <c r="X1" s="158" t="s">
        <v>248</v>
      </c>
      <c r="Y1" s="159" t="s">
        <v>259</v>
      </c>
      <c r="AA1" s="109" t="s">
        <v>260</v>
      </c>
      <c r="AC1" s="109" t="s">
        <v>261</v>
      </c>
      <c r="AE1" s="169" t="s">
        <v>12</v>
      </c>
      <c r="AF1" s="170" t="s">
        <v>262</v>
      </c>
      <c r="AH1" s="171" t="s">
        <v>13</v>
      </c>
      <c r="AI1" s="172" t="s">
        <v>262</v>
      </c>
      <c r="AK1" s="270" t="s">
        <v>53</v>
      </c>
      <c r="AM1" s="287" t="s">
        <v>53</v>
      </c>
      <c r="AN1" s="287" t="s">
        <v>263</v>
      </c>
    </row>
    <row r="2" spans="1:40" ht="24">
      <c r="A2" s="156" t="s">
        <v>72</v>
      </c>
      <c r="B2" s="115">
        <v>1</v>
      </c>
      <c r="C2" s="155" t="s">
        <v>264</v>
      </c>
      <c r="D2" s="273" t="s">
        <v>76</v>
      </c>
      <c r="E2" s="213" t="s">
        <v>81</v>
      </c>
      <c r="G2" s="264" t="s">
        <v>85</v>
      </c>
      <c r="H2" s="264" t="s">
        <v>265</v>
      </c>
      <c r="J2" s="122" t="s">
        <v>85</v>
      </c>
      <c r="K2" s="111" t="s">
        <v>85</v>
      </c>
      <c r="L2" s="111" t="s">
        <v>85</v>
      </c>
      <c r="M2" s="111" t="str">
        <f>+J2&amp;K2&amp;L2</f>
        <v>PPP</v>
      </c>
      <c r="N2" s="123" t="s">
        <v>266</v>
      </c>
      <c r="P2" s="228" t="s">
        <v>267</v>
      </c>
      <c r="R2" s="223" t="s">
        <v>268</v>
      </c>
      <c r="S2" s="224">
        <v>5</v>
      </c>
      <c r="U2" s="217" t="s">
        <v>269</v>
      </c>
      <c r="V2" s="218" t="s">
        <v>270</v>
      </c>
      <c r="W2" s="141" t="s">
        <v>271</v>
      </c>
      <c r="X2" s="139" t="s">
        <v>272</v>
      </c>
      <c r="Y2" s="135" t="s">
        <v>273</v>
      </c>
      <c r="AA2" s="265" t="s">
        <v>274</v>
      </c>
      <c r="AC2" s="138" t="s">
        <v>73</v>
      </c>
      <c r="AE2" s="173" t="s">
        <v>275</v>
      </c>
      <c r="AF2" s="174" t="s">
        <v>275</v>
      </c>
      <c r="AH2" s="175" t="s">
        <v>276</v>
      </c>
      <c r="AI2" s="176" t="s">
        <v>277</v>
      </c>
      <c r="AK2" s="271" t="s">
        <v>278</v>
      </c>
      <c r="AM2" s="271" t="s">
        <v>278</v>
      </c>
      <c r="AN2" s="288">
        <v>45658</v>
      </c>
    </row>
    <row r="3" spans="1:40" ht="14.45">
      <c r="A3" s="206" t="s">
        <v>279</v>
      </c>
      <c r="B3" s="115">
        <v>2</v>
      </c>
      <c r="C3" s="116" t="s">
        <v>174</v>
      </c>
      <c r="D3" s="273" t="s">
        <v>124</v>
      </c>
      <c r="E3" s="214" t="s">
        <v>280</v>
      </c>
      <c r="G3" s="264" t="s">
        <v>281</v>
      </c>
      <c r="H3" s="264" t="s">
        <v>274</v>
      </c>
      <c r="J3" s="124" t="s">
        <v>85</v>
      </c>
      <c r="K3" s="26" t="s">
        <v>85</v>
      </c>
      <c r="L3" s="26" t="s">
        <v>86</v>
      </c>
      <c r="M3" s="26" t="str">
        <f t="shared" ref="M3:M17" si="0">+J3&amp;K3&amp;L3</f>
        <v>PPF</v>
      </c>
      <c r="N3" s="125" t="s">
        <v>266</v>
      </c>
      <c r="P3" s="228" t="s">
        <v>282</v>
      </c>
      <c r="R3" s="223" t="s">
        <v>283</v>
      </c>
      <c r="S3" s="224" t="s">
        <v>284</v>
      </c>
      <c r="U3" s="219" t="s">
        <v>285</v>
      </c>
      <c r="V3" s="220" t="s">
        <v>285</v>
      </c>
      <c r="W3" s="141" t="s">
        <v>286</v>
      </c>
      <c r="X3" s="139" t="s">
        <v>287</v>
      </c>
      <c r="Y3" s="135"/>
      <c r="AA3" s="266" t="s">
        <v>82</v>
      </c>
      <c r="AC3" s="138" t="s">
        <v>169</v>
      </c>
      <c r="AE3" s="173" t="s">
        <v>288</v>
      </c>
      <c r="AF3" s="174" t="s">
        <v>289</v>
      </c>
      <c r="AH3" s="175" t="s">
        <v>290</v>
      </c>
      <c r="AI3" s="176" t="s">
        <v>291</v>
      </c>
      <c r="AK3" s="272" t="s">
        <v>292</v>
      </c>
      <c r="AM3" s="272" t="s">
        <v>292</v>
      </c>
      <c r="AN3" s="288">
        <v>45689</v>
      </c>
    </row>
    <row r="4" spans="1:40" ht="14.45">
      <c r="A4" s="156" t="s">
        <v>293</v>
      </c>
      <c r="B4" s="205">
        <v>3</v>
      </c>
      <c r="C4" s="116" t="s">
        <v>83</v>
      </c>
      <c r="D4" s="273"/>
      <c r="E4" s="215" t="s">
        <v>129</v>
      </c>
      <c r="G4" s="264" t="s">
        <v>86</v>
      </c>
      <c r="H4" s="264" t="s">
        <v>294</v>
      </c>
      <c r="J4" s="124" t="s">
        <v>85</v>
      </c>
      <c r="K4" s="26" t="s">
        <v>86</v>
      </c>
      <c r="L4" s="26" t="s">
        <v>85</v>
      </c>
      <c r="M4" s="26" t="str">
        <f t="shared" si="0"/>
        <v>PFP</v>
      </c>
      <c r="N4" s="125" t="s">
        <v>266</v>
      </c>
      <c r="P4" s="228" t="s">
        <v>295</v>
      </c>
      <c r="R4" s="223" t="s">
        <v>296</v>
      </c>
      <c r="S4" s="224" t="s">
        <v>297</v>
      </c>
      <c r="U4" s="219" t="s">
        <v>298</v>
      </c>
      <c r="V4" s="220" t="s">
        <v>299</v>
      </c>
      <c r="W4" s="141" t="s">
        <v>300</v>
      </c>
      <c r="X4" s="139" t="s">
        <v>301</v>
      </c>
      <c r="Y4" s="135"/>
      <c r="AA4" s="267" t="s">
        <v>302</v>
      </c>
      <c r="AC4" s="138" t="s">
        <v>214</v>
      </c>
      <c r="AE4" s="173" t="s">
        <v>303</v>
      </c>
      <c r="AF4" s="177" t="s">
        <v>122</v>
      </c>
      <c r="AH4" s="175"/>
      <c r="AI4" s="178" t="s">
        <v>304</v>
      </c>
      <c r="AK4" s="271" t="s">
        <v>305</v>
      </c>
      <c r="AM4" s="271" t="s">
        <v>305</v>
      </c>
      <c r="AN4" s="288">
        <v>45717</v>
      </c>
    </row>
    <row r="5" spans="1:40" ht="24">
      <c r="B5" s="115">
        <v>4</v>
      </c>
      <c r="C5" s="116" t="s">
        <v>130</v>
      </c>
      <c r="D5" s="273"/>
      <c r="E5" s="215" t="s">
        <v>173</v>
      </c>
      <c r="G5" s="264" t="s">
        <v>306</v>
      </c>
      <c r="H5" s="264" t="s">
        <v>307</v>
      </c>
      <c r="J5" s="126" t="s">
        <v>85</v>
      </c>
      <c r="K5" s="25" t="s">
        <v>86</v>
      </c>
      <c r="L5" s="25" t="s">
        <v>86</v>
      </c>
      <c r="M5" s="25" t="str">
        <f t="shared" si="0"/>
        <v>PFF</v>
      </c>
      <c r="N5" s="127" t="s">
        <v>308</v>
      </c>
      <c r="P5" s="228" t="s">
        <v>309</v>
      </c>
      <c r="R5" s="223" t="s">
        <v>310</v>
      </c>
      <c r="S5" s="224" t="s">
        <v>311</v>
      </c>
      <c r="U5" s="219" t="s">
        <v>312</v>
      </c>
      <c r="V5" s="220" t="s">
        <v>269</v>
      </c>
      <c r="W5" s="141" t="s">
        <v>313</v>
      </c>
      <c r="X5" s="139" t="s">
        <v>314</v>
      </c>
      <c r="Y5" s="135"/>
      <c r="AA5" s="268" t="s">
        <v>315</v>
      </c>
      <c r="AC5" s="138" t="s">
        <v>215</v>
      </c>
      <c r="AE5" s="179" t="s">
        <v>316</v>
      </c>
      <c r="AH5" s="180"/>
      <c r="AK5" s="271" t="s">
        <v>317</v>
      </c>
      <c r="AM5" s="271" t="s">
        <v>317</v>
      </c>
      <c r="AN5" s="288">
        <v>45748</v>
      </c>
    </row>
    <row r="6" spans="1:40" ht="24">
      <c r="B6" s="115">
        <v>5</v>
      </c>
      <c r="C6" s="116" t="s">
        <v>318</v>
      </c>
      <c r="D6" s="273"/>
      <c r="E6" s="214" t="s">
        <v>319</v>
      </c>
      <c r="G6" s="264" t="s">
        <v>320</v>
      </c>
      <c r="H6" s="264" t="s">
        <v>321</v>
      </c>
      <c r="J6" s="124" t="s">
        <v>86</v>
      </c>
      <c r="K6" s="26" t="s">
        <v>85</v>
      </c>
      <c r="L6" s="26" t="s">
        <v>85</v>
      </c>
      <c r="M6" s="26" t="str">
        <f t="shared" si="0"/>
        <v>FPP</v>
      </c>
      <c r="N6" s="125" t="s">
        <v>266</v>
      </c>
      <c r="P6" s="34" t="s">
        <v>322</v>
      </c>
      <c r="R6" s="223" t="s">
        <v>323</v>
      </c>
      <c r="S6" s="224" t="s">
        <v>284</v>
      </c>
      <c r="W6" s="141" t="s">
        <v>324</v>
      </c>
      <c r="X6" s="139" t="s">
        <v>325</v>
      </c>
      <c r="Y6" s="135" t="s">
        <v>273</v>
      </c>
      <c r="AA6" s="269" t="s">
        <v>326</v>
      </c>
      <c r="AC6" s="138" t="s">
        <v>216</v>
      </c>
      <c r="AE6" s="179"/>
      <c r="AH6" s="180"/>
      <c r="AK6" s="271" t="s">
        <v>327</v>
      </c>
      <c r="AM6" s="271" t="s">
        <v>327</v>
      </c>
      <c r="AN6" s="288">
        <v>45778</v>
      </c>
    </row>
    <row r="7" spans="1:40" ht="14.45">
      <c r="B7" s="115">
        <v>6</v>
      </c>
      <c r="C7" s="116" t="s">
        <v>328</v>
      </c>
      <c r="D7" s="273"/>
      <c r="E7" s="214" t="s">
        <v>329</v>
      </c>
      <c r="G7" s="264"/>
      <c r="H7" s="264" t="s">
        <v>330</v>
      </c>
      <c r="J7" s="126" t="s">
        <v>86</v>
      </c>
      <c r="K7" s="25" t="s">
        <v>85</v>
      </c>
      <c r="L7" s="25" t="s">
        <v>86</v>
      </c>
      <c r="M7" s="25" t="str">
        <f t="shared" si="0"/>
        <v>FPF</v>
      </c>
      <c r="N7" s="127" t="s">
        <v>308</v>
      </c>
      <c r="P7" s="228" t="s">
        <v>331</v>
      </c>
      <c r="R7" s="223" t="s">
        <v>332</v>
      </c>
      <c r="S7" s="224">
        <v>6</v>
      </c>
      <c r="W7" s="141" t="s">
        <v>333</v>
      </c>
      <c r="X7" s="139" t="s">
        <v>334</v>
      </c>
      <c r="Y7" s="135"/>
      <c r="AC7" s="138" t="s">
        <v>217</v>
      </c>
      <c r="AE7" s="179"/>
      <c r="AH7" s="180"/>
      <c r="AK7" s="264" t="s">
        <v>335</v>
      </c>
      <c r="AM7" s="264" t="s">
        <v>335</v>
      </c>
      <c r="AN7" s="288">
        <v>45809</v>
      </c>
    </row>
    <row r="8" spans="1:40" ht="24.6" thickBot="1">
      <c r="B8" s="115">
        <v>7</v>
      </c>
      <c r="C8" s="116" t="s">
        <v>336</v>
      </c>
      <c r="D8" s="273"/>
      <c r="E8" s="215" t="s">
        <v>337</v>
      </c>
      <c r="J8" s="124" t="s">
        <v>86</v>
      </c>
      <c r="K8" s="26" t="s">
        <v>86</v>
      </c>
      <c r="L8" s="26" t="s">
        <v>85</v>
      </c>
      <c r="M8" s="26" t="str">
        <f t="shared" si="0"/>
        <v>FFP</v>
      </c>
      <c r="N8" s="125" t="s">
        <v>266</v>
      </c>
      <c r="P8" s="228" t="s">
        <v>338</v>
      </c>
      <c r="R8" s="223" t="s">
        <v>339</v>
      </c>
      <c r="S8" s="224" t="s">
        <v>297</v>
      </c>
      <c r="W8" s="142" t="s">
        <v>340</v>
      </c>
      <c r="X8" s="140" t="s">
        <v>341</v>
      </c>
      <c r="Y8" s="137" t="s">
        <v>342</v>
      </c>
      <c r="AC8" s="138" t="s">
        <v>218</v>
      </c>
      <c r="AE8" s="179"/>
      <c r="AH8" s="180"/>
      <c r="AK8" s="264" t="s">
        <v>343</v>
      </c>
      <c r="AM8" s="264" t="s">
        <v>343</v>
      </c>
      <c r="AN8" s="288">
        <v>45839</v>
      </c>
    </row>
    <row r="9" spans="1:40" ht="14.45">
      <c r="B9" s="115">
        <v>8</v>
      </c>
      <c r="C9" s="116" t="s">
        <v>84</v>
      </c>
      <c r="D9" s="273"/>
      <c r="E9" s="215" t="s">
        <v>344</v>
      </c>
      <c r="J9" s="126" t="s">
        <v>86</v>
      </c>
      <c r="K9" s="25" t="s">
        <v>86</v>
      </c>
      <c r="L9" s="25" t="s">
        <v>86</v>
      </c>
      <c r="M9" s="25" t="str">
        <f t="shared" si="0"/>
        <v>FFF</v>
      </c>
      <c r="N9" s="127" t="s">
        <v>308</v>
      </c>
      <c r="P9" s="228" t="s">
        <v>345</v>
      </c>
      <c r="R9" s="223" t="s">
        <v>346</v>
      </c>
      <c r="S9" s="224" t="s">
        <v>297</v>
      </c>
      <c r="AC9" s="138" t="s">
        <v>219</v>
      </c>
      <c r="AE9" s="179"/>
      <c r="AH9" s="180"/>
      <c r="AK9" s="264" t="s">
        <v>347</v>
      </c>
      <c r="AM9" s="264" t="s">
        <v>347</v>
      </c>
      <c r="AN9" s="288">
        <v>45870</v>
      </c>
    </row>
    <row r="10" spans="1:40" ht="14.45">
      <c r="B10" s="115">
        <v>9</v>
      </c>
      <c r="C10" s="116" t="s">
        <v>348</v>
      </c>
      <c r="D10" s="273"/>
      <c r="E10" s="214" t="s">
        <v>349</v>
      </c>
      <c r="J10" s="126"/>
      <c r="K10" s="25"/>
      <c r="L10" s="25"/>
      <c r="M10" s="25"/>
      <c r="N10" s="125"/>
      <c r="R10" s="223" t="s">
        <v>350</v>
      </c>
      <c r="S10" s="224" t="s">
        <v>297</v>
      </c>
      <c r="AC10" s="138" t="s">
        <v>351</v>
      </c>
      <c r="AE10" s="179"/>
      <c r="AH10" s="180"/>
      <c r="AK10" s="264" t="s">
        <v>352</v>
      </c>
      <c r="AM10" s="264" t="s">
        <v>352</v>
      </c>
      <c r="AN10" s="288">
        <v>45901</v>
      </c>
    </row>
    <row r="11" spans="1:40" ht="14.45">
      <c r="B11" s="115">
        <v>10</v>
      </c>
      <c r="C11" s="116"/>
      <c r="D11" s="273"/>
      <c r="E11" s="214" t="s">
        <v>353</v>
      </c>
      <c r="J11" s="126" t="s">
        <v>85</v>
      </c>
      <c r="K11" s="25" t="s">
        <v>85</v>
      </c>
      <c r="L11" s="25" t="s">
        <v>354</v>
      </c>
      <c r="M11" s="25" t="str">
        <f t="shared" si="0"/>
        <v>PPCG</v>
      </c>
      <c r="N11" s="127" t="s">
        <v>308</v>
      </c>
      <c r="R11" s="223" t="s">
        <v>355</v>
      </c>
      <c r="S11" s="224" t="s">
        <v>297</v>
      </c>
      <c r="AC11" s="138" t="s">
        <v>221</v>
      </c>
      <c r="AK11" s="264" t="s">
        <v>356</v>
      </c>
      <c r="AM11" s="264" t="s">
        <v>356</v>
      </c>
      <c r="AN11" s="288">
        <v>45931</v>
      </c>
    </row>
    <row r="12" spans="1:40" ht="14.45">
      <c r="B12" s="115">
        <v>11</v>
      </c>
      <c r="C12" s="116"/>
      <c r="D12" s="273"/>
      <c r="E12" s="215" t="s">
        <v>357</v>
      </c>
      <c r="J12" s="124" t="s">
        <v>85</v>
      </c>
      <c r="K12" s="26" t="s">
        <v>354</v>
      </c>
      <c r="L12" s="26" t="s">
        <v>85</v>
      </c>
      <c r="M12" s="26" t="str">
        <f t="shared" si="0"/>
        <v>PCGP</v>
      </c>
      <c r="N12" s="128" t="s">
        <v>266</v>
      </c>
      <c r="R12" s="223" t="s">
        <v>358</v>
      </c>
      <c r="S12" s="224" t="s">
        <v>297</v>
      </c>
      <c r="AC12" s="138" t="s">
        <v>222</v>
      </c>
      <c r="AK12" s="264" t="s">
        <v>359</v>
      </c>
      <c r="AM12" s="264" t="s">
        <v>359</v>
      </c>
      <c r="AN12" s="288">
        <v>45962</v>
      </c>
    </row>
    <row r="13" spans="1:40" ht="15" thickBot="1">
      <c r="B13" s="115">
        <v>12</v>
      </c>
      <c r="C13" s="116"/>
      <c r="D13" s="273"/>
      <c r="E13" s="216" t="s">
        <v>360</v>
      </c>
      <c r="J13" s="124" t="s">
        <v>354</v>
      </c>
      <c r="K13" s="26" t="s">
        <v>85</v>
      </c>
      <c r="L13" s="26" t="s">
        <v>85</v>
      </c>
      <c r="M13" s="26" t="str">
        <f t="shared" si="0"/>
        <v>CGPP</v>
      </c>
      <c r="N13" s="128" t="s">
        <v>266</v>
      </c>
      <c r="R13" s="223" t="s">
        <v>361</v>
      </c>
      <c r="S13" s="224" t="s">
        <v>311</v>
      </c>
      <c r="AC13" s="138" t="s">
        <v>213</v>
      </c>
      <c r="AK13" s="264" t="s">
        <v>362</v>
      </c>
      <c r="AM13" s="264" t="s">
        <v>362</v>
      </c>
      <c r="AN13" s="288">
        <v>45992</v>
      </c>
    </row>
    <row r="14" spans="1:40" ht="15" thickBot="1">
      <c r="B14" s="115">
        <v>13</v>
      </c>
      <c r="C14" s="116"/>
      <c r="D14" s="273"/>
      <c r="J14" s="129" t="s">
        <v>85</v>
      </c>
      <c r="K14" s="130" t="s">
        <v>354</v>
      </c>
      <c r="L14" s="130" t="s">
        <v>354</v>
      </c>
      <c r="M14" s="130" t="str">
        <f t="shared" si="0"/>
        <v>PCGCG</v>
      </c>
      <c r="N14" s="131" t="s">
        <v>308</v>
      </c>
      <c r="R14" s="223" t="s">
        <v>363</v>
      </c>
      <c r="S14" s="224">
        <v>6</v>
      </c>
      <c r="AK14" s="264" t="s">
        <v>364</v>
      </c>
      <c r="AM14" s="264" t="s">
        <v>364</v>
      </c>
      <c r="AN14" s="288">
        <v>46023</v>
      </c>
    </row>
    <row r="15" spans="1:40" ht="14.45">
      <c r="B15" s="115">
        <v>14</v>
      </c>
      <c r="C15" s="116"/>
      <c r="D15" s="273"/>
      <c r="J15" s="124" t="s">
        <v>85</v>
      </c>
      <c r="K15" s="26" t="s">
        <v>365</v>
      </c>
      <c r="L15" s="26" t="s">
        <v>85</v>
      </c>
      <c r="M15" s="26" t="str">
        <f t="shared" si="0"/>
        <v>PCLP</v>
      </c>
      <c r="N15" s="128" t="s">
        <v>266</v>
      </c>
      <c r="R15" s="223" t="s">
        <v>366</v>
      </c>
      <c r="S15" s="224" t="s">
        <v>311</v>
      </c>
      <c r="AK15" s="264" t="s">
        <v>367</v>
      </c>
      <c r="AM15" s="264" t="s">
        <v>367</v>
      </c>
      <c r="AN15" s="288">
        <v>46054</v>
      </c>
    </row>
    <row r="16" spans="1:40" ht="14.45">
      <c r="B16" s="115">
        <v>15</v>
      </c>
      <c r="C16" s="116"/>
      <c r="D16" s="273"/>
      <c r="J16" s="124" t="s">
        <v>365</v>
      </c>
      <c r="K16" s="26" t="s">
        <v>85</v>
      </c>
      <c r="L16" s="26" t="s">
        <v>85</v>
      </c>
      <c r="M16" s="26" t="str">
        <f t="shared" si="0"/>
        <v>CLPP</v>
      </c>
      <c r="N16" s="128" t="s">
        <v>266</v>
      </c>
      <c r="R16" s="223" t="s">
        <v>368</v>
      </c>
      <c r="S16" s="224" t="s">
        <v>297</v>
      </c>
      <c r="AK16" s="271" t="s">
        <v>369</v>
      </c>
      <c r="AM16" s="271" t="s">
        <v>369</v>
      </c>
      <c r="AN16" s="288">
        <v>46082</v>
      </c>
    </row>
    <row r="17" spans="2:19" ht="15" thickBot="1">
      <c r="B17" s="115">
        <v>16</v>
      </c>
      <c r="C17" s="116"/>
      <c r="D17" s="273"/>
      <c r="J17" s="129" t="s">
        <v>85</v>
      </c>
      <c r="K17" s="130" t="s">
        <v>365</v>
      </c>
      <c r="L17" s="130" t="s">
        <v>365</v>
      </c>
      <c r="M17" s="130" t="str">
        <f t="shared" si="0"/>
        <v>PCLCL</v>
      </c>
      <c r="N17" s="131" t="s">
        <v>308</v>
      </c>
      <c r="R17" s="223" t="s">
        <v>370</v>
      </c>
      <c r="S17" s="224" t="s">
        <v>297</v>
      </c>
    </row>
    <row r="18" spans="2:19" ht="12.75" customHeight="1">
      <c r="B18" s="115">
        <v>17</v>
      </c>
      <c r="C18" s="116"/>
      <c r="D18" s="273"/>
      <c r="R18" s="223" t="s">
        <v>371</v>
      </c>
      <c r="S18" s="224" t="s">
        <v>284</v>
      </c>
    </row>
    <row r="19" spans="2:19" ht="12.75" customHeight="1">
      <c r="B19" s="115">
        <v>18</v>
      </c>
      <c r="C19" s="116"/>
      <c r="D19" s="273"/>
      <c r="R19" s="223" t="s">
        <v>372</v>
      </c>
      <c r="S19" s="224" t="s">
        <v>284</v>
      </c>
    </row>
    <row r="20" spans="2:19" ht="12.75" customHeight="1">
      <c r="B20" s="115">
        <v>19</v>
      </c>
      <c r="C20" s="116"/>
      <c r="D20" s="273"/>
      <c r="R20" s="223" t="s">
        <v>373</v>
      </c>
      <c r="S20" s="224">
        <v>3</v>
      </c>
    </row>
    <row r="21" spans="2:19" ht="12.75" customHeight="1" thickBot="1">
      <c r="B21" s="115">
        <v>20</v>
      </c>
      <c r="C21" s="116"/>
      <c r="D21" s="274"/>
      <c r="R21" s="223" t="s">
        <v>374</v>
      </c>
      <c r="S21" s="224">
        <v>6</v>
      </c>
    </row>
    <row r="22" spans="2:19" ht="12.75" customHeight="1">
      <c r="B22" s="115">
        <v>21</v>
      </c>
      <c r="C22" s="116"/>
      <c r="R22" s="223" t="s">
        <v>375</v>
      </c>
      <c r="S22" s="224" t="s">
        <v>297</v>
      </c>
    </row>
    <row r="23" spans="2:19" ht="12.75" customHeight="1">
      <c r="B23" s="115">
        <v>22</v>
      </c>
      <c r="C23" s="116"/>
      <c r="R23" s="223" t="s">
        <v>376</v>
      </c>
      <c r="S23" s="224" t="s">
        <v>297</v>
      </c>
    </row>
    <row r="24" spans="2:19" ht="12.75" customHeight="1">
      <c r="B24" s="115">
        <v>23</v>
      </c>
      <c r="C24" s="116"/>
      <c r="R24" s="223" t="s">
        <v>377</v>
      </c>
      <c r="S24" s="224" t="s">
        <v>297</v>
      </c>
    </row>
    <row r="25" spans="2:19" ht="12.75" customHeight="1">
      <c r="B25" s="115">
        <v>24</v>
      </c>
      <c r="C25" s="116"/>
      <c r="R25" s="223" t="s">
        <v>378</v>
      </c>
      <c r="S25" s="224">
        <v>6</v>
      </c>
    </row>
    <row r="26" spans="2:19" ht="12.75" customHeight="1">
      <c r="B26" s="115">
        <v>25</v>
      </c>
      <c r="C26" s="116"/>
      <c r="R26" s="223" t="s">
        <v>379</v>
      </c>
      <c r="S26" s="224" t="s">
        <v>297</v>
      </c>
    </row>
    <row r="27" spans="2:19" ht="12.75" customHeight="1">
      <c r="B27" s="115">
        <v>26</v>
      </c>
      <c r="C27" s="116"/>
      <c r="R27" s="223" t="s">
        <v>380</v>
      </c>
      <c r="S27" s="224" t="s">
        <v>297</v>
      </c>
    </row>
    <row r="28" spans="2:19" ht="12.75" customHeight="1">
      <c r="B28" s="115">
        <v>27</v>
      </c>
      <c r="C28" s="116"/>
      <c r="R28" s="223" t="s">
        <v>381</v>
      </c>
      <c r="S28" s="224" t="s">
        <v>297</v>
      </c>
    </row>
    <row r="29" spans="2:19" ht="12.75" customHeight="1">
      <c r="B29" s="115">
        <v>28</v>
      </c>
      <c r="C29" s="116"/>
      <c r="R29" s="223" t="s">
        <v>382</v>
      </c>
      <c r="S29" s="224" t="s">
        <v>297</v>
      </c>
    </row>
    <row r="30" spans="2:19" ht="12.75" customHeight="1">
      <c r="B30" s="115">
        <v>29</v>
      </c>
      <c r="C30" s="116"/>
      <c r="R30" s="223" t="s">
        <v>383</v>
      </c>
      <c r="S30" s="224" t="s">
        <v>297</v>
      </c>
    </row>
    <row r="31" spans="2:19" ht="12.75" customHeight="1" thickBot="1">
      <c r="B31" s="117">
        <v>30</v>
      </c>
      <c r="C31" s="118"/>
      <c r="R31" s="223" t="s">
        <v>384</v>
      </c>
      <c r="S31" s="224" t="s">
        <v>297</v>
      </c>
    </row>
    <row r="32" spans="2:19" ht="12.75" customHeight="1">
      <c r="R32" s="223" t="s">
        <v>385</v>
      </c>
      <c r="S32" s="224" t="s">
        <v>311</v>
      </c>
    </row>
    <row r="33" spans="18:19" ht="12.75" customHeight="1">
      <c r="R33" s="223" t="s">
        <v>386</v>
      </c>
      <c r="S33" s="224" t="s">
        <v>284</v>
      </c>
    </row>
    <row r="34" spans="18:19" ht="12.75" customHeight="1">
      <c r="R34" s="223" t="s">
        <v>387</v>
      </c>
      <c r="S34" s="224">
        <v>5</v>
      </c>
    </row>
    <row r="35" spans="18:19" ht="12.75" customHeight="1">
      <c r="R35" s="223" t="s">
        <v>388</v>
      </c>
      <c r="S35" s="224" t="s">
        <v>297</v>
      </c>
    </row>
    <row r="36" spans="18:19" ht="12.75" customHeight="1">
      <c r="R36" s="223" t="s">
        <v>389</v>
      </c>
      <c r="S36" s="224" t="s">
        <v>297</v>
      </c>
    </row>
    <row r="37" spans="18:19" ht="12.75" customHeight="1">
      <c r="R37" s="223" t="s">
        <v>390</v>
      </c>
      <c r="S37" s="224">
        <v>4</v>
      </c>
    </row>
    <row r="38" spans="18:19" ht="12.75" customHeight="1">
      <c r="R38" s="223" t="s">
        <v>391</v>
      </c>
      <c r="S38" s="224">
        <v>2</v>
      </c>
    </row>
    <row r="39" spans="18:19" ht="12.75" customHeight="1">
      <c r="R39" s="223" t="s">
        <v>392</v>
      </c>
      <c r="S39" s="224">
        <v>3</v>
      </c>
    </row>
    <row r="40" spans="18:19" ht="12.75" customHeight="1">
      <c r="R40" s="223" t="s">
        <v>393</v>
      </c>
      <c r="S40" s="224" t="s">
        <v>297</v>
      </c>
    </row>
    <row r="41" spans="18:19" ht="12.75" customHeight="1">
      <c r="R41" s="223" t="s">
        <v>1</v>
      </c>
      <c r="S41" s="224">
        <v>4</v>
      </c>
    </row>
    <row r="42" spans="18:19" ht="12.75" customHeight="1">
      <c r="R42" s="223" t="s">
        <v>394</v>
      </c>
      <c r="S42" s="224" t="s">
        <v>297</v>
      </c>
    </row>
    <row r="43" spans="18:19" ht="12.75" customHeight="1">
      <c r="R43" s="223" t="s">
        <v>395</v>
      </c>
      <c r="S43" s="224">
        <v>3</v>
      </c>
    </row>
    <row r="44" spans="18:19" ht="12.75" customHeight="1">
      <c r="R44" s="223" t="s">
        <v>396</v>
      </c>
      <c r="S44" s="224">
        <v>6</v>
      </c>
    </row>
    <row r="45" spans="18:19" ht="12.75" customHeight="1">
      <c r="R45" s="223" t="s">
        <v>397</v>
      </c>
      <c r="S45" s="224" t="s">
        <v>297</v>
      </c>
    </row>
    <row r="46" spans="18:19" ht="12.75" customHeight="1">
      <c r="R46" s="223" t="s">
        <v>398</v>
      </c>
      <c r="S46" s="224" t="s">
        <v>297</v>
      </c>
    </row>
    <row r="47" spans="18:19" ht="12.75" customHeight="1">
      <c r="R47" s="223" t="s">
        <v>399</v>
      </c>
      <c r="S47" s="224" t="s">
        <v>311</v>
      </c>
    </row>
    <row r="48" spans="18:19" ht="12.75" customHeight="1">
      <c r="R48" s="223" t="s">
        <v>400</v>
      </c>
      <c r="S48" s="224">
        <v>2</v>
      </c>
    </row>
    <row r="49" spans="18:19" ht="12.75" customHeight="1">
      <c r="R49" s="223" t="s">
        <v>401</v>
      </c>
      <c r="S49" s="224">
        <v>3</v>
      </c>
    </row>
    <row r="50" spans="18:19" ht="12.75" customHeight="1">
      <c r="R50" s="223" t="s">
        <v>402</v>
      </c>
      <c r="S50" s="224" t="s">
        <v>311</v>
      </c>
    </row>
    <row r="51" spans="18:19" ht="12.75" customHeight="1">
      <c r="R51" s="223" t="s">
        <v>403</v>
      </c>
      <c r="S51" s="224">
        <v>7</v>
      </c>
    </row>
    <row r="52" spans="18:19" ht="12.75" customHeight="1">
      <c r="R52" s="223" t="s">
        <v>404</v>
      </c>
      <c r="S52" s="224">
        <v>3</v>
      </c>
    </row>
    <row r="53" spans="18:19" ht="12.75" customHeight="1">
      <c r="R53" s="223" t="s">
        <v>405</v>
      </c>
      <c r="S53" s="224" t="s">
        <v>297</v>
      </c>
    </row>
    <row r="54" spans="18:19" ht="12.75" customHeight="1">
      <c r="R54" s="223" t="s">
        <v>406</v>
      </c>
      <c r="S54" s="224">
        <v>4</v>
      </c>
    </row>
    <row r="55" spans="18:19" ht="12.75" customHeight="1">
      <c r="R55" s="223" t="s">
        <v>407</v>
      </c>
      <c r="S55" s="224" t="s">
        <v>297</v>
      </c>
    </row>
    <row r="56" spans="18:19" ht="12.75" customHeight="1">
      <c r="R56" s="223" t="s">
        <v>408</v>
      </c>
      <c r="S56" s="224">
        <v>2</v>
      </c>
    </row>
    <row r="57" spans="18:19" ht="12.75" customHeight="1">
      <c r="R57" s="223" t="s">
        <v>409</v>
      </c>
      <c r="S57" s="224">
        <v>4</v>
      </c>
    </row>
    <row r="58" spans="18:19" ht="12.75" customHeight="1">
      <c r="R58" s="223" t="s">
        <v>410</v>
      </c>
      <c r="S58" s="224">
        <v>2</v>
      </c>
    </row>
    <row r="59" spans="18:19" ht="12.75" customHeight="1">
      <c r="R59" s="223" t="s">
        <v>411</v>
      </c>
      <c r="S59" s="224" t="s">
        <v>297</v>
      </c>
    </row>
    <row r="60" spans="18:19" ht="12.75" customHeight="1">
      <c r="R60" s="223" t="s">
        <v>412</v>
      </c>
      <c r="S60" s="224" t="s">
        <v>284</v>
      </c>
    </row>
    <row r="61" spans="18:19" ht="12.75" customHeight="1">
      <c r="R61" s="223" t="s">
        <v>413</v>
      </c>
      <c r="S61" s="224">
        <v>2</v>
      </c>
    </row>
    <row r="62" spans="18:19" ht="12.75" customHeight="1">
      <c r="R62" s="223" t="s">
        <v>414</v>
      </c>
      <c r="S62" s="224">
        <v>5</v>
      </c>
    </row>
    <row r="63" spans="18:19" ht="12.75" customHeight="1">
      <c r="R63" s="223" t="s">
        <v>415</v>
      </c>
      <c r="S63" s="224" t="s">
        <v>297</v>
      </c>
    </row>
    <row r="64" spans="18:19" ht="12.75" customHeight="1">
      <c r="R64" s="223" t="s">
        <v>416</v>
      </c>
      <c r="S64" s="224" t="s">
        <v>297</v>
      </c>
    </row>
    <row r="65" spans="18:19" ht="12.75" customHeight="1">
      <c r="R65" s="223" t="s">
        <v>417</v>
      </c>
      <c r="S65" s="224" t="s">
        <v>297</v>
      </c>
    </row>
    <row r="66" spans="18:19" ht="12.75" customHeight="1">
      <c r="R66" s="223" t="s">
        <v>418</v>
      </c>
      <c r="S66" s="224" t="s">
        <v>311</v>
      </c>
    </row>
    <row r="67" spans="18:19" ht="12.75" customHeight="1">
      <c r="R67" s="223" t="s">
        <v>419</v>
      </c>
      <c r="S67" s="224" t="s">
        <v>284</v>
      </c>
    </row>
    <row r="68" spans="18:19" ht="12.75" customHeight="1">
      <c r="R68" s="223" t="s">
        <v>420</v>
      </c>
      <c r="S68" s="224" t="s">
        <v>297</v>
      </c>
    </row>
    <row r="69" spans="18:19" ht="12.75" customHeight="1">
      <c r="R69" s="223"/>
      <c r="S69" s="225"/>
    </row>
    <row r="70" spans="18:19" ht="12.75" customHeight="1">
      <c r="R70" s="223"/>
      <c r="S70" s="225"/>
    </row>
    <row r="71" spans="18:19" ht="12.75" customHeight="1">
      <c r="R71" s="223"/>
      <c r="S71" s="225"/>
    </row>
    <row r="72" spans="18:19" ht="12.75" customHeight="1">
      <c r="R72" s="223"/>
      <c r="S72" s="225"/>
    </row>
    <row r="73" spans="18:19" ht="12.75" customHeight="1">
      <c r="R73" s="223"/>
      <c r="S73" s="225"/>
    </row>
    <row r="74" spans="18:19" ht="12.75" customHeight="1">
      <c r="R74" s="223"/>
      <c r="S74" s="225"/>
    </row>
    <row r="75" spans="18:19" ht="12.75" customHeight="1">
      <c r="R75" s="223"/>
      <c r="S75" s="225"/>
    </row>
    <row r="76" spans="18:19" ht="12.75" customHeight="1">
      <c r="R76" s="223"/>
      <c r="S76" s="225"/>
    </row>
    <row r="77" spans="18:19" ht="12.75" customHeight="1">
      <c r="R77" s="223"/>
      <c r="S77" s="225"/>
    </row>
    <row r="78" spans="18:19" ht="12.75" customHeight="1">
      <c r="R78" s="223"/>
      <c r="S78" s="225"/>
    </row>
    <row r="79" spans="18:19" ht="12.75" customHeight="1">
      <c r="R79" s="223"/>
      <c r="S79" s="225"/>
    </row>
    <row r="80" spans="18:19" ht="12.75" customHeight="1">
      <c r="R80" s="223"/>
      <c r="S80" s="225"/>
    </row>
    <row r="81" spans="18:19" ht="12.75" customHeight="1">
      <c r="R81" s="223"/>
      <c r="S81" s="225"/>
    </row>
    <row r="82" spans="18:19" ht="12.75" customHeight="1">
      <c r="R82" s="223"/>
      <c r="S82" s="225"/>
    </row>
    <row r="83" spans="18:19" ht="12.75" customHeight="1">
      <c r="R83" s="223"/>
      <c r="S83" s="225"/>
    </row>
    <row r="84" spans="18:19" ht="12.75" customHeight="1">
      <c r="R84" s="223"/>
      <c r="S84" s="225"/>
    </row>
    <row r="85" spans="18:19" ht="12.75" customHeight="1" thickBot="1">
      <c r="R85" s="226"/>
      <c r="S85" s="227"/>
    </row>
  </sheetData>
  <sheetProtection algorithmName="SHA-512" hashValue="6V5wP50JZlsQ0r1o3/EeBykOW753FH2MsBOWOs3l9r7416Mkj96Zaffivz4lVnYC+8p0cPUQicZXHIz+RH0qJg==" saltValue="QnQIEpD3G3FVI63QSEcIUA==" spinCount="100000" sheet="1" objects="1" scenarios="1"/>
  <protectedRanges>
    <protectedRange sqref="B1:C31" name="Rango1"/>
    <protectedRange sqref="R2:S85" name="Rango2"/>
    <protectedRange sqref="AE2:AE10" name="Rango3"/>
    <protectedRange sqref="AH2:AH10" name="Rango4"/>
    <protectedRange sqref="AE2:AE15" name="Rango5"/>
    <protectedRange sqref="AH2:AH15" name="Rango6"/>
    <protectedRange sqref="D2:D21" name="Rango7"/>
  </protectedRanges>
  <sortState xmlns:xlrd2="http://schemas.microsoft.com/office/spreadsheetml/2017/richdata2" ref="R2:S68">
    <sortCondition ref="R2:R68"/>
  </sortState>
  <phoneticPr fontId="15" type="noConversion"/>
  <pageMargins left="0.7" right="0.7" top="0.75" bottom="0.75" header="0.3" footer="0.3"/>
  <pageSetup paperSize="9" orientation="portrait" horizontalDpi="360" verticalDpi="36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09105-3795-4BF0-925C-4442DCF05A9B}">
  <sheetPr codeName="Hoja7"/>
  <dimension ref="B1:Y102"/>
  <sheetViews>
    <sheetView showGridLines="0" topLeftCell="A10" zoomScale="90" zoomScaleNormal="90" workbookViewId="0">
      <selection activeCell="C7" sqref="C7"/>
    </sheetView>
  </sheetViews>
  <sheetFormatPr defaultColWidth="11.42578125" defaultRowHeight="14.45"/>
  <cols>
    <col min="1" max="1" width="5.140625" customWidth="1"/>
    <col min="2" max="2" width="17.140625" customWidth="1"/>
    <col min="3" max="3" width="30.42578125" customWidth="1"/>
    <col min="4" max="7" width="1.85546875" customWidth="1"/>
    <col min="8" max="8" width="13.42578125" bestFit="1" customWidth="1"/>
    <col min="9" max="9" width="14.5703125" bestFit="1" customWidth="1"/>
    <col min="10" max="10" width="9" style="276" customWidth="1"/>
    <col min="11" max="15" width="7.42578125" bestFit="1" customWidth="1"/>
    <col min="16" max="19" width="7.7109375" bestFit="1" customWidth="1"/>
    <col min="20" max="20" width="7.42578125" bestFit="1" customWidth="1"/>
    <col min="21" max="25" width="7.7109375" bestFit="1" customWidth="1"/>
  </cols>
  <sheetData>
    <row r="1" spans="2:25" ht="15" thickBot="1"/>
    <row r="2" spans="2:25" ht="18.600000000000001" thickBot="1">
      <c r="B2" s="332" t="s">
        <v>421</v>
      </c>
      <c r="C2" s="333"/>
      <c r="H2" s="336" t="s">
        <v>422</v>
      </c>
      <c r="I2" s="337"/>
      <c r="J2" s="337"/>
      <c r="K2" s="337"/>
      <c r="L2" s="337"/>
      <c r="M2" s="337"/>
      <c r="N2" s="337"/>
      <c r="O2" s="337"/>
      <c r="P2" s="337"/>
      <c r="Q2" s="337"/>
      <c r="R2" s="337"/>
      <c r="S2" s="337"/>
      <c r="T2" s="337"/>
      <c r="U2" s="337"/>
      <c r="V2" s="337"/>
      <c r="W2" s="337"/>
      <c r="X2" s="337"/>
      <c r="Y2" s="338"/>
    </row>
    <row r="3" spans="2:25" ht="15" thickBot="1">
      <c r="B3" s="334"/>
      <c r="C3" s="335"/>
    </row>
    <row r="4" spans="2:25">
      <c r="H4" s="277" t="s">
        <v>423</v>
      </c>
      <c r="I4" s="278"/>
      <c r="K4" s="339" t="s">
        <v>424</v>
      </c>
      <c r="L4" s="339"/>
      <c r="M4" s="339"/>
      <c r="N4" s="340"/>
      <c r="O4" s="340"/>
      <c r="P4" s="340"/>
      <c r="Q4" s="340"/>
      <c r="R4" s="340"/>
      <c r="S4" s="343"/>
      <c r="T4" s="343"/>
      <c r="U4" s="343"/>
    </row>
    <row r="5" spans="2:25" ht="15">
      <c r="B5" s="23" t="s">
        <v>425</v>
      </c>
      <c r="C5" s="23" t="s">
        <v>248</v>
      </c>
      <c r="H5" s="304" t="s">
        <v>33</v>
      </c>
      <c r="I5" s="301" t="s">
        <v>13</v>
      </c>
      <c r="J5" s="276" t="s">
        <v>426</v>
      </c>
      <c r="K5" s="279" t="s">
        <v>34</v>
      </c>
      <c r="L5" s="279" t="s">
        <v>35</v>
      </c>
      <c r="M5" s="279" t="s">
        <v>36</v>
      </c>
      <c r="N5" s="280" t="s">
        <v>37</v>
      </c>
      <c r="O5" s="280" t="s">
        <v>38</v>
      </c>
      <c r="P5" s="280" t="s">
        <v>39</v>
      </c>
      <c r="Q5" s="280" t="s">
        <v>40</v>
      </c>
      <c r="R5" s="280" t="s">
        <v>41</v>
      </c>
      <c r="S5" s="280" t="s">
        <v>42</v>
      </c>
      <c r="T5" s="280" t="s">
        <v>43</v>
      </c>
      <c r="U5" s="280" t="s">
        <v>44</v>
      </c>
      <c r="V5" s="280" t="s">
        <v>45</v>
      </c>
      <c r="W5" s="280" t="s">
        <v>46</v>
      </c>
      <c r="X5" s="280" t="s">
        <v>47</v>
      </c>
      <c r="Y5" s="280" t="s">
        <v>48</v>
      </c>
    </row>
    <row r="6" spans="2:25" ht="15">
      <c r="B6" s="281">
        <v>45658</v>
      </c>
      <c r="C6" s="282" t="s">
        <v>427</v>
      </c>
      <c r="H6" s="283">
        <v>45679</v>
      </c>
      <c r="I6" s="24" t="s">
        <v>75</v>
      </c>
      <c r="J6" s="284" t="str">
        <f>IF(H6="","",H6&amp;"-"&amp;I6)</f>
        <v>45679-8.00 a 9.30 pm</v>
      </c>
      <c r="K6" s="285">
        <f>IF($H6="(en blanco)","",IF($H6="","",IFERROR(IF(VLOOKUP(H6+7,'Fechas de clase'!$B$5:$B$102,1,0),H6+14),H6+7)))</f>
        <v>45686</v>
      </c>
      <c r="L6" s="285">
        <f>IF($H6="(en blanco)","",IF($H6="","",IFERROR(IF(VLOOKUP(K6+7,'Fechas de clase'!$B$5:$B$102,1,0),K6+14),K6+7)))</f>
        <v>45693</v>
      </c>
      <c r="M6" s="285">
        <f>IF($H6="(en blanco)","",IF($H6="","",IFERROR(IF(VLOOKUP(L6+7,'Fechas de clase'!$B$5:$B$102,1,0),L6+14),L6+7)))</f>
        <v>45700</v>
      </c>
      <c r="N6" s="285">
        <f>IF($H6="(en blanco)","",IF($H6="","",IFERROR(IF(VLOOKUP(M6+7,'Fechas de clase'!$B$5:$B$102,1,0),M6+14),M6+7)))</f>
        <v>45707</v>
      </c>
      <c r="O6" s="285">
        <f>IF($H6="(en blanco)","",IF($H6="","",IFERROR(IF(VLOOKUP(N6+7,'Fechas de clase'!$B$5:$B$102,1,0),N6+14),N6+7)))</f>
        <v>45714</v>
      </c>
      <c r="P6" s="285">
        <f>IF($H6="(en blanco)","",IF($H6="","",IFERROR(IF(VLOOKUP(O6+7,'Fechas de clase'!$B$5:$B$102,1,0),O6+14),O6+7)))</f>
        <v>45721</v>
      </c>
      <c r="Q6" s="285">
        <f>IF($H6="(en blanco)","",IF($H6="","",IFERROR(IF(VLOOKUP(P6+7,'Fechas de clase'!$B$5:$B$102,1,0),P6+14),P6+7)))</f>
        <v>45728</v>
      </c>
      <c r="R6" s="285">
        <f>IF($H6="(en blanco)","",IF($H6="","",IFERROR(IF(VLOOKUP(Q6+7,'Fechas de clase'!$B$5:$B$102,1,0),Q6+14),Q6+7)))</f>
        <v>45735</v>
      </c>
      <c r="S6" s="285">
        <f>IF($H6="(en blanco)","",IF($H6="","",IFERROR(IF(VLOOKUP(R6+7,'Fechas de clase'!$B$5:$B$102,1,0),R6+14),R6+7)))</f>
        <v>45742</v>
      </c>
      <c r="T6" s="285">
        <f>IF($H6="(en blanco)","",IF($H6="","",IFERROR(IF(VLOOKUP(S6+7,'Fechas de clase'!$B$5:$B$102,1,0),S6+14),S6+7)))</f>
        <v>45749</v>
      </c>
      <c r="U6" s="285">
        <f>IF($H6="(en blanco)","",IF($H6="","",IFERROR(IF(VLOOKUP(T6+7,'Fechas de clase'!$B$5:$B$102,1,0),T6+14),T6+7)))</f>
        <v>45756</v>
      </c>
      <c r="V6" s="285">
        <f>IF($H6="(en blanco)","",IF($H6="","",IFERROR(IF(VLOOKUP(U6+7,'Fechas de clase'!$B$5:$B$102,1,0),U6+14),U6+7)))</f>
        <v>45763</v>
      </c>
      <c r="W6" s="285">
        <f>IF($H6="(en blanco)","",IF($H6="","",IFERROR(IF(VLOOKUP(V6+7,'Fechas de clase'!$B$5:$B$102,1,0),V6+14),V6+7)))</f>
        <v>45770</v>
      </c>
      <c r="X6" s="285">
        <f>IF($H6="(en blanco)","",IF($H6="","",IFERROR(IF(VLOOKUP(W6+7,'Fechas de clase'!$B$5:$B$102,1,0),W6+14),W6+7)))</f>
        <v>45777</v>
      </c>
      <c r="Y6" s="285">
        <f>IF($H6="(en blanco)","",IF($H6="","",IFERROR(IF(VLOOKUP(X6+7,'Fechas de clase'!$B$5:$B$102,1,0),X6+14),X6+7)))</f>
        <v>45784</v>
      </c>
    </row>
    <row r="7" spans="2:25" ht="15">
      <c r="B7" s="281">
        <v>45764</v>
      </c>
      <c r="C7" s="282" t="s">
        <v>428</v>
      </c>
      <c r="H7" s="283">
        <v>45682</v>
      </c>
      <c r="I7" s="24" t="s">
        <v>123</v>
      </c>
      <c r="J7" s="284" t="str">
        <f t="shared" ref="J7:J70" si="0">IF(H7="","",H7&amp;"-"&amp;I7)</f>
        <v>45682-6.30 a 8.00 pm</v>
      </c>
      <c r="K7" s="285">
        <f>IF($H7="(en blanco)","",IF($H7="","",IFERROR(IF(VLOOKUP(H7+7,'Fechas de clase'!$B$5:$B$102,1,0),H7+14),H7+7)))</f>
        <v>45689</v>
      </c>
      <c r="L7" s="285">
        <f>IF($H7="(en blanco)","",IF($H7="","",IFERROR(IF(VLOOKUP(K7+7,'Fechas de clase'!$B$5:$B$102,1,0),K7+14),K7+7)))</f>
        <v>45696</v>
      </c>
      <c r="M7" s="285">
        <f>IF($H7="(en blanco)","",IF($H7="","",IFERROR(IF(VLOOKUP(L7+7,'Fechas de clase'!$B$5:$B$102,1,0),L7+14),L7+7)))</f>
        <v>45703</v>
      </c>
      <c r="N7" s="285">
        <f>IF($H7="(en blanco)","",IF($H7="","",IFERROR(IF(VLOOKUP(M7+7,'Fechas de clase'!$B$5:$B$102,1,0),M7+14),M7+7)))</f>
        <v>45710</v>
      </c>
      <c r="O7" s="285">
        <f>IF($H7="(en blanco)","",IF($H7="","",IFERROR(IF(VLOOKUP(N7+7,'Fechas de clase'!$B$5:$B$102,1,0),N7+14),N7+7)))</f>
        <v>45717</v>
      </c>
      <c r="P7" s="285">
        <f>IF($H7="(en blanco)","",IF($H7="","",IFERROR(IF(VLOOKUP(O7+7,'Fechas de clase'!$B$5:$B$102,1,0),O7+14),O7+7)))</f>
        <v>45724</v>
      </c>
      <c r="Q7" s="285">
        <f>IF($H7="(en blanco)","",IF($H7="","",IFERROR(IF(VLOOKUP(P7+7,'Fechas de clase'!$B$5:$B$102,1,0),P7+14),P7+7)))</f>
        <v>45731</v>
      </c>
      <c r="R7" s="285">
        <f>IF($H7="(en blanco)","",IF($H7="","",IFERROR(IF(VLOOKUP(Q7+7,'Fechas de clase'!$B$5:$B$102,1,0),Q7+14),Q7+7)))</f>
        <v>45738</v>
      </c>
      <c r="S7" s="285">
        <f>IF($H7="(en blanco)","",IF($H7="","",IFERROR(IF(VLOOKUP(R7+7,'Fechas de clase'!$B$5:$B$102,1,0),R7+14),R7+7)))</f>
        <v>45745</v>
      </c>
      <c r="T7" s="285">
        <f>IF($H7="(en blanco)","",IF($H7="","",IFERROR(IF(VLOOKUP(S7+7,'Fechas de clase'!$B$5:$B$102,1,0),S7+14),S7+7)))</f>
        <v>45752</v>
      </c>
      <c r="U7" s="285">
        <f>IF($H7="(en blanco)","",IF($H7="","",IFERROR(IF(VLOOKUP(T7+7,'Fechas de clase'!$B$5:$B$102,1,0),T7+14),T7+7)))</f>
        <v>45759</v>
      </c>
      <c r="V7" s="285">
        <f>IF($H7="(en blanco)","",IF($H7="","",IFERROR(IF(VLOOKUP(U7+7,'Fechas de clase'!$B$5:$B$102,1,0),U7+14),U7+7)))</f>
        <v>45766</v>
      </c>
      <c r="W7" s="285">
        <f>IF($H7="(en blanco)","",IF($H7="","",IFERROR(IF(VLOOKUP(V7+7,'Fechas de clase'!$B$5:$B$102,1,0),V7+14),V7+7)))</f>
        <v>45773</v>
      </c>
      <c r="X7" s="285">
        <f>IF($H7="(en blanco)","",IF($H7="","",IFERROR(IF(VLOOKUP(W7+7,'Fechas de clase'!$B$5:$B$102,1,0),W7+14),W7+7)))</f>
        <v>45780</v>
      </c>
      <c r="Y7" s="285">
        <f>IF($H7="(en blanco)","",IF($H7="","",IFERROR(IF(VLOOKUP(X7+7,'Fechas de clase'!$B$5:$B$102,1,0),X7+14),X7+7)))</f>
        <v>45787</v>
      </c>
    </row>
    <row r="8" spans="2:25" ht="15">
      <c r="B8" s="281">
        <v>45765</v>
      </c>
      <c r="C8" s="282" t="s">
        <v>429</v>
      </c>
      <c r="H8" s="283">
        <v>45710</v>
      </c>
      <c r="I8" s="24" t="s">
        <v>123</v>
      </c>
      <c r="J8" s="284" t="str">
        <f t="shared" si="0"/>
        <v>45710-6.30 a 8.00 pm</v>
      </c>
      <c r="K8" s="285">
        <f>IF($H8="(en blanco)","",IF($H8="","",IFERROR(IF(VLOOKUP(H8+7,'Fechas de clase'!$B$5:$B$102,1,0),H8+14),H8+7)))</f>
        <v>45717</v>
      </c>
      <c r="L8" s="285">
        <f>IF($H8="(en blanco)","",IF($H8="","",IFERROR(IF(VLOOKUP(K8+7,'Fechas de clase'!$B$5:$B$102,1,0),K8+14),K8+7)))</f>
        <v>45724</v>
      </c>
      <c r="M8" s="285">
        <f>IF($H8="(en blanco)","",IF($H8="","",IFERROR(IF(VLOOKUP(L8+7,'Fechas de clase'!$B$5:$B$102,1,0),L8+14),L8+7)))</f>
        <v>45731</v>
      </c>
      <c r="N8" s="285">
        <f>IF($H8="(en blanco)","",IF($H8="","",IFERROR(IF(VLOOKUP(M8+7,'Fechas de clase'!$B$5:$B$102,1,0),M8+14),M8+7)))</f>
        <v>45738</v>
      </c>
      <c r="O8" s="285">
        <f>IF($H8="(en blanco)","",IF($H8="","",IFERROR(IF(VLOOKUP(N8+7,'Fechas de clase'!$B$5:$B$102,1,0),N8+14),N8+7)))</f>
        <v>45745</v>
      </c>
      <c r="P8" s="285">
        <f>IF($H8="(en blanco)","",IF($H8="","",IFERROR(IF(VLOOKUP(O8+7,'Fechas de clase'!$B$5:$B$102,1,0),O8+14),O8+7)))</f>
        <v>45752</v>
      </c>
      <c r="Q8" s="285">
        <f>IF($H8="(en blanco)","",IF($H8="","",IFERROR(IF(VLOOKUP(P8+7,'Fechas de clase'!$B$5:$B$102,1,0),P8+14),P8+7)))</f>
        <v>45759</v>
      </c>
      <c r="R8" s="285">
        <f>IF($H8="(en blanco)","",IF($H8="","",IFERROR(IF(VLOOKUP(Q8+7,'Fechas de clase'!$B$5:$B$102,1,0),Q8+14),Q8+7)))</f>
        <v>45766</v>
      </c>
      <c r="S8" s="285">
        <f>IF($H8="(en blanco)","",IF($H8="","",IFERROR(IF(VLOOKUP(R8+7,'Fechas de clase'!$B$5:$B$102,1,0),R8+14),R8+7)))</f>
        <v>45773</v>
      </c>
      <c r="T8" s="285">
        <f>IF($H8="(en blanco)","",IF($H8="","",IFERROR(IF(VLOOKUP(S8+7,'Fechas de clase'!$B$5:$B$102,1,0),S8+14),S8+7)))</f>
        <v>45780</v>
      </c>
      <c r="U8" s="285">
        <f>IF($H8="(en blanco)","",IF($H8="","",IFERROR(IF(VLOOKUP(T8+7,'Fechas de clase'!$B$5:$B$102,1,0),T8+14),T8+7)))</f>
        <v>45787</v>
      </c>
      <c r="V8" s="285">
        <f>IF($H8="(en blanco)","",IF($H8="","",IFERROR(IF(VLOOKUP(U8+7,'Fechas de clase'!$B$5:$B$102,1,0),U8+14),U8+7)))</f>
        <v>45794</v>
      </c>
      <c r="W8" s="285">
        <f>IF($H8="(en blanco)","",IF($H8="","",IFERROR(IF(VLOOKUP(V8+7,'Fechas de clase'!$B$5:$B$102,1,0),V8+14),V8+7)))</f>
        <v>45801</v>
      </c>
      <c r="X8" s="285">
        <f>IF($H8="(en blanco)","",IF($H8="","",IFERROR(IF(VLOOKUP(W8+7,'Fechas de clase'!$B$5:$B$102,1,0),W8+14),W8+7)))</f>
        <v>45808</v>
      </c>
      <c r="Y8" s="285">
        <f>IF($H8="(en blanco)","",IF($H8="","",IFERROR(IF(VLOOKUP(X8+7,'Fechas de clase'!$B$5:$B$102,1,0),X8+14),X8+7)))</f>
        <v>45822</v>
      </c>
    </row>
    <row r="9" spans="2:25" ht="15">
      <c r="B9" s="281">
        <v>45778</v>
      </c>
      <c r="C9" s="282" t="s">
        <v>430</v>
      </c>
      <c r="H9" s="283" t="s">
        <v>431</v>
      </c>
      <c r="I9" s="24" t="s">
        <v>431</v>
      </c>
      <c r="J9" s="284" t="str">
        <f t="shared" si="0"/>
        <v>(en blanco)-(en blanco)</v>
      </c>
      <c r="K9" s="285" t="str">
        <f>IF($H9="(en blanco)","",IF($H9="","",IFERROR(IF(VLOOKUP(H9+7,'Fechas de clase'!$B$5:$B$102,1,0),H9+14),H9+7)))</f>
        <v/>
      </c>
      <c r="L9" s="285" t="str">
        <f>IF($H9="(en blanco)","",IF($H9="","",IFERROR(IF(VLOOKUP(K9+7,'Fechas de clase'!$B$5:$B$102,1,0),K9+14),K9+7)))</f>
        <v/>
      </c>
      <c r="M9" s="285" t="str">
        <f>IF($H9="(en blanco)","",IF($H9="","",IFERROR(IF(VLOOKUP(L9+7,'Fechas de clase'!$B$5:$B$102,1,0),L9+14),L9+7)))</f>
        <v/>
      </c>
      <c r="N9" s="285" t="str">
        <f>IF($H9="(en blanco)","",IF($H9="","",IFERROR(IF(VLOOKUP(M9+7,'Fechas de clase'!$B$5:$B$102,1,0),M9+14),M9+7)))</f>
        <v/>
      </c>
      <c r="O9" s="285" t="str">
        <f>IF($H9="(en blanco)","",IF($H9="","",IFERROR(IF(VLOOKUP(N9+7,'Fechas de clase'!$B$5:$B$102,1,0),N9+14),N9+7)))</f>
        <v/>
      </c>
      <c r="P9" s="285" t="str">
        <f>IF($H9="(en blanco)","",IF($H9="","",IFERROR(IF(VLOOKUP(O9+7,'Fechas de clase'!$B$5:$B$102,1,0),O9+14),O9+7)))</f>
        <v/>
      </c>
      <c r="Q9" s="285" t="str">
        <f>IF($H9="(en blanco)","",IF($H9="","",IFERROR(IF(VLOOKUP(P9+7,'Fechas de clase'!$B$5:$B$102,1,0),P9+14),P9+7)))</f>
        <v/>
      </c>
      <c r="R9" s="285" t="str">
        <f>IF($H9="(en blanco)","",IF($H9="","",IFERROR(IF(VLOOKUP(Q9+7,'Fechas de clase'!$B$5:$B$102,1,0),Q9+14),Q9+7)))</f>
        <v/>
      </c>
      <c r="S9" s="285" t="str">
        <f>IF($H9="(en blanco)","",IF($H9="","",IFERROR(IF(VLOOKUP(R9+7,'Fechas de clase'!$B$5:$B$102,1,0),R9+14),R9+7)))</f>
        <v/>
      </c>
      <c r="T9" s="285" t="str">
        <f>IF($H9="(en blanco)","",IF($H9="","",IFERROR(IF(VLOOKUP(S9+7,'Fechas de clase'!$B$5:$B$102,1,0),S9+14),S9+7)))</f>
        <v/>
      </c>
      <c r="U9" s="285" t="str">
        <f>IF($H9="(en blanco)","",IF($H9="","",IFERROR(IF(VLOOKUP(T9+7,'Fechas de clase'!$B$5:$B$102,1,0),T9+14),T9+7)))</f>
        <v/>
      </c>
      <c r="V9" s="285" t="str">
        <f>IF($H9="(en blanco)","",IF($H9="","",IFERROR(IF(VLOOKUP(U9+7,'Fechas de clase'!$B$5:$B$102,1,0),U9+14),U9+7)))</f>
        <v/>
      </c>
      <c r="W9" s="285" t="str">
        <f>IF($H9="(en blanco)","",IF($H9="","",IFERROR(IF(VLOOKUP(V9+7,'Fechas de clase'!$B$5:$B$102,1,0),V9+14),V9+7)))</f>
        <v/>
      </c>
      <c r="X9" s="285" t="str">
        <f>IF($H9="(en blanco)","",IF($H9="","",IFERROR(IF(VLOOKUP(W9+7,'Fechas de clase'!$B$5:$B$102,1,0),W9+14),W9+7)))</f>
        <v/>
      </c>
      <c r="Y9" s="285" t="str">
        <f>IF($H9="(en blanco)","",IF($H9="","",IFERROR(IF(VLOOKUP(X9+7,'Fechas de clase'!$B$5:$B$102,1,0),X9+14),X9+7)))</f>
        <v/>
      </c>
    </row>
    <row r="10" spans="2:25">
      <c r="B10" s="281">
        <v>45815</v>
      </c>
      <c r="C10" s="282" t="s">
        <v>432</v>
      </c>
      <c r="J10" s="284" t="str">
        <f t="shared" si="0"/>
        <v/>
      </c>
      <c r="K10" s="285" t="str">
        <f>IF($H10="(en blanco)","",IF($H10="","",IFERROR(IF(VLOOKUP(H10+7,'Fechas de clase'!$B$5:$B$102,1,0),H10+14),H10+7)))</f>
        <v/>
      </c>
      <c r="L10" s="285" t="str">
        <f>IF($H10="(en blanco)","",IF($H10="","",IFERROR(IF(VLOOKUP(K10+7,'Fechas de clase'!$B$5:$B$102,1,0),K10+14),K10+7)))</f>
        <v/>
      </c>
      <c r="M10" s="285" t="str">
        <f>IF($H10="(en blanco)","",IF($H10="","",IFERROR(IF(VLOOKUP(L10+7,'Fechas de clase'!$B$5:$B$102,1,0),L10+14),L10+7)))</f>
        <v/>
      </c>
      <c r="N10" s="285" t="str">
        <f>IF($H10="(en blanco)","",IF($H10="","",IFERROR(IF(VLOOKUP(M10+7,'Fechas de clase'!$B$5:$B$102,1,0),M10+14),M10+7)))</f>
        <v/>
      </c>
      <c r="O10" s="285" t="str">
        <f>IF($H10="(en blanco)","",IF($H10="","",IFERROR(IF(VLOOKUP(N10+7,'Fechas de clase'!$B$5:$B$102,1,0),N10+14),N10+7)))</f>
        <v/>
      </c>
      <c r="P10" s="285" t="str">
        <f>IF($H10="(en blanco)","",IF($H10="","",IFERROR(IF(VLOOKUP(O10+7,'Fechas de clase'!$B$5:$B$102,1,0),O10+14),O10+7)))</f>
        <v/>
      </c>
      <c r="Q10" s="285" t="str">
        <f>IF($H10="(en blanco)","",IF($H10="","",IFERROR(IF(VLOOKUP(P10+7,'Fechas de clase'!$B$5:$B$102,1,0),P10+14),P10+7)))</f>
        <v/>
      </c>
      <c r="R10" s="285" t="str">
        <f>IF($H10="(en blanco)","",IF($H10="","",IFERROR(IF(VLOOKUP(Q10+7,'Fechas de clase'!$B$5:$B$102,1,0),Q10+14),Q10+7)))</f>
        <v/>
      </c>
      <c r="S10" s="285" t="str">
        <f>IF($H10="(en blanco)","",IF($H10="","",IFERROR(IF(VLOOKUP(R10+7,'Fechas de clase'!$B$5:$B$102,1,0),R10+14),R10+7)))</f>
        <v/>
      </c>
      <c r="T10" s="285" t="str">
        <f>IF($H10="(en blanco)","",IF($H10="","",IFERROR(IF(VLOOKUP(S10+7,'Fechas de clase'!$B$5:$B$102,1,0),S10+14),S10+7)))</f>
        <v/>
      </c>
      <c r="U10" s="285" t="str">
        <f>IF($H10="(en blanco)","",IF($H10="","",IFERROR(IF(VLOOKUP(T10+7,'Fechas de clase'!$B$5:$B$102,1,0),T10+14),T10+7)))</f>
        <v/>
      </c>
      <c r="V10" s="285" t="str">
        <f>IF($H10="(en blanco)","",IF($H10="","",IFERROR(IF(VLOOKUP(U10+7,'Fechas de clase'!$B$5:$B$102,1,0),U10+14),U10+7)))</f>
        <v/>
      </c>
      <c r="W10" s="285" t="str">
        <f>IF($H10="(en blanco)","",IF($H10="","",IFERROR(IF(VLOOKUP(V10+7,'Fechas de clase'!$B$5:$B$102,1,0),V10+14),V10+7)))</f>
        <v/>
      </c>
      <c r="X10" s="285" t="str">
        <f>IF($H10="(en blanco)","",IF($H10="","",IFERROR(IF(VLOOKUP(W10+7,'Fechas de clase'!$B$5:$B$102,1,0),W10+14),W10+7)))</f>
        <v/>
      </c>
      <c r="Y10" s="285" t="str">
        <f>IF($H10="(en blanco)","",IF($H10="","",IFERROR(IF(VLOOKUP(X10+7,'Fechas de clase'!$B$5:$B$102,1,0),X10+14),X10+7)))</f>
        <v/>
      </c>
    </row>
    <row r="11" spans="2:25">
      <c r="B11" s="281">
        <v>45837</v>
      </c>
      <c r="C11" s="282" t="s">
        <v>433</v>
      </c>
      <c r="J11" s="284" t="str">
        <f t="shared" si="0"/>
        <v/>
      </c>
      <c r="K11" s="285" t="str">
        <f>IF($H11="(en blanco)","",IF($H11="","",IFERROR(IF(VLOOKUP(H11+7,'Fechas de clase'!$B$5:$B$102,1,0),H11+14),H11+7)))</f>
        <v/>
      </c>
      <c r="L11" s="285" t="str">
        <f>IF($H11="(en blanco)","",IF($H11="","",IFERROR(IF(VLOOKUP(K11+7,'Fechas de clase'!$B$5:$B$102,1,0),K11+14),K11+7)))</f>
        <v/>
      </c>
      <c r="M11" s="285" t="str">
        <f>IF($H11="(en blanco)","",IF($H11="","",IFERROR(IF(VLOOKUP(L11+7,'Fechas de clase'!$B$5:$B$102,1,0),L11+14),L11+7)))</f>
        <v/>
      </c>
      <c r="N11" s="285" t="str">
        <f>IF($H11="(en blanco)","",IF($H11="","",IFERROR(IF(VLOOKUP(M11+7,'Fechas de clase'!$B$5:$B$102,1,0),M11+14),M11+7)))</f>
        <v/>
      </c>
      <c r="O11" s="285" t="str">
        <f>IF($H11="(en blanco)","",IF($H11="","",IFERROR(IF(VLOOKUP(N11+7,'Fechas de clase'!$B$5:$B$102,1,0),N11+14),N11+7)))</f>
        <v/>
      </c>
      <c r="P11" s="285" t="str">
        <f>IF($H11="(en blanco)","",IF($H11="","",IFERROR(IF(VLOOKUP(O11+7,'Fechas de clase'!$B$5:$B$102,1,0),O11+14),O11+7)))</f>
        <v/>
      </c>
      <c r="Q11" s="285" t="str">
        <f>IF($H11="(en blanco)","",IF($H11="","",IFERROR(IF(VLOOKUP(P11+7,'Fechas de clase'!$B$5:$B$102,1,0),P11+14),P11+7)))</f>
        <v/>
      </c>
      <c r="R11" s="285" t="str">
        <f>IF($H11="(en blanco)","",IF($H11="","",IFERROR(IF(VLOOKUP(Q11+7,'Fechas de clase'!$B$5:$B$102,1,0),Q11+14),Q11+7)))</f>
        <v/>
      </c>
      <c r="S11" s="285" t="str">
        <f>IF($H11="(en blanco)","",IF($H11="","",IFERROR(IF(VLOOKUP(R11+7,'Fechas de clase'!$B$5:$B$102,1,0),R11+14),R11+7)))</f>
        <v/>
      </c>
      <c r="T11" s="285" t="str">
        <f>IF($H11="(en blanco)","",IF($H11="","",IFERROR(IF(VLOOKUP(S11+7,'Fechas de clase'!$B$5:$B$102,1,0),S11+14),S11+7)))</f>
        <v/>
      </c>
      <c r="U11" s="285" t="str">
        <f>IF($H11="(en blanco)","",IF($H11="","",IFERROR(IF(VLOOKUP(T11+7,'Fechas de clase'!$B$5:$B$102,1,0),T11+14),T11+7)))</f>
        <v/>
      </c>
      <c r="V11" s="285" t="str">
        <f>IF($H11="(en blanco)","",IF($H11="","",IFERROR(IF(VLOOKUP(U11+7,'Fechas de clase'!$B$5:$B$102,1,0),U11+14),U11+7)))</f>
        <v/>
      </c>
      <c r="W11" s="285" t="str">
        <f>IF($H11="(en blanco)","",IF($H11="","",IFERROR(IF(VLOOKUP(V11+7,'Fechas de clase'!$B$5:$B$102,1,0),V11+14),V11+7)))</f>
        <v/>
      </c>
      <c r="X11" s="285" t="str">
        <f>IF($H11="(en blanco)","",IF($H11="","",IFERROR(IF(VLOOKUP(W11+7,'Fechas de clase'!$B$5:$B$102,1,0),W11+14),W11+7)))</f>
        <v/>
      </c>
      <c r="Y11" s="285" t="str">
        <f>IF($H11="(en blanco)","",IF($H11="","",IFERROR(IF(VLOOKUP(X11+7,'Fechas de clase'!$B$5:$B$102,1,0),X11+14),X11+7)))</f>
        <v/>
      </c>
    </row>
    <row r="12" spans="2:25">
      <c r="B12" s="281">
        <v>45861</v>
      </c>
      <c r="C12" s="282" t="s">
        <v>434</v>
      </c>
      <c r="J12" s="284" t="str">
        <f t="shared" si="0"/>
        <v/>
      </c>
      <c r="K12" s="285" t="str">
        <f>IF($H12="(en blanco)","",IF($H12="","",IFERROR(IF(VLOOKUP(H12+7,'Fechas de clase'!$B$5:$B$102,1,0),H12+14),H12+7)))</f>
        <v/>
      </c>
      <c r="L12" s="285" t="str">
        <f>IF($H12="(en blanco)","",IF($H12="","",IFERROR(IF(VLOOKUP(K12+7,'Fechas de clase'!$B$5:$B$102,1,0),K12+14),K12+7)))</f>
        <v/>
      </c>
      <c r="M12" s="285" t="str">
        <f>IF($H12="(en blanco)","",IF($H12="","",IFERROR(IF(VLOOKUP(L12+7,'Fechas de clase'!$B$5:$B$102,1,0),L12+14),L12+7)))</f>
        <v/>
      </c>
      <c r="N12" s="285" t="str">
        <f>IF($H12="(en blanco)","",IF($H12="","",IFERROR(IF(VLOOKUP(M12+7,'Fechas de clase'!$B$5:$B$102,1,0),M12+14),M12+7)))</f>
        <v/>
      </c>
      <c r="O12" s="285" t="str">
        <f>IF($H12="(en blanco)","",IF($H12="","",IFERROR(IF(VLOOKUP(N12+7,'Fechas de clase'!$B$5:$B$102,1,0),N12+14),N12+7)))</f>
        <v/>
      </c>
      <c r="P12" s="285" t="str">
        <f>IF($H12="(en blanco)","",IF($H12="","",IFERROR(IF(VLOOKUP(O12+7,'Fechas de clase'!$B$5:$B$102,1,0),O12+14),O12+7)))</f>
        <v/>
      </c>
      <c r="Q12" s="285" t="str">
        <f>IF($H12="(en blanco)","",IF($H12="","",IFERROR(IF(VLOOKUP(P12+7,'Fechas de clase'!$B$5:$B$102,1,0),P12+14),P12+7)))</f>
        <v/>
      </c>
      <c r="R12" s="285" t="str">
        <f>IF($H12="(en blanco)","",IF($H12="","",IFERROR(IF(VLOOKUP(Q12+7,'Fechas de clase'!$B$5:$B$102,1,0),Q12+14),Q12+7)))</f>
        <v/>
      </c>
      <c r="S12" s="285" t="str">
        <f>IF($H12="(en blanco)","",IF($H12="","",IFERROR(IF(VLOOKUP(R12+7,'Fechas de clase'!$B$5:$B$102,1,0),R12+14),R12+7)))</f>
        <v/>
      </c>
      <c r="T12" s="285" t="str">
        <f>IF($H12="(en blanco)","",IF($H12="","",IFERROR(IF(VLOOKUP(S12+7,'Fechas de clase'!$B$5:$B$102,1,0),S12+14),S12+7)))</f>
        <v/>
      </c>
      <c r="U12" s="285" t="str">
        <f>IF($H12="(en blanco)","",IF($H12="","",IFERROR(IF(VLOOKUP(T12+7,'Fechas de clase'!$B$5:$B$102,1,0),T12+14),T12+7)))</f>
        <v/>
      </c>
      <c r="V12" s="285" t="str">
        <f>IF($H12="(en blanco)","",IF($H12="","",IFERROR(IF(VLOOKUP(U12+7,'Fechas de clase'!$B$5:$B$102,1,0),U12+14),U12+7)))</f>
        <v/>
      </c>
      <c r="W12" s="285" t="str">
        <f>IF($H12="(en blanco)","",IF($H12="","",IFERROR(IF(VLOOKUP(V12+7,'Fechas de clase'!$B$5:$B$102,1,0),V12+14),V12+7)))</f>
        <v/>
      </c>
      <c r="X12" s="285" t="str">
        <f>IF($H12="(en blanco)","",IF($H12="","",IFERROR(IF(VLOOKUP(W12+7,'Fechas de clase'!$B$5:$B$102,1,0),W12+14),W12+7)))</f>
        <v/>
      </c>
      <c r="Y12" s="285" t="str">
        <f>IF($H12="(en blanco)","",IF($H12="","",IFERROR(IF(VLOOKUP(X12+7,'Fechas de clase'!$B$5:$B$102,1,0),X12+14),X12+7)))</f>
        <v/>
      </c>
    </row>
    <row r="13" spans="2:25">
      <c r="B13" s="281">
        <v>45866</v>
      </c>
      <c r="C13" s="282" t="s">
        <v>435</v>
      </c>
      <c r="J13" s="284" t="str">
        <f t="shared" si="0"/>
        <v/>
      </c>
      <c r="K13" s="285" t="str">
        <f>IF($H13="(en blanco)","",IF($H13="","",IFERROR(IF(VLOOKUP(H13+7,'Fechas de clase'!$B$5:$B$102,1,0),H13+14),H13+7)))</f>
        <v/>
      </c>
      <c r="L13" s="285" t="str">
        <f>IF($H13="(en blanco)","",IF($H13="","",IFERROR(IF(VLOOKUP(K13+7,'Fechas de clase'!$B$5:$B$102,1,0),K13+14),K13+7)))</f>
        <v/>
      </c>
      <c r="M13" s="285" t="str">
        <f>IF($H13="(en blanco)","",IF($H13="","",IFERROR(IF(VLOOKUP(L13+7,'Fechas de clase'!$B$5:$B$102,1,0),L13+14),L13+7)))</f>
        <v/>
      </c>
      <c r="N13" s="285" t="str">
        <f>IF($H13="(en blanco)","",IF($H13="","",IFERROR(IF(VLOOKUP(M13+7,'Fechas de clase'!$B$5:$B$102,1,0),M13+14),M13+7)))</f>
        <v/>
      </c>
      <c r="O13" s="285" t="str">
        <f>IF($H13="(en blanco)","",IF($H13="","",IFERROR(IF(VLOOKUP(N13+7,'Fechas de clase'!$B$5:$B$102,1,0),N13+14),N13+7)))</f>
        <v/>
      </c>
      <c r="P13" s="285" t="str">
        <f>IF($H13="(en blanco)","",IF($H13="","",IFERROR(IF(VLOOKUP(O13+7,'Fechas de clase'!$B$5:$B$102,1,0),O13+14),O13+7)))</f>
        <v/>
      </c>
      <c r="Q13" s="285" t="str">
        <f>IF($H13="(en blanco)","",IF($H13="","",IFERROR(IF(VLOOKUP(P13+7,'Fechas de clase'!$B$5:$B$102,1,0),P13+14),P13+7)))</f>
        <v/>
      </c>
      <c r="R13" s="285" t="str">
        <f>IF($H13="(en blanco)","",IF($H13="","",IFERROR(IF(VLOOKUP(Q13+7,'Fechas de clase'!$B$5:$B$102,1,0),Q13+14),Q13+7)))</f>
        <v/>
      </c>
      <c r="S13" s="285" t="str">
        <f>IF($H13="(en blanco)","",IF($H13="","",IFERROR(IF(VLOOKUP(R13+7,'Fechas de clase'!$B$5:$B$102,1,0),R13+14),R13+7)))</f>
        <v/>
      </c>
      <c r="T13" s="285" t="str">
        <f>IF($H13="(en blanco)","",IF($H13="","",IFERROR(IF(VLOOKUP(S13+7,'Fechas de clase'!$B$5:$B$102,1,0),S13+14),S13+7)))</f>
        <v/>
      </c>
      <c r="U13" s="285" t="str">
        <f>IF($H13="(en blanco)","",IF($H13="","",IFERROR(IF(VLOOKUP(T13+7,'Fechas de clase'!$B$5:$B$102,1,0),T13+14),T13+7)))</f>
        <v/>
      </c>
      <c r="V13" s="285" t="str">
        <f>IF($H13="(en blanco)","",IF($H13="","",IFERROR(IF(VLOOKUP(U13+7,'Fechas de clase'!$B$5:$B$102,1,0),U13+14),U13+7)))</f>
        <v/>
      </c>
      <c r="W13" s="285" t="str">
        <f>IF($H13="(en blanco)","",IF($H13="","",IFERROR(IF(VLOOKUP(V13+7,'Fechas de clase'!$B$5:$B$102,1,0),V13+14),V13+7)))</f>
        <v/>
      </c>
      <c r="X13" s="285" t="str">
        <f>IF($H13="(en blanco)","",IF($H13="","",IFERROR(IF(VLOOKUP(W13+7,'Fechas de clase'!$B$5:$B$102,1,0),W13+14),W13+7)))</f>
        <v/>
      </c>
      <c r="Y13" s="285" t="str">
        <f>IF($H13="(en blanco)","",IF($H13="","",IFERROR(IF(VLOOKUP(X13+7,'Fechas de clase'!$B$5:$B$102,1,0),X13+14),X13+7)))</f>
        <v/>
      </c>
    </row>
    <row r="14" spans="2:25">
      <c r="B14" s="281">
        <v>45867</v>
      </c>
      <c r="C14" s="282" t="s">
        <v>436</v>
      </c>
      <c r="J14" s="284" t="str">
        <f t="shared" si="0"/>
        <v/>
      </c>
      <c r="K14" s="285" t="str">
        <f>IF($H14="(en blanco)","",IF($H14="","",IFERROR(IF(VLOOKUP(H14+7,'Fechas de clase'!$B$5:$B$102,1,0),H14+14),H14+7)))</f>
        <v/>
      </c>
      <c r="L14" s="285" t="str">
        <f>IF($H14="(en blanco)","",IF($H14="","",IFERROR(IF(VLOOKUP(K14+7,'Fechas de clase'!$B$5:$B$102,1,0),K14+14),K14+7)))</f>
        <v/>
      </c>
      <c r="M14" s="285" t="str">
        <f>IF($H14="(en blanco)","",IF($H14="","",IFERROR(IF(VLOOKUP(L14+7,'Fechas de clase'!$B$5:$B$102,1,0),L14+14),L14+7)))</f>
        <v/>
      </c>
      <c r="N14" s="285" t="str">
        <f>IF($H14="(en blanco)","",IF($H14="","",IFERROR(IF(VLOOKUP(M14+7,'Fechas de clase'!$B$5:$B$102,1,0),M14+14),M14+7)))</f>
        <v/>
      </c>
      <c r="O14" s="285" t="str">
        <f>IF($H14="(en blanco)","",IF($H14="","",IFERROR(IF(VLOOKUP(N14+7,'Fechas de clase'!$B$5:$B$102,1,0),N14+14),N14+7)))</f>
        <v/>
      </c>
      <c r="P14" s="285" t="str">
        <f>IF($H14="(en blanco)","",IF($H14="","",IFERROR(IF(VLOOKUP(O14+7,'Fechas de clase'!$B$5:$B$102,1,0),O14+14),O14+7)))</f>
        <v/>
      </c>
      <c r="Q14" s="285" t="str">
        <f>IF($H14="(en blanco)","",IF($H14="","",IFERROR(IF(VLOOKUP(P14+7,'Fechas de clase'!$B$5:$B$102,1,0),P14+14),P14+7)))</f>
        <v/>
      </c>
      <c r="R14" s="285" t="str">
        <f>IF($H14="(en blanco)","",IF($H14="","",IFERROR(IF(VLOOKUP(Q14+7,'Fechas de clase'!$B$5:$B$102,1,0),Q14+14),Q14+7)))</f>
        <v/>
      </c>
      <c r="S14" s="285" t="str">
        <f>IF($H14="(en blanco)","",IF($H14="","",IFERROR(IF(VLOOKUP(R14+7,'Fechas de clase'!$B$5:$B$102,1,0),R14+14),R14+7)))</f>
        <v/>
      </c>
      <c r="T14" s="285" t="str">
        <f>IF($H14="(en blanco)","",IF($H14="","",IFERROR(IF(VLOOKUP(S14+7,'Fechas de clase'!$B$5:$B$102,1,0),S14+14),S14+7)))</f>
        <v/>
      </c>
      <c r="U14" s="285" t="str">
        <f>IF($H14="(en blanco)","",IF($H14="","",IFERROR(IF(VLOOKUP(T14+7,'Fechas de clase'!$B$5:$B$102,1,0),T14+14),T14+7)))</f>
        <v/>
      </c>
      <c r="V14" s="285" t="str">
        <f>IF($H14="(en blanco)","",IF($H14="","",IFERROR(IF(VLOOKUP(U14+7,'Fechas de clase'!$B$5:$B$102,1,0),U14+14),U14+7)))</f>
        <v/>
      </c>
      <c r="W14" s="285" t="str">
        <f>IF($H14="(en blanco)","",IF($H14="","",IFERROR(IF(VLOOKUP(V14+7,'Fechas de clase'!$B$5:$B$102,1,0),V14+14),V14+7)))</f>
        <v/>
      </c>
      <c r="X14" s="285" t="str">
        <f>IF($H14="(en blanco)","",IF($H14="","",IFERROR(IF(VLOOKUP(W14+7,'Fechas de clase'!$B$5:$B$102,1,0),W14+14),W14+7)))</f>
        <v/>
      </c>
      <c r="Y14" s="285" t="str">
        <f>IF($H14="(en blanco)","",IF($H14="","",IFERROR(IF(VLOOKUP(X14+7,'Fechas de clase'!$B$5:$B$102,1,0),X14+14),X14+7)))</f>
        <v/>
      </c>
    </row>
    <row r="15" spans="2:25">
      <c r="B15" s="281">
        <v>45875</v>
      </c>
      <c r="C15" s="282" t="s">
        <v>437</v>
      </c>
      <c r="J15" s="284" t="str">
        <f t="shared" si="0"/>
        <v/>
      </c>
      <c r="K15" s="285" t="str">
        <f>IF($H15="(en blanco)","",IF($H15="","",IFERROR(IF(VLOOKUP(H15+7,'Fechas de clase'!$B$5:$B$102,1,0),H15+14),H15+7)))</f>
        <v/>
      </c>
      <c r="L15" s="285" t="str">
        <f>IF($H15="(en blanco)","",IF($H15="","",IFERROR(IF(VLOOKUP(K15+7,'Fechas de clase'!$B$5:$B$102,1,0),K15+14),K15+7)))</f>
        <v/>
      </c>
      <c r="M15" s="285" t="str">
        <f>IF($H15="(en blanco)","",IF($H15="","",IFERROR(IF(VLOOKUP(L15+7,'Fechas de clase'!$B$5:$B$102,1,0),L15+14),L15+7)))</f>
        <v/>
      </c>
      <c r="N15" s="285" t="str">
        <f>IF($H15="(en blanco)","",IF($H15="","",IFERROR(IF(VLOOKUP(M15+7,'Fechas de clase'!$B$5:$B$102,1,0),M15+14),M15+7)))</f>
        <v/>
      </c>
      <c r="O15" s="285" t="str">
        <f>IF($H15="(en blanco)","",IF($H15="","",IFERROR(IF(VLOOKUP(N15+7,'Fechas de clase'!$B$5:$B$102,1,0),N15+14),N15+7)))</f>
        <v/>
      </c>
      <c r="P15" s="285" t="str">
        <f>IF($H15="(en blanco)","",IF($H15="","",IFERROR(IF(VLOOKUP(O15+7,'Fechas de clase'!$B$5:$B$102,1,0),O15+14),O15+7)))</f>
        <v/>
      </c>
      <c r="Q15" s="285" t="str">
        <f>IF($H15="(en blanco)","",IF($H15="","",IFERROR(IF(VLOOKUP(P15+7,'Fechas de clase'!$B$5:$B$102,1,0),P15+14),P15+7)))</f>
        <v/>
      </c>
      <c r="R15" s="285" t="str">
        <f>IF($H15="(en blanco)","",IF($H15="","",IFERROR(IF(VLOOKUP(Q15+7,'Fechas de clase'!$B$5:$B$102,1,0),Q15+14),Q15+7)))</f>
        <v/>
      </c>
      <c r="S15" s="285" t="str">
        <f>IF($H15="(en blanco)","",IF($H15="","",IFERROR(IF(VLOOKUP(R15+7,'Fechas de clase'!$B$5:$B$102,1,0),R15+14),R15+7)))</f>
        <v/>
      </c>
      <c r="T15" s="285" t="str">
        <f>IF($H15="(en blanco)","",IF($H15="","",IFERROR(IF(VLOOKUP(S15+7,'Fechas de clase'!$B$5:$B$102,1,0),S15+14),S15+7)))</f>
        <v/>
      </c>
      <c r="U15" s="285" t="str">
        <f>IF($H15="(en blanco)","",IF($H15="","",IFERROR(IF(VLOOKUP(T15+7,'Fechas de clase'!$B$5:$B$102,1,0),T15+14),T15+7)))</f>
        <v/>
      </c>
      <c r="V15" s="285" t="str">
        <f>IF($H15="(en blanco)","",IF($H15="","",IFERROR(IF(VLOOKUP(U15+7,'Fechas de clase'!$B$5:$B$102,1,0),U15+14),U15+7)))</f>
        <v/>
      </c>
      <c r="W15" s="285" t="str">
        <f>IF($H15="(en blanco)","",IF($H15="","",IFERROR(IF(VLOOKUP(V15+7,'Fechas de clase'!$B$5:$B$102,1,0),V15+14),V15+7)))</f>
        <v/>
      </c>
      <c r="X15" s="285" t="str">
        <f>IF($H15="(en blanco)","",IF($H15="","",IFERROR(IF(VLOOKUP(W15+7,'Fechas de clase'!$B$5:$B$102,1,0),W15+14),W15+7)))</f>
        <v/>
      </c>
      <c r="Y15" s="285" t="str">
        <f>IF($H15="(en blanco)","",IF($H15="","",IFERROR(IF(VLOOKUP(X15+7,'Fechas de clase'!$B$5:$B$102,1,0),X15+14),X15+7)))</f>
        <v/>
      </c>
    </row>
    <row r="16" spans="2:25">
      <c r="B16" s="281">
        <v>45899</v>
      </c>
      <c r="C16" s="282" t="s">
        <v>438</v>
      </c>
      <c r="J16" s="284" t="str">
        <f t="shared" si="0"/>
        <v/>
      </c>
      <c r="K16" s="285" t="str">
        <f>IF($H16="(en blanco)","",IF($H16="","",IFERROR(IF(VLOOKUP(H16+7,'Fechas de clase'!$B$5:$B$102,1,0),H16+14),H16+7)))</f>
        <v/>
      </c>
      <c r="L16" s="285" t="str">
        <f>IF($H16="(en blanco)","",IF($H16="","",IFERROR(IF(VLOOKUP(K16+7,'Fechas de clase'!$B$5:$B$102,1,0),K16+14),K16+7)))</f>
        <v/>
      </c>
      <c r="M16" s="285" t="str">
        <f>IF($H16="(en blanco)","",IF($H16="","",IFERROR(IF(VLOOKUP(L16+7,'Fechas de clase'!$B$5:$B$102,1,0),L16+14),L16+7)))</f>
        <v/>
      </c>
      <c r="N16" s="285" t="str">
        <f>IF($H16="(en blanco)","",IF($H16="","",IFERROR(IF(VLOOKUP(M16+7,'Fechas de clase'!$B$5:$B$102,1,0),M16+14),M16+7)))</f>
        <v/>
      </c>
      <c r="O16" s="285" t="str">
        <f>IF($H16="(en blanco)","",IF($H16="","",IFERROR(IF(VLOOKUP(N16+7,'Fechas de clase'!$B$5:$B$102,1,0),N16+14),N16+7)))</f>
        <v/>
      </c>
      <c r="P16" s="285" t="str">
        <f>IF($H16="(en blanco)","",IF($H16="","",IFERROR(IF(VLOOKUP(O16+7,'Fechas de clase'!$B$5:$B$102,1,0),O16+14),O16+7)))</f>
        <v/>
      </c>
      <c r="Q16" s="285" t="str">
        <f>IF($H16="(en blanco)","",IF($H16="","",IFERROR(IF(VLOOKUP(P16+7,'Fechas de clase'!$B$5:$B$102,1,0),P16+14),P16+7)))</f>
        <v/>
      </c>
      <c r="R16" s="285" t="str">
        <f>IF($H16="(en blanco)","",IF($H16="","",IFERROR(IF(VLOOKUP(Q16+7,'Fechas de clase'!$B$5:$B$102,1,0),Q16+14),Q16+7)))</f>
        <v/>
      </c>
      <c r="S16" s="285" t="str">
        <f>IF($H16="(en blanco)","",IF($H16="","",IFERROR(IF(VLOOKUP(R16+7,'Fechas de clase'!$B$5:$B$102,1,0),R16+14),R16+7)))</f>
        <v/>
      </c>
      <c r="T16" s="285" t="str">
        <f>IF($H16="(en blanco)","",IF($H16="","",IFERROR(IF(VLOOKUP(S16+7,'Fechas de clase'!$B$5:$B$102,1,0),S16+14),S16+7)))</f>
        <v/>
      </c>
      <c r="U16" s="285" t="str">
        <f>IF($H16="(en blanco)","",IF($H16="","",IFERROR(IF(VLOOKUP(T16+7,'Fechas de clase'!$B$5:$B$102,1,0),T16+14),T16+7)))</f>
        <v/>
      </c>
      <c r="V16" s="285" t="str">
        <f>IF($H16="(en blanco)","",IF($H16="","",IFERROR(IF(VLOOKUP(U16+7,'Fechas de clase'!$B$5:$B$102,1,0),U16+14),U16+7)))</f>
        <v/>
      </c>
      <c r="W16" s="285" t="str">
        <f>IF($H16="(en blanco)","",IF($H16="","",IFERROR(IF(VLOOKUP(V16+7,'Fechas de clase'!$B$5:$B$102,1,0),V16+14),V16+7)))</f>
        <v/>
      </c>
      <c r="X16" s="285" t="str">
        <f>IF($H16="(en blanco)","",IF($H16="","",IFERROR(IF(VLOOKUP(W16+7,'Fechas de clase'!$B$5:$B$102,1,0),W16+14),W16+7)))</f>
        <v/>
      </c>
      <c r="Y16" s="285" t="str">
        <f>IF($H16="(en blanco)","",IF($H16="","",IFERROR(IF(VLOOKUP(X16+7,'Fechas de clase'!$B$5:$B$102,1,0),X16+14),X16+7)))</f>
        <v/>
      </c>
    </row>
    <row r="17" spans="2:25">
      <c r="B17" s="281">
        <v>45938</v>
      </c>
      <c r="C17" s="282" t="s">
        <v>439</v>
      </c>
      <c r="J17" s="284" t="str">
        <f t="shared" si="0"/>
        <v/>
      </c>
      <c r="K17" s="285" t="str">
        <f>IF($H17="(en blanco)","",IF($H17="","",IFERROR(IF(VLOOKUP(H17+7,'Fechas de clase'!$B$5:$B$102,1,0),H17+14),H17+7)))</f>
        <v/>
      </c>
      <c r="L17" s="285" t="str">
        <f>IF($H17="(en blanco)","",IF($H17="","",IFERROR(IF(VLOOKUP(K17+7,'Fechas de clase'!$B$5:$B$102,1,0),K17+14),K17+7)))</f>
        <v/>
      </c>
      <c r="M17" s="285" t="str">
        <f>IF($H17="(en blanco)","",IF($H17="","",IFERROR(IF(VLOOKUP(L17+7,'Fechas de clase'!$B$5:$B$102,1,0),L17+14),L17+7)))</f>
        <v/>
      </c>
      <c r="N17" s="285" t="str">
        <f>IF($H17="(en blanco)","",IF($H17="","",IFERROR(IF(VLOOKUP(M17+7,'Fechas de clase'!$B$5:$B$102,1,0),M17+14),M17+7)))</f>
        <v/>
      </c>
      <c r="O17" s="285" t="str">
        <f>IF($H17="(en blanco)","",IF($H17="","",IFERROR(IF(VLOOKUP(N17+7,'Fechas de clase'!$B$5:$B$102,1,0),N17+14),N17+7)))</f>
        <v/>
      </c>
      <c r="P17" s="285" t="str">
        <f>IF($H17="(en blanco)","",IF($H17="","",IFERROR(IF(VLOOKUP(O17+7,'Fechas de clase'!$B$5:$B$102,1,0),O17+14),O17+7)))</f>
        <v/>
      </c>
      <c r="Q17" s="285" t="str">
        <f>IF($H17="(en blanco)","",IF($H17="","",IFERROR(IF(VLOOKUP(P17+7,'Fechas de clase'!$B$5:$B$102,1,0),P17+14),P17+7)))</f>
        <v/>
      </c>
      <c r="R17" s="285" t="str">
        <f>IF($H17="(en blanco)","",IF($H17="","",IFERROR(IF(VLOOKUP(Q17+7,'Fechas de clase'!$B$5:$B$102,1,0),Q17+14),Q17+7)))</f>
        <v/>
      </c>
      <c r="S17" s="285" t="str">
        <f>IF($H17="(en blanco)","",IF($H17="","",IFERROR(IF(VLOOKUP(R17+7,'Fechas de clase'!$B$5:$B$102,1,0),R17+14),R17+7)))</f>
        <v/>
      </c>
      <c r="T17" s="285" t="str">
        <f>IF($H17="(en blanco)","",IF($H17="","",IFERROR(IF(VLOOKUP(S17+7,'Fechas de clase'!$B$5:$B$102,1,0),S17+14),S17+7)))</f>
        <v/>
      </c>
      <c r="U17" s="285" t="str">
        <f>IF($H17="(en blanco)","",IF($H17="","",IFERROR(IF(VLOOKUP(T17+7,'Fechas de clase'!$B$5:$B$102,1,0),T17+14),T17+7)))</f>
        <v/>
      </c>
      <c r="V17" s="285" t="str">
        <f>IF($H17="(en blanco)","",IF($H17="","",IFERROR(IF(VLOOKUP(U17+7,'Fechas de clase'!$B$5:$B$102,1,0),U17+14),U17+7)))</f>
        <v/>
      </c>
      <c r="W17" s="285" t="str">
        <f>IF($H17="(en blanco)","",IF($H17="","",IFERROR(IF(VLOOKUP(V17+7,'Fechas de clase'!$B$5:$B$102,1,0),V17+14),V17+7)))</f>
        <v/>
      </c>
      <c r="X17" s="285" t="str">
        <f>IF($H17="(en blanco)","",IF($H17="","",IFERROR(IF(VLOOKUP(W17+7,'Fechas de clase'!$B$5:$B$102,1,0),W17+14),W17+7)))</f>
        <v/>
      </c>
      <c r="Y17" s="285" t="str">
        <f>IF($H17="(en blanco)","",IF($H17="","",IFERROR(IF(VLOOKUP(X17+7,'Fechas de clase'!$B$5:$B$102,1,0),X17+14),X17+7)))</f>
        <v/>
      </c>
    </row>
    <row r="18" spans="2:25">
      <c r="B18" s="281">
        <v>45962</v>
      </c>
      <c r="C18" s="282" t="s">
        <v>440</v>
      </c>
      <c r="J18" s="284" t="str">
        <f t="shared" si="0"/>
        <v/>
      </c>
      <c r="K18" s="285" t="str">
        <f>IF($H18="(en blanco)","",IF($H18="","",IFERROR(IF(VLOOKUP(H18+7,'Fechas de clase'!$B$5:$B$102,1,0),H18+14),H18+7)))</f>
        <v/>
      </c>
      <c r="L18" s="285" t="str">
        <f>IF($H18="(en blanco)","",IF($H18="","",IFERROR(IF(VLOOKUP(K18+7,'Fechas de clase'!$B$5:$B$102,1,0),K18+14),K18+7)))</f>
        <v/>
      </c>
      <c r="M18" s="285" t="str">
        <f>IF($H18="(en blanco)","",IF($H18="","",IFERROR(IF(VLOOKUP(L18+7,'Fechas de clase'!$B$5:$B$102,1,0),L18+14),L18+7)))</f>
        <v/>
      </c>
      <c r="N18" s="285" t="str">
        <f>IF($H18="(en blanco)","",IF($H18="","",IFERROR(IF(VLOOKUP(M18+7,'Fechas de clase'!$B$5:$B$102,1,0),M18+14),M18+7)))</f>
        <v/>
      </c>
      <c r="O18" s="285" t="str">
        <f>IF($H18="(en blanco)","",IF($H18="","",IFERROR(IF(VLOOKUP(N18+7,'Fechas de clase'!$B$5:$B$102,1,0),N18+14),N18+7)))</f>
        <v/>
      </c>
      <c r="P18" s="285" t="str">
        <f>IF($H18="(en blanco)","",IF($H18="","",IFERROR(IF(VLOOKUP(O18+7,'Fechas de clase'!$B$5:$B$102,1,0),O18+14),O18+7)))</f>
        <v/>
      </c>
      <c r="Q18" s="285" t="str">
        <f>IF($H18="(en blanco)","",IF($H18="","",IFERROR(IF(VLOOKUP(P18+7,'Fechas de clase'!$B$5:$B$102,1,0),P18+14),P18+7)))</f>
        <v/>
      </c>
      <c r="R18" s="285" t="str">
        <f>IF($H18="(en blanco)","",IF($H18="","",IFERROR(IF(VLOOKUP(Q18+7,'Fechas de clase'!$B$5:$B$102,1,0),Q18+14),Q18+7)))</f>
        <v/>
      </c>
      <c r="S18" s="285" t="str">
        <f>IF($H18="(en blanco)","",IF($H18="","",IFERROR(IF(VLOOKUP(R18+7,'Fechas de clase'!$B$5:$B$102,1,0),R18+14),R18+7)))</f>
        <v/>
      </c>
      <c r="T18" s="285" t="str">
        <f>IF($H18="(en blanco)","",IF($H18="","",IFERROR(IF(VLOOKUP(S18+7,'Fechas de clase'!$B$5:$B$102,1,0),S18+14),S18+7)))</f>
        <v/>
      </c>
      <c r="U18" s="285" t="str">
        <f>IF($H18="(en blanco)","",IF($H18="","",IFERROR(IF(VLOOKUP(T18+7,'Fechas de clase'!$B$5:$B$102,1,0),T18+14),T18+7)))</f>
        <v/>
      </c>
      <c r="V18" s="285" t="str">
        <f>IF($H18="(en blanco)","",IF($H18="","",IFERROR(IF(VLOOKUP(U18+7,'Fechas de clase'!$B$5:$B$102,1,0),U18+14),U18+7)))</f>
        <v/>
      </c>
      <c r="W18" s="285" t="str">
        <f>IF($H18="(en blanco)","",IF($H18="","",IFERROR(IF(VLOOKUP(V18+7,'Fechas de clase'!$B$5:$B$102,1,0),V18+14),V18+7)))</f>
        <v/>
      </c>
      <c r="X18" s="285" t="str">
        <f>IF($H18="(en blanco)","",IF($H18="","",IFERROR(IF(VLOOKUP(W18+7,'Fechas de clase'!$B$5:$B$102,1,0),W18+14),W18+7)))</f>
        <v/>
      </c>
      <c r="Y18" s="285" t="str">
        <f>IF($H18="(en blanco)","",IF($H18="","",IFERROR(IF(VLOOKUP(X18+7,'Fechas de clase'!$B$5:$B$102,1,0),X18+14),X18+7)))</f>
        <v/>
      </c>
    </row>
    <row r="19" spans="2:25">
      <c r="B19" s="281">
        <v>45999</v>
      </c>
      <c r="C19" s="282" t="s">
        <v>441</v>
      </c>
      <c r="J19" s="284" t="str">
        <f t="shared" si="0"/>
        <v/>
      </c>
      <c r="K19" s="285" t="str">
        <f>IF($H19="(en blanco)","",IF($H19="","",IFERROR(IF(VLOOKUP(H19+7,'Fechas de clase'!$B$5:$B$102,1,0),H19+14),H19+7)))</f>
        <v/>
      </c>
      <c r="L19" s="285" t="str">
        <f>IF($H19="(en blanco)","",IF($H19="","",IFERROR(IF(VLOOKUP(K19+7,'Fechas de clase'!$B$5:$B$102,1,0),K19+14),K19+7)))</f>
        <v/>
      </c>
      <c r="M19" s="285" t="str">
        <f>IF($H19="(en blanco)","",IF($H19="","",IFERROR(IF(VLOOKUP(L19+7,'Fechas de clase'!$B$5:$B$102,1,0),L19+14),L19+7)))</f>
        <v/>
      </c>
      <c r="N19" s="285" t="str">
        <f>IF($H19="(en blanco)","",IF($H19="","",IFERROR(IF(VLOOKUP(M19+7,'Fechas de clase'!$B$5:$B$102,1,0),M19+14),M19+7)))</f>
        <v/>
      </c>
      <c r="O19" s="285" t="str">
        <f>IF($H19="(en blanco)","",IF($H19="","",IFERROR(IF(VLOOKUP(N19+7,'Fechas de clase'!$B$5:$B$102,1,0),N19+14),N19+7)))</f>
        <v/>
      </c>
      <c r="P19" s="285" t="str">
        <f>IF($H19="(en blanco)","",IF($H19="","",IFERROR(IF(VLOOKUP(O19+7,'Fechas de clase'!$B$5:$B$102,1,0),O19+14),O19+7)))</f>
        <v/>
      </c>
      <c r="Q19" s="285" t="str">
        <f>IF($H19="(en blanco)","",IF($H19="","",IFERROR(IF(VLOOKUP(P19+7,'Fechas de clase'!$B$5:$B$102,1,0),P19+14),P19+7)))</f>
        <v/>
      </c>
      <c r="R19" s="285" t="str">
        <f>IF($H19="(en blanco)","",IF($H19="","",IFERROR(IF(VLOOKUP(Q19+7,'Fechas de clase'!$B$5:$B$102,1,0),Q19+14),Q19+7)))</f>
        <v/>
      </c>
      <c r="S19" s="285" t="str">
        <f>IF($H19="(en blanco)","",IF($H19="","",IFERROR(IF(VLOOKUP(R19+7,'Fechas de clase'!$B$5:$B$102,1,0),R19+14),R19+7)))</f>
        <v/>
      </c>
      <c r="T19" s="285" t="str">
        <f>IF($H19="(en blanco)","",IF($H19="","",IFERROR(IF(VLOOKUP(S19+7,'Fechas de clase'!$B$5:$B$102,1,0),S19+14),S19+7)))</f>
        <v/>
      </c>
      <c r="U19" s="285" t="str">
        <f>IF($H19="(en blanco)","",IF($H19="","",IFERROR(IF(VLOOKUP(T19+7,'Fechas de clase'!$B$5:$B$102,1,0),T19+14),T19+7)))</f>
        <v/>
      </c>
      <c r="V19" s="285" t="str">
        <f>IF($H19="(en blanco)","",IF($H19="","",IFERROR(IF(VLOOKUP(U19+7,'Fechas de clase'!$B$5:$B$102,1,0),U19+14),U19+7)))</f>
        <v/>
      </c>
      <c r="W19" s="285" t="str">
        <f>IF($H19="(en blanco)","",IF($H19="","",IFERROR(IF(VLOOKUP(V19+7,'Fechas de clase'!$B$5:$B$102,1,0),V19+14),V19+7)))</f>
        <v/>
      </c>
      <c r="X19" s="285" t="str">
        <f>IF($H19="(en blanco)","",IF($H19="","",IFERROR(IF(VLOOKUP(W19+7,'Fechas de clase'!$B$5:$B$102,1,0),W19+14),W19+7)))</f>
        <v/>
      </c>
      <c r="Y19" s="285" t="str">
        <f>IF($H19="(en blanco)","",IF($H19="","",IFERROR(IF(VLOOKUP(X19+7,'Fechas de clase'!$B$5:$B$102,1,0),X19+14),X19+7)))</f>
        <v/>
      </c>
    </row>
    <row r="20" spans="2:25">
      <c r="B20" s="281">
        <v>46000</v>
      </c>
      <c r="C20" s="282" t="s">
        <v>442</v>
      </c>
      <c r="J20" s="284" t="str">
        <f t="shared" si="0"/>
        <v/>
      </c>
      <c r="K20" s="285" t="str">
        <f>IF($H20="(en blanco)","",IF($H20="","",IFERROR(IF(VLOOKUP(H20+7,'Fechas de clase'!$B$5:$B$102,1,0),H20+14),H20+7)))</f>
        <v/>
      </c>
      <c r="L20" s="285" t="str">
        <f>IF($H20="(en blanco)","",IF($H20="","",IFERROR(IF(VLOOKUP(K20+7,'Fechas de clase'!$B$5:$B$102,1,0),K20+14),K20+7)))</f>
        <v/>
      </c>
      <c r="M20" s="285" t="str">
        <f>IF($H20="(en blanco)","",IF($H20="","",IFERROR(IF(VLOOKUP(L20+7,'Fechas de clase'!$B$5:$B$102,1,0),L20+14),L20+7)))</f>
        <v/>
      </c>
      <c r="N20" s="285" t="str">
        <f>IF($H20="(en blanco)","",IF($H20="","",IFERROR(IF(VLOOKUP(M20+7,'Fechas de clase'!$B$5:$B$102,1,0),M20+14),M20+7)))</f>
        <v/>
      </c>
      <c r="O20" s="285" t="str">
        <f>IF($H20="(en blanco)","",IF($H20="","",IFERROR(IF(VLOOKUP(N20+7,'Fechas de clase'!$B$5:$B$102,1,0),N20+14),N20+7)))</f>
        <v/>
      </c>
      <c r="P20" s="285" t="str">
        <f>IF($H20="(en blanco)","",IF($H20="","",IFERROR(IF(VLOOKUP(O20+7,'Fechas de clase'!$B$5:$B$102,1,0),O20+14),O20+7)))</f>
        <v/>
      </c>
      <c r="Q20" s="285" t="str">
        <f>IF($H20="(en blanco)","",IF($H20="","",IFERROR(IF(VLOOKUP(P20+7,'Fechas de clase'!$B$5:$B$102,1,0),P20+14),P20+7)))</f>
        <v/>
      </c>
      <c r="R20" s="285" t="str">
        <f>IF($H20="(en blanco)","",IF($H20="","",IFERROR(IF(VLOOKUP(Q20+7,'Fechas de clase'!$B$5:$B$102,1,0),Q20+14),Q20+7)))</f>
        <v/>
      </c>
      <c r="S20" s="285" t="str">
        <f>IF($H20="(en blanco)","",IF($H20="","",IFERROR(IF(VLOOKUP(R20+7,'Fechas de clase'!$B$5:$B$102,1,0),R20+14),R20+7)))</f>
        <v/>
      </c>
      <c r="T20" s="285" t="str">
        <f>IF($H20="(en blanco)","",IF($H20="","",IFERROR(IF(VLOOKUP(S20+7,'Fechas de clase'!$B$5:$B$102,1,0),S20+14),S20+7)))</f>
        <v/>
      </c>
      <c r="U20" s="285" t="str">
        <f>IF($H20="(en blanco)","",IF($H20="","",IFERROR(IF(VLOOKUP(T20+7,'Fechas de clase'!$B$5:$B$102,1,0),T20+14),T20+7)))</f>
        <v/>
      </c>
      <c r="V20" s="285" t="str">
        <f>IF($H20="(en blanco)","",IF($H20="","",IFERROR(IF(VLOOKUP(U20+7,'Fechas de clase'!$B$5:$B$102,1,0),U20+14),U20+7)))</f>
        <v/>
      </c>
      <c r="W20" s="285" t="str">
        <f>IF($H20="(en blanco)","",IF($H20="","",IFERROR(IF(VLOOKUP(V20+7,'Fechas de clase'!$B$5:$B$102,1,0),V20+14),V20+7)))</f>
        <v/>
      </c>
      <c r="X20" s="285" t="str">
        <f>IF($H20="(en blanco)","",IF($H20="","",IFERROR(IF(VLOOKUP(W20+7,'Fechas de clase'!$B$5:$B$102,1,0),W20+14),W20+7)))</f>
        <v/>
      </c>
      <c r="Y20" s="285" t="str">
        <f>IF($H20="(en blanco)","",IF($H20="","",IFERROR(IF(VLOOKUP(X20+7,'Fechas de clase'!$B$5:$B$102,1,0),X20+14),X20+7)))</f>
        <v/>
      </c>
    </row>
    <row r="21" spans="2:25">
      <c r="B21" s="281">
        <v>46016</v>
      </c>
      <c r="C21" s="282" t="s">
        <v>443</v>
      </c>
      <c r="J21" s="284" t="str">
        <f t="shared" si="0"/>
        <v/>
      </c>
      <c r="K21" s="285" t="str">
        <f>IF($H21="(en blanco)","",IF($H21="","",IFERROR(IF(VLOOKUP(H21+7,'Fechas de clase'!$B$5:$B$102,1,0),H21+14),H21+7)))</f>
        <v/>
      </c>
      <c r="L21" s="285" t="str">
        <f>IF($H21="(en blanco)","",IF($H21="","",IFERROR(IF(VLOOKUP(K21+7,'Fechas de clase'!$B$5:$B$102,1,0),K21+14),K21+7)))</f>
        <v/>
      </c>
      <c r="M21" s="285" t="str">
        <f>IF($H21="(en blanco)","",IF($H21="","",IFERROR(IF(VLOOKUP(L21+7,'Fechas de clase'!$B$5:$B$102,1,0),L21+14),L21+7)))</f>
        <v/>
      </c>
      <c r="N21" s="285" t="str">
        <f>IF($H21="(en blanco)","",IF($H21="","",IFERROR(IF(VLOOKUP(M21+7,'Fechas de clase'!$B$5:$B$102,1,0),M21+14),M21+7)))</f>
        <v/>
      </c>
      <c r="O21" s="285" t="str">
        <f>IF($H21="(en blanco)","",IF($H21="","",IFERROR(IF(VLOOKUP(N21+7,'Fechas de clase'!$B$5:$B$102,1,0),N21+14),N21+7)))</f>
        <v/>
      </c>
      <c r="P21" s="285" t="str">
        <f>IF($H21="(en blanco)","",IF($H21="","",IFERROR(IF(VLOOKUP(O21+7,'Fechas de clase'!$B$5:$B$102,1,0),O21+14),O21+7)))</f>
        <v/>
      </c>
      <c r="Q21" s="285" t="str">
        <f>IF($H21="(en blanco)","",IF($H21="","",IFERROR(IF(VLOOKUP(P21+7,'Fechas de clase'!$B$5:$B$102,1,0),P21+14),P21+7)))</f>
        <v/>
      </c>
      <c r="R21" s="285" t="str">
        <f>IF($H21="(en blanco)","",IF($H21="","",IFERROR(IF(VLOOKUP(Q21+7,'Fechas de clase'!$B$5:$B$102,1,0),Q21+14),Q21+7)))</f>
        <v/>
      </c>
      <c r="S21" s="285" t="str">
        <f>IF($H21="(en blanco)","",IF($H21="","",IFERROR(IF(VLOOKUP(R21+7,'Fechas de clase'!$B$5:$B$102,1,0),R21+14),R21+7)))</f>
        <v/>
      </c>
      <c r="T21" s="285" t="str">
        <f>IF($H21="(en blanco)","",IF($H21="","",IFERROR(IF(VLOOKUP(S21+7,'Fechas de clase'!$B$5:$B$102,1,0),S21+14),S21+7)))</f>
        <v/>
      </c>
      <c r="U21" s="285" t="str">
        <f>IF($H21="(en blanco)","",IF($H21="","",IFERROR(IF(VLOOKUP(T21+7,'Fechas de clase'!$B$5:$B$102,1,0),T21+14),T21+7)))</f>
        <v/>
      </c>
      <c r="V21" s="285" t="str">
        <f>IF($H21="(en blanco)","",IF($H21="","",IFERROR(IF(VLOOKUP(U21+7,'Fechas de clase'!$B$5:$B$102,1,0),U21+14),U21+7)))</f>
        <v/>
      </c>
      <c r="W21" s="285" t="str">
        <f>IF($H21="(en blanco)","",IF($H21="","",IFERROR(IF(VLOOKUP(V21+7,'Fechas de clase'!$B$5:$B$102,1,0),V21+14),V21+7)))</f>
        <v/>
      </c>
      <c r="X21" s="285" t="str">
        <f>IF($H21="(en blanco)","",IF($H21="","",IFERROR(IF(VLOOKUP(W21+7,'Fechas de clase'!$B$5:$B$102,1,0),W21+14),W21+7)))</f>
        <v/>
      </c>
      <c r="Y21" s="285" t="str">
        <f>IF($H21="(en blanco)","",IF($H21="","",IFERROR(IF(VLOOKUP(X21+7,'Fechas de clase'!$B$5:$B$102,1,0),X21+14),X21+7)))</f>
        <v/>
      </c>
    </row>
    <row r="22" spans="2:25">
      <c r="J22" s="284" t="str">
        <f t="shared" si="0"/>
        <v/>
      </c>
      <c r="K22" s="285" t="str">
        <f>IF($H22="(en blanco)","",IF($H22="","",IFERROR(IF(VLOOKUP(H22+7,'Fechas de clase'!$B$5:$B$102,1,0),H22+14),H22+7)))</f>
        <v/>
      </c>
      <c r="L22" s="285" t="str">
        <f>IF($H22="(en blanco)","",IF($H22="","",IFERROR(IF(VLOOKUP(K22+7,'Fechas de clase'!$B$5:$B$102,1,0),K22+14),K22+7)))</f>
        <v/>
      </c>
      <c r="M22" s="285" t="str">
        <f>IF($H22="(en blanco)","",IF($H22="","",IFERROR(IF(VLOOKUP(L22+7,'Fechas de clase'!$B$5:$B$102,1,0),L22+14),L22+7)))</f>
        <v/>
      </c>
      <c r="N22" s="285" t="str">
        <f>IF($H22="(en blanco)","",IF($H22="","",IFERROR(IF(VLOOKUP(M22+7,'Fechas de clase'!$B$5:$B$102,1,0),M22+14),M22+7)))</f>
        <v/>
      </c>
      <c r="O22" s="285" t="str">
        <f>IF($H22="(en blanco)","",IF($H22="","",IFERROR(IF(VLOOKUP(N22+7,'Fechas de clase'!$B$5:$B$102,1,0),N22+14),N22+7)))</f>
        <v/>
      </c>
      <c r="P22" s="285" t="str">
        <f>IF($H22="(en blanco)","",IF($H22="","",IFERROR(IF(VLOOKUP(O22+7,'Fechas de clase'!$B$5:$B$102,1,0),O22+14),O22+7)))</f>
        <v/>
      </c>
      <c r="Q22" s="285" t="str">
        <f>IF($H22="(en blanco)","",IF($H22="","",IFERROR(IF(VLOOKUP(P22+7,'Fechas de clase'!$B$5:$B$102,1,0),P22+14),P22+7)))</f>
        <v/>
      </c>
      <c r="R22" s="285" t="str">
        <f>IF($H22="(en blanco)","",IF($H22="","",IFERROR(IF(VLOOKUP(Q22+7,'Fechas de clase'!$B$5:$B$102,1,0),Q22+14),Q22+7)))</f>
        <v/>
      </c>
      <c r="S22" s="285" t="str">
        <f>IF($H22="(en blanco)","",IF($H22="","",IFERROR(IF(VLOOKUP(R22+7,'Fechas de clase'!$B$5:$B$102,1,0),R22+14),R22+7)))</f>
        <v/>
      </c>
      <c r="T22" s="285" t="str">
        <f>IF($H22="(en blanco)","",IF($H22="","",IFERROR(IF(VLOOKUP(S22+7,'Fechas de clase'!$B$5:$B$102,1,0),S22+14),S22+7)))</f>
        <v/>
      </c>
      <c r="U22" s="285" t="str">
        <f>IF($H22="(en blanco)","",IF($H22="","",IFERROR(IF(VLOOKUP(T22+7,'Fechas de clase'!$B$5:$B$102,1,0),T22+14),T22+7)))</f>
        <v/>
      </c>
      <c r="V22" s="285" t="str">
        <f>IF($H22="(en blanco)","",IF($H22="","",IFERROR(IF(VLOOKUP(U22+7,'Fechas de clase'!$B$5:$B$102,1,0),U22+14),U22+7)))</f>
        <v/>
      </c>
      <c r="W22" s="285" t="str">
        <f>IF($H22="(en blanco)","",IF($H22="","",IFERROR(IF(VLOOKUP(V22+7,'Fechas de clase'!$B$5:$B$102,1,0),V22+14),V22+7)))</f>
        <v/>
      </c>
      <c r="X22" s="285" t="str">
        <f>IF($H22="(en blanco)","",IF($H22="","",IFERROR(IF(VLOOKUP(W22+7,'Fechas de clase'!$B$5:$B$102,1,0),W22+14),W22+7)))</f>
        <v/>
      </c>
      <c r="Y22" s="285" t="str">
        <f>IF($H22="(en blanco)","",IF($H22="","",IFERROR(IF(VLOOKUP(X22+7,'Fechas de clase'!$B$5:$B$102,1,0),X22+14),X22+7)))</f>
        <v/>
      </c>
    </row>
    <row r="23" spans="2:25">
      <c r="J23" s="284" t="str">
        <f t="shared" si="0"/>
        <v/>
      </c>
      <c r="K23" s="285" t="str">
        <f>IF($H23="(en blanco)","",IF($H23="","",IFERROR(IF(VLOOKUP(H23+7,'Fechas de clase'!$B$5:$B$102,1,0),H23+14),H23+7)))</f>
        <v/>
      </c>
      <c r="L23" s="285" t="str">
        <f>IF($H23="(en blanco)","",IF($H23="","",IFERROR(IF(VLOOKUP(K23+7,'Fechas de clase'!$B$5:$B$102,1,0),K23+14),K23+7)))</f>
        <v/>
      </c>
      <c r="M23" s="285" t="str">
        <f>IF($H23="(en blanco)","",IF($H23="","",IFERROR(IF(VLOOKUP(L23+7,'Fechas de clase'!$B$5:$B$102,1,0),L23+14),L23+7)))</f>
        <v/>
      </c>
      <c r="N23" s="285" t="str">
        <f>IF($H23="(en blanco)","",IF($H23="","",IFERROR(IF(VLOOKUP(M23+7,'Fechas de clase'!$B$5:$B$102,1,0),M23+14),M23+7)))</f>
        <v/>
      </c>
      <c r="O23" s="285" t="str">
        <f>IF($H23="(en blanco)","",IF($H23="","",IFERROR(IF(VLOOKUP(N23+7,'Fechas de clase'!$B$5:$B$102,1,0),N23+14),N23+7)))</f>
        <v/>
      </c>
      <c r="P23" s="285" t="str">
        <f>IF($H23="(en blanco)","",IF($H23="","",IFERROR(IF(VLOOKUP(O23+7,'Fechas de clase'!$B$5:$B$102,1,0),O23+14),O23+7)))</f>
        <v/>
      </c>
      <c r="Q23" s="285" t="str">
        <f>IF($H23="(en blanco)","",IF($H23="","",IFERROR(IF(VLOOKUP(P23+7,'Fechas de clase'!$B$5:$B$102,1,0),P23+14),P23+7)))</f>
        <v/>
      </c>
      <c r="R23" s="285" t="str">
        <f>IF($H23="(en blanco)","",IF($H23="","",IFERROR(IF(VLOOKUP(Q23+7,'Fechas de clase'!$B$5:$B$102,1,0),Q23+14),Q23+7)))</f>
        <v/>
      </c>
      <c r="S23" s="285" t="str">
        <f>IF($H23="(en blanco)","",IF($H23="","",IFERROR(IF(VLOOKUP(R23+7,'Fechas de clase'!$B$5:$B$102,1,0),R23+14),R23+7)))</f>
        <v/>
      </c>
      <c r="T23" s="285" t="str">
        <f>IF($H23="(en blanco)","",IF($H23="","",IFERROR(IF(VLOOKUP(S23+7,'Fechas de clase'!$B$5:$B$102,1,0),S23+14),S23+7)))</f>
        <v/>
      </c>
      <c r="U23" s="285" t="str">
        <f>IF($H23="(en blanco)","",IF($H23="","",IFERROR(IF(VLOOKUP(T23+7,'Fechas de clase'!$B$5:$B$102,1,0),T23+14),T23+7)))</f>
        <v/>
      </c>
      <c r="V23" s="285" t="str">
        <f>IF($H23="(en blanco)","",IF($H23="","",IFERROR(IF(VLOOKUP(U23+7,'Fechas de clase'!$B$5:$B$102,1,0),U23+14),U23+7)))</f>
        <v/>
      </c>
      <c r="W23" s="285" t="str">
        <f>IF($H23="(en blanco)","",IF($H23="","",IFERROR(IF(VLOOKUP(V23+7,'Fechas de clase'!$B$5:$B$102,1,0),V23+14),V23+7)))</f>
        <v/>
      </c>
      <c r="X23" s="285" t="str">
        <f>IF($H23="(en blanco)","",IF($H23="","",IFERROR(IF(VLOOKUP(W23+7,'Fechas de clase'!$B$5:$B$102,1,0),W23+14),W23+7)))</f>
        <v/>
      </c>
      <c r="Y23" s="285" t="str">
        <f>IF($H23="(en blanco)","",IF($H23="","",IFERROR(IF(VLOOKUP(X23+7,'Fechas de clase'!$B$5:$B$102,1,0),X23+14),X23+7)))</f>
        <v/>
      </c>
    </row>
    <row r="24" spans="2:25">
      <c r="B24" s="286"/>
      <c r="J24" s="284" t="str">
        <f t="shared" si="0"/>
        <v/>
      </c>
      <c r="K24" s="285" t="str">
        <f>IF($H24="(en blanco)","",IF($H24="","",IFERROR(IF(VLOOKUP(H24+7,'Fechas de clase'!$B$5:$B$102,1,0),H24+14),H24+7)))</f>
        <v/>
      </c>
      <c r="L24" s="285" t="str">
        <f>IF($H24="(en blanco)","",IF($H24="","",IFERROR(IF(VLOOKUP(K24+7,'Fechas de clase'!$B$5:$B$102,1,0),K24+14),K24+7)))</f>
        <v/>
      </c>
      <c r="M24" s="285" t="str">
        <f>IF($H24="(en blanco)","",IF($H24="","",IFERROR(IF(VLOOKUP(L24+7,'Fechas de clase'!$B$5:$B$102,1,0),L24+14),L24+7)))</f>
        <v/>
      </c>
      <c r="N24" s="285" t="str">
        <f>IF($H24="(en blanco)","",IF($H24="","",IFERROR(IF(VLOOKUP(M24+7,'Fechas de clase'!$B$5:$B$102,1,0),M24+14),M24+7)))</f>
        <v/>
      </c>
      <c r="O24" s="285" t="str">
        <f>IF($H24="(en blanco)","",IF($H24="","",IFERROR(IF(VLOOKUP(N24+7,'Fechas de clase'!$B$5:$B$102,1,0),N24+14),N24+7)))</f>
        <v/>
      </c>
      <c r="P24" s="285" t="str">
        <f>IF($H24="(en blanco)","",IF($H24="","",IFERROR(IF(VLOOKUP(O24+7,'Fechas de clase'!$B$5:$B$102,1,0),O24+14),O24+7)))</f>
        <v/>
      </c>
      <c r="Q24" s="285" t="str">
        <f>IF($H24="(en blanco)","",IF($H24="","",IFERROR(IF(VLOOKUP(P24+7,'Fechas de clase'!$B$5:$B$102,1,0),P24+14),P24+7)))</f>
        <v/>
      </c>
      <c r="R24" s="285" t="str">
        <f>IF($H24="(en blanco)","",IF($H24="","",IFERROR(IF(VLOOKUP(Q24+7,'Fechas de clase'!$B$5:$B$102,1,0),Q24+14),Q24+7)))</f>
        <v/>
      </c>
      <c r="S24" s="285" t="str">
        <f>IF($H24="(en blanco)","",IF($H24="","",IFERROR(IF(VLOOKUP(R24+7,'Fechas de clase'!$B$5:$B$102,1,0),R24+14),R24+7)))</f>
        <v/>
      </c>
      <c r="T24" s="285" t="str">
        <f>IF($H24="(en blanco)","",IF($H24="","",IFERROR(IF(VLOOKUP(S24+7,'Fechas de clase'!$B$5:$B$102,1,0),S24+14),S24+7)))</f>
        <v/>
      </c>
      <c r="U24" s="285" t="str">
        <f>IF($H24="(en blanco)","",IF($H24="","",IFERROR(IF(VLOOKUP(T24+7,'Fechas de clase'!$B$5:$B$102,1,0),T24+14),T24+7)))</f>
        <v/>
      </c>
      <c r="V24" s="285" t="str">
        <f>IF($H24="(en blanco)","",IF($H24="","",IFERROR(IF(VLOOKUP(U24+7,'Fechas de clase'!$B$5:$B$102,1,0),U24+14),U24+7)))</f>
        <v/>
      </c>
      <c r="W24" s="285" t="str">
        <f>IF($H24="(en blanco)","",IF($H24="","",IFERROR(IF(VLOOKUP(V24+7,'Fechas de clase'!$B$5:$B$102,1,0),V24+14),V24+7)))</f>
        <v/>
      </c>
      <c r="X24" s="285" t="str">
        <f>IF($H24="(en blanco)","",IF($H24="","",IFERROR(IF(VLOOKUP(W24+7,'Fechas de clase'!$B$5:$B$102,1,0),W24+14),W24+7)))</f>
        <v/>
      </c>
      <c r="Y24" s="285" t="str">
        <f>IF($H24="(en blanco)","",IF($H24="","",IFERROR(IF(VLOOKUP(X24+7,'Fechas de clase'!$B$5:$B$102,1,0),X24+14),X24+7)))</f>
        <v/>
      </c>
    </row>
    <row r="25" spans="2:25">
      <c r="B25" s="286"/>
      <c r="J25" s="284" t="str">
        <f t="shared" si="0"/>
        <v/>
      </c>
      <c r="K25" s="285" t="str">
        <f>IF($H25="(en blanco)","",IF($H25="","",IFERROR(IF(VLOOKUP(H25+7,'Fechas de clase'!$B$5:$B$102,1,0),H25+14),H25+7)))</f>
        <v/>
      </c>
      <c r="L25" s="285" t="str">
        <f>IF($H25="(en blanco)","",IF($H25="","",IFERROR(IF(VLOOKUP(K25+7,'Fechas de clase'!$B$5:$B$102,1,0),K25+14),K25+7)))</f>
        <v/>
      </c>
      <c r="M25" s="285" t="str">
        <f>IF($H25="(en blanco)","",IF($H25="","",IFERROR(IF(VLOOKUP(L25+7,'Fechas de clase'!$B$5:$B$102,1,0),L25+14),L25+7)))</f>
        <v/>
      </c>
      <c r="N25" s="285" t="str">
        <f>IF($H25="(en blanco)","",IF($H25="","",IFERROR(IF(VLOOKUP(M25+7,'Fechas de clase'!$B$5:$B$102,1,0),M25+14),M25+7)))</f>
        <v/>
      </c>
      <c r="O25" s="285" t="str">
        <f>IF($H25="(en blanco)","",IF($H25="","",IFERROR(IF(VLOOKUP(N25+7,'Fechas de clase'!$B$5:$B$102,1,0),N25+14),N25+7)))</f>
        <v/>
      </c>
      <c r="P25" s="285" t="str">
        <f>IF($H25="(en blanco)","",IF($H25="","",IFERROR(IF(VLOOKUP(O25+7,'Fechas de clase'!$B$5:$B$102,1,0),O25+14),O25+7)))</f>
        <v/>
      </c>
      <c r="Q25" s="285" t="str">
        <f>IF($H25="(en blanco)","",IF($H25="","",IFERROR(IF(VLOOKUP(P25+7,'Fechas de clase'!$B$5:$B$102,1,0),P25+14),P25+7)))</f>
        <v/>
      </c>
      <c r="R25" s="285" t="str">
        <f>IF($H25="(en blanco)","",IF($H25="","",IFERROR(IF(VLOOKUP(Q25+7,'Fechas de clase'!$B$5:$B$102,1,0),Q25+14),Q25+7)))</f>
        <v/>
      </c>
      <c r="S25" s="285" t="str">
        <f>IF($H25="(en blanco)","",IF($H25="","",IFERROR(IF(VLOOKUP(R25+7,'Fechas de clase'!$B$5:$B$102,1,0),R25+14),R25+7)))</f>
        <v/>
      </c>
      <c r="T25" s="285" t="str">
        <f>IF($H25="(en blanco)","",IF($H25="","",IFERROR(IF(VLOOKUP(S25+7,'Fechas de clase'!$B$5:$B$102,1,0),S25+14),S25+7)))</f>
        <v/>
      </c>
      <c r="U25" s="285" t="str">
        <f>IF($H25="(en blanco)","",IF($H25="","",IFERROR(IF(VLOOKUP(T25+7,'Fechas de clase'!$B$5:$B$102,1,0),T25+14),T25+7)))</f>
        <v/>
      </c>
      <c r="V25" s="285" t="str">
        <f>IF($H25="(en blanco)","",IF($H25="","",IFERROR(IF(VLOOKUP(U25+7,'Fechas de clase'!$B$5:$B$102,1,0),U25+14),U25+7)))</f>
        <v/>
      </c>
      <c r="W25" s="285" t="str">
        <f>IF($H25="(en blanco)","",IF($H25="","",IFERROR(IF(VLOOKUP(V25+7,'Fechas de clase'!$B$5:$B$102,1,0),V25+14),V25+7)))</f>
        <v/>
      </c>
      <c r="X25" s="285" t="str">
        <f>IF($H25="(en blanco)","",IF($H25="","",IFERROR(IF(VLOOKUP(W25+7,'Fechas de clase'!$B$5:$B$102,1,0),W25+14),W25+7)))</f>
        <v/>
      </c>
      <c r="Y25" s="285" t="str">
        <f>IF($H25="(en blanco)","",IF($H25="","",IFERROR(IF(VLOOKUP(X25+7,'Fechas de clase'!$B$5:$B$102,1,0),X25+14),X25+7)))</f>
        <v/>
      </c>
    </row>
    <row r="26" spans="2:25">
      <c r="B26" s="286"/>
      <c r="J26" s="284" t="str">
        <f t="shared" si="0"/>
        <v/>
      </c>
      <c r="K26" s="285" t="str">
        <f>IF($H26="(en blanco)","",IF($H26="","",IFERROR(IF(VLOOKUP(H26+7,'Fechas de clase'!$B$5:$B$102,1,0),H26+14),H26+7)))</f>
        <v/>
      </c>
      <c r="L26" s="285" t="str">
        <f>IF($H26="(en blanco)","",IF($H26="","",IFERROR(IF(VLOOKUP(K26+7,'Fechas de clase'!$B$5:$B$102,1,0),K26+14),K26+7)))</f>
        <v/>
      </c>
      <c r="M26" s="285" t="str">
        <f>IF($H26="(en blanco)","",IF($H26="","",IFERROR(IF(VLOOKUP(L26+7,'Fechas de clase'!$B$5:$B$102,1,0),L26+14),L26+7)))</f>
        <v/>
      </c>
      <c r="N26" s="285" t="str">
        <f>IF($H26="(en blanco)","",IF($H26="","",IFERROR(IF(VLOOKUP(M26+7,'Fechas de clase'!$B$5:$B$102,1,0),M26+14),M26+7)))</f>
        <v/>
      </c>
      <c r="O26" s="285" t="str">
        <f>IF($H26="(en blanco)","",IF($H26="","",IFERROR(IF(VLOOKUP(N26+7,'Fechas de clase'!$B$5:$B$102,1,0),N26+14),N26+7)))</f>
        <v/>
      </c>
      <c r="P26" s="285" t="str">
        <f>IF($H26="(en blanco)","",IF($H26="","",IFERROR(IF(VLOOKUP(O26+7,'Fechas de clase'!$B$5:$B$102,1,0),O26+14),O26+7)))</f>
        <v/>
      </c>
      <c r="Q26" s="285" t="str">
        <f>IF($H26="(en blanco)","",IF($H26="","",IFERROR(IF(VLOOKUP(P26+7,'Fechas de clase'!$B$5:$B$102,1,0),P26+14),P26+7)))</f>
        <v/>
      </c>
      <c r="R26" s="285" t="str">
        <f>IF($H26="(en blanco)","",IF($H26="","",IFERROR(IF(VLOOKUP(Q26+7,'Fechas de clase'!$B$5:$B$102,1,0),Q26+14),Q26+7)))</f>
        <v/>
      </c>
      <c r="S26" s="285" t="str">
        <f>IF($H26="(en blanco)","",IF($H26="","",IFERROR(IF(VLOOKUP(R26+7,'Fechas de clase'!$B$5:$B$102,1,0),R26+14),R26+7)))</f>
        <v/>
      </c>
      <c r="T26" s="285" t="str">
        <f>IF($H26="(en blanco)","",IF($H26="","",IFERROR(IF(VLOOKUP(S26+7,'Fechas de clase'!$B$5:$B$102,1,0),S26+14),S26+7)))</f>
        <v/>
      </c>
      <c r="U26" s="285" t="str">
        <f>IF($H26="(en blanco)","",IF($H26="","",IFERROR(IF(VLOOKUP(T26+7,'Fechas de clase'!$B$5:$B$102,1,0),T26+14),T26+7)))</f>
        <v/>
      </c>
      <c r="V26" s="285" t="str">
        <f>IF($H26="(en blanco)","",IF($H26="","",IFERROR(IF(VLOOKUP(U26+7,'Fechas de clase'!$B$5:$B$102,1,0),U26+14),U26+7)))</f>
        <v/>
      </c>
      <c r="W26" s="285" t="str">
        <f>IF($H26="(en blanco)","",IF($H26="","",IFERROR(IF(VLOOKUP(V26+7,'Fechas de clase'!$B$5:$B$102,1,0),V26+14),V26+7)))</f>
        <v/>
      </c>
      <c r="X26" s="285" t="str">
        <f>IF($H26="(en blanco)","",IF($H26="","",IFERROR(IF(VLOOKUP(W26+7,'Fechas de clase'!$B$5:$B$102,1,0),W26+14),W26+7)))</f>
        <v/>
      </c>
      <c r="Y26" s="285" t="str">
        <f>IF($H26="(en blanco)","",IF($H26="","",IFERROR(IF(VLOOKUP(X26+7,'Fechas de clase'!$B$5:$B$102,1,0),X26+14),X26+7)))</f>
        <v/>
      </c>
    </row>
    <row r="27" spans="2:25">
      <c r="B27" s="286"/>
      <c r="J27" s="284" t="str">
        <f t="shared" si="0"/>
        <v/>
      </c>
      <c r="K27" s="285" t="str">
        <f>IF($H27="(en blanco)","",IF($H27="","",IFERROR(IF(VLOOKUP(H27+7,'Fechas de clase'!$B$5:$B$102,1,0),H27+14),H27+7)))</f>
        <v/>
      </c>
      <c r="L27" s="285" t="str">
        <f>IF($H27="(en blanco)","",IF($H27="","",IFERROR(IF(VLOOKUP(K27+7,'Fechas de clase'!$B$5:$B$102,1,0),K27+14),K27+7)))</f>
        <v/>
      </c>
      <c r="M27" s="285" t="str">
        <f>IF($H27="(en blanco)","",IF($H27="","",IFERROR(IF(VLOOKUP(L27+7,'Fechas de clase'!$B$5:$B$102,1,0),L27+14),L27+7)))</f>
        <v/>
      </c>
      <c r="N27" s="285" t="str">
        <f>IF($H27="(en blanco)","",IF($H27="","",IFERROR(IF(VLOOKUP(M27+7,'Fechas de clase'!$B$5:$B$102,1,0),M27+14),M27+7)))</f>
        <v/>
      </c>
      <c r="O27" s="285" t="str">
        <f>IF($H27="(en blanco)","",IF($H27="","",IFERROR(IF(VLOOKUP(N27+7,'Fechas de clase'!$B$5:$B$102,1,0),N27+14),N27+7)))</f>
        <v/>
      </c>
      <c r="P27" s="285" t="str">
        <f>IF($H27="(en blanco)","",IF($H27="","",IFERROR(IF(VLOOKUP(O27+7,'Fechas de clase'!$B$5:$B$102,1,0),O27+14),O27+7)))</f>
        <v/>
      </c>
      <c r="Q27" s="285" t="str">
        <f>IF($H27="(en blanco)","",IF($H27="","",IFERROR(IF(VLOOKUP(P27+7,'Fechas de clase'!$B$5:$B$102,1,0),P27+14),P27+7)))</f>
        <v/>
      </c>
      <c r="R27" s="285" t="str">
        <f>IF($H27="(en blanco)","",IF($H27="","",IFERROR(IF(VLOOKUP(Q27+7,'Fechas de clase'!$B$5:$B$102,1,0),Q27+14),Q27+7)))</f>
        <v/>
      </c>
      <c r="S27" s="285" t="str">
        <f>IF($H27="(en blanco)","",IF($H27="","",IFERROR(IF(VLOOKUP(R27+7,'Fechas de clase'!$B$5:$B$102,1,0),R27+14),R27+7)))</f>
        <v/>
      </c>
      <c r="T27" s="285" t="str">
        <f>IF($H27="(en blanco)","",IF($H27="","",IFERROR(IF(VLOOKUP(S27+7,'Fechas de clase'!$B$5:$B$102,1,0),S27+14),S27+7)))</f>
        <v/>
      </c>
      <c r="U27" s="285" t="str">
        <f>IF($H27="(en blanco)","",IF($H27="","",IFERROR(IF(VLOOKUP(T27+7,'Fechas de clase'!$B$5:$B$102,1,0),T27+14),T27+7)))</f>
        <v/>
      </c>
      <c r="V27" s="285" t="str">
        <f>IF($H27="(en blanco)","",IF($H27="","",IFERROR(IF(VLOOKUP(U27+7,'Fechas de clase'!$B$5:$B$102,1,0),U27+14),U27+7)))</f>
        <v/>
      </c>
      <c r="W27" s="285" t="str">
        <f>IF($H27="(en blanco)","",IF($H27="","",IFERROR(IF(VLOOKUP(V27+7,'Fechas de clase'!$B$5:$B$102,1,0),V27+14),V27+7)))</f>
        <v/>
      </c>
      <c r="X27" s="285" t="str">
        <f>IF($H27="(en blanco)","",IF($H27="","",IFERROR(IF(VLOOKUP(W27+7,'Fechas de clase'!$B$5:$B$102,1,0),W27+14),W27+7)))</f>
        <v/>
      </c>
      <c r="Y27" s="285" t="str">
        <f>IF($H27="(en blanco)","",IF($H27="","",IFERROR(IF(VLOOKUP(X27+7,'Fechas de clase'!$B$5:$B$102,1,0),X27+14),X27+7)))</f>
        <v/>
      </c>
    </row>
    <row r="28" spans="2:25">
      <c r="B28" s="286"/>
      <c r="J28" s="284" t="str">
        <f t="shared" si="0"/>
        <v/>
      </c>
      <c r="K28" s="285" t="str">
        <f>IF($H28="(en blanco)","",IF($H28="","",IFERROR(IF(VLOOKUP(H28+7,'Fechas de clase'!$B$5:$B$102,1,0),H28+14),H28+7)))</f>
        <v/>
      </c>
      <c r="L28" s="285" t="str">
        <f>IF($H28="(en blanco)","",IF($H28="","",IFERROR(IF(VLOOKUP(K28+7,'Fechas de clase'!$B$5:$B$102,1,0),K28+14),K28+7)))</f>
        <v/>
      </c>
      <c r="M28" s="285" t="str">
        <f>IF($H28="(en blanco)","",IF($H28="","",IFERROR(IF(VLOOKUP(L28+7,'Fechas de clase'!$B$5:$B$102,1,0),L28+14),L28+7)))</f>
        <v/>
      </c>
      <c r="N28" s="285" t="str">
        <f>IF($H28="(en blanco)","",IF($H28="","",IFERROR(IF(VLOOKUP(M28+7,'Fechas de clase'!$B$5:$B$102,1,0),M28+14),M28+7)))</f>
        <v/>
      </c>
      <c r="O28" s="285" t="str">
        <f>IF($H28="(en blanco)","",IF($H28="","",IFERROR(IF(VLOOKUP(N28+7,'Fechas de clase'!$B$5:$B$102,1,0),N28+14),N28+7)))</f>
        <v/>
      </c>
      <c r="P28" s="285" t="str">
        <f>IF($H28="(en blanco)","",IF($H28="","",IFERROR(IF(VLOOKUP(O28+7,'Fechas de clase'!$B$5:$B$102,1,0),O28+14),O28+7)))</f>
        <v/>
      </c>
      <c r="Q28" s="285" t="str">
        <f>IF($H28="(en blanco)","",IF($H28="","",IFERROR(IF(VLOOKUP(P28+7,'Fechas de clase'!$B$5:$B$102,1,0),P28+14),P28+7)))</f>
        <v/>
      </c>
      <c r="R28" s="285" t="str">
        <f>IF($H28="(en blanco)","",IF($H28="","",IFERROR(IF(VLOOKUP(Q28+7,'Fechas de clase'!$B$5:$B$102,1,0),Q28+14),Q28+7)))</f>
        <v/>
      </c>
      <c r="S28" s="285" t="str">
        <f>IF($H28="(en blanco)","",IF($H28="","",IFERROR(IF(VLOOKUP(R28+7,'Fechas de clase'!$B$5:$B$102,1,0),R28+14),R28+7)))</f>
        <v/>
      </c>
      <c r="T28" s="285" t="str">
        <f>IF($H28="(en blanco)","",IF($H28="","",IFERROR(IF(VLOOKUP(S28+7,'Fechas de clase'!$B$5:$B$102,1,0),S28+14),S28+7)))</f>
        <v/>
      </c>
      <c r="U28" s="285" t="str">
        <f>IF($H28="(en blanco)","",IF($H28="","",IFERROR(IF(VLOOKUP(T28+7,'Fechas de clase'!$B$5:$B$102,1,0),T28+14),T28+7)))</f>
        <v/>
      </c>
      <c r="V28" s="285" t="str">
        <f>IF($H28="(en blanco)","",IF($H28="","",IFERROR(IF(VLOOKUP(U28+7,'Fechas de clase'!$B$5:$B$102,1,0),U28+14),U28+7)))</f>
        <v/>
      </c>
      <c r="W28" s="285" t="str">
        <f>IF($H28="(en blanco)","",IF($H28="","",IFERROR(IF(VLOOKUP(V28+7,'Fechas de clase'!$B$5:$B$102,1,0),V28+14),V28+7)))</f>
        <v/>
      </c>
      <c r="X28" s="285" t="str">
        <f>IF($H28="(en blanco)","",IF($H28="","",IFERROR(IF(VLOOKUP(W28+7,'Fechas de clase'!$B$5:$B$102,1,0),W28+14),W28+7)))</f>
        <v/>
      </c>
      <c r="Y28" s="285" t="str">
        <f>IF($H28="(en blanco)","",IF($H28="","",IFERROR(IF(VLOOKUP(X28+7,'Fechas de clase'!$B$5:$B$102,1,0),X28+14),X28+7)))</f>
        <v/>
      </c>
    </row>
    <row r="29" spans="2:25">
      <c r="B29" s="286"/>
      <c r="J29" s="284" t="str">
        <f t="shared" si="0"/>
        <v/>
      </c>
      <c r="K29" s="285" t="str">
        <f>IF($H29="(en blanco)","",IF($H29="","",IFERROR(IF(VLOOKUP(H29+7,'Fechas de clase'!$B$5:$B$102,1,0),H29+14),H29+7)))</f>
        <v/>
      </c>
      <c r="L29" s="285" t="str">
        <f>IF($H29="(en blanco)","",IF($H29="","",IFERROR(IF(VLOOKUP(K29+7,'Fechas de clase'!$B$5:$B$102,1,0),K29+14),K29+7)))</f>
        <v/>
      </c>
      <c r="M29" s="285" t="str">
        <f>IF($H29="(en blanco)","",IF($H29="","",IFERROR(IF(VLOOKUP(L29+7,'Fechas de clase'!$B$5:$B$102,1,0),L29+14),L29+7)))</f>
        <v/>
      </c>
      <c r="N29" s="285" t="str">
        <f>IF($H29="(en blanco)","",IF($H29="","",IFERROR(IF(VLOOKUP(M29+7,'Fechas de clase'!$B$5:$B$102,1,0),M29+14),M29+7)))</f>
        <v/>
      </c>
      <c r="O29" s="285" t="str">
        <f>IF($H29="(en blanco)","",IF($H29="","",IFERROR(IF(VLOOKUP(N29+7,'Fechas de clase'!$B$5:$B$102,1,0),N29+14),N29+7)))</f>
        <v/>
      </c>
      <c r="P29" s="285" t="str">
        <f>IF($H29="(en blanco)","",IF($H29="","",IFERROR(IF(VLOOKUP(O29+7,'Fechas de clase'!$B$5:$B$102,1,0),O29+14),O29+7)))</f>
        <v/>
      </c>
      <c r="Q29" s="285" t="str">
        <f>IF($H29="(en blanco)","",IF($H29="","",IFERROR(IF(VLOOKUP(P29+7,'Fechas de clase'!$B$5:$B$102,1,0),P29+14),P29+7)))</f>
        <v/>
      </c>
      <c r="R29" s="285" t="str">
        <f>IF($H29="(en blanco)","",IF($H29="","",IFERROR(IF(VLOOKUP(Q29+7,'Fechas de clase'!$B$5:$B$102,1,0),Q29+14),Q29+7)))</f>
        <v/>
      </c>
      <c r="S29" s="285" t="str">
        <f>IF($H29="(en blanco)","",IF($H29="","",IFERROR(IF(VLOOKUP(R29+7,'Fechas de clase'!$B$5:$B$102,1,0),R29+14),R29+7)))</f>
        <v/>
      </c>
      <c r="T29" s="285" t="str">
        <f>IF($H29="(en blanco)","",IF($H29="","",IFERROR(IF(VLOOKUP(S29+7,'Fechas de clase'!$B$5:$B$102,1,0),S29+14),S29+7)))</f>
        <v/>
      </c>
      <c r="U29" s="285" t="str">
        <f>IF($H29="(en blanco)","",IF($H29="","",IFERROR(IF(VLOOKUP(T29+7,'Fechas de clase'!$B$5:$B$102,1,0),T29+14),T29+7)))</f>
        <v/>
      </c>
      <c r="V29" s="285" t="str">
        <f>IF($H29="(en blanco)","",IF($H29="","",IFERROR(IF(VLOOKUP(U29+7,'Fechas de clase'!$B$5:$B$102,1,0),U29+14),U29+7)))</f>
        <v/>
      </c>
      <c r="W29" s="285" t="str">
        <f>IF($H29="(en blanco)","",IF($H29="","",IFERROR(IF(VLOOKUP(V29+7,'Fechas de clase'!$B$5:$B$102,1,0),V29+14),V29+7)))</f>
        <v/>
      </c>
      <c r="X29" s="285" t="str">
        <f>IF($H29="(en blanco)","",IF($H29="","",IFERROR(IF(VLOOKUP(W29+7,'Fechas de clase'!$B$5:$B$102,1,0),W29+14),W29+7)))</f>
        <v/>
      </c>
      <c r="Y29" s="285" t="str">
        <f>IF($H29="(en blanco)","",IF($H29="","",IFERROR(IF(VLOOKUP(X29+7,'Fechas de clase'!$B$5:$B$102,1,0),X29+14),X29+7)))</f>
        <v/>
      </c>
    </row>
    <row r="30" spans="2:25">
      <c r="B30" s="286"/>
      <c r="J30" s="284" t="str">
        <f t="shared" si="0"/>
        <v/>
      </c>
      <c r="K30" s="285" t="str">
        <f>IF($H30="(en blanco)","",IF($H30="","",IFERROR(IF(VLOOKUP(H30+7,'Fechas de clase'!$B$5:$B$102,1,0),H30+14),H30+7)))</f>
        <v/>
      </c>
      <c r="L30" s="285" t="str">
        <f>IF($H30="(en blanco)","",IF($H30="","",IFERROR(IF(VLOOKUP(K30+7,'Fechas de clase'!$B$5:$B$102,1,0),K30+14),K30+7)))</f>
        <v/>
      </c>
      <c r="M30" s="285" t="str">
        <f>IF($H30="(en blanco)","",IF($H30="","",IFERROR(IF(VLOOKUP(L30+7,'Fechas de clase'!$B$5:$B$102,1,0),L30+14),L30+7)))</f>
        <v/>
      </c>
      <c r="N30" s="285" t="str">
        <f>IF($H30="(en blanco)","",IF($H30="","",IFERROR(IF(VLOOKUP(M30+7,'Fechas de clase'!$B$5:$B$102,1,0),M30+14),M30+7)))</f>
        <v/>
      </c>
      <c r="O30" s="285" t="str">
        <f>IF($H30="(en blanco)","",IF($H30="","",IFERROR(IF(VLOOKUP(N30+7,'Fechas de clase'!$B$5:$B$102,1,0),N30+14),N30+7)))</f>
        <v/>
      </c>
      <c r="P30" s="285" t="str">
        <f>IF($H30="(en blanco)","",IF($H30="","",IFERROR(IF(VLOOKUP(O30+7,'Fechas de clase'!$B$5:$B$102,1,0),O30+14),O30+7)))</f>
        <v/>
      </c>
      <c r="Q30" s="285" t="str">
        <f>IF($H30="(en blanco)","",IF($H30="","",IFERROR(IF(VLOOKUP(P30+7,'Fechas de clase'!$B$5:$B$102,1,0),P30+14),P30+7)))</f>
        <v/>
      </c>
      <c r="R30" s="285" t="str">
        <f>IF($H30="(en blanco)","",IF($H30="","",IFERROR(IF(VLOOKUP(Q30+7,'Fechas de clase'!$B$5:$B$102,1,0),Q30+14),Q30+7)))</f>
        <v/>
      </c>
      <c r="S30" s="285" t="str">
        <f>IF($H30="(en blanco)","",IF($H30="","",IFERROR(IF(VLOOKUP(R30+7,'Fechas de clase'!$B$5:$B$102,1,0),R30+14),R30+7)))</f>
        <v/>
      </c>
      <c r="T30" s="285" t="str">
        <f>IF($H30="(en blanco)","",IF($H30="","",IFERROR(IF(VLOOKUP(S30+7,'Fechas de clase'!$B$5:$B$102,1,0),S30+14),S30+7)))</f>
        <v/>
      </c>
      <c r="U30" s="285" t="str">
        <f>IF($H30="(en blanco)","",IF($H30="","",IFERROR(IF(VLOOKUP(T30+7,'Fechas de clase'!$B$5:$B$102,1,0),T30+14),T30+7)))</f>
        <v/>
      </c>
      <c r="V30" s="285" t="str">
        <f>IF($H30="(en blanco)","",IF($H30="","",IFERROR(IF(VLOOKUP(U30+7,'Fechas de clase'!$B$5:$B$102,1,0),U30+14),U30+7)))</f>
        <v/>
      </c>
      <c r="W30" s="285" t="str">
        <f>IF($H30="(en blanco)","",IF($H30="","",IFERROR(IF(VLOOKUP(V30+7,'Fechas de clase'!$B$5:$B$102,1,0),V30+14),V30+7)))</f>
        <v/>
      </c>
      <c r="X30" s="285" t="str">
        <f>IF($H30="(en blanco)","",IF($H30="","",IFERROR(IF(VLOOKUP(W30+7,'Fechas de clase'!$B$5:$B$102,1,0),W30+14),W30+7)))</f>
        <v/>
      </c>
      <c r="Y30" s="285" t="str">
        <f>IF($H30="(en blanco)","",IF($H30="","",IFERROR(IF(VLOOKUP(X30+7,'Fechas de clase'!$B$5:$B$102,1,0),X30+14),X30+7)))</f>
        <v/>
      </c>
    </row>
    <row r="31" spans="2:25">
      <c r="B31" s="286"/>
      <c r="J31" s="284" t="str">
        <f t="shared" si="0"/>
        <v/>
      </c>
      <c r="K31" s="285" t="str">
        <f>IF($H31="(en blanco)","",IF($H31="","",IFERROR(IF(VLOOKUP(H31+7,'Fechas de clase'!$B$5:$B$102,1,0),H31+14),H31+7)))</f>
        <v/>
      </c>
      <c r="L31" s="285" t="str">
        <f>IF($H31="(en blanco)","",IF($H31="","",IFERROR(IF(VLOOKUP(K31+7,'Fechas de clase'!$B$5:$B$102,1,0),K31+14),K31+7)))</f>
        <v/>
      </c>
      <c r="M31" s="285" t="str">
        <f>IF($H31="(en blanco)","",IF($H31="","",IFERROR(IF(VLOOKUP(L31+7,'Fechas de clase'!$B$5:$B$102,1,0),L31+14),L31+7)))</f>
        <v/>
      </c>
      <c r="N31" s="285" t="str">
        <f>IF($H31="(en blanco)","",IF($H31="","",IFERROR(IF(VLOOKUP(M31+7,'Fechas de clase'!$B$5:$B$102,1,0),M31+14),M31+7)))</f>
        <v/>
      </c>
      <c r="O31" s="285" t="str">
        <f>IF($H31="(en blanco)","",IF($H31="","",IFERROR(IF(VLOOKUP(N31+7,'Fechas de clase'!$B$5:$B$102,1,0),N31+14),N31+7)))</f>
        <v/>
      </c>
      <c r="P31" s="285" t="str">
        <f>IF($H31="(en blanco)","",IF($H31="","",IFERROR(IF(VLOOKUP(O31+7,'Fechas de clase'!$B$5:$B$102,1,0),O31+14),O31+7)))</f>
        <v/>
      </c>
      <c r="Q31" s="285" t="str">
        <f>IF($H31="(en blanco)","",IF($H31="","",IFERROR(IF(VLOOKUP(P31+7,'Fechas de clase'!$B$5:$B$102,1,0),P31+14),P31+7)))</f>
        <v/>
      </c>
      <c r="R31" s="285" t="str">
        <f>IF($H31="(en blanco)","",IF($H31="","",IFERROR(IF(VLOOKUP(Q31+7,'Fechas de clase'!$B$5:$B$102,1,0),Q31+14),Q31+7)))</f>
        <v/>
      </c>
      <c r="S31" s="285" t="str">
        <f>IF($H31="(en blanco)","",IF($H31="","",IFERROR(IF(VLOOKUP(R31+7,'Fechas de clase'!$B$5:$B$102,1,0),R31+14),R31+7)))</f>
        <v/>
      </c>
      <c r="T31" s="285" t="str">
        <f>IF($H31="(en blanco)","",IF($H31="","",IFERROR(IF(VLOOKUP(S31+7,'Fechas de clase'!$B$5:$B$102,1,0),S31+14),S31+7)))</f>
        <v/>
      </c>
      <c r="U31" s="285" t="str">
        <f>IF($H31="(en blanco)","",IF($H31="","",IFERROR(IF(VLOOKUP(T31+7,'Fechas de clase'!$B$5:$B$102,1,0),T31+14),T31+7)))</f>
        <v/>
      </c>
      <c r="V31" s="285" t="str">
        <f>IF($H31="(en blanco)","",IF($H31="","",IFERROR(IF(VLOOKUP(U31+7,'Fechas de clase'!$B$5:$B$102,1,0),U31+14),U31+7)))</f>
        <v/>
      </c>
      <c r="W31" s="285" t="str">
        <f>IF($H31="(en blanco)","",IF($H31="","",IFERROR(IF(VLOOKUP(V31+7,'Fechas de clase'!$B$5:$B$102,1,0),V31+14),V31+7)))</f>
        <v/>
      </c>
      <c r="X31" s="285" t="str">
        <f>IF($H31="(en blanco)","",IF($H31="","",IFERROR(IF(VLOOKUP(W31+7,'Fechas de clase'!$B$5:$B$102,1,0),W31+14),W31+7)))</f>
        <v/>
      </c>
      <c r="Y31" s="285" t="str">
        <f>IF($H31="(en blanco)","",IF($H31="","",IFERROR(IF(VLOOKUP(X31+7,'Fechas de clase'!$B$5:$B$102,1,0),X31+14),X31+7)))</f>
        <v/>
      </c>
    </row>
    <row r="32" spans="2:25">
      <c r="B32" s="286"/>
      <c r="J32" s="284" t="str">
        <f t="shared" si="0"/>
        <v/>
      </c>
      <c r="K32" s="285" t="str">
        <f>IF($H32="(en blanco)","",IF($H32="","",IFERROR(IF(VLOOKUP(H32+7,'Fechas de clase'!$B$5:$B$102,1,0),H32+14),H32+7)))</f>
        <v/>
      </c>
      <c r="L32" s="285" t="str">
        <f>IF($H32="(en blanco)","",IF($H32="","",IFERROR(IF(VLOOKUP(K32+7,'Fechas de clase'!$B$5:$B$102,1,0),K32+14),K32+7)))</f>
        <v/>
      </c>
      <c r="M32" s="285" t="str">
        <f>IF($H32="(en blanco)","",IF($H32="","",IFERROR(IF(VLOOKUP(L32+7,'Fechas de clase'!$B$5:$B$102,1,0),L32+14),L32+7)))</f>
        <v/>
      </c>
      <c r="N32" s="285" t="str">
        <f>IF($H32="(en blanco)","",IF($H32="","",IFERROR(IF(VLOOKUP(M32+7,'Fechas de clase'!$B$5:$B$102,1,0),M32+14),M32+7)))</f>
        <v/>
      </c>
      <c r="O32" s="285" t="str">
        <f>IF($H32="(en blanco)","",IF($H32="","",IFERROR(IF(VLOOKUP(N32+7,'Fechas de clase'!$B$5:$B$102,1,0),N32+14),N32+7)))</f>
        <v/>
      </c>
      <c r="P32" s="285" t="str">
        <f>IF($H32="(en blanco)","",IF($H32="","",IFERROR(IF(VLOOKUP(O32+7,'Fechas de clase'!$B$5:$B$102,1,0),O32+14),O32+7)))</f>
        <v/>
      </c>
      <c r="Q32" s="285" t="str">
        <f>IF($H32="(en blanco)","",IF($H32="","",IFERROR(IF(VLOOKUP(P32+7,'Fechas de clase'!$B$5:$B$102,1,0),P32+14),P32+7)))</f>
        <v/>
      </c>
      <c r="R32" s="285" t="str">
        <f>IF($H32="(en blanco)","",IF($H32="","",IFERROR(IF(VLOOKUP(Q32+7,'Fechas de clase'!$B$5:$B$102,1,0),Q32+14),Q32+7)))</f>
        <v/>
      </c>
      <c r="S32" s="285" t="str">
        <f>IF($H32="(en blanco)","",IF($H32="","",IFERROR(IF(VLOOKUP(R32+7,'Fechas de clase'!$B$5:$B$102,1,0),R32+14),R32+7)))</f>
        <v/>
      </c>
      <c r="T32" s="285" t="str">
        <f>IF($H32="(en blanco)","",IF($H32="","",IFERROR(IF(VLOOKUP(S32+7,'Fechas de clase'!$B$5:$B$102,1,0),S32+14),S32+7)))</f>
        <v/>
      </c>
      <c r="U32" s="285" t="str">
        <f>IF($H32="(en blanco)","",IF($H32="","",IFERROR(IF(VLOOKUP(T32+7,'Fechas de clase'!$B$5:$B$102,1,0),T32+14),T32+7)))</f>
        <v/>
      </c>
      <c r="V32" s="285" t="str">
        <f>IF($H32="(en blanco)","",IF($H32="","",IFERROR(IF(VLOOKUP(U32+7,'Fechas de clase'!$B$5:$B$102,1,0),U32+14),U32+7)))</f>
        <v/>
      </c>
      <c r="W32" s="285" t="str">
        <f>IF($H32="(en blanco)","",IF($H32="","",IFERROR(IF(VLOOKUP(V32+7,'Fechas de clase'!$B$5:$B$102,1,0),V32+14),V32+7)))</f>
        <v/>
      </c>
      <c r="X32" s="285" t="str">
        <f>IF($H32="(en blanco)","",IF($H32="","",IFERROR(IF(VLOOKUP(W32+7,'Fechas de clase'!$B$5:$B$102,1,0),W32+14),W32+7)))</f>
        <v/>
      </c>
      <c r="Y32" s="285" t="str">
        <f>IF($H32="(en blanco)","",IF($H32="","",IFERROR(IF(VLOOKUP(X32+7,'Fechas de clase'!$B$5:$B$102,1,0),X32+14),X32+7)))</f>
        <v/>
      </c>
    </row>
    <row r="33" spans="2:25">
      <c r="B33" s="286"/>
      <c r="J33" s="284" t="str">
        <f t="shared" si="0"/>
        <v/>
      </c>
      <c r="K33" s="285" t="str">
        <f>IF($H33="(en blanco)","",IF($H33="","",IFERROR(IF(VLOOKUP(H33+7,'Fechas de clase'!$B$5:$B$102,1,0),H33+14),H33+7)))</f>
        <v/>
      </c>
      <c r="L33" s="285" t="str">
        <f>IF($H33="(en blanco)","",IF($H33="","",IFERROR(IF(VLOOKUP(K33+7,'Fechas de clase'!$B$5:$B$102,1,0),K33+14),K33+7)))</f>
        <v/>
      </c>
      <c r="M33" s="285" t="str">
        <f>IF($H33="(en blanco)","",IF($H33="","",IFERROR(IF(VLOOKUP(L33+7,'Fechas de clase'!$B$5:$B$102,1,0),L33+14),L33+7)))</f>
        <v/>
      </c>
      <c r="N33" s="285" t="str">
        <f>IF($H33="(en blanco)","",IF($H33="","",IFERROR(IF(VLOOKUP(M33+7,'Fechas de clase'!$B$5:$B$102,1,0),M33+14),M33+7)))</f>
        <v/>
      </c>
      <c r="O33" s="285" t="str">
        <f>IF($H33="(en blanco)","",IF($H33="","",IFERROR(IF(VLOOKUP(N33+7,'Fechas de clase'!$B$5:$B$102,1,0),N33+14),N33+7)))</f>
        <v/>
      </c>
      <c r="P33" s="285" t="str">
        <f>IF($H33="(en blanco)","",IF($H33="","",IFERROR(IF(VLOOKUP(O33+7,'Fechas de clase'!$B$5:$B$102,1,0),O33+14),O33+7)))</f>
        <v/>
      </c>
      <c r="Q33" s="285" t="str">
        <f>IF($H33="(en blanco)","",IF($H33="","",IFERROR(IF(VLOOKUP(P33+7,'Fechas de clase'!$B$5:$B$102,1,0),P33+14),P33+7)))</f>
        <v/>
      </c>
      <c r="R33" s="285" t="str">
        <f>IF($H33="(en blanco)","",IF($H33="","",IFERROR(IF(VLOOKUP(Q33+7,'Fechas de clase'!$B$5:$B$102,1,0),Q33+14),Q33+7)))</f>
        <v/>
      </c>
      <c r="S33" s="285" t="str">
        <f>IF($H33="(en blanco)","",IF($H33="","",IFERROR(IF(VLOOKUP(R33+7,'Fechas de clase'!$B$5:$B$102,1,0),R33+14),R33+7)))</f>
        <v/>
      </c>
      <c r="T33" s="285" t="str">
        <f>IF($H33="(en blanco)","",IF($H33="","",IFERROR(IF(VLOOKUP(S33+7,'Fechas de clase'!$B$5:$B$102,1,0),S33+14),S33+7)))</f>
        <v/>
      </c>
      <c r="U33" s="285" t="str">
        <f>IF($H33="(en blanco)","",IF($H33="","",IFERROR(IF(VLOOKUP(T33+7,'Fechas de clase'!$B$5:$B$102,1,0),T33+14),T33+7)))</f>
        <v/>
      </c>
      <c r="V33" s="285" t="str">
        <f>IF($H33="(en blanco)","",IF($H33="","",IFERROR(IF(VLOOKUP(U33+7,'Fechas de clase'!$B$5:$B$102,1,0),U33+14),U33+7)))</f>
        <v/>
      </c>
      <c r="W33" s="285" t="str">
        <f>IF($H33="(en blanco)","",IF($H33="","",IFERROR(IF(VLOOKUP(V33+7,'Fechas de clase'!$B$5:$B$102,1,0),V33+14),V33+7)))</f>
        <v/>
      </c>
      <c r="X33" s="285" t="str">
        <f>IF($H33="(en blanco)","",IF($H33="","",IFERROR(IF(VLOOKUP(W33+7,'Fechas de clase'!$B$5:$B$102,1,0),W33+14),W33+7)))</f>
        <v/>
      </c>
      <c r="Y33" s="285" t="str">
        <f>IF($H33="(en blanco)","",IF($H33="","",IFERROR(IF(VLOOKUP(X33+7,'Fechas de clase'!$B$5:$B$102,1,0),X33+14),X33+7)))</f>
        <v/>
      </c>
    </row>
    <row r="34" spans="2:25">
      <c r="B34" s="286"/>
      <c r="J34" s="284" t="str">
        <f t="shared" si="0"/>
        <v/>
      </c>
      <c r="K34" s="285" t="str">
        <f>IF($H34="(en blanco)","",IF($H34="","",IFERROR(IF(VLOOKUP(H34+7,'Fechas de clase'!$B$5:$B$102,1,0),H34+14),H34+7)))</f>
        <v/>
      </c>
      <c r="L34" s="285" t="str">
        <f>IF($H34="(en blanco)","",IF($H34="","",IFERROR(IF(VLOOKUP(K34+7,'Fechas de clase'!$B$5:$B$102,1,0),K34+14),K34+7)))</f>
        <v/>
      </c>
      <c r="M34" s="285" t="str">
        <f>IF($H34="(en blanco)","",IF($H34="","",IFERROR(IF(VLOOKUP(L34+7,'Fechas de clase'!$B$5:$B$102,1,0),L34+14),L34+7)))</f>
        <v/>
      </c>
      <c r="N34" s="285" t="str">
        <f>IF($H34="(en blanco)","",IF($H34="","",IFERROR(IF(VLOOKUP(M34+7,'Fechas de clase'!$B$5:$B$102,1,0),M34+14),M34+7)))</f>
        <v/>
      </c>
      <c r="O34" s="285" t="str">
        <f>IF($H34="(en blanco)","",IF($H34="","",IFERROR(IF(VLOOKUP(N34+7,'Fechas de clase'!$B$5:$B$102,1,0),N34+14),N34+7)))</f>
        <v/>
      </c>
      <c r="P34" s="285" t="str">
        <f>IF($H34="(en blanco)","",IF($H34="","",IFERROR(IF(VLOOKUP(O34+7,'Fechas de clase'!$B$5:$B$102,1,0),O34+14),O34+7)))</f>
        <v/>
      </c>
      <c r="Q34" s="285" t="str">
        <f>IF($H34="(en blanco)","",IF($H34="","",IFERROR(IF(VLOOKUP(P34+7,'Fechas de clase'!$B$5:$B$102,1,0),P34+14),P34+7)))</f>
        <v/>
      </c>
      <c r="R34" s="285" t="str">
        <f>IF($H34="(en blanco)","",IF($H34="","",IFERROR(IF(VLOOKUP(Q34+7,'Fechas de clase'!$B$5:$B$102,1,0),Q34+14),Q34+7)))</f>
        <v/>
      </c>
      <c r="S34" s="285" t="str">
        <f>IF($H34="(en blanco)","",IF($H34="","",IFERROR(IF(VLOOKUP(R34+7,'Fechas de clase'!$B$5:$B$102,1,0),R34+14),R34+7)))</f>
        <v/>
      </c>
      <c r="T34" s="285" t="str">
        <f>IF($H34="(en blanco)","",IF($H34="","",IFERROR(IF(VLOOKUP(S34+7,'Fechas de clase'!$B$5:$B$102,1,0),S34+14),S34+7)))</f>
        <v/>
      </c>
      <c r="U34" s="285" t="str">
        <f>IF($H34="(en blanco)","",IF($H34="","",IFERROR(IF(VLOOKUP(T34+7,'Fechas de clase'!$B$5:$B$102,1,0),T34+14),T34+7)))</f>
        <v/>
      </c>
      <c r="V34" s="285" t="str">
        <f>IF($H34="(en blanco)","",IF($H34="","",IFERROR(IF(VLOOKUP(U34+7,'Fechas de clase'!$B$5:$B$102,1,0),U34+14),U34+7)))</f>
        <v/>
      </c>
      <c r="W34" s="285" t="str">
        <f>IF($H34="(en blanco)","",IF($H34="","",IFERROR(IF(VLOOKUP(V34+7,'Fechas de clase'!$B$5:$B$102,1,0),V34+14),V34+7)))</f>
        <v/>
      </c>
      <c r="X34" s="285" t="str">
        <f>IF($H34="(en blanco)","",IF($H34="","",IFERROR(IF(VLOOKUP(W34+7,'Fechas de clase'!$B$5:$B$102,1,0),W34+14),W34+7)))</f>
        <v/>
      </c>
      <c r="Y34" s="285" t="str">
        <f>IF($H34="(en blanco)","",IF($H34="","",IFERROR(IF(VLOOKUP(X34+7,'Fechas de clase'!$B$5:$B$102,1,0),X34+14),X34+7)))</f>
        <v/>
      </c>
    </row>
    <row r="35" spans="2:25">
      <c r="B35" s="286"/>
      <c r="J35" s="284" t="str">
        <f t="shared" si="0"/>
        <v/>
      </c>
      <c r="K35" s="285" t="str">
        <f>IF($H35="(en blanco)","",IF($H35="","",IFERROR(IF(VLOOKUP(H35+7,'Fechas de clase'!$B$5:$B$102,1,0),H35+14),H35+7)))</f>
        <v/>
      </c>
      <c r="L35" s="285" t="str">
        <f>IF($H35="(en blanco)","",IF($H35="","",IFERROR(IF(VLOOKUP(K35+7,'Fechas de clase'!$B$5:$B$102,1,0),K35+14),K35+7)))</f>
        <v/>
      </c>
      <c r="M35" s="285" t="str">
        <f>IF($H35="(en blanco)","",IF($H35="","",IFERROR(IF(VLOOKUP(L35+7,'Fechas de clase'!$B$5:$B$102,1,0),L35+14),L35+7)))</f>
        <v/>
      </c>
      <c r="N35" s="285" t="str">
        <f>IF($H35="(en blanco)","",IF($H35="","",IFERROR(IF(VLOOKUP(M35+7,'Fechas de clase'!$B$5:$B$102,1,0),M35+14),M35+7)))</f>
        <v/>
      </c>
      <c r="O35" s="285" t="str">
        <f>IF($H35="(en blanco)","",IF($H35="","",IFERROR(IF(VLOOKUP(N35+7,'Fechas de clase'!$B$5:$B$102,1,0),N35+14),N35+7)))</f>
        <v/>
      </c>
      <c r="P35" s="285" t="str">
        <f>IF($H35="(en blanco)","",IF($H35="","",IFERROR(IF(VLOOKUP(O35+7,'Fechas de clase'!$B$5:$B$102,1,0),O35+14),O35+7)))</f>
        <v/>
      </c>
      <c r="Q35" s="285" t="str">
        <f>IF($H35="(en blanco)","",IF($H35="","",IFERROR(IF(VLOOKUP(P35+7,'Fechas de clase'!$B$5:$B$102,1,0),P35+14),P35+7)))</f>
        <v/>
      </c>
      <c r="R35" s="285" t="str">
        <f>IF($H35="(en blanco)","",IF($H35="","",IFERROR(IF(VLOOKUP(Q35+7,'Fechas de clase'!$B$5:$B$102,1,0),Q35+14),Q35+7)))</f>
        <v/>
      </c>
      <c r="S35" s="285" t="str">
        <f>IF($H35="(en blanco)","",IF($H35="","",IFERROR(IF(VLOOKUP(R35+7,'Fechas de clase'!$B$5:$B$102,1,0),R35+14),R35+7)))</f>
        <v/>
      </c>
      <c r="T35" s="285" t="str">
        <f>IF($H35="(en blanco)","",IF($H35="","",IFERROR(IF(VLOOKUP(S35+7,'Fechas de clase'!$B$5:$B$102,1,0),S35+14),S35+7)))</f>
        <v/>
      </c>
      <c r="U35" s="285" t="str">
        <f>IF($H35="(en blanco)","",IF($H35="","",IFERROR(IF(VLOOKUP(T35+7,'Fechas de clase'!$B$5:$B$102,1,0),T35+14),T35+7)))</f>
        <v/>
      </c>
      <c r="V35" s="285" t="str">
        <f>IF($H35="(en blanco)","",IF($H35="","",IFERROR(IF(VLOOKUP(U35+7,'Fechas de clase'!$B$5:$B$102,1,0),U35+14),U35+7)))</f>
        <v/>
      </c>
      <c r="W35" s="285" t="str">
        <f>IF($H35="(en blanco)","",IF($H35="","",IFERROR(IF(VLOOKUP(V35+7,'Fechas de clase'!$B$5:$B$102,1,0),V35+14),V35+7)))</f>
        <v/>
      </c>
      <c r="X35" s="285" t="str">
        <f>IF($H35="(en blanco)","",IF($H35="","",IFERROR(IF(VLOOKUP(W35+7,'Fechas de clase'!$B$5:$B$102,1,0),W35+14),W35+7)))</f>
        <v/>
      </c>
      <c r="Y35" s="285" t="str">
        <f>IF($H35="(en blanco)","",IF($H35="","",IFERROR(IF(VLOOKUP(X35+7,'Fechas de clase'!$B$5:$B$102,1,0),X35+14),X35+7)))</f>
        <v/>
      </c>
    </row>
    <row r="36" spans="2:25">
      <c r="B36" s="286"/>
      <c r="J36" s="284" t="str">
        <f t="shared" si="0"/>
        <v/>
      </c>
      <c r="K36" s="285" t="str">
        <f>IF($H36="(en blanco)","",IF($H36="","",IFERROR(IF(VLOOKUP(H36+7,'Fechas de clase'!$B$5:$B$102,1,0),H36+14),H36+7)))</f>
        <v/>
      </c>
      <c r="L36" s="285" t="str">
        <f>IF($H36="(en blanco)","",IF($H36="","",IFERROR(IF(VLOOKUP(K36+7,'Fechas de clase'!$B$5:$B$102,1,0),K36+14),K36+7)))</f>
        <v/>
      </c>
      <c r="M36" s="285" t="str">
        <f>IF($H36="(en blanco)","",IF($H36="","",IFERROR(IF(VLOOKUP(L36+7,'Fechas de clase'!$B$5:$B$102,1,0),L36+14),L36+7)))</f>
        <v/>
      </c>
      <c r="N36" s="285" t="str">
        <f>IF($H36="(en blanco)","",IF($H36="","",IFERROR(IF(VLOOKUP(M36+7,'Fechas de clase'!$B$5:$B$102,1,0),M36+14),M36+7)))</f>
        <v/>
      </c>
      <c r="O36" s="285" t="str">
        <f>IF($H36="(en blanco)","",IF($H36="","",IFERROR(IF(VLOOKUP(N36+7,'Fechas de clase'!$B$5:$B$102,1,0),N36+14),N36+7)))</f>
        <v/>
      </c>
      <c r="P36" s="285" t="str">
        <f>IF($H36="(en blanco)","",IF($H36="","",IFERROR(IF(VLOOKUP(O36+7,'Fechas de clase'!$B$5:$B$102,1,0),O36+14),O36+7)))</f>
        <v/>
      </c>
      <c r="Q36" s="285" t="str">
        <f>IF($H36="(en blanco)","",IF($H36="","",IFERROR(IF(VLOOKUP(P36+7,'Fechas de clase'!$B$5:$B$102,1,0),P36+14),P36+7)))</f>
        <v/>
      </c>
      <c r="R36" s="285" t="str">
        <f>IF($H36="(en blanco)","",IF($H36="","",IFERROR(IF(VLOOKUP(Q36+7,'Fechas de clase'!$B$5:$B$102,1,0),Q36+14),Q36+7)))</f>
        <v/>
      </c>
      <c r="S36" s="285" t="str">
        <f>IF($H36="(en blanco)","",IF($H36="","",IFERROR(IF(VLOOKUP(R36+7,'Fechas de clase'!$B$5:$B$102,1,0),R36+14),R36+7)))</f>
        <v/>
      </c>
      <c r="T36" s="285" t="str">
        <f>IF($H36="(en blanco)","",IF($H36="","",IFERROR(IF(VLOOKUP(S36+7,'Fechas de clase'!$B$5:$B$102,1,0),S36+14),S36+7)))</f>
        <v/>
      </c>
      <c r="U36" s="285" t="str">
        <f>IF($H36="(en blanco)","",IF($H36="","",IFERROR(IF(VLOOKUP(T36+7,'Fechas de clase'!$B$5:$B$102,1,0),T36+14),T36+7)))</f>
        <v/>
      </c>
      <c r="V36" s="285" t="str">
        <f>IF($H36="(en blanco)","",IF($H36="","",IFERROR(IF(VLOOKUP(U36+7,'Fechas de clase'!$B$5:$B$102,1,0),U36+14),U36+7)))</f>
        <v/>
      </c>
      <c r="W36" s="285" t="str">
        <f>IF($H36="(en blanco)","",IF($H36="","",IFERROR(IF(VLOOKUP(V36+7,'Fechas de clase'!$B$5:$B$102,1,0),V36+14),V36+7)))</f>
        <v/>
      </c>
      <c r="X36" s="285" t="str">
        <f>IF($H36="(en blanco)","",IF($H36="","",IFERROR(IF(VLOOKUP(W36+7,'Fechas de clase'!$B$5:$B$102,1,0),W36+14),W36+7)))</f>
        <v/>
      </c>
      <c r="Y36" s="285" t="str">
        <f>IF($H36="(en blanco)","",IF($H36="","",IFERROR(IF(VLOOKUP(X36+7,'Fechas de clase'!$B$5:$B$102,1,0),X36+14),X36+7)))</f>
        <v/>
      </c>
    </row>
    <row r="37" spans="2:25">
      <c r="B37" s="286"/>
      <c r="J37" s="284" t="str">
        <f t="shared" si="0"/>
        <v/>
      </c>
      <c r="K37" s="285" t="str">
        <f>IF($H37="(en blanco)","",IF($H37="","",IFERROR(IF(VLOOKUP(H37+7,'Fechas de clase'!$B$5:$B$102,1,0),H37+14),H37+7)))</f>
        <v/>
      </c>
      <c r="L37" s="285" t="str">
        <f>IF($H37="(en blanco)","",IF($H37="","",IFERROR(IF(VLOOKUP(K37+7,'Fechas de clase'!$B$5:$B$102,1,0),K37+14),K37+7)))</f>
        <v/>
      </c>
      <c r="M37" s="285" t="str">
        <f>IF($H37="(en blanco)","",IF($H37="","",IFERROR(IF(VLOOKUP(L37+7,'Fechas de clase'!$B$5:$B$102,1,0),L37+14),L37+7)))</f>
        <v/>
      </c>
      <c r="N37" s="285" t="str">
        <f>IF($H37="(en blanco)","",IF($H37="","",IFERROR(IF(VLOOKUP(M37+7,'Fechas de clase'!$B$5:$B$102,1,0),M37+14),M37+7)))</f>
        <v/>
      </c>
      <c r="O37" s="285" t="str">
        <f>IF($H37="(en blanco)","",IF($H37="","",IFERROR(IF(VLOOKUP(N37+7,'Fechas de clase'!$B$5:$B$102,1,0),N37+14),N37+7)))</f>
        <v/>
      </c>
      <c r="P37" s="285" t="str">
        <f>IF($H37="(en blanco)","",IF($H37="","",IFERROR(IF(VLOOKUP(O37+7,'Fechas de clase'!$B$5:$B$102,1,0),O37+14),O37+7)))</f>
        <v/>
      </c>
      <c r="Q37" s="285" t="str">
        <f>IF($H37="(en blanco)","",IF($H37="","",IFERROR(IF(VLOOKUP(P37+7,'Fechas de clase'!$B$5:$B$102,1,0),P37+14),P37+7)))</f>
        <v/>
      </c>
      <c r="R37" s="285" t="str">
        <f>IF($H37="(en blanco)","",IF($H37="","",IFERROR(IF(VLOOKUP(Q37+7,'Fechas de clase'!$B$5:$B$102,1,0),Q37+14),Q37+7)))</f>
        <v/>
      </c>
      <c r="S37" s="285" t="str">
        <f>IF($H37="(en blanco)","",IF($H37="","",IFERROR(IF(VLOOKUP(R37+7,'Fechas de clase'!$B$5:$B$102,1,0),R37+14),R37+7)))</f>
        <v/>
      </c>
      <c r="T37" s="285" t="str">
        <f>IF($H37="(en blanco)","",IF($H37="","",IFERROR(IF(VLOOKUP(S37+7,'Fechas de clase'!$B$5:$B$102,1,0),S37+14),S37+7)))</f>
        <v/>
      </c>
      <c r="U37" s="285" t="str">
        <f>IF($H37="(en blanco)","",IF($H37="","",IFERROR(IF(VLOOKUP(T37+7,'Fechas de clase'!$B$5:$B$102,1,0),T37+14),T37+7)))</f>
        <v/>
      </c>
      <c r="V37" s="285" t="str">
        <f>IF($H37="(en blanco)","",IF($H37="","",IFERROR(IF(VLOOKUP(U37+7,'Fechas de clase'!$B$5:$B$102,1,0),U37+14),U37+7)))</f>
        <v/>
      </c>
      <c r="W37" s="285" t="str">
        <f>IF($H37="(en blanco)","",IF($H37="","",IFERROR(IF(VLOOKUP(V37+7,'Fechas de clase'!$B$5:$B$102,1,0),V37+14),V37+7)))</f>
        <v/>
      </c>
      <c r="X37" s="285" t="str">
        <f>IF($H37="(en blanco)","",IF($H37="","",IFERROR(IF(VLOOKUP(W37+7,'Fechas de clase'!$B$5:$B$102,1,0),W37+14),W37+7)))</f>
        <v/>
      </c>
      <c r="Y37" s="285" t="str">
        <f>IF($H37="(en blanco)","",IF($H37="","",IFERROR(IF(VLOOKUP(X37+7,'Fechas de clase'!$B$5:$B$102,1,0),X37+14),X37+7)))</f>
        <v/>
      </c>
    </row>
    <row r="38" spans="2:25">
      <c r="B38" s="286"/>
      <c r="J38" s="284" t="str">
        <f t="shared" si="0"/>
        <v/>
      </c>
      <c r="K38" s="285" t="str">
        <f>IF($H38="(en blanco)","",IF($H38="","",IFERROR(IF(VLOOKUP(H38+7,'Fechas de clase'!$B$5:$B$102,1,0),H38+14),H38+7)))</f>
        <v/>
      </c>
      <c r="L38" s="285" t="str">
        <f>IF($H38="(en blanco)","",IF($H38="","",IFERROR(IF(VLOOKUP(K38+7,'Fechas de clase'!$B$5:$B$102,1,0),K38+14),K38+7)))</f>
        <v/>
      </c>
      <c r="M38" s="285" t="str">
        <f>IF($H38="(en blanco)","",IF($H38="","",IFERROR(IF(VLOOKUP(L38+7,'Fechas de clase'!$B$5:$B$102,1,0),L38+14),L38+7)))</f>
        <v/>
      </c>
      <c r="N38" s="285" t="str">
        <f>IF($H38="(en blanco)","",IF($H38="","",IFERROR(IF(VLOOKUP(M38+7,'Fechas de clase'!$B$5:$B$102,1,0),M38+14),M38+7)))</f>
        <v/>
      </c>
      <c r="O38" s="285" t="str">
        <f>IF($H38="(en blanco)","",IF($H38="","",IFERROR(IF(VLOOKUP(N38+7,'Fechas de clase'!$B$5:$B$102,1,0),N38+14),N38+7)))</f>
        <v/>
      </c>
      <c r="P38" s="285" t="str">
        <f>IF($H38="(en blanco)","",IF($H38="","",IFERROR(IF(VLOOKUP(O38+7,'Fechas de clase'!$B$5:$B$102,1,0),O38+14),O38+7)))</f>
        <v/>
      </c>
      <c r="Q38" s="285" t="str">
        <f>IF($H38="(en blanco)","",IF($H38="","",IFERROR(IF(VLOOKUP(P38+7,'Fechas de clase'!$B$5:$B$102,1,0),P38+14),P38+7)))</f>
        <v/>
      </c>
      <c r="R38" s="285" t="str">
        <f>IF($H38="(en blanco)","",IF($H38="","",IFERROR(IF(VLOOKUP(Q38+7,'Fechas de clase'!$B$5:$B$102,1,0),Q38+14),Q38+7)))</f>
        <v/>
      </c>
      <c r="S38" s="285" t="str">
        <f>IF($H38="(en blanco)","",IF($H38="","",IFERROR(IF(VLOOKUP(R38+7,'Fechas de clase'!$B$5:$B$102,1,0),R38+14),R38+7)))</f>
        <v/>
      </c>
      <c r="T38" s="285" t="str">
        <f>IF($H38="(en blanco)","",IF($H38="","",IFERROR(IF(VLOOKUP(S38+7,'Fechas de clase'!$B$5:$B$102,1,0),S38+14),S38+7)))</f>
        <v/>
      </c>
      <c r="U38" s="285" t="str">
        <f>IF($H38="(en blanco)","",IF($H38="","",IFERROR(IF(VLOOKUP(T38+7,'Fechas de clase'!$B$5:$B$102,1,0),T38+14),T38+7)))</f>
        <v/>
      </c>
      <c r="V38" s="285" t="str">
        <f>IF($H38="(en blanco)","",IF($H38="","",IFERROR(IF(VLOOKUP(U38+7,'Fechas de clase'!$B$5:$B$102,1,0),U38+14),U38+7)))</f>
        <v/>
      </c>
      <c r="W38" s="285" t="str">
        <f>IF($H38="(en blanco)","",IF($H38="","",IFERROR(IF(VLOOKUP(V38+7,'Fechas de clase'!$B$5:$B$102,1,0),V38+14),V38+7)))</f>
        <v/>
      </c>
      <c r="X38" s="285" t="str">
        <f>IF($H38="(en blanco)","",IF($H38="","",IFERROR(IF(VLOOKUP(W38+7,'Fechas de clase'!$B$5:$B$102,1,0),W38+14),W38+7)))</f>
        <v/>
      </c>
      <c r="Y38" s="285" t="str">
        <f>IF($H38="(en blanco)","",IF($H38="","",IFERROR(IF(VLOOKUP(X38+7,'Fechas de clase'!$B$5:$B$102,1,0),X38+14),X38+7)))</f>
        <v/>
      </c>
    </row>
    <row r="39" spans="2:25">
      <c r="B39" s="286"/>
      <c r="J39" s="284" t="str">
        <f t="shared" si="0"/>
        <v/>
      </c>
      <c r="K39" s="285" t="str">
        <f>IF($H39="(en blanco)","",IF($H39="","",IFERROR(IF(VLOOKUP(H39+7,'Fechas de clase'!$B$5:$B$102,1,0),H39+14),H39+7)))</f>
        <v/>
      </c>
      <c r="L39" s="285" t="str">
        <f>IF($H39="(en blanco)","",IF($H39="","",IFERROR(IF(VLOOKUP(K39+7,'Fechas de clase'!$B$5:$B$102,1,0),K39+14),K39+7)))</f>
        <v/>
      </c>
      <c r="M39" s="285" t="str">
        <f>IF($H39="(en blanco)","",IF($H39="","",IFERROR(IF(VLOOKUP(L39+7,'Fechas de clase'!$B$5:$B$102,1,0),L39+14),L39+7)))</f>
        <v/>
      </c>
      <c r="N39" s="285" t="str">
        <f>IF($H39="(en blanco)","",IF($H39="","",IFERROR(IF(VLOOKUP(M39+7,'Fechas de clase'!$B$5:$B$102,1,0),M39+14),M39+7)))</f>
        <v/>
      </c>
      <c r="O39" s="285" t="str">
        <f>IF($H39="(en blanco)","",IF($H39="","",IFERROR(IF(VLOOKUP(N39+7,'Fechas de clase'!$B$5:$B$102,1,0),N39+14),N39+7)))</f>
        <v/>
      </c>
      <c r="P39" s="285" t="str">
        <f>IF($H39="(en blanco)","",IF($H39="","",IFERROR(IF(VLOOKUP(O39+7,'Fechas de clase'!$B$5:$B$102,1,0),O39+14),O39+7)))</f>
        <v/>
      </c>
      <c r="Q39" s="285" t="str">
        <f>IF($H39="(en blanco)","",IF($H39="","",IFERROR(IF(VLOOKUP(P39+7,'Fechas de clase'!$B$5:$B$102,1,0),P39+14),P39+7)))</f>
        <v/>
      </c>
      <c r="R39" s="285" t="str">
        <f>IF($H39="(en blanco)","",IF($H39="","",IFERROR(IF(VLOOKUP(Q39+7,'Fechas de clase'!$B$5:$B$102,1,0),Q39+14),Q39+7)))</f>
        <v/>
      </c>
      <c r="S39" s="285" t="str">
        <f>IF($H39="(en blanco)","",IF($H39="","",IFERROR(IF(VLOOKUP(R39+7,'Fechas de clase'!$B$5:$B$102,1,0),R39+14),R39+7)))</f>
        <v/>
      </c>
      <c r="T39" s="285" t="str">
        <f>IF($H39="(en blanco)","",IF($H39="","",IFERROR(IF(VLOOKUP(S39+7,'Fechas de clase'!$B$5:$B$102,1,0),S39+14),S39+7)))</f>
        <v/>
      </c>
      <c r="U39" s="285" t="str">
        <f>IF($H39="(en blanco)","",IF($H39="","",IFERROR(IF(VLOOKUP(T39+7,'Fechas de clase'!$B$5:$B$102,1,0),T39+14),T39+7)))</f>
        <v/>
      </c>
      <c r="V39" s="285" t="str">
        <f>IF($H39="(en blanco)","",IF($H39="","",IFERROR(IF(VLOOKUP(U39+7,'Fechas de clase'!$B$5:$B$102,1,0),U39+14),U39+7)))</f>
        <v/>
      </c>
      <c r="W39" s="285" t="str">
        <f>IF($H39="(en blanco)","",IF($H39="","",IFERROR(IF(VLOOKUP(V39+7,'Fechas de clase'!$B$5:$B$102,1,0),V39+14),V39+7)))</f>
        <v/>
      </c>
      <c r="X39" s="285" t="str">
        <f>IF($H39="(en blanco)","",IF($H39="","",IFERROR(IF(VLOOKUP(W39+7,'Fechas de clase'!$B$5:$B$102,1,0),W39+14),W39+7)))</f>
        <v/>
      </c>
      <c r="Y39" s="285" t="str">
        <f>IF($H39="(en blanco)","",IF($H39="","",IFERROR(IF(VLOOKUP(X39+7,'Fechas de clase'!$B$5:$B$102,1,0),X39+14),X39+7)))</f>
        <v/>
      </c>
    </row>
    <row r="40" spans="2:25">
      <c r="B40" s="286"/>
      <c r="J40" s="284" t="str">
        <f t="shared" si="0"/>
        <v/>
      </c>
      <c r="K40" s="285" t="str">
        <f>IF($H40="(en blanco)","",IF($H40="","",IFERROR(IF(VLOOKUP(H40+7,'Fechas de clase'!$B$5:$B$102,1,0),H40+14),H40+7)))</f>
        <v/>
      </c>
      <c r="L40" s="285" t="str">
        <f>IF($H40="(en blanco)","",IF($H40="","",IFERROR(IF(VLOOKUP(K40+7,'Fechas de clase'!$B$5:$B$102,1,0),K40+14),K40+7)))</f>
        <v/>
      </c>
      <c r="M40" s="285" t="str">
        <f>IF($H40="(en blanco)","",IF($H40="","",IFERROR(IF(VLOOKUP(L40+7,'Fechas de clase'!$B$5:$B$102,1,0),L40+14),L40+7)))</f>
        <v/>
      </c>
      <c r="N40" s="285" t="str">
        <f>IF($H40="(en blanco)","",IF($H40="","",IFERROR(IF(VLOOKUP(M40+7,'Fechas de clase'!$B$5:$B$102,1,0),M40+14),M40+7)))</f>
        <v/>
      </c>
      <c r="O40" s="285" t="str">
        <f>IF($H40="(en blanco)","",IF($H40="","",IFERROR(IF(VLOOKUP(N40+7,'Fechas de clase'!$B$5:$B$102,1,0),N40+14),N40+7)))</f>
        <v/>
      </c>
      <c r="P40" s="285" t="str">
        <f>IF($H40="(en blanco)","",IF($H40="","",IFERROR(IF(VLOOKUP(O40+7,'Fechas de clase'!$B$5:$B$102,1,0),O40+14),O40+7)))</f>
        <v/>
      </c>
      <c r="Q40" s="285" t="str">
        <f>IF($H40="(en blanco)","",IF($H40="","",IFERROR(IF(VLOOKUP(P40+7,'Fechas de clase'!$B$5:$B$102,1,0),P40+14),P40+7)))</f>
        <v/>
      </c>
      <c r="R40" s="285" t="str">
        <f>IF($H40="(en blanco)","",IF($H40="","",IFERROR(IF(VLOOKUP(Q40+7,'Fechas de clase'!$B$5:$B$102,1,0),Q40+14),Q40+7)))</f>
        <v/>
      </c>
      <c r="S40" s="285" t="str">
        <f>IF($H40="(en blanco)","",IF($H40="","",IFERROR(IF(VLOOKUP(R40+7,'Fechas de clase'!$B$5:$B$102,1,0),R40+14),R40+7)))</f>
        <v/>
      </c>
      <c r="T40" s="285" t="str">
        <f>IF($H40="(en blanco)","",IF($H40="","",IFERROR(IF(VLOOKUP(S40+7,'Fechas de clase'!$B$5:$B$102,1,0),S40+14),S40+7)))</f>
        <v/>
      </c>
      <c r="U40" s="285" t="str">
        <f>IF($H40="(en blanco)","",IF($H40="","",IFERROR(IF(VLOOKUP(T40+7,'Fechas de clase'!$B$5:$B$102,1,0),T40+14),T40+7)))</f>
        <v/>
      </c>
      <c r="V40" s="285" t="str">
        <f>IF($H40="(en blanco)","",IF($H40="","",IFERROR(IF(VLOOKUP(U40+7,'Fechas de clase'!$B$5:$B$102,1,0),U40+14),U40+7)))</f>
        <v/>
      </c>
      <c r="W40" s="285" t="str">
        <f>IF($H40="(en blanco)","",IF($H40="","",IFERROR(IF(VLOOKUP(V40+7,'Fechas de clase'!$B$5:$B$102,1,0),V40+14),V40+7)))</f>
        <v/>
      </c>
      <c r="X40" s="285" t="str">
        <f>IF($H40="(en blanco)","",IF($H40="","",IFERROR(IF(VLOOKUP(W40+7,'Fechas de clase'!$B$5:$B$102,1,0),W40+14),W40+7)))</f>
        <v/>
      </c>
      <c r="Y40" s="285" t="str">
        <f>IF($H40="(en blanco)","",IF($H40="","",IFERROR(IF(VLOOKUP(X40+7,'Fechas de clase'!$B$5:$B$102,1,0),X40+14),X40+7)))</f>
        <v/>
      </c>
    </row>
    <row r="41" spans="2:25">
      <c r="B41" s="286"/>
      <c r="J41" s="284" t="str">
        <f t="shared" si="0"/>
        <v/>
      </c>
      <c r="K41" s="285" t="str">
        <f>IF($H41="(en blanco)","",IF($H41="","",IFERROR(IF(VLOOKUP(H41+7,'Fechas de clase'!$B$5:$B$102,1,0),H41+14),H41+7)))</f>
        <v/>
      </c>
      <c r="L41" s="285" t="str">
        <f>IF($H41="(en blanco)","",IF($H41="","",IFERROR(IF(VLOOKUP(K41+7,'Fechas de clase'!$B$5:$B$102,1,0),K41+14),K41+7)))</f>
        <v/>
      </c>
      <c r="M41" s="285" t="str">
        <f>IF($H41="(en blanco)","",IF($H41="","",IFERROR(IF(VLOOKUP(L41+7,'Fechas de clase'!$B$5:$B$102,1,0),L41+14),L41+7)))</f>
        <v/>
      </c>
      <c r="N41" s="285" t="str">
        <f>IF($H41="(en blanco)","",IF($H41="","",IFERROR(IF(VLOOKUP(M41+7,'Fechas de clase'!$B$5:$B$102,1,0),M41+14),M41+7)))</f>
        <v/>
      </c>
      <c r="O41" s="285" t="str">
        <f>IF($H41="(en blanco)","",IF($H41="","",IFERROR(IF(VLOOKUP(N41+7,'Fechas de clase'!$B$5:$B$102,1,0),N41+14),N41+7)))</f>
        <v/>
      </c>
      <c r="P41" s="285" t="str">
        <f>IF($H41="(en blanco)","",IF($H41="","",IFERROR(IF(VLOOKUP(O41+7,'Fechas de clase'!$B$5:$B$102,1,0),O41+14),O41+7)))</f>
        <v/>
      </c>
      <c r="Q41" s="285" t="str">
        <f>IF($H41="(en blanco)","",IF($H41="","",IFERROR(IF(VLOOKUP(P41+7,'Fechas de clase'!$B$5:$B$102,1,0),P41+14),P41+7)))</f>
        <v/>
      </c>
      <c r="R41" s="285" t="str">
        <f>IF($H41="(en blanco)","",IF($H41="","",IFERROR(IF(VLOOKUP(Q41+7,'Fechas de clase'!$B$5:$B$102,1,0),Q41+14),Q41+7)))</f>
        <v/>
      </c>
      <c r="S41" s="285" t="str">
        <f>IF($H41="(en blanco)","",IF($H41="","",IFERROR(IF(VLOOKUP(R41+7,'Fechas de clase'!$B$5:$B$102,1,0),R41+14),R41+7)))</f>
        <v/>
      </c>
      <c r="T41" s="285" t="str">
        <f>IF($H41="(en blanco)","",IF($H41="","",IFERROR(IF(VLOOKUP(S41+7,'Fechas de clase'!$B$5:$B$102,1,0),S41+14),S41+7)))</f>
        <v/>
      </c>
      <c r="U41" s="285" t="str">
        <f>IF($H41="(en blanco)","",IF($H41="","",IFERROR(IF(VLOOKUP(T41+7,'Fechas de clase'!$B$5:$B$102,1,0),T41+14),T41+7)))</f>
        <v/>
      </c>
      <c r="V41" s="285" t="str">
        <f>IF($H41="(en blanco)","",IF($H41="","",IFERROR(IF(VLOOKUP(U41+7,'Fechas de clase'!$B$5:$B$102,1,0),U41+14),U41+7)))</f>
        <v/>
      </c>
      <c r="W41" s="285" t="str">
        <f>IF($H41="(en blanco)","",IF($H41="","",IFERROR(IF(VLOOKUP(V41+7,'Fechas de clase'!$B$5:$B$102,1,0),V41+14),V41+7)))</f>
        <v/>
      </c>
      <c r="X41" s="285" t="str">
        <f>IF($H41="(en blanco)","",IF($H41="","",IFERROR(IF(VLOOKUP(W41+7,'Fechas de clase'!$B$5:$B$102,1,0),W41+14),W41+7)))</f>
        <v/>
      </c>
      <c r="Y41" s="285" t="str">
        <f>IF($H41="(en blanco)","",IF($H41="","",IFERROR(IF(VLOOKUP(X41+7,'Fechas de clase'!$B$5:$B$102,1,0),X41+14),X41+7)))</f>
        <v/>
      </c>
    </row>
    <row r="42" spans="2:25">
      <c r="B42" s="286"/>
      <c r="J42" s="284" t="str">
        <f t="shared" si="0"/>
        <v/>
      </c>
      <c r="K42" s="285" t="str">
        <f>IF($H42="(en blanco)","",IF($H42="","",IFERROR(IF(VLOOKUP(H42+7,'Fechas de clase'!$B$5:$B$102,1,0),H42+14),H42+7)))</f>
        <v/>
      </c>
      <c r="L42" s="285" t="str">
        <f>IF($H42="(en blanco)","",IF($H42="","",IFERROR(IF(VLOOKUP(K42+7,'Fechas de clase'!$B$5:$B$102,1,0),K42+14),K42+7)))</f>
        <v/>
      </c>
      <c r="M42" s="285" t="str">
        <f>IF($H42="(en blanco)","",IF($H42="","",IFERROR(IF(VLOOKUP(L42+7,'Fechas de clase'!$B$5:$B$102,1,0),L42+14),L42+7)))</f>
        <v/>
      </c>
      <c r="N42" s="285" t="str">
        <f>IF($H42="(en blanco)","",IF($H42="","",IFERROR(IF(VLOOKUP(M42+7,'Fechas de clase'!$B$5:$B$102,1,0),M42+14),M42+7)))</f>
        <v/>
      </c>
      <c r="O42" s="285" t="str">
        <f>IF($H42="(en blanco)","",IF($H42="","",IFERROR(IF(VLOOKUP(N42+7,'Fechas de clase'!$B$5:$B$102,1,0),N42+14),N42+7)))</f>
        <v/>
      </c>
      <c r="P42" s="285" t="str">
        <f>IF($H42="(en blanco)","",IF($H42="","",IFERROR(IF(VLOOKUP(O42+7,'Fechas de clase'!$B$5:$B$102,1,0),O42+14),O42+7)))</f>
        <v/>
      </c>
      <c r="Q42" s="285" t="str">
        <f>IF($H42="(en blanco)","",IF($H42="","",IFERROR(IF(VLOOKUP(P42+7,'Fechas de clase'!$B$5:$B$102,1,0),P42+14),P42+7)))</f>
        <v/>
      </c>
      <c r="R42" s="285" t="str">
        <f>IF($H42="(en blanco)","",IF($H42="","",IFERROR(IF(VLOOKUP(Q42+7,'Fechas de clase'!$B$5:$B$102,1,0),Q42+14),Q42+7)))</f>
        <v/>
      </c>
      <c r="S42" s="285" t="str">
        <f>IF($H42="(en blanco)","",IF($H42="","",IFERROR(IF(VLOOKUP(R42+7,'Fechas de clase'!$B$5:$B$102,1,0),R42+14),R42+7)))</f>
        <v/>
      </c>
      <c r="T42" s="285" t="str">
        <f>IF($H42="(en blanco)","",IF($H42="","",IFERROR(IF(VLOOKUP(S42+7,'Fechas de clase'!$B$5:$B$102,1,0),S42+14),S42+7)))</f>
        <v/>
      </c>
      <c r="U42" s="285" t="str">
        <f>IF($H42="(en blanco)","",IF($H42="","",IFERROR(IF(VLOOKUP(T42+7,'Fechas de clase'!$B$5:$B$102,1,0),T42+14),T42+7)))</f>
        <v/>
      </c>
      <c r="V42" s="285" t="str">
        <f>IF($H42="(en blanco)","",IF($H42="","",IFERROR(IF(VLOOKUP(U42+7,'Fechas de clase'!$B$5:$B$102,1,0),U42+14),U42+7)))</f>
        <v/>
      </c>
      <c r="W42" s="285" t="str">
        <f>IF($H42="(en blanco)","",IF($H42="","",IFERROR(IF(VLOOKUP(V42+7,'Fechas de clase'!$B$5:$B$102,1,0),V42+14),V42+7)))</f>
        <v/>
      </c>
      <c r="X42" s="285" t="str">
        <f>IF($H42="(en blanco)","",IF($H42="","",IFERROR(IF(VLOOKUP(W42+7,'Fechas de clase'!$B$5:$B$102,1,0),W42+14),W42+7)))</f>
        <v/>
      </c>
      <c r="Y42" s="285" t="str">
        <f>IF($H42="(en blanco)","",IF($H42="","",IFERROR(IF(VLOOKUP(X42+7,'Fechas de clase'!$B$5:$B$102,1,0),X42+14),X42+7)))</f>
        <v/>
      </c>
    </row>
    <row r="43" spans="2:25">
      <c r="B43" s="286"/>
      <c r="J43" s="284" t="str">
        <f t="shared" si="0"/>
        <v/>
      </c>
      <c r="K43" s="285" t="str">
        <f>IF($H43="(en blanco)","",IF($H43="","",IFERROR(IF(VLOOKUP(H43+7,'Fechas de clase'!$B$5:$B$102,1,0),H43+14),H43+7)))</f>
        <v/>
      </c>
      <c r="L43" s="285" t="str">
        <f>IF($H43="(en blanco)","",IF($H43="","",IFERROR(IF(VLOOKUP(K43+7,'Fechas de clase'!$B$5:$B$102,1,0),K43+14),K43+7)))</f>
        <v/>
      </c>
      <c r="M43" s="285" t="str">
        <f>IF($H43="(en blanco)","",IF($H43="","",IFERROR(IF(VLOOKUP(L43+7,'Fechas de clase'!$B$5:$B$102,1,0),L43+14),L43+7)))</f>
        <v/>
      </c>
      <c r="N43" s="285" t="str">
        <f>IF($H43="(en blanco)","",IF($H43="","",IFERROR(IF(VLOOKUP(M43+7,'Fechas de clase'!$B$5:$B$102,1,0),M43+14),M43+7)))</f>
        <v/>
      </c>
      <c r="O43" s="285" t="str">
        <f>IF($H43="(en blanco)","",IF($H43="","",IFERROR(IF(VLOOKUP(N43+7,'Fechas de clase'!$B$5:$B$102,1,0),N43+14),N43+7)))</f>
        <v/>
      </c>
      <c r="P43" s="285" t="str">
        <f>IF($H43="(en blanco)","",IF($H43="","",IFERROR(IF(VLOOKUP(O43+7,'Fechas de clase'!$B$5:$B$102,1,0),O43+14),O43+7)))</f>
        <v/>
      </c>
      <c r="Q43" s="285" t="str">
        <f>IF($H43="(en blanco)","",IF($H43="","",IFERROR(IF(VLOOKUP(P43+7,'Fechas de clase'!$B$5:$B$102,1,0),P43+14),P43+7)))</f>
        <v/>
      </c>
      <c r="R43" s="285" t="str">
        <f>IF($H43="(en blanco)","",IF($H43="","",IFERROR(IF(VLOOKUP(Q43+7,'Fechas de clase'!$B$5:$B$102,1,0),Q43+14),Q43+7)))</f>
        <v/>
      </c>
      <c r="S43" s="285" t="str">
        <f>IF($H43="(en blanco)","",IF($H43="","",IFERROR(IF(VLOOKUP(R43+7,'Fechas de clase'!$B$5:$B$102,1,0),R43+14),R43+7)))</f>
        <v/>
      </c>
      <c r="T43" s="285" t="str">
        <f>IF($H43="(en blanco)","",IF($H43="","",IFERROR(IF(VLOOKUP(S43+7,'Fechas de clase'!$B$5:$B$102,1,0),S43+14),S43+7)))</f>
        <v/>
      </c>
      <c r="U43" s="285" t="str">
        <f>IF($H43="(en blanco)","",IF($H43="","",IFERROR(IF(VLOOKUP(T43+7,'Fechas de clase'!$B$5:$B$102,1,0),T43+14),T43+7)))</f>
        <v/>
      </c>
      <c r="V43" s="285" t="str">
        <f>IF($H43="(en blanco)","",IF($H43="","",IFERROR(IF(VLOOKUP(U43+7,'Fechas de clase'!$B$5:$B$102,1,0),U43+14),U43+7)))</f>
        <v/>
      </c>
      <c r="W43" s="285" t="str">
        <f>IF($H43="(en blanco)","",IF($H43="","",IFERROR(IF(VLOOKUP(V43+7,'Fechas de clase'!$B$5:$B$102,1,0),V43+14),V43+7)))</f>
        <v/>
      </c>
      <c r="X43" s="285" t="str">
        <f>IF($H43="(en blanco)","",IF($H43="","",IFERROR(IF(VLOOKUP(W43+7,'Fechas de clase'!$B$5:$B$102,1,0),W43+14),W43+7)))</f>
        <v/>
      </c>
      <c r="Y43" s="285" t="str">
        <f>IF($H43="(en blanco)","",IF($H43="","",IFERROR(IF(VLOOKUP(X43+7,'Fechas de clase'!$B$5:$B$102,1,0),X43+14),X43+7)))</f>
        <v/>
      </c>
    </row>
    <row r="44" spans="2:25">
      <c r="B44" s="286"/>
      <c r="J44" s="284" t="str">
        <f t="shared" si="0"/>
        <v/>
      </c>
      <c r="K44" s="285" t="str">
        <f>IF($H44="(en blanco)","",IF($H44="","",IFERROR(IF(VLOOKUP(H44+7,'Fechas de clase'!$B$5:$B$102,1,0),H44+14),H44+7)))</f>
        <v/>
      </c>
      <c r="L44" s="285" t="str">
        <f>IF($H44="(en blanco)","",IF($H44="","",IFERROR(IF(VLOOKUP(K44+7,'Fechas de clase'!$B$5:$B$102,1,0),K44+14),K44+7)))</f>
        <v/>
      </c>
      <c r="M44" s="285" t="str">
        <f>IF($H44="(en blanco)","",IF($H44="","",IFERROR(IF(VLOOKUP(L44+7,'Fechas de clase'!$B$5:$B$102,1,0),L44+14),L44+7)))</f>
        <v/>
      </c>
      <c r="N44" s="285" t="str">
        <f>IF($H44="(en blanco)","",IF($H44="","",IFERROR(IF(VLOOKUP(M44+7,'Fechas de clase'!$B$5:$B$102,1,0),M44+14),M44+7)))</f>
        <v/>
      </c>
      <c r="O44" s="285" t="str">
        <f>IF($H44="(en blanco)","",IF($H44="","",IFERROR(IF(VLOOKUP(N44+7,'Fechas de clase'!$B$5:$B$102,1,0),N44+14),N44+7)))</f>
        <v/>
      </c>
      <c r="P44" s="285" t="str">
        <f>IF($H44="(en blanco)","",IF($H44="","",IFERROR(IF(VLOOKUP(O44+7,'Fechas de clase'!$B$5:$B$102,1,0),O44+14),O44+7)))</f>
        <v/>
      </c>
      <c r="Q44" s="285" t="str">
        <f>IF($H44="(en blanco)","",IF($H44="","",IFERROR(IF(VLOOKUP(P44+7,'Fechas de clase'!$B$5:$B$102,1,0),P44+14),P44+7)))</f>
        <v/>
      </c>
      <c r="R44" s="285" t="str">
        <f>IF($H44="(en blanco)","",IF($H44="","",IFERROR(IF(VLOOKUP(Q44+7,'Fechas de clase'!$B$5:$B$102,1,0),Q44+14),Q44+7)))</f>
        <v/>
      </c>
      <c r="S44" s="285" t="str">
        <f>IF($H44="(en blanco)","",IF($H44="","",IFERROR(IF(VLOOKUP(R44+7,'Fechas de clase'!$B$5:$B$102,1,0),R44+14),R44+7)))</f>
        <v/>
      </c>
      <c r="T44" s="285" t="str">
        <f>IF($H44="(en blanco)","",IF($H44="","",IFERROR(IF(VLOOKUP(S44+7,'Fechas de clase'!$B$5:$B$102,1,0),S44+14),S44+7)))</f>
        <v/>
      </c>
      <c r="U44" s="285" t="str">
        <f>IF($H44="(en blanco)","",IF($H44="","",IFERROR(IF(VLOOKUP(T44+7,'Fechas de clase'!$B$5:$B$102,1,0),T44+14),T44+7)))</f>
        <v/>
      </c>
      <c r="V44" s="285" t="str">
        <f>IF($H44="(en blanco)","",IF($H44="","",IFERROR(IF(VLOOKUP(U44+7,'Fechas de clase'!$B$5:$B$102,1,0),U44+14),U44+7)))</f>
        <v/>
      </c>
      <c r="W44" s="285" t="str">
        <f>IF($H44="(en blanco)","",IF($H44="","",IFERROR(IF(VLOOKUP(V44+7,'Fechas de clase'!$B$5:$B$102,1,0),V44+14),V44+7)))</f>
        <v/>
      </c>
      <c r="X44" s="285" t="str">
        <f>IF($H44="(en blanco)","",IF($H44="","",IFERROR(IF(VLOOKUP(W44+7,'Fechas de clase'!$B$5:$B$102,1,0),W44+14),W44+7)))</f>
        <v/>
      </c>
      <c r="Y44" s="285" t="str">
        <f>IF($H44="(en blanco)","",IF($H44="","",IFERROR(IF(VLOOKUP(X44+7,'Fechas de clase'!$B$5:$B$102,1,0),X44+14),X44+7)))</f>
        <v/>
      </c>
    </row>
    <row r="45" spans="2:25">
      <c r="B45" s="286"/>
      <c r="J45" s="284" t="str">
        <f t="shared" si="0"/>
        <v/>
      </c>
      <c r="K45" s="285" t="str">
        <f>IF($H45="(en blanco)","",IF($H45="","",IFERROR(IF(VLOOKUP(H45+7,'Fechas de clase'!$B$5:$B$102,1,0),H45+14),H45+7)))</f>
        <v/>
      </c>
      <c r="L45" s="285" t="str">
        <f>IF($H45="(en blanco)","",IF($H45="","",IFERROR(IF(VLOOKUP(K45+7,'Fechas de clase'!$B$5:$B$102,1,0),K45+14),K45+7)))</f>
        <v/>
      </c>
      <c r="M45" s="285" t="str">
        <f>IF($H45="(en blanco)","",IF($H45="","",IFERROR(IF(VLOOKUP(L45+7,'Fechas de clase'!$B$5:$B$102,1,0),L45+14),L45+7)))</f>
        <v/>
      </c>
      <c r="N45" s="285" t="str">
        <f>IF($H45="(en blanco)","",IF($H45="","",IFERROR(IF(VLOOKUP(M45+7,'Fechas de clase'!$B$5:$B$102,1,0),M45+14),M45+7)))</f>
        <v/>
      </c>
      <c r="O45" s="285" t="str">
        <f>IF($H45="(en blanco)","",IF($H45="","",IFERROR(IF(VLOOKUP(N45+7,'Fechas de clase'!$B$5:$B$102,1,0),N45+14),N45+7)))</f>
        <v/>
      </c>
      <c r="P45" s="285" t="str">
        <f>IF($H45="(en blanco)","",IF($H45="","",IFERROR(IF(VLOOKUP(O45+7,'Fechas de clase'!$B$5:$B$102,1,0),O45+14),O45+7)))</f>
        <v/>
      </c>
      <c r="Q45" s="285" t="str">
        <f>IF($H45="(en blanco)","",IF($H45="","",IFERROR(IF(VLOOKUP(P45+7,'Fechas de clase'!$B$5:$B$102,1,0),P45+14),P45+7)))</f>
        <v/>
      </c>
      <c r="R45" s="285" t="str">
        <f>IF($H45="(en blanco)","",IF($H45="","",IFERROR(IF(VLOOKUP(Q45+7,'Fechas de clase'!$B$5:$B$102,1,0),Q45+14),Q45+7)))</f>
        <v/>
      </c>
      <c r="S45" s="285" t="str">
        <f>IF($H45="(en blanco)","",IF($H45="","",IFERROR(IF(VLOOKUP(R45+7,'Fechas de clase'!$B$5:$B$102,1,0),R45+14),R45+7)))</f>
        <v/>
      </c>
      <c r="T45" s="285" t="str">
        <f>IF($H45="(en blanco)","",IF($H45="","",IFERROR(IF(VLOOKUP(S45+7,'Fechas de clase'!$B$5:$B$102,1,0),S45+14),S45+7)))</f>
        <v/>
      </c>
      <c r="U45" s="285" t="str">
        <f>IF($H45="(en blanco)","",IF($H45="","",IFERROR(IF(VLOOKUP(T45+7,'Fechas de clase'!$B$5:$B$102,1,0),T45+14),T45+7)))</f>
        <v/>
      </c>
      <c r="V45" s="285" t="str">
        <f>IF($H45="(en blanco)","",IF($H45="","",IFERROR(IF(VLOOKUP(U45+7,'Fechas de clase'!$B$5:$B$102,1,0),U45+14),U45+7)))</f>
        <v/>
      </c>
      <c r="W45" s="285" t="str">
        <f>IF($H45="(en blanco)","",IF($H45="","",IFERROR(IF(VLOOKUP(V45+7,'Fechas de clase'!$B$5:$B$102,1,0),V45+14),V45+7)))</f>
        <v/>
      </c>
      <c r="X45" s="285" t="str">
        <f>IF($H45="(en blanco)","",IF($H45="","",IFERROR(IF(VLOOKUP(W45+7,'Fechas de clase'!$B$5:$B$102,1,0),W45+14),W45+7)))</f>
        <v/>
      </c>
      <c r="Y45" s="285" t="str">
        <f>IF($H45="(en blanco)","",IF($H45="","",IFERROR(IF(VLOOKUP(X45+7,'Fechas de clase'!$B$5:$B$102,1,0),X45+14),X45+7)))</f>
        <v/>
      </c>
    </row>
    <row r="46" spans="2:25">
      <c r="B46" s="286"/>
      <c r="J46" s="284" t="str">
        <f t="shared" si="0"/>
        <v/>
      </c>
      <c r="K46" s="285" t="str">
        <f>IF($H46="(en blanco)","",IF($H46="","",IFERROR(IF(VLOOKUP(H46+7,'Fechas de clase'!$B$5:$B$102,1,0),H46+14),H46+7)))</f>
        <v/>
      </c>
      <c r="L46" s="285" t="str">
        <f>IF($H46="(en blanco)","",IF($H46="","",IFERROR(IF(VLOOKUP(K46+7,'Fechas de clase'!$B$5:$B$102,1,0),K46+14),K46+7)))</f>
        <v/>
      </c>
      <c r="M46" s="285" t="str">
        <f>IF($H46="(en blanco)","",IF($H46="","",IFERROR(IF(VLOOKUP(L46+7,'Fechas de clase'!$B$5:$B$102,1,0),L46+14),L46+7)))</f>
        <v/>
      </c>
      <c r="N46" s="285" t="str">
        <f>IF($H46="(en blanco)","",IF($H46="","",IFERROR(IF(VLOOKUP(M46+7,'Fechas de clase'!$B$5:$B$102,1,0),M46+14),M46+7)))</f>
        <v/>
      </c>
      <c r="O46" s="285" t="str">
        <f>IF($H46="(en blanco)","",IF($H46="","",IFERROR(IF(VLOOKUP(N46+7,'Fechas de clase'!$B$5:$B$102,1,0),N46+14),N46+7)))</f>
        <v/>
      </c>
      <c r="P46" s="285" t="str">
        <f>IF($H46="(en blanco)","",IF($H46="","",IFERROR(IF(VLOOKUP(O46+7,'Fechas de clase'!$B$5:$B$102,1,0),O46+14),O46+7)))</f>
        <v/>
      </c>
      <c r="Q46" s="285" t="str">
        <f>IF($H46="(en blanco)","",IF($H46="","",IFERROR(IF(VLOOKUP(P46+7,'Fechas de clase'!$B$5:$B$102,1,0),P46+14),P46+7)))</f>
        <v/>
      </c>
      <c r="R46" s="285" t="str">
        <f>IF($H46="(en blanco)","",IF($H46="","",IFERROR(IF(VLOOKUP(Q46+7,'Fechas de clase'!$B$5:$B$102,1,0),Q46+14),Q46+7)))</f>
        <v/>
      </c>
      <c r="S46" s="285" t="str">
        <f>IF($H46="(en blanco)","",IF($H46="","",IFERROR(IF(VLOOKUP(R46+7,'Fechas de clase'!$B$5:$B$102,1,0),R46+14),R46+7)))</f>
        <v/>
      </c>
      <c r="T46" s="285" t="str">
        <f>IF($H46="(en blanco)","",IF($H46="","",IFERROR(IF(VLOOKUP(S46+7,'Fechas de clase'!$B$5:$B$102,1,0),S46+14),S46+7)))</f>
        <v/>
      </c>
      <c r="U46" s="285" t="str">
        <f>IF($H46="(en blanco)","",IF($H46="","",IFERROR(IF(VLOOKUP(T46+7,'Fechas de clase'!$B$5:$B$102,1,0),T46+14),T46+7)))</f>
        <v/>
      </c>
      <c r="V46" s="285" t="str">
        <f>IF($H46="(en blanco)","",IF($H46="","",IFERROR(IF(VLOOKUP(U46+7,'Fechas de clase'!$B$5:$B$102,1,0),U46+14),U46+7)))</f>
        <v/>
      </c>
      <c r="W46" s="285" t="str">
        <f>IF($H46="(en blanco)","",IF($H46="","",IFERROR(IF(VLOOKUP(V46+7,'Fechas de clase'!$B$5:$B$102,1,0),V46+14),V46+7)))</f>
        <v/>
      </c>
      <c r="X46" s="285" t="str">
        <f>IF($H46="(en blanco)","",IF($H46="","",IFERROR(IF(VLOOKUP(W46+7,'Fechas de clase'!$B$5:$B$102,1,0),W46+14),W46+7)))</f>
        <v/>
      </c>
      <c r="Y46" s="285" t="str">
        <f>IF($H46="(en blanco)","",IF($H46="","",IFERROR(IF(VLOOKUP(X46+7,'Fechas de clase'!$B$5:$B$102,1,0),X46+14),X46+7)))</f>
        <v/>
      </c>
    </row>
    <row r="47" spans="2:25">
      <c r="B47" s="286"/>
      <c r="J47" s="284" t="str">
        <f t="shared" si="0"/>
        <v/>
      </c>
      <c r="K47" s="285" t="str">
        <f>IF($H47="(en blanco)","",IF($H47="","",IFERROR(IF(VLOOKUP(H47+7,'Fechas de clase'!$B$5:$B$102,1,0),H47+14),H47+7)))</f>
        <v/>
      </c>
      <c r="L47" s="285" t="str">
        <f>IF($H47="(en blanco)","",IF($H47="","",IFERROR(IF(VLOOKUP(K47+7,'Fechas de clase'!$B$5:$B$102,1,0),K47+14),K47+7)))</f>
        <v/>
      </c>
      <c r="M47" s="285" t="str">
        <f>IF($H47="(en blanco)","",IF($H47="","",IFERROR(IF(VLOOKUP(L47+7,'Fechas de clase'!$B$5:$B$102,1,0),L47+14),L47+7)))</f>
        <v/>
      </c>
      <c r="N47" s="285" t="str">
        <f>IF($H47="(en blanco)","",IF($H47="","",IFERROR(IF(VLOOKUP(M47+7,'Fechas de clase'!$B$5:$B$102,1,0),M47+14),M47+7)))</f>
        <v/>
      </c>
      <c r="O47" s="285" t="str">
        <f>IF($H47="(en blanco)","",IF($H47="","",IFERROR(IF(VLOOKUP(N47+7,'Fechas de clase'!$B$5:$B$102,1,0),N47+14),N47+7)))</f>
        <v/>
      </c>
      <c r="P47" s="285" t="str">
        <f>IF($H47="(en blanco)","",IF($H47="","",IFERROR(IF(VLOOKUP(O47+7,'Fechas de clase'!$B$5:$B$102,1,0),O47+14),O47+7)))</f>
        <v/>
      </c>
      <c r="Q47" s="285" t="str">
        <f>IF($H47="(en blanco)","",IF($H47="","",IFERROR(IF(VLOOKUP(P47+7,'Fechas de clase'!$B$5:$B$102,1,0),P47+14),P47+7)))</f>
        <v/>
      </c>
      <c r="R47" s="285" t="str">
        <f>IF($H47="(en blanco)","",IF($H47="","",IFERROR(IF(VLOOKUP(Q47+7,'Fechas de clase'!$B$5:$B$102,1,0),Q47+14),Q47+7)))</f>
        <v/>
      </c>
      <c r="S47" s="285" t="str">
        <f>IF($H47="(en blanco)","",IF($H47="","",IFERROR(IF(VLOOKUP(R47+7,'Fechas de clase'!$B$5:$B$102,1,0),R47+14),R47+7)))</f>
        <v/>
      </c>
      <c r="T47" s="285" t="str">
        <f>IF($H47="(en blanco)","",IF($H47="","",IFERROR(IF(VLOOKUP(S47+7,'Fechas de clase'!$B$5:$B$102,1,0),S47+14),S47+7)))</f>
        <v/>
      </c>
      <c r="U47" s="285" t="str">
        <f>IF($H47="(en blanco)","",IF($H47="","",IFERROR(IF(VLOOKUP(T47+7,'Fechas de clase'!$B$5:$B$102,1,0),T47+14),T47+7)))</f>
        <v/>
      </c>
      <c r="V47" s="285" t="str">
        <f>IF($H47="(en blanco)","",IF($H47="","",IFERROR(IF(VLOOKUP(U47+7,'Fechas de clase'!$B$5:$B$102,1,0),U47+14),U47+7)))</f>
        <v/>
      </c>
      <c r="W47" s="285" t="str">
        <f>IF($H47="(en blanco)","",IF($H47="","",IFERROR(IF(VLOOKUP(V47+7,'Fechas de clase'!$B$5:$B$102,1,0),V47+14),V47+7)))</f>
        <v/>
      </c>
      <c r="X47" s="285" t="str">
        <f>IF($H47="(en blanco)","",IF($H47="","",IFERROR(IF(VLOOKUP(W47+7,'Fechas de clase'!$B$5:$B$102,1,0),W47+14),W47+7)))</f>
        <v/>
      </c>
      <c r="Y47" s="285" t="str">
        <f>IF($H47="(en blanco)","",IF($H47="","",IFERROR(IF(VLOOKUP(X47+7,'Fechas de clase'!$B$5:$B$102,1,0),X47+14),X47+7)))</f>
        <v/>
      </c>
    </row>
    <row r="48" spans="2:25">
      <c r="B48" s="286"/>
      <c r="J48" s="284" t="str">
        <f t="shared" si="0"/>
        <v/>
      </c>
      <c r="K48" s="285" t="str">
        <f>IF($H48="(en blanco)","",IF($H48="","",IFERROR(IF(VLOOKUP(H48+7,'Fechas de clase'!$B$5:$B$102,1,0),H48+14),H48+7)))</f>
        <v/>
      </c>
      <c r="L48" s="285" t="str">
        <f>IF($H48="(en blanco)","",IF($H48="","",IFERROR(IF(VLOOKUP(K48+7,'Fechas de clase'!$B$5:$B$102,1,0),K48+14),K48+7)))</f>
        <v/>
      </c>
      <c r="M48" s="285" t="str">
        <f>IF($H48="(en blanco)","",IF($H48="","",IFERROR(IF(VLOOKUP(L48+7,'Fechas de clase'!$B$5:$B$102,1,0),L48+14),L48+7)))</f>
        <v/>
      </c>
      <c r="N48" s="285" t="str">
        <f>IF($H48="(en blanco)","",IF($H48="","",IFERROR(IF(VLOOKUP(M48+7,'Fechas de clase'!$B$5:$B$102,1,0),M48+14),M48+7)))</f>
        <v/>
      </c>
      <c r="O48" s="285" t="str">
        <f>IF($H48="(en blanco)","",IF($H48="","",IFERROR(IF(VLOOKUP(N48+7,'Fechas de clase'!$B$5:$B$102,1,0),N48+14),N48+7)))</f>
        <v/>
      </c>
      <c r="P48" s="285" t="str">
        <f>IF($H48="(en blanco)","",IF($H48="","",IFERROR(IF(VLOOKUP(O48+7,'Fechas de clase'!$B$5:$B$102,1,0),O48+14),O48+7)))</f>
        <v/>
      </c>
      <c r="Q48" s="285" t="str">
        <f>IF($H48="(en blanco)","",IF($H48="","",IFERROR(IF(VLOOKUP(P48+7,'Fechas de clase'!$B$5:$B$102,1,0),P48+14),P48+7)))</f>
        <v/>
      </c>
      <c r="R48" s="285" t="str">
        <f>IF($H48="(en blanco)","",IF($H48="","",IFERROR(IF(VLOOKUP(Q48+7,'Fechas de clase'!$B$5:$B$102,1,0),Q48+14),Q48+7)))</f>
        <v/>
      </c>
      <c r="S48" s="285" t="str">
        <f>IF($H48="(en blanco)","",IF($H48="","",IFERROR(IF(VLOOKUP(R48+7,'Fechas de clase'!$B$5:$B$102,1,0),R48+14),R48+7)))</f>
        <v/>
      </c>
      <c r="T48" s="285" t="str">
        <f>IF($H48="(en blanco)","",IF($H48="","",IFERROR(IF(VLOOKUP(S48+7,'Fechas de clase'!$B$5:$B$102,1,0),S48+14),S48+7)))</f>
        <v/>
      </c>
      <c r="U48" s="285" t="str">
        <f>IF($H48="(en blanco)","",IF($H48="","",IFERROR(IF(VLOOKUP(T48+7,'Fechas de clase'!$B$5:$B$102,1,0),T48+14),T48+7)))</f>
        <v/>
      </c>
      <c r="V48" s="285" t="str">
        <f>IF($H48="(en blanco)","",IF($H48="","",IFERROR(IF(VLOOKUP(U48+7,'Fechas de clase'!$B$5:$B$102,1,0),U48+14),U48+7)))</f>
        <v/>
      </c>
      <c r="W48" s="285" t="str">
        <f>IF($H48="(en blanco)","",IF($H48="","",IFERROR(IF(VLOOKUP(V48+7,'Fechas de clase'!$B$5:$B$102,1,0),V48+14),V48+7)))</f>
        <v/>
      </c>
      <c r="X48" s="285" t="str">
        <f>IF($H48="(en blanco)","",IF($H48="","",IFERROR(IF(VLOOKUP(W48+7,'Fechas de clase'!$B$5:$B$102,1,0),W48+14),W48+7)))</f>
        <v/>
      </c>
      <c r="Y48" s="285" t="str">
        <f>IF($H48="(en blanco)","",IF($H48="","",IFERROR(IF(VLOOKUP(X48+7,'Fechas de clase'!$B$5:$B$102,1,0),X48+14),X48+7)))</f>
        <v/>
      </c>
    </row>
    <row r="49" spans="2:25">
      <c r="B49" s="286"/>
      <c r="J49" s="284" t="str">
        <f t="shared" si="0"/>
        <v/>
      </c>
      <c r="K49" s="285" t="str">
        <f>IF($H49="(en blanco)","",IF($H49="","",IFERROR(IF(VLOOKUP(H49+7,'Fechas de clase'!$B$5:$B$102,1,0),H49+14),H49+7)))</f>
        <v/>
      </c>
      <c r="L49" s="285" t="str">
        <f>IF($H49="(en blanco)","",IF($H49="","",IFERROR(IF(VLOOKUP(K49+7,'Fechas de clase'!$B$5:$B$102,1,0),K49+14),K49+7)))</f>
        <v/>
      </c>
      <c r="M49" s="285" t="str">
        <f>IF($H49="(en blanco)","",IF($H49="","",IFERROR(IF(VLOOKUP(L49+7,'Fechas de clase'!$B$5:$B$102,1,0),L49+14),L49+7)))</f>
        <v/>
      </c>
      <c r="N49" s="285" t="str">
        <f>IF($H49="(en blanco)","",IF($H49="","",IFERROR(IF(VLOOKUP(M49+7,'Fechas de clase'!$B$5:$B$102,1,0),M49+14),M49+7)))</f>
        <v/>
      </c>
      <c r="O49" s="285" t="str">
        <f>IF($H49="(en blanco)","",IF($H49="","",IFERROR(IF(VLOOKUP(N49+7,'Fechas de clase'!$B$5:$B$102,1,0),N49+14),N49+7)))</f>
        <v/>
      </c>
      <c r="P49" s="285" t="str">
        <f>IF($H49="(en blanco)","",IF($H49="","",IFERROR(IF(VLOOKUP(O49+7,'Fechas de clase'!$B$5:$B$102,1,0),O49+14),O49+7)))</f>
        <v/>
      </c>
      <c r="Q49" s="285" t="str">
        <f>IF($H49="(en blanco)","",IF($H49="","",IFERROR(IF(VLOOKUP(P49+7,'Fechas de clase'!$B$5:$B$102,1,0),P49+14),P49+7)))</f>
        <v/>
      </c>
      <c r="R49" s="285" t="str">
        <f>IF($H49="(en blanco)","",IF($H49="","",IFERROR(IF(VLOOKUP(Q49+7,'Fechas de clase'!$B$5:$B$102,1,0),Q49+14),Q49+7)))</f>
        <v/>
      </c>
      <c r="S49" s="285" t="str">
        <f>IF($H49="(en blanco)","",IF($H49="","",IFERROR(IF(VLOOKUP(R49+7,'Fechas de clase'!$B$5:$B$102,1,0),R49+14),R49+7)))</f>
        <v/>
      </c>
      <c r="T49" s="285" t="str">
        <f>IF($H49="(en blanco)","",IF($H49="","",IFERROR(IF(VLOOKUP(S49+7,'Fechas de clase'!$B$5:$B$102,1,0),S49+14),S49+7)))</f>
        <v/>
      </c>
      <c r="U49" s="285" t="str">
        <f>IF($H49="(en blanco)","",IF($H49="","",IFERROR(IF(VLOOKUP(T49+7,'Fechas de clase'!$B$5:$B$102,1,0),T49+14),T49+7)))</f>
        <v/>
      </c>
      <c r="V49" s="285" t="str">
        <f>IF($H49="(en blanco)","",IF($H49="","",IFERROR(IF(VLOOKUP(U49+7,'Fechas de clase'!$B$5:$B$102,1,0),U49+14),U49+7)))</f>
        <v/>
      </c>
      <c r="W49" s="285" t="str">
        <f>IF($H49="(en blanco)","",IF($H49="","",IFERROR(IF(VLOOKUP(V49+7,'Fechas de clase'!$B$5:$B$102,1,0),V49+14),V49+7)))</f>
        <v/>
      </c>
      <c r="X49" s="285" t="str">
        <f>IF($H49="(en blanco)","",IF($H49="","",IFERROR(IF(VLOOKUP(W49+7,'Fechas de clase'!$B$5:$B$102,1,0),W49+14),W49+7)))</f>
        <v/>
      </c>
      <c r="Y49" s="285" t="str">
        <f>IF($H49="(en blanco)","",IF($H49="","",IFERROR(IF(VLOOKUP(X49+7,'Fechas de clase'!$B$5:$B$102,1,0),X49+14),X49+7)))</f>
        <v/>
      </c>
    </row>
    <row r="50" spans="2:25">
      <c r="B50" s="286"/>
      <c r="J50" s="284" t="str">
        <f t="shared" si="0"/>
        <v/>
      </c>
      <c r="K50" s="285" t="str">
        <f>IF($H50="(en blanco)","",IF($H50="","",IFERROR(IF(VLOOKUP(H50+7,'Fechas de clase'!$B$5:$B$102,1,0),H50+14),H50+7)))</f>
        <v/>
      </c>
      <c r="L50" s="285" t="str">
        <f>IF($H50="(en blanco)","",IF($H50="","",IFERROR(IF(VLOOKUP(K50+7,'Fechas de clase'!$B$5:$B$102,1,0),K50+14),K50+7)))</f>
        <v/>
      </c>
      <c r="M50" s="285" t="str">
        <f>IF($H50="(en blanco)","",IF($H50="","",IFERROR(IF(VLOOKUP(L50+7,'Fechas de clase'!$B$5:$B$102,1,0),L50+14),L50+7)))</f>
        <v/>
      </c>
      <c r="N50" s="285" t="str">
        <f>IF($H50="(en blanco)","",IF($H50="","",IFERROR(IF(VLOOKUP(M50+7,'Fechas de clase'!$B$5:$B$102,1,0),M50+14),M50+7)))</f>
        <v/>
      </c>
      <c r="O50" s="285" t="str">
        <f>IF($H50="(en blanco)","",IF($H50="","",IFERROR(IF(VLOOKUP(N50+7,'Fechas de clase'!$B$5:$B$102,1,0),N50+14),N50+7)))</f>
        <v/>
      </c>
      <c r="P50" s="285" t="str">
        <f>IF($H50="(en blanco)","",IF($H50="","",IFERROR(IF(VLOOKUP(O50+7,'Fechas de clase'!$B$5:$B$102,1,0),O50+14),O50+7)))</f>
        <v/>
      </c>
      <c r="Q50" s="285" t="str">
        <f>IF($H50="(en blanco)","",IF($H50="","",IFERROR(IF(VLOOKUP(P50+7,'Fechas de clase'!$B$5:$B$102,1,0),P50+14),P50+7)))</f>
        <v/>
      </c>
      <c r="R50" s="285" t="str">
        <f>IF($H50="(en blanco)","",IF($H50="","",IFERROR(IF(VLOOKUP(Q50+7,'Fechas de clase'!$B$5:$B$102,1,0),Q50+14),Q50+7)))</f>
        <v/>
      </c>
      <c r="S50" s="285" t="str">
        <f>IF($H50="(en blanco)","",IF($H50="","",IFERROR(IF(VLOOKUP(R50+7,'Fechas de clase'!$B$5:$B$102,1,0),R50+14),R50+7)))</f>
        <v/>
      </c>
      <c r="T50" s="285" t="str">
        <f>IF($H50="(en blanco)","",IF($H50="","",IFERROR(IF(VLOOKUP(S50+7,'Fechas de clase'!$B$5:$B$102,1,0),S50+14),S50+7)))</f>
        <v/>
      </c>
      <c r="U50" s="285" t="str">
        <f>IF($H50="(en blanco)","",IF($H50="","",IFERROR(IF(VLOOKUP(T50+7,'Fechas de clase'!$B$5:$B$102,1,0),T50+14),T50+7)))</f>
        <v/>
      </c>
      <c r="V50" s="285" t="str">
        <f>IF($H50="(en blanco)","",IF($H50="","",IFERROR(IF(VLOOKUP(U50+7,'Fechas de clase'!$B$5:$B$102,1,0),U50+14),U50+7)))</f>
        <v/>
      </c>
      <c r="W50" s="285" t="str">
        <f>IF($H50="(en blanco)","",IF($H50="","",IFERROR(IF(VLOOKUP(V50+7,'Fechas de clase'!$B$5:$B$102,1,0),V50+14),V50+7)))</f>
        <v/>
      </c>
      <c r="X50" s="285" t="str">
        <f>IF($H50="(en blanco)","",IF($H50="","",IFERROR(IF(VLOOKUP(W50+7,'Fechas de clase'!$B$5:$B$102,1,0),W50+14),W50+7)))</f>
        <v/>
      </c>
      <c r="Y50" s="285" t="str">
        <f>IF($H50="(en blanco)","",IF($H50="","",IFERROR(IF(VLOOKUP(X50+7,'Fechas de clase'!$B$5:$B$102,1,0),X50+14),X50+7)))</f>
        <v/>
      </c>
    </row>
    <row r="51" spans="2:25">
      <c r="B51" s="286"/>
      <c r="J51" s="284" t="str">
        <f t="shared" si="0"/>
        <v/>
      </c>
      <c r="K51" s="285" t="str">
        <f>IF($H51="(en blanco)","",IF($H51="","",IFERROR(IF(VLOOKUP(H51+7,'Fechas de clase'!$B$5:$B$102,1,0),H51+14),H51+7)))</f>
        <v/>
      </c>
      <c r="L51" s="285" t="str">
        <f>IF($H51="(en blanco)","",IF($H51="","",IFERROR(IF(VLOOKUP(K51+7,'Fechas de clase'!$B$5:$B$102,1,0),K51+14),K51+7)))</f>
        <v/>
      </c>
      <c r="M51" s="285" t="str">
        <f>IF($H51="(en blanco)","",IF($H51="","",IFERROR(IF(VLOOKUP(L51+7,'Fechas de clase'!$B$5:$B$102,1,0),L51+14),L51+7)))</f>
        <v/>
      </c>
      <c r="N51" s="285" t="str">
        <f>IF($H51="(en blanco)","",IF($H51="","",IFERROR(IF(VLOOKUP(M51+7,'Fechas de clase'!$B$5:$B$102,1,0),M51+14),M51+7)))</f>
        <v/>
      </c>
      <c r="O51" s="285" t="str">
        <f>IF($H51="(en blanco)","",IF($H51="","",IFERROR(IF(VLOOKUP(N51+7,'Fechas de clase'!$B$5:$B$102,1,0),N51+14),N51+7)))</f>
        <v/>
      </c>
      <c r="P51" s="285" t="str">
        <f>IF($H51="(en blanco)","",IF($H51="","",IFERROR(IF(VLOOKUP(O51+7,'Fechas de clase'!$B$5:$B$102,1,0),O51+14),O51+7)))</f>
        <v/>
      </c>
      <c r="Q51" s="285" t="str">
        <f>IF($H51="(en blanco)","",IF($H51="","",IFERROR(IF(VLOOKUP(P51+7,'Fechas de clase'!$B$5:$B$102,1,0),P51+14),P51+7)))</f>
        <v/>
      </c>
      <c r="R51" s="285" t="str">
        <f>IF($H51="(en blanco)","",IF($H51="","",IFERROR(IF(VLOOKUP(Q51+7,'Fechas de clase'!$B$5:$B$102,1,0),Q51+14),Q51+7)))</f>
        <v/>
      </c>
      <c r="S51" s="285" t="str">
        <f>IF($H51="(en blanco)","",IF($H51="","",IFERROR(IF(VLOOKUP(R51+7,'Fechas de clase'!$B$5:$B$102,1,0),R51+14),R51+7)))</f>
        <v/>
      </c>
      <c r="T51" s="285" t="str">
        <f>IF($H51="(en blanco)","",IF($H51="","",IFERROR(IF(VLOOKUP(S51+7,'Fechas de clase'!$B$5:$B$102,1,0),S51+14),S51+7)))</f>
        <v/>
      </c>
      <c r="U51" s="285" t="str">
        <f>IF($H51="(en blanco)","",IF($H51="","",IFERROR(IF(VLOOKUP(T51+7,'Fechas de clase'!$B$5:$B$102,1,0),T51+14),T51+7)))</f>
        <v/>
      </c>
      <c r="V51" s="285" t="str">
        <f>IF($H51="(en blanco)","",IF($H51="","",IFERROR(IF(VLOOKUP(U51+7,'Fechas de clase'!$B$5:$B$102,1,0),U51+14),U51+7)))</f>
        <v/>
      </c>
      <c r="W51" s="285" t="str">
        <f>IF($H51="(en blanco)","",IF($H51="","",IFERROR(IF(VLOOKUP(V51+7,'Fechas de clase'!$B$5:$B$102,1,0),V51+14),V51+7)))</f>
        <v/>
      </c>
      <c r="X51" s="285" t="str">
        <f>IF($H51="(en blanco)","",IF($H51="","",IFERROR(IF(VLOOKUP(W51+7,'Fechas de clase'!$B$5:$B$102,1,0),W51+14),W51+7)))</f>
        <v/>
      </c>
      <c r="Y51" s="285" t="str">
        <f>IF($H51="(en blanco)","",IF($H51="","",IFERROR(IF(VLOOKUP(X51+7,'Fechas de clase'!$B$5:$B$102,1,0),X51+14),X51+7)))</f>
        <v/>
      </c>
    </row>
    <row r="52" spans="2:25">
      <c r="B52" s="286"/>
      <c r="J52" s="284" t="str">
        <f t="shared" si="0"/>
        <v/>
      </c>
      <c r="K52" s="285" t="str">
        <f>IF($H52="(en blanco)","",IF($H52="","",IFERROR(IF(VLOOKUP(H52+7,'Fechas de clase'!$B$5:$B$102,1,0),H52+14),H52+7)))</f>
        <v/>
      </c>
      <c r="L52" s="285" t="str">
        <f>IF($H52="(en blanco)","",IF($H52="","",IFERROR(IF(VLOOKUP(K52+7,'Fechas de clase'!$B$5:$B$102,1,0),K52+14),K52+7)))</f>
        <v/>
      </c>
      <c r="M52" s="285" t="str">
        <f>IF($H52="(en blanco)","",IF($H52="","",IFERROR(IF(VLOOKUP(L52+7,'Fechas de clase'!$B$5:$B$102,1,0),L52+14),L52+7)))</f>
        <v/>
      </c>
      <c r="N52" s="285" t="str">
        <f>IF($H52="(en blanco)","",IF($H52="","",IFERROR(IF(VLOOKUP(M52+7,'Fechas de clase'!$B$5:$B$102,1,0),M52+14),M52+7)))</f>
        <v/>
      </c>
      <c r="O52" s="285" t="str">
        <f>IF($H52="(en blanco)","",IF($H52="","",IFERROR(IF(VLOOKUP(N52+7,'Fechas de clase'!$B$5:$B$102,1,0),N52+14),N52+7)))</f>
        <v/>
      </c>
      <c r="P52" s="285" t="str">
        <f>IF($H52="(en blanco)","",IF($H52="","",IFERROR(IF(VLOOKUP(O52+7,'Fechas de clase'!$B$5:$B$102,1,0),O52+14),O52+7)))</f>
        <v/>
      </c>
      <c r="Q52" s="285" t="str">
        <f>IF($H52="(en blanco)","",IF($H52="","",IFERROR(IF(VLOOKUP(P52+7,'Fechas de clase'!$B$5:$B$102,1,0),P52+14),P52+7)))</f>
        <v/>
      </c>
      <c r="R52" s="285" t="str">
        <f>IF($H52="(en blanco)","",IF($H52="","",IFERROR(IF(VLOOKUP(Q52+7,'Fechas de clase'!$B$5:$B$102,1,0),Q52+14),Q52+7)))</f>
        <v/>
      </c>
      <c r="S52" s="285" t="str">
        <f>IF($H52="(en blanco)","",IF($H52="","",IFERROR(IF(VLOOKUP(R52+7,'Fechas de clase'!$B$5:$B$102,1,0),R52+14),R52+7)))</f>
        <v/>
      </c>
      <c r="T52" s="285" t="str">
        <f>IF($H52="(en blanco)","",IF($H52="","",IFERROR(IF(VLOOKUP(S52+7,'Fechas de clase'!$B$5:$B$102,1,0),S52+14),S52+7)))</f>
        <v/>
      </c>
      <c r="U52" s="285" t="str">
        <f>IF($H52="(en blanco)","",IF($H52="","",IFERROR(IF(VLOOKUP(T52+7,'Fechas de clase'!$B$5:$B$102,1,0),T52+14),T52+7)))</f>
        <v/>
      </c>
      <c r="V52" s="285" t="str">
        <f>IF($H52="(en blanco)","",IF($H52="","",IFERROR(IF(VLOOKUP(U52+7,'Fechas de clase'!$B$5:$B$102,1,0),U52+14),U52+7)))</f>
        <v/>
      </c>
      <c r="W52" s="285" t="str">
        <f>IF($H52="(en blanco)","",IF($H52="","",IFERROR(IF(VLOOKUP(V52+7,'Fechas de clase'!$B$5:$B$102,1,0),V52+14),V52+7)))</f>
        <v/>
      </c>
      <c r="X52" s="285" t="str">
        <f>IF($H52="(en blanco)","",IF($H52="","",IFERROR(IF(VLOOKUP(W52+7,'Fechas de clase'!$B$5:$B$102,1,0),W52+14),W52+7)))</f>
        <v/>
      </c>
      <c r="Y52" s="285" t="str">
        <f>IF($H52="(en blanco)","",IF($H52="","",IFERROR(IF(VLOOKUP(X52+7,'Fechas de clase'!$B$5:$B$102,1,0),X52+14),X52+7)))</f>
        <v/>
      </c>
    </row>
    <row r="53" spans="2:25">
      <c r="B53" s="286"/>
      <c r="J53" s="284" t="str">
        <f t="shared" si="0"/>
        <v/>
      </c>
      <c r="K53" s="285" t="str">
        <f>IF($H53="(en blanco)","",IF($H53="","",IFERROR(IF(VLOOKUP(H53+7,'Fechas de clase'!$B$5:$B$102,1,0),H53+14),H53+7)))</f>
        <v/>
      </c>
      <c r="L53" s="285" t="str">
        <f>IF($H53="(en blanco)","",IF($H53="","",IFERROR(IF(VLOOKUP(K53+7,'Fechas de clase'!$B$5:$B$102,1,0),K53+14),K53+7)))</f>
        <v/>
      </c>
      <c r="M53" s="285" t="str">
        <f>IF($H53="(en blanco)","",IF($H53="","",IFERROR(IF(VLOOKUP(L53+7,'Fechas de clase'!$B$5:$B$102,1,0),L53+14),L53+7)))</f>
        <v/>
      </c>
      <c r="N53" s="285" t="str">
        <f>IF($H53="(en blanco)","",IF($H53="","",IFERROR(IF(VLOOKUP(M53+7,'Fechas de clase'!$B$5:$B$102,1,0),M53+14),M53+7)))</f>
        <v/>
      </c>
      <c r="O53" s="285" t="str">
        <f>IF($H53="(en blanco)","",IF($H53="","",IFERROR(IF(VLOOKUP(N53+7,'Fechas de clase'!$B$5:$B$102,1,0),N53+14),N53+7)))</f>
        <v/>
      </c>
      <c r="P53" s="285" t="str">
        <f>IF($H53="(en blanco)","",IF($H53="","",IFERROR(IF(VLOOKUP(O53+7,'Fechas de clase'!$B$5:$B$102,1,0),O53+14),O53+7)))</f>
        <v/>
      </c>
      <c r="Q53" s="285" t="str">
        <f>IF($H53="(en blanco)","",IF($H53="","",IFERROR(IF(VLOOKUP(P53+7,'Fechas de clase'!$B$5:$B$102,1,0),P53+14),P53+7)))</f>
        <v/>
      </c>
      <c r="R53" s="285" t="str">
        <f>IF($H53="(en blanco)","",IF($H53="","",IFERROR(IF(VLOOKUP(Q53+7,'Fechas de clase'!$B$5:$B$102,1,0),Q53+14),Q53+7)))</f>
        <v/>
      </c>
      <c r="S53" s="285" t="str">
        <f>IF($H53="(en blanco)","",IF($H53="","",IFERROR(IF(VLOOKUP(R53+7,'Fechas de clase'!$B$5:$B$102,1,0),R53+14),R53+7)))</f>
        <v/>
      </c>
      <c r="T53" s="285" t="str">
        <f>IF($H53="(en blanco)","",IF($H53="","",IFERROR(IF(VLOOKUP(S53+7,'Fechas de clase'!$B$5:$B$102,1,0),S53+14),S53+7)))</f>
        <v/>
      </c>
      <c r="U53" s="285" t="str">
        <f>IF($H53="(en blanco)","",IF($H53="","",IFERROR(IF(VLOOKUP(T53+7,'Fechas de clase'!$B$5:$B$102,1,0),T53+14),T53+7)))</f>
        <v/>
      </c>
      <c r="V53" s="285" t="str">
        <f>IF($H53="(en blanco)","",IF($H53="","",IFERROR(IF(VLOOKUP(U53+7,'Fechas de clase'!$B$5:$B$102,1,0),U53+14),U53+7)))</f>
        <v/>
      </c>
      <c r="W53" s="285" t="str">
        <f>IF($H53="(en blanco)","",IF($H53="","",IFERROR(IF(VLOOKUP(V53+7,'Fechas de clase'!$B$5:$B$102,1,0),V53+14),V53+7)))</f>
        <v/>
      </c>
      <c r="X53" s="285" t="str">
        <f>IF($H53="(en blanco)","",IF($H53="","",IFERROR(IF(VLOOKUP(W53+7,'Fechas de clase'!$B$5:$B$102,1,0),W53+14),W53+7)))</f>
        <v/>
      </c>
      <c r="Y53" s="285" t="str">
        <f>IF($H53="(en blanco)","",IF($H53="","",IFERROR(IF(VLOOKUP(X53+7,'Fechas de clase'!$B$5:$B$102,1,0),X53+14),X53+7)))</f>
        <v/>
      </c>
    </row>
    <row r="54" spans="2:25">
      <c r="B54" s="286"/>
      <c r="J54" s="284" t="str">
        <f t="shared" si="0"/>
        <v/>
      </c>
      <c r="K54" s="285" t="str">
        <f>IF($H54="(en blanco)","",IF($H54="","",IFERROR(IF(VLOOKUP(H54+7,'Fechas de clase'!$B$5:$B$102,1,0),H54+14),H54+7)))</f>
        <v/>
      </c>
      <c r="L54" s="285" t="str">
        <f>IF($H54="(en blanco)","",IF($H54="","",IFERROR(IF(VLOOKUP(K54+7,'Fechas de clase'!$B$5:$B$102,1,0),K54+14),K54+7)))</f>
        <v/>
      </c>
      <c r="M54" s="285" t="str">
        <f>IF($H54="(en blanco)","",IF($H54="","",IFERROR(IF(VLOOKUP(L54+7,'Fechas de clase'!$B$5:$B$102,1,0),L54+14),L54+7)))</f>
        <v/>
      </c>
      <c r="N54" s="285" t="str">
        <f>IF($H54="(en blanco)","",IF($H54="","",IFERROR(IF(VLOOKUP(M54+7,'Fechas de clase'!$B$5:$B$102,1,0),M54+14),M54+7)))</f>
        <v/>
      </c>
      <c r="O54" s="285" t="str">
        <f>IF($H54="(en blanco)","",IF($H54="","",IFERROR(IF(VLOOKUP(N54+7,'Fechas de clase'!$B$5:$B$102,1,0),N54+14),N54+7)))</f>
        <v/>
      </c>
      <c r="P54" s="285" t="str">
        <f>IF($H54="(en blanco)","",IF($H54="","",IFERROR(IF(VLOOKUP(O54+7,'Fechas de clase'!$B$5:$B$102,1,0),O54+14),O54+7)))</f>
        <v/>
      </c>
      <c r="Q54" s="285" t="str">
        <f>IF($H54="(en blanco)","",IF($H54="","",IFERROR(IF(VLOOKUP(P54+7,'Fechas de clase'!$B$5:$B$102,1,0),P54+14),P54+7)))</f>
        <v/>
      </c>
      <c r="R54" s="285" t="str">
        <f>IF($H54="(en blanco)","",IF($H54="","",IFERROR(IF(VLOOKUP(Q54+7,'Fechas de clase'!$B$5:$B$102,1,0),Q54+14),Q54+7)))</f>
        <v/>
      </c>
      <c r="S54" s="285" t="str">
        <f>IF($H54="(en blanco)","",IF($H54="","",IFERROR(IF(VLOOKUP(R54+7,'Fechas de clase'!$B$5:$B$102,1,0),R54+14),R54+7)))</f>
        <v/>
      </c>
      <c r="T54" s="285" t="str">
        <f>IF($H54="(en blanco)","",IF($H54="","",IFERROR(IF(VLOOKUP(S54+7,'Fechas de clase'!$B$5:$B$102,1,0),S54+14),S54+7)))</f>
        <v/>
      </c>
      <c r="U54" s="285" t="str">
        <f>IF($H54="(en blanco)","",IF($H54="","",IFERROR(IF(VLOOKUP(T54+7,'Fechas de clase'!$B$5:$B$102,1,0),T54+14),T54+7)))</f>
        <v/>
      </c>
      <c r="V54" s="285" t="str">
        <f>IF($H54="(en blanco)","",IF($H54="","",IFERROR(IF(VLOOKUP(U54+7,'Fechas de clase'!$B$5:$B$102,1,0),U54+14),U54+7)))</f>
        <v/>
      </c>
      <c r="W54" s="285" t="str">
        <f>IF($H54="(en blanco)","",IF($H54="","",IFERROR(IF(VLOOKUP(V54+7,'Fechas de clase'!$B$5:$B$102,1,0),V54+14),V54+7)))</f>
        <v/>
      </c>
      <c r="X54" s="285" t="str">
        <f>IF($H54="(en blanco)","",IF($H54="","",IFERROR(IF(VLOOKUP(W54+7,'Fechas de clase'!$B$5:$B$102,1,0),W54+14),W54+7)))</f>
        <v/>
      </c>
      <c r="Y54" s="285" t="str">
        <f>IF($H54="(en blanco)","",IF($H54="","",IFERROR(IF(VLOOKUP(X54+7,'Fechas de clase'!$B$5:$B$102,1,0),X54+14),X54+7)))</f>
        <v/>
      </c>
    </row>
    <row r="55" spans="2:25">
      <c r="B55" s="286"/>
      <c r="J55" s="284" t="str">
        <f t="shared" si="0"/>
        <v/>
      </c>
      <c r="K55" s="285" t="str">
        <f>IF($H55="(en blanco)","",IF($H55="","",IFERROR(IF(VLOOKUP(H55+7,'Fechas de clase'!$B$5:$B$102,1,0),H55+14),H55+7)))</f>
        <v/>
      </c>
      <c r="L55" s="285" t="str">
        <f>IF($H55="(en blanco)","",IF($H55="","",IFERROR(IF(VLOOKUP(K55+7,'Fechas de clase'!$B$5:$B$102,1,0),K55+14),K55+7)))</f>
        <v/>
      </c>
      <c r="M55" s="285" t="str">
        <f>IF($H55="(en blanco)","",IF($H55="","",IFERROR(IF(VLOOKUP(L55+7,'Fechas de clase'!$B$5:$B$102,1,0),L55+14),L55+7)))</f>
        <v/>
      </c>
      <c r="N55" s="285" t="str">
        <f>IF($H55="(en blanco)","",IF($H55="","",IFERROR(IF(VLOOKUP(M55+7,'Fechas de clase'!$B$5:$B$102,1,0),M55+14),M55+7)))</f>
        <v/>
      </c>
      <c r="O55" s="285" t="str">
        <f>IF($H55="(en blanco)","",IF($H55="","",IFERROR(IF(VLOOKUP(N55+7,'Fechas de clase'!$B$5:$B$102,1,0),N55+14),N55+7)))</f>
        <v/>
      </c>
      <c r="P55" s="285" t="str">
        <f>IF($H55="(en blanco)","",IF($H55="","",IFERROR(IF(VLOOKUP(O55+7,'Fechas de clase'!$B$5:$B$102,1,0),O55+14),O55+7)))</f>
        <v/>
      </c>
      <c r="Q55" s="285" t="str">
        <f>IF($H55="(en blanco)","",IF($H55="","",IFERROR(IF(VLOOKUP(P55+7,'Fechas de clase'!$B$5:$B$102,1,0),P55+14),P55+7)))</f>
        <v/>
      </c>
      <c r="R55" s="285" t="str">
        <f>IF($H55="(en blanco)","",IF($H55="","",IFERROR(IF(VLOOKUP(Q55+7,'Fechas de clase'!$B$5:$B$102,1,0),Q55+14),Q55+7)))</f>
        <v/>
      </c>
      <c r="S55" s="285" t="str">
        <f>IF($H55="(en blanco)","",IF($H55="","",IFERROR(IF(VLOOKUP(R55+7,'Fechas de clase'!$B$5:$B$102,1,0),R55+14),R55+7)))</f>
        <v/>
      </c>
      <c r="T55" s="285" t="str">
        <f>IF($H55="(en blanco)","",IF($H55="","",IFERROR(IF(VLOOKUP(S55+7,'Fechas de clase'!$B$5:$B$102,1,0),S55+14),S55+7)))</f>
        <v/>
      </c>
      <c r="U55" s="285" t="str">
        <f>IF($H55="(en blanco)","",IF($H55="","",IFERROR(IF(VLOOKUP(T55+7,'Fechas de clase'!$B$5:$B$102,1,0),T55+14),T55+7)))</f>
        <v/>
      </c>
      <c r="V55" s="285" t="str">
        <f>IF($H55="(en blanco)","",IF($H55="","",IFERROR(IF(VLOOKUP(U55+7,'Fechas de clase'!$B$5:$B$102,1,0),U55+14),U55+7)))</f>
        <v/>
      </c>
      <c r="W55" s="285" t="str">
        <f>IF($H55="(en blanco)","",IF($H55="","",IFERROR(IF(VLOOKUP(V55+7,'Fechas de clase'!$B$5:$B$102,1,0),V55+14),V55+7)))</f>
        <v/>
      </c>
      <c r="X55" s="285" t="str">
        <f>IF($H55="(en blanco)","",IF($H55="","",IFERROR(IF(VLOOKUP(W55+7,'Fechas de clase'!$B$5:$B$102,1,0),W55+14),W55+7)))</f>
        <v/>
      </c>
      <c r="Y55" s="285" t="str">
        <f>IF($H55="(en blanco)","",IF($H55="","",IFERROR(IF(VLOOKUP(X55+7,'Fechas de clase'!$B$5:$B$102,1,0),X55+14),X55+7)))</f>
        <v/>
      </c>
    </row>
    <row r="56" spans="2:25">
      <c r="B56" s="286"/>
      <c r="J56" s="284" t="str">
        <f t="shared" si="0"/>
        <v/>
      </c>
      <c r="K56" s="285" t="str">
        <f>IF($H56="(en blanco)","",IF($H56="","",IFERROR(IF(VLOOKUP(H56+7,'Fechas de clase'!$B$5:$B$102,1,0),H56+14),H56+7)))</f>
        <v/>
      </c>
      <c r="L56" s="285" t="str">
        <f>IF($H56="(en blanco)","",IF($H56="","",IFERROR(IF(VLOOKUP(K56+7,'Fechas de clase'!$B$5:$B$102,1,0),K56+14),K56+7)))</f>
        <v/>
      </c>
      <c r="M56" s="285" t="str">
        <f>IF($H56="(en blanco)","",IF($H56="","",IFERROR(IF(VLOOKUP(L56+7,'Fechas de clase'!$B$5:$B$102,1,0),L56+14),L56+7)))</f>
        <v/>
      </c>
      <c r="N56" s="285" t="str">
        <f>IF($H56="(en blanco)","",IF($H56="","",IFERROR(IF(VLOOKUP(M56+7,'Fechas de clase'!$B$5:$B$102,1,0),M56+14),M56+7)))</f>
        <v/>
      </c>
      <c r="O56" s="285" t="str">
        <f>IF($H56="(en blanco)","",IF($H56="","",IFERROR(IF(VLOOKUP(N56+7,'Fechas de clase'!$B$5:$B$102,1,0),N56+14),N56+7)))</f>
        <v/>
      </c>
      <c r="P56" s="285" t="str">
        <f>IF($H56="(en blanco)","",IF($H56="","",IFERROR(IF(VLOOKUP(O56+7,'Fechas de clase'!$B$5:$B$102,1,0),O56+14),O56+7)))</f>
        <v/>
      </c>
      <c r="Q56" s="285" t="str">
        <f>IF($H56="(en blanco)","",IF($H56="","",IFERROR(IF(VLOOKUP(P56+7,'Fechas de clase'!$B$5:$B$102,1,0),P56+14),P56+7)))</f>
        <v/>
      </c>
      <c r="R56" s="285" t="str">
        <f>IF($H56="(en blanco)","",IF($H56="","",IFERROR(IF(VLOOKUP(Q56+7,'Fechas de clase'!$B$5:$B$102,1,0),Q56+14),Q56+7)))</f>
        <v/>
      </c>
      <c r="S56" s="285" t="str">
        <f>IF($H56="(en blanco)","",IF($H56="","",IFERROR(IF(VLOOKUP(R56+7,'Fechas de clase'!$B$5:$B$102,1,0),R56+14),R56+7)))</f>
        <v/>
      </c>
      <c r="T56" s="285" t="str">
        <f>IF($H56="(en blanco)","",IF($H56="","",IFERROR(IF(VLOOKUP(S56+7,'Fechas de clase'!$B$5:$B$102,1,0),S56+14),S56+7)))</f>
        <v/>
      </c>
      <c r="U56" s="285" t="str">
        <f>IF($H56="(en blanco)","",IF($H56="","",IFERROR(IF(VLOOKUP(T56+7,'Fechas de clase'!$B$5:$B$102,1,0),T56+14),T56+7)))</f>
        <v/>
      </c>
      <c r="V56" s="285" t="str">
        <f>IF($H56="(en blanco)","",IF($H56="","",IFERROR(IF(VLOOKUP(U56+7,'Fechas de clase'!$B$5:$B$102,1,0),U56+14),U56+7)))</f>
        <v/>
      </c>
      <c r="W56" s="285" t="str">
        <f>IF($H56="(en blanco)","",IF($H56="","",IFERROR(IF(VLOOKUP(V56+7,'Fechas de clase'!$B$5:$B$102,1,0),V56+14),V56+7)))</f>
        <v/>
      </c>
      <c r="X56" s="285" t="str">
        <f>IF($H56="(en blanco)","",IF($H56="","",IFERROR(IF(VLOOKUP(W56+7,'Fechas de clase'!$B$5:$B$102,1,0),W56+14),W56+7)))</f>
        <v/>
      </c>
      <c r="Y56" s="285" t="str">
        <f>IF($H56="(en blanco)","",IF($H56="","",IFERROR(IF(VLOOKUP(X56+7,'Fechas de clase'!$B$5:$B$102,1,0),X56+14),X56+7)))</f>
        <v/>
      </c>
    </row>
    <row r="57" spans="2:25">
      <c r="B57" s="286"/>
      <c r="J57" s="284" t="str">
        <f t="shared" si="0"/>
        <v/>
      </c>
      <c r="K57" s="285" t="str">
        <f>IF($H57="(en blanco)","",IF($H57="","",IFERROR(IF(VLOOKUP(H57+7,'Fechas de clase'!$B$5:$B$102,1,0),H57+14),H57+7)))</f>
        <v/>
      </c>
      <c r="L57" s="285" t="str">
        <f>IF($H57="(en blanco)","",IF($H57="","",IFERROR(IF(VLOOKUP(K57+7,'Fechas de clase'!$B$5:$B$102,1,0),K57+14),K57+7)))</f>
        <v/>
      </c>
      <c r="M57" s="285" t="str">
        <f>IF($H57="(en blanco)","",IF($H57="","",IFERROR(IF(VLOOKUP(L57+7,'Fechas de clase'!$B$5:$B$102,1,0),L57+14),L57+7)))</f>
        <v/>
      </c>
      <c r="N57" s="285" t="str">
        <f>IF($H57="(en blanco)","",IF($H57="","",IFERROR(IF(VLOOKUP(M57+7,'Fechas de clase'!$B$5:$B$102,1,0),M57+14),M57+7)))</f>
        <v/>
      </c>
      <c r="O57" s="285" t="str">
        <f>IF($H57="(en blanco)","",IF($H57="","",IFERROR(IF(VLOOKUP(N57+7,'Fechas de clase'!$B$5:$B$102,1,0),N57+14),N57+7)))</f>
        <v/>
      </c>
      <c r="P57" s="285" t="str">
        <f>IF($H57="(en blanco)","",IF($H57="","",IFERROR(IF(VLOOKUP(O57+7,'Fechas de clase'!$B$5:$B$102,1,0),O57+14),O57+7)))</f>
        <v/>
      </c>
      <c r="Q57" s="285" t="str">
        <f>IF($H57="(en blanco)","",IF($H57="","",IFERROR(IF(VLOOKUP(P57+7,'Fechas de clase'!$B$5:$B$102,1,0),P57+14),P57+7)))</f>
        <v/>
      </c>
      <c r="R57" s="285" t="str">
        <f>IF($H57="(en blanco)","",IF($H57="","",IFERROR(IF(VLOOKUP(Q57+7,'Fechas de clase'!$B$5:$B$102,1,0),Q57+14),Q57+7)))</f>
        <v/>
      </c>
      <c r="S57" s="285" t="str">
        <f>IF($H57="(en blanco)","",IF($H57="","",IFERROR(IF(VLOOKUP(R57+7,'Fechas de clase'!$B$5:$B$102,1,0),R57+14),R57+7)))</f>
        <v/>
      </c>
      <c r="T57" s="285" t="str">
        <f>IF($H57="(en blanco)","",IF($H57="","",IFERROR(IF(VLOOKUP(S57+7,'Fechas de clase'!$B$5:$B$102,1,0),S57+14),S57+7)))</f>
        <v/>
      </c>
      <c r="U57" s="285" t="str">
        <f>IF($H57="(en blanco)","",IF($H57="","",IFERROR(IF(VLOOKUP(T57+7,'Fechas de clase'!$B$5:$B$102,1,0),T57+14),T57+7)))</f>
        <v/>
      </c>
      <c r="V57" s="285" t="str">
        <f>IF($H57="(en blanco)","",IF($H57="","",IFERROR(IF(VLOOKUP(U57+7,'Fechas de clase'!$B$5:$B$102,1,0),U57+14),U57+7)))</f>
        <v/>
      </c>
      <c r="W57" s="285" t="str">
        <f>IF($H57="(en blanco)","",IF($H57="","",IFERROR(IF(VLOOKUP(V57+7,'Fechas de clase'!$B$5:$B$102,1,0),V57+14),V57+7)))</f>
        <v/>
      </c>
      <c r="X57" s="285" t="str">
        <f>IF($H57="(en blanco)","",IF($H57="","",IFERROR(IF(VLOOKUP(W57+7,'Fechas de clase'!$B$5:$B$102,1,0),W57+14),W57+7)))</f>
        <v/>
      </c>
      <c r="Y57" s="285" t="str">
        <f>IF($H57="(en blanco)","",IF($H57="","",IFERROR(IF(VLOOKUP(X57+7,'Fechas de clase'!$B$5:$B$102,1,0),X57+14),X57+7)))</f>
        <v/>
      </c>
    </row>
    <row r="58" spans="2:25">
      <c r="B58" s="286"/>
      <c r="J58" s="284" t="str">
        <f t="shared" si="0"/>
        <v/>
      </c>
      <c r="K58" s="285" t="str">
        <f>IF($H58="(en blanco)","",IF($H58="","",IFERROR(IF(VLOOKUP(H58+7,'Fechas de clase'!$B$5:$B$102,1,0),H58+14),H58+7)))</f>
        <v/>
      </c>
      <c r="L58" s="285" t="str">
        <f>IF($H58="(en blanco)","",IF($H58="","",IFERROR(IF(VLOOKUP(K58+7,'Fechas de clase'!$B$5:$B$102,1,0),K58+14),K58+7)))</f>
        <v/>
      </c>
      <c r="M58" s="285" t="str">
        <f>IF($H58="(en blanco)","",IF($H58="","",IFERROR(IF(VLOOKUP(L58+7,'Fechas de clase'!$B$5:$B$102,1,0),L58+14),L58+7)))</f>
        <v/>
      </c>
      <c r="N58" s="285" t="str">
        <f>IF($H58="(en blanco)","",IF($H58="","",IFERROR(IF(VLOOKUP(M58+7,'Fechas de clase'!$B$5:$B$102,1,0),M58+14),M58+7)))</f>
        <v/>
      </c>
      <c r="O58" s="285" t="str">
        <f>IF($H58="(en blanco)","",IF($H58="","",IFERROR(IF(VLOOKUP(N58+7,'Fechas de clase'!$B$5:$B$102,1,0),N58+14),N58+7)))</f>
        <v/>
      </c>
      <c r="P58" s="285" t="str">
        <f>IF($H58="(en blanco)","",IF($H58="","",IFERROR(IF(VLOOKUP(O58+7,'Fechas de clase'!$B$5:$B$102,1,0),O58+14),O58+7)))</f>
        <v/>
      </c>
      <c r="Q58" s="285" t="str">
        <f>IF($H58="(en blanco)","",IF($H58="","",IFERROR(IF(VLOOKUP(P58+7,'Fechas de clase'!$B$5:$B$102,1,0),P58+14),P58+7)))</f>
        <v/>
      </c>
      <c r="R58" s="285" t="str">
        <f>IF($H58="(en blanco)","",IF($H58="","",IFERROR(IF(VLOOKUP(Q58+7,'Fechas de clase'!$B$5:$B$102,1,0),Q58+14),Q58+7)))</f>
        <v/>
      </c>
      <c r="S58" s="285" t="str">
        <f>IF($H58="(en blanco)","",IF($H58="","",IFERROR(IF(VLOOKUP(R58+7,'Fechas de clase'!$B$5:$B$102,1,0),R58+14),R58+7)))</f>
        <v/>
      </c>
      <c r="T58" s="285" t="str">
        <f>IF($H58="(en blanco)","",IF($H58="","",IFERROR(IF(VLOOKUP(S58+7,'Fechas de clase'!$B$5:$B$102,1,0),S58+14),S58+7)))</f>
        <v/>
      </c>
      <c r="U58" s="285" t="str">
        <f>IF($H58="(en blanco)","",IF($H58="","",IFERROR(IF(VLOOKUP(T58+7,'Fechas de clase'!$B$5:$B$102,1,0),T58+14),T58+7)))</f>
        <v/>
      </c>
      <c r="V58" s="285" t="str">
        <f>IF($H58="(en blanco)","",IF($H58="","",IFERROR(IF(VLOOKUP(U58+7,'Fechas de clase'!$B$5:$B$102,1,0),U58+14),U58+7)))</f>
        <v/>
      </c>
      <c r="W58" s="285" t="str">
        <f>IF($H58="(en blanco)","",IF($H58="","",IFERROR(IF(VLOOKUP(V58+7,'Fechas de clase'!$B$5:$B$102,1,0),V58+14),V58+7)))</f>
        <v/>
      </c>
      <c r="X58" s="285" t="str">
        <f>IF($H58="(en blanco)","",IF($H58="","",IFERROR(IF(VLOOKUP(W58+7,'Fechas de clase'!$B$5:$B$102,1,0),W58+14),W58+7)))</f>
        <v/>
      </c>
      <c r="Y58" s="285" t="str">
        <f>IF($H58="(en blanco)","",IF($H58="","",IFERROR(IF(VLOOKUP(X58+7,'Fechas de clase'!$B$5:$B$102,1,0),X58+14),X58+7)))</f>
        <v/>
      </c>
    </row>
    <row r="59" spans="2:25">
      <c r="B59" s="286"/>
      <c r="J59" s="284" t="str">
        <f t="shared" si="0"/>
        <v/>
      </c>
      <c r="K59" s="285" t="str">
        <f>IF($H59="(en blanco)","",IF($H59="","",IFERROR(IF(VLOOKUP(H59+7,'Fechas de clase'!$B$5:$B$102,1,0),H59+14),H59+7)))</f>
        <v/>
      </c>
      <c r="L59" s="285" t="str">
        <f>IF($H59="(en blanco)","",IF($H59="","",IFERROR(IF(VLOOKUP(K59+7,'Fechas de clase'!$B$5:$B$102,1,0),K59+14),K59+7)))</f>
        <v/>
      </c>
      <c r="M59" s="285" t="str">
        <f>IF($H59="(en blanco)","",IF($H59="","",IFERROR(IF(VLOOKUP(L59+7,'Fechas de clase'!$B$5:$B$102,1,0),L59+14),L59+7)))</f>
        <v/>
      </c>
      <c r="N59" s="285" t="str">
        <f>IF($H59="(en blanco)","",IF($H59="","",IFERROR(IF(VLOOKUP(M59+7,'Fechas de clase'!$B$5:$B$102,1,0),M59+14),M59+7)))</f>
        <v/>
      </c>
      <c r="O59" s="285" t="str">
        <f>IF($H59="(en blanco)","",IF($H59="","",IFERROR(IF(VLOOKUP(N59+7,'Fechas de clase'!$B$5:$B$102,1,0),N59+14),N59+7)))</f>
        <v/>
      </c>
      <c r="P59" s="285" t="str">
        <f>IF($H59="(en blanco)","",IF($H59="","",IFERROR(IF(VLOOKUP(O59+7,'Fechas de clase'!$B$5:$B$102,1,0),O59+14),O59+7)))</f>
        <v/>
      </c>
      <c r="Q59" s="285" t="str">
        <f>IF($H59="(en blanco)","",IF($H59="","",IFERROR(IF(VLOOKUP(P59+7,'Fechas de clase'!$B$5:$B$102,1,0),P59+14),P59+7)))</f>
        <v/>
      </c>
      <c r="R59" s="285" t="str">
        <f>IF($H59="(en blanco)","",IF($H59="","",IFERROR(IF(VLOOKUP(Q59+7,'Fechas de clase'!$B$5:$B$102,1,0),Q59+14),Q59+7)))</f>
        <v/>
      </c>
      <c r="S59" s="285" t="str">
        <f>IF($H59="(en blanco)","",IF($H59="","",IFERROR(IF(VLOOKUP(R59+7,'Fechas de clase'!$B$5:$B$102,1,0),R59+14),R59+7)))</f>
        <v/>
      </c>
      <c r="T59" s="285" t="str">
        <f>IF($H59="(en blanco)","",IF($H59="","",IFERROR(IF(VLOOKUP(S59+7,'Fechas de clase'!$B$5:$B$102,1,0),S59+14),S59+7)))</f>
        <v/>
      </c>
      <c r="U59" s="285" t="str">
        <f>IF($H59="(en blanco)","",IF($H59="","",IFERROR(IF(VLOOKUP(T59+7,'Fechas de clase'!$B$5:$B$102,1,0),T59+14),T59+7)))</f>
        <v/>
      </c>
      <c r="V59" s="285" t="str">
        <f>IF($H59="(en blanco)","",IF($H59="","",IFERROR(IF(VLOOKUP(U59+7,'Fechas de clase'!$B$5:$B$102,1,0),U59+14),U59+7)))</f>
        <v/>
      </c>
      <c r="W59" s="285" t="str">
        <f>IF($H59="(en blanco)","",IF($H59="","",IFERROR(IF(VLOOKUP(V59+7,'Fechas de clase'!$B$5:$B$102,1,0),V59+14),V59+7)))</f>
        <v/>
      </c>
      <c r="X59" s="285" t="str">
        <f>IF($H59="(en blanco)","",IF($H59="","",IFERROR(IF(VLOOKUP(W59+7,'Fechas de clase'!$B$5:$B$102,1,0),W59+14),W59+7)))</f>
        <v/>
      </c>
      <c r="Y59" s="285" t="str">
        <f>IF($H59="(en blanco)","",IF($H59="","",IFERROR(IF(VLOOKUP(X59+7,'Fechas de clase'!$B$5:$B$102,1,0),X59+14),X59+7)))</f>
        <v/>
      </c>
    </row>
    <row r="60" spans="2:25">
      <c r="B60" s="286"/>
      <c r="J60" s="284" t="str">
        <f t="shared" si="0"/>
        <v/>
      </c>
      <c r="K60" s="285" t="str">
        <f>IF($H60="(en blanco)","",IF($H60="","",IFERROR(IF(VLOOKUP(H60+7,'Fechas de clase'!$B$5:$B$102,1,0),H60+14),H60+7)))</f>
        <v/>
      </c>
      <c r="L60" s="285" t="str">
        <f>IF($H60="(en blanco)","",IF($H60="","",IFERROR(IF(VLOOKUP(K60+7,'Fechas de clase'!$B$5:$B$102,1,0),K60+14),K60+7)))</f>
        <v/>
      </c>
      <c r="M60" s="285" t="str">
        <f>IF($H60="(en blanco)","",IF($H60="","",IFERROR(IF(VLOOKUP(L60+7,'Fechas de clase'!$B$5:$B$102,1,0),L60+14),L60+7)))</f>
        <v/>
      </c>
      <c r="N60" s="285" t="str">
        <f>IF($H60="(en blanco)","",IF($H60="","",IFERROR(IF(VLOOKUP(M60+7,'Fechas de clase'!$B$5:$B$102,1,0),M60+14),M60+7)))</f>
        <v/>
      </c>
      <c r="O60" s="285" t="str">
        <f>IF($H60="(en blanco)","",IF($H60="","",IFERROR(IF(VLOOKUP(N60+7,'Fechas de clase'!$B$5:$B$102,1,0),N60+14),N60+7)))</f>
        <v/>
      </c>
      <c r="P60" s="285" t="str">
        <f>IF($H60="(en blanco)","",IF($H60="","",IFERROR(IF(VLOOKUP(O60+7,'Fechas de clase'!$B$5:$B$102,1,0),O60+14),O60+7)))</f>
        <v/>
      </c>
      <c r="Q60" s="285" t="str">
        <f>IF($H60="(en blanco)","",IF($H60="","",IFERROR(IF(VLOOKUP(P60+7,'Fechas de clase'!$B$5:$B$102,1,0),P60+14),P60+7)))</f>
        <v/>
      </c>
      <c r="R60" s="285" t="str">
        <f>IF($H60="(en blanco)","",IF($H60="","",IFERROR(IF(VLOOKUP(Q60+7,'Fechas de clase'!$B$5:$B$102,1,0),Q60+14),Q60+7)))</f>
        <v/>
      </c>
      <c r="S60" s="285" t="str">
        <f>IF($H60="(en blanco)","",IF($H60="","",IFERROR(IF(VLOOKUP(R60+7,'Fechas de clase'!$B$5:$B$102,1,0),R60+14),R60+7)))</f>
        <v/>
      </c>
      <c r="T60" s="285" t="str">
        <f>IF($H60="(en blanco)","",IF($H60="","",IFERROR(IF(VLOOKUP(S60+7,'Fechas de clase'!$B$5:$B$102,1,0),S60+14),S60+7)))</f>
        <v/>
      </c>
      <c r="U60" s="285" t="str">
        <f>IF($H60="(en blanco)","",IF($H60="","",IFERROR(IF(VLOOKUP(T60+7,'Fechas de clase'!$B$5:$B$102,1,0),T60+14),T60+7)))</f>
        <v/>
      </c>
      <c r="V60" s="285" t="str">
        <f>IF($H60="(en blanco)","",IF($H60="","",IFERROR(IF(VLOOKUP(U60+7,'Fechas de clase'!$B$5:$B$102,1,0),U60+14),U60+7)))</f>
        <v/>
      </c>
      <c r="W60" s="285" t="str">
        <f>IF($H60="(en blanco)","",IF($H60="","",IFERROR(IF(VLOOKUP(V60+7,'Fechas de clase'!$B$5:$B$102,1,0),V60+14),V60+7)))</f>
        <v/>
      </c>
      <c r="X60" s="285" t="str">
        <f>IF($H60="(en blanco)","",IF($H60="","",IFERROR(IF(VLOOKUP(W60+7,'Fechas de clase'!$B$5:$B$102,1,0),W60+14),W60+7)))</f>
        <v/>
      </c>
      <c r="Y60" s="285" t="str">
        <f>IF($H60="(en blanco)","",IF($H60="","",IFERROR(IF(VLOOKUP(X60+7,'Fechas de clase'!$B$5:$B$102,1,0),X60+14),X60+7)))</f>
        <v/>
      </c>
    </row>
    <row r="61" spans="2:25">
      <c r="B61" s="286"/>
      <c r="J61" s="284" t="str">
        <f t="shared" si="0"/>
        <v/>
      </c>
      <c r="K61" s="285" t="str">
        <f>IF($H61="(en blanco)","",IF($H61="","",IFERROR(IF(VLOOKUP(H61+7,'Fechas de clase'!$B$5:$B$102,1,0),H61+14),H61+7)))</f>
        <v/>
      </c>
      <c r="L61" s="285" t="str">
        <f>IF($H61="(en blanco)","",IF($H61="","",IFERROR(IF(VLOOKUP(K61+7,'Fechas de clase'!$B$5:$B$102,1,0),K61+14),K61+7)))</f>
        <v/>
      </c>
      <c r="M61" s="285" t="str">
        <f>IF($H61="(en blanco)","",IF($H61="","",IFERROR(IF(VLOOKUP(L61+7,'Fechas de clase'!$B$5:$B$102,1,0),L61+14),L61+7)))</f>
        <v/>
      </c>
      <c r="N61" s="285" t="str">
        <f>IF($H61="(en blanco)","",IF($H61="","",IFERROR(IF(VLOOKUP(M61+7,'Fechas de clase'!$B$5:$B$102,1,0),M61+14),M61+7)))</f>
        <v/>
      </c>
      <c r="O61" s="285" t="str">
        <f>IF($H61="(en blanco)","",IF($H61="","",IFERROR(IF(VLOOKUP(N61+7,'Fechas de clase'!$B$5:$B$102,1,0),N61+14),N61+7)))</f>
        <v/>
      </c>
      <c r="P61" s="285" t="str">
        <f>IF($H61="(en blanco)","",IF($H61="","",IFERROR(IF(VLOOKUP(O61+7,'Fechas de clase'!$B$5:$B$102,1,0),O61+14),O61+7)))</f>
        <v/>
      </c>
      <c r="Q61" s="285" t="str">
        <f>IF($H61="(en blanco)","",IF($H61="","",IFERROR(IF(VLOOKUP(P61+7,'Fechas de clase'!$B$5:$B$102,1,0),P61+14),P61+7)))</f>
        <v/>
      </c>
      <c r="R61" s="285" t="str">
        <f>IF($H61="(en blanco)","",IF($H61="","",IFERROR(IF(VLOOKUP(Q61+7,'Fechas de clase'!$B$5:$B$102,1,0),Q61+14),Q61+7)))</f>
        <v/>
      </c>
      <c r="S61" s="285" t="str">
        <f>IF($H61="(en blanco)","",IF($H61="","",IFERROR(IF(VLOOKUP(R61+7,'Fechas de clase'!$B$5:$B$102,1,0),R61+14),R61+7)))</f>
        <v/>
      </c>
      <c r="T61" s="285" t="str">
        <f>IF($H61="(en blanco)","",IF($H61="","",IFERROR(IF(VLOOKUP(S61+7,'Fechas de clase'!$B$5:$B$102,1,0),S61+14),S61+7)))</f>
        <v/>
      </c>
      <c r="U61" s="285" t="str">
        <f>IF($H61="(en blanco)","",IF($H61="","",IFERROR(IF(VLOOKUP(T61+7,'Fechas de clase'!$B$5:$B$102,1,0),T61+14),T61+7)))</f>
        <v/>
      </c>
      <c r="V61" s="285" t="str">
        <f>IF($H61="(en blanco)","",IF($H61="","",IFERROR(IF(VLOOKUP(U61+7,'Fechas de clase'!$B$5:$B$102,1,0),U61+14),U61+7)))</f>
        <v/>
      </c>
      <c r="W61" s="285" t="str">
        <f>IF($H61="(en blanco)","",IF($H61="","",IFERROR(IF(VLOOKUP(V61+7,'Fechas de clase'!$B$5:$B$102,1,0),V61+14),V61+7)))</f>
        <v/>
      </c>
      <c r="X61" s="285" t="str">
        <f>IF($H61="(en blanco)","",IF($H61="","",IFERROR(IF(VLOOKUP(W61+7,'Fechas de clase'!$B$5:$B$102,1,0),W61+14),W61+7)))</f>
        <v/>
      </c>
      <c r="Y61" s="285" t="str">
        <f>IF($H61="(en blanco)","",IF($H61="","",IFERROR(IF(VLOOKUP(X61+7,'Fechas de clase'!$B$5:$B$102,1,0),X61+14),X61+7)))</f>
        <v/>
      </c>
    </row>
    <row r="62" spans="2:25">
      <c r="B62" s="286"/>
      <c r="J62" s="284" t="str">
        <f t="shared" si="0"/>
        <v/>
      </c>
      <c r="K62" s="285" t="str">
        <f>IF($H62="(en blanco)","",IF($H62="","",IFERROR(IF(VLOOKUP(H62+7,'Fechas de clase'!$B$5:$B$102,1,0),H62+14),H62+7)))</f>
        <v/>
      </c>
      <c r="L62" s="285" t="str">
        <f>IF($H62="(en blanco)","",IF($H62="","",IFERROR(IF(VLOOKUP(K62+7,'Fechas de clase'!$B$5:$B$102,1,0),K62+14),K62+7)))</f>
        <v/>
      </c>
      <c r="M62" s="285" t="str">
        <f>IF($H62="(en blanco)","",IF($H62="","",IFERROR(IF(VLOOKUP(L62+7,'Fechas de clase'!$B$5:$B$102,1,0),L62+14),L62+7)))</f>
        <v/>
      </c>
      <c r="N62" s="285" t="str">
        <f>IF($H62="(en blanco)","",IF($H62="","",IFERROR(IF(VLOOKUP(M62+7,'Fechas de clase'!$B$5:$B$102,1,0),M62+14),M62+7)))</f>
        <v/>
      </c>
      <c r="O62" s="285" t="str">
        <f>IF($H62="(en blanco)","",IF($H62="","",IFERROR(IF(VLOOKUP(N62+7,'Fechas de clase'!$B$5:$B$102,1,0),N62+14),N62+7)))</f>
        <v/>
      </c>
      <c r="P62" s="285" t="str">
        <f>IF($H62="(en blanco)","",IF($H62="","",IFERROR(IF(VLOOKUP(O62+7,'Fechas de clase'!$B$5:$B$102,1,0),O62+14),O62+7)))</f>
        <v/>
      </c>
      <c r="Q62" s="285" t="str">
        <f>IF($H62="(en blanco)","",IF($H62="","",IFERROR(IF(VLOOKUP(P62+7,'Fechas de clase'!$B$5:$B$102,1,0),P62+14),P62+7)))</f>
        <v/>
      </c>
      <c r="R62" s="285" t="str">
        <f>IF($H62="(en blanco)","",IF($H62="","",IFERROR(IF(VLOOKUP(Q62+7,'Fechas de clase'!$B$5:$B$102,1,0),Q62+14),Q62+7)))</f>
        <v/>
      </c>
      <c r="S62" s="285" t="str">
        <f>IF($H62="(en blanco)","",IF($H62="","",IFERROR(IF(VLOOKUP(R62+7,'Fechas de clase'!$B$5:$B$102,1,0),R62+14),R62+7)))</f>
        <v/>
      </c>
      <c r="T62" s="285" t="str">
        <f>IF($H62="(en blanco)","",IF($H62="","",IFERROR(IF(VLOOKUP(S62+7,'Fechas de clase'!$B$5:$B$102,1,0),S62+14),S62+7)))</f>
        <v/>
      </c>
      <c r="U62" s="285" t="str">
        <f>IF($H62="(en blanco)","",IF($H62="","",IFERROR(IF(VLOOKUP(T62+7,'Fechas de clase'!$B$5:$B$102,1,0),T62+14),T62+7)))</f>
        <v/>
      </c>
      <c r="V62" s="285" t="str">
        <f>IF($H62="(en blanco)","",IF($H62="","",IFERROR(IF(VLOOKUP(U62+7,'Fechas de clase'!$B$5:$B$102,1,0),U62+14),U62+7)))</f>
        <v/>
      </c>
      <c r="W62" s="285" t="str">
        <f>IF($H62="(en blanco)","",IF($H62="","",IFERROR(IF(VLOOKUP(V62+7,'Fechas de clase'!$B$5:$B$102,1,0),V62+14),V62+7)))</f>
        <v/>
      </c>
      <c r="X62" s="285" t="str">
        <f>IF($H62="(en blanco)","",IF($H62="","",IFERROR(IF(VLOOKUP(W62+7,'Fechas de clase'!$B$5:$B$102,1,0),W62+14),W62+7)))</f>
        <v/>
      </c>
      <c r="Y62" s="285" t="str">
        <f>IF($H62="(en blanco)","",IF($H62="","",IFERROR(IF(VLOOKUP(X62+7,'Fechas de clase'!$B$5:$B$102,1,0),X62+14),X62+7)))</f>
        <v/>
      </c>
    </row>
    <row r="63" spans="2:25">
      <c r="B63" s="286"/>
      <c r="J63" s="284" t="str">
        <f t="shared" si="0"/>
        <v/>
      </c>
      <c r="K63" s="285" t="str">
        <f>IF($H63="(en blanco)","",IF($H63="","",IFERROR(IF(VLOOKUP(H63+7,'Fechas de clase'!$B$5:$B$102,1,0),H63+14),H63+7)))</f>
        <v/>
      </c>
      <c r="L63" s="285" t="str">
        <f>IF($H63="(en blanco)","",IF($H63="","",IFERROR(IF(VLOOKUP(K63+7,'Fechas de clase'!$B$5:$B$102,1,0),K63+14),K63+7)))</f>
        <v/>
      </c>
      <c r="M63" s="285" t="str">
        <f>IF($H63="(en blanco)","",IF($H63="","",IFERROR(IF(VLOOKUP(L63+7,'Fechas de clase'!$B$5:$B$102,1,0),L63+14),L63+7)))</f>
        <v/>
      </c>
      <c r="N63" s="285" t="str">
        <f>IF($H63="(en blanco)","",IF($H63="","",IFERROR(IF(VLOOKUP(M63+7,'Fechas de clase'!$B$5:$B$102,1,0),M63+14),M63+7)))</f>
        <v/>
      </c>
      <c r="O63" s="285" t="str">
        <f>IF($H63="(en blanco)","",IF($H63="","",IFERROR(IF(VLOOKUP(N63+7,'Fechas de clase'!$B$5:$B$102,1,0),N63+14),N63+7)))</f>
        <v/>
      </c>
      <c r="P63" s="285" t="str">
        <f>IF($H63="(en blanco)","",IF($H63="","",IFERROR(IF(VLOOKUP(O63+7,'Fechas de clase'!$B$5:$B$102,1,0),O63+14),O63+7)))</f>
        <v/>
      </c>
      <c r="Q63" s="285" t="str">
        <f>IF($H63="(en blanco)","",IF($H63="","",IFERROR(IF(VLOOKUP(P63+7,'Fechas de clase'!$B$5:$B$102,1,0),P63+14),P63+7)))</f>
        <v/>
      </c>
      <c r="R63" s="285" t="str">
        <f>IF($H63="(en blanco)","",IF($H63="","",IFERROR(IF(VLOOKUP(Q63+7,'Fechas de clase'!$B$5:$B$102,1,0),Q63+14),Q63+7)))</f>
        <v/>
      </c>
      <c r="S63" s="285" t="str">
        <f>IF($H63="(en blanco)","",IF($H63="","",IFERROR(IF(VLOOKUP(R63+7,'Fechas de clase'!$B$5:$B$102,1,0),R63+14),R63+7)))</f>
        <v/>
      </c>
      <c r="T63" s="285" t="str">
        <f>IF($H63="(en blanco)","",IF($H63="","",IFERROR(IF(VLOOKUP(S63+7,'Fechas de clase'!$B$5:$B$102,1,0),S63+14),S63+7)))</f>
        <v/>
      </c>
      <c r="U63" s="285" t="str">
        <f>IF($H63="(en blanco)","",IF($H63="","",IFERROR(IF(VLOOKUP(T63+7,'Fechas de clase'!$B$5:$B$102,1,0),T63+14),T63+7)))</f>
        <v/>
      </c>
      <c r="V63" s="285" t="str">
        <f>IF($H63="(en blanco)","",IF($H63="","",IFERROR(IF(VLOOKUP(U63+7,'Fechas de clase'!$B$5:$B$102,1,0),U63+14),U63+7)))</f>
        <v/>
      </c>
      <c r="W63" s="285" t="str">
        <f>IF($H63="(en blanco)","",IF($H63="","",IFERROR(IF(VLOOKUP(V63+7,'Fechas de clase'!$B$5:$B$102,1,0),V63+14),V63+7)))</f>
        <v/>
      </c>
      <c r="X63" s="285" t="str">
        <f>IF($H63="(en blanco)","",IF($H63="","",IFERROR(IF(VLOOKUP(W63+7,'Fechas de clase'!$B$5:$B$102,1,0),W63+14),W63+7)))</f>
        <v/>
      </c>
      <c r="Y63" s="285" t="str">
        <f>IF($H63="(en blanco)","",IF($H63="","",IFERROR(IF(VLOOKUP(X63+7,'Fechas de clase'!$B$5:$B$102,1,0),X63+14),X63+7)))</f>
        <v/>
      </c>
    </row>
    <row r="64" spans="2:25">
      <c r="B64" s="286"/>
      <c r="J64" s="284" t="str">
        <f t="shared" si="0"/>
        <v/>
      </c>
      <c r="K64" s="285" t="str">
        <f>IF($H64="(en blanco)","",IF($H64="","",IFERROR(IF(VLOOKUP(H64+7,'Fechas de clase'!$B$5:$B$102,1,0),H64+14),H64+7)))</f>
        <v/>
      </c>
      <c r="L64" s="285" t="str">
        <f>IF($H64="(en blanco)","",IF($H64="","",IFERROR(IF(VLOOKUP(K64+7,'Fechas de clase'!$B$5:$B$102,1,0),K64+14),K64+7)))</f>
        <v/>
      </c>
      <c r="M64" s="285" t="str">
        <f>IF($H64="(en blanco)","",IF($H64="","",IFERROR(IF(VLOOKUP(L64+7,'Fechas de clase'!$B$5:$B$102,1,0),L64+14),L64+7)))</f>
        <v/>
      </c>
      <c r="N64" s="285" t="str">
        <f>IF($H64="(en blanco)","",IF($H64="","",IFERROR(IF(VLOOKUP(M64+7,'Fechas de clase'!$B$5:$B$102,1,0),M64+14),M64+7)))</f>
        <v/>
      </c>
      <c r="O64" s="285" t="str">
        <f>IF($H64="(en blanco)","",IF($H64="","",IFERROR(IF(VLOOKUP(N64+7,'Fechas de clase'!$B$5:$B$102,1,0),N64+14),N64+7)))</f>
        <v/>
      </c>
      <c r="P64" s="285" t="str">
        <f>IF($H64="(en blanco)","",IF($H64="","",IFERROR(IF(VLOOKUP(O64+7,'Fechas de clase'!$B$5:$B$102,1,0),O64+14),O64+7)))</f>
        <v/>
      </c>
      <c r="Q64" s="285" t="str">
        <f>IF($H64="(en blanco)","",IF($H64="","",IFERROR(IF(VLOOKUP(P64+7,'Fechas de clase'!$B$5:$B$102,1,0),P64+14),P64+7)))</f>
        <v/>
      </c>
      <c r="R64" s="285" t="str">
        <f>IF($H64="(en blanco)","",IF($H64="","",IFERROR(IF(VLOOKUP(Q64+7,'Fechas de clase'!$B$5:$B$102,1,0),Q64+14),Q64+7)))</f>
        <v/>
      </c>
      <c r="S64" s="285" t="str">
        <f>IF($H64="(en blanco)","",IF($H64="","",IFERROR(IF(VLOOKUP(R64+7,'Fechas de clase'!$B$5:$B$102,1,0),R64+14),R64+7)))</f>
        <v/>
      </c>
      <c r="T64" s="285" t="str">
        <f>IF($H64="(en blanco)","",IF($H64="","",IFERROR(IF(VLOOKUP(S64+7,'Fechas de clase'!$B$5:$B$102,1,0),S64+14),S64+7)))</f>
        <v/>
      </c>
      <c r="U64" s="285" t="str">
        <f>IF($H64="(en blanco)","",IF($H64="","",IFERROR(IF(VLOOKUP(T64+7,'Fechas de clase'!$B$5:$B$102,1,0),T64+14),T64+7)))</f>
        <v/>
      </c>
      <c r="V64" s="285" t="str">
        <f>IF($H64="(en blanco)","",IF($H64="","",IFERROR(IF(VLOOKUP(U64+7,'Fechas de clase'!$B$5:$B$102,1,0),U64+14),U64+7)))</f>
        <v/>
      </c>
      <c r="W64" s="285" t="str">
        <f>IF($H64="(en blanco)","",IF($H64="","",IFERROR(IF(VLOOKUP(V64+7,'Fechas de clase'!$B$5:$B$102,1,0),V64+14),V64+7)))</f>
        <v/>
      </c>
      <c r="X64" s="285" t="str">
        <f>IF($H64="(en blanco)","",IF($H64="","",IFERROR(IF(VLOOKUP(W64+7,'Fechas de clase'!$B$5:$B$102,1,0),W64+14),W64+7)))</f>
        <v/>
      </c>
      <c r="Y64" s="285" t="str">
        <f>IF($H64="(en blanco)","",IF($H64="","",IFERROR(IF(VLOOKUP(X64+7,'Fechas de clase'!$B$5:$B$102,1,0),X64+14),X64+7)))</f>
        <v/>
      </c>
    </row>
    <row r="65" spans="2:25">
      <c r="B65" s="286"/>
      <c r="J65" s="284" t="str">
        <f t="shared" si="0"/>
        <v/>
      </c>
      <c r="K65" s="285" t="str">
        <f>IF($H65="(en blanco)","",IF($H65="","",IFERROR(IF(VLOOKUP(H65+7,'Fechas de clase'!$B$5:$B$102,1,0),H65+14),H65+7)))</f>
        <v/>
      </c>
      <c r="L65" s="285" t="str">
        <f>IF($H65="(en blanco)","",IF($H65="","",IFERROR(IF(VLOOKUP(K65+7,'Fechas de clase'!$B$5:$B$102,1,0),K65+14),K65+7)))</f>
        <v/>
      </c>
      <c r="M65" s="285" t="str">
        <f>IF($H65="(en blanco)","",IF($H65="","",IFERROR(IF(VLOOKUP(L65+7,'Fechas de clase'!$B$5:$B$102,1,0),L65+14),L65+7)))</f>
        <v/>
      </c>
      <c r="N65" s="285" t="str">
        <f>IF($H65="(en blanco)","",IF($H65="","",IFERROR(IF(VLOOKUP(M65+7,'Fechas de clase'!$B$5:$B$102,1,0),M65+14),M65+7)))</f>
        <v/>
      </c>
      <c r="O65" s="285" t="str">
        <f>IF($H65="(en blanco)","",IF($H65="","",IFERROR(IF(VLOOKUP(N65+7,'Fechas de clase'!$B$5:$B$102,1,0),N65+14),N65+7)))</f>
        <v/>
      </c>
      <c r="P65" s="285" t="str">
        <f>IF($H65="(en blanco)","",IF($H65="","",IFERROR(IF(VLOOKUP(O65+7,'Fechas de clase'!$B$5:$B$102,1,0),O65+14),O65+7)))</f>
        <v/>
      </c>
      <c r="Q65" s="285" t="str">
        <f>IF($H65="(en blanco)","",IF($H65="","",IFERROR(IF(VLOOKUP(P65+7,'Fechas de clase'!$B$5:$B$102,1,0),P65+14),P65+7)))</f>
        <v/>
      </c>
      <c r="R65" s="285" t="str">
        <f>IF($H65="(en blanco)","",IF($H65="","",IFERROR(IF(VLOOKUP(Q65+7,'Fechas de clase'!$B$5:$B$102,1,0),Q65+14),Q65+7)))</f>
        <v/>
      </c>
      <c r="S65" s="285" t="str">
        <f>IF($H65="(en blanco)","",IF($H65="","",IFERROR(IF(VLOOKUP(R65+7,'Fechas de clase'!$B$5:$B$102,1,0),R65+14),R65+7)))</f>
        <v/>
      </c>
      <c r="T65" s="285" t="str">
        <f>IF($H65="(en blanco)","",IF($H65="","",IFERROR(IF(VLOOKUP(S65+7,'Fechas de clase'!$B$5:$B$102,1,0),S65+14),S65+7)))</f>
        <v/>
      </c>
      <c r="U65" s="285" t="str">
        <f>IF($H65="(en blanco)","",IF($H65="","",IFERROR(IF(VLOOKUP(T65+7,'Fechas de clase'!$B$5:$B$102,1,0),T65+14),T65+7)))</f>
        <v/>
      </c>
      <c r="V65" s="285" t="str">
        <f>IF($H65="(en blanco)","",IF($H65="","",IFERROR(IF(VLOOKUP(U65+7,'Fechas de clase'!$B$5:$B$102,1,0),U65+14),U65+7)))</f>
        <v/>
      </c>
      <c r="W65" s="285" t="str">
        <f>IF($H65="(en blanco)","",IF($H65="","",IFERROR(IF(VLOOKUP(V65+7,'Fechas de clase'!$B$5:$B$102,1,0),V65+14),V65+7)))</f>
        <v/>
      </c>
      <c r="X65" s="285" t="str">
        <f>IF($H65="(en blanco)","",IF($H65="","",IFERROR(IF(VLOOKUP(W65+7,'Fechas de clase'!$B$5:$B$102,1,0),W65+14),W65+7)))</f>
        <v/>
      </c>
      <c r="Y65" s="285" t="str">
        <f>IF($H65="(en blanco)","",IF($H65="","",IFERROR(IF(VLOOKUP(X65+7,'Fechas de clase'!$B$5:$B$102,1,0),X65+14),X65+7)))</f>
        <v/>
      </c>
    </row>
    <row r="66" spans="2:25">
      <c r="B66" s="286"/>
      <c r="J66" s="284" t="str">
        <f t="shared" si="0"/>
        <v/>
      </c>
      <c r="K66" s="285" t="str">
        <f>IF($H66="(en blanco)","",IF($H66="","",IFERROR(IF(VLOOKUP(H66+7,'Fechas de clase'!$B$5:$B$102,1,0),H66+14),H66+7)))</f>
        <v/>
      </c>
      <c r="L66" s="285" t="str">
        <f>IF($H66="(en blanco)","",IF($H66="","",IFERROR(IF(VLOOKUP(K66+7,'Fechas de clase'!$B$5:$B$102,1,0),K66+14),K66+7)))</f>
        <v/>
      </c>
      <c r="M66" s="285" t="str">
        <f>IF($H66="(en blanco)","",IF($H66="","",IFERROR(IF(VLOOKUP(L66+7,'Fechas de clase'!$B$5:$B$102,1,0),L66+14),L66+7)))</f>
        <v/>
      </c>
      <c r="N66" s="285" t="str">
        <f>IF($H66="(en blanco)","",IF($H66="","",IFERROR(IF(VLOOKUP(M66+7,'Fechas de clase'!$B$5:$B$102,1,0),M66+14),M66+7)))</f>
        <v/>
      </c>
      <c r="O66" s="285" t="str">
        <f>IF($H66="(en blanco)","",IF($H66="","",IFERROR(IF(VLOOKUP(N66+7,'Fechas de clase'!$B$5:$B$102,1,0),N66+14),N66+7)))</f>
        <v/>
      </c>
      <c r="P66" s="285" t="str">
        <f>IF($H66="(en blanco)","",IF($H66="","",IFERROR(IF(VLOOKUP(O66+7,'Fechas de clase'!$B$5:$B$102,1,0),O66+14),O66+7)))</f>
        <v/>
      </c>
      <c r="Q66" s="285" t="str">
        <f>IF($H66="(en blanco)","",IF($H66="","",IFERROR(IF(VLOOKUP(P66+7,'Fechas de clase'!$B$5:$B$102,1,0),P66+14),P66+7)))</f>
        <v/>
      </c>
      <c r="R66" s="285" t="str">
        <f>IF($H66="(en blanco)","",IF($H66="","",IFERROR(IF(VLOOKUP(Q66+7,'Fechas de clase'!$B$5:$B$102,1,0),Q66+14),Q66+7)))</f>
        <v/>
      </c>
      <c r="S66" s="285" t="str">
        <f>IF($H66="(en blanco)","",IF($H66="","",IFERROR(IF(VLOOKUP(R66+7,'Fechas de clase'!$B$5:$B$102,1,0),R66+14),R66+7)))</f>
        <v/>
      </c>
      <c r="T66" s="285" t="str">
        <f>IF($H66="(en blanco)","",IF($H66="","",IFERROR(IF(VLOOKUP(S66+7,'Fechas de clase'!$B$5:$B$102,1,0),S66+14),S66+7)))</f>
        <v/>
      </c>
      <c r="U66" s="285" t="str">
        <f>IF($H66="(en blanco)","",IF($H66="","",IFERROR(IF(VLOOKUP(T66+7,'Fechas de clase'!$B$5:$B$102,1,0),T66+14),T66+7)))</f>
        <v/>
      </c>
      <c r="V66" s="285" t="str">
        <f>IF($H66="(en blanco)","",IF($H66="","",IFERROR(IF(VLOOKUP(U66+7,'Fechas de clase'!$B$5:$B$102,1,0),U66+14),U66+7)))</f>
        <v/>
      </c>
      <c r="W66" s="285" t="str">
        <f>IF($H66="(en blanco)","",IF($H66="","",IFERROR(IF(VLOOKUP(V66+7,'Fechas de clase'!$B$5:$B$102,1,0),V66+14),V66+7)))</f>
        <v/>
      </c>
      <c r="X66" s="285" t="str">
        <f>IF($H66="(en blanco)","",IF($H66="","",IFERROR(IF(VLOOKUP(W66+7,'Fechas de clase'!$B$5:$B$102,1,0),W66+14),W66+7)))</f>
        <v/>
      </c>
      <c r="Y66" s="285" t="str">
        <f>IF($H66="(en blanco)","",IF($H66="","",IFERROR(IF(VLOOKUP(X66+7,'Fechas de clase'!$B$5:$B$102,1,0),X66+14),X66+7)))</f>
        <v/>
      </c>
    </row>
    <row r="67" spans="2:25">
      <c r="B67" s="286"/>
      <c r="J67" s="284" t="str">
        <f t="shared" si="0"/>
        <v/>
      </c>
      <c r="K67" s="285" t="str">
        <f>IF($H67="(en blanco)","",IF($H67="","",IFERROR(IF(VLOOKUP(H67+7,'Fechas de clase'!$B$5:$B$102,1,0),H67+14),H67+7)))</f>
        <v/>
      </c>
      <c r="L67" s="285" t="str">
        <f>IF($H67="(en blanco)","",IF($H67="","",IFERROR(IF(VLOOKUP(K67+7,'Fechas de clase'!$B$5:$B$102,1,0),K67+14),K67+7)))</f>
        <v/>
      </c>
      <c r="M67" s="285" t="str">
        <f>IF($H67="(en blanco)","",IF($H67="","",IFERROR(IF(VLOOKUP(L67+7,'Fechas de clase'!$B$5:$B$102,1,0),L67+14),L67+7)))</f>
        <v/>
      </c>
      <c r="N67" s="285" t="str">
        <f>IF($H67="(en blanco)","",IF($H67="","",IFERROR(IF(VLOOKUP(M67+7,'Fechas de clase'!$B$5:$B$102,1,0),M67+14),M67+7)))</f>
        <v/>
      </c>
      <c r="O67" s="285" t="str">
        <f>IF($H67="(en blanco)","",IF($H67="","",IFERROR(IF(VLOOKUP(N67+7,'Fechas de clase'!$B$5:$B$102,1,0),N67+14),N67+7)))</f>
        <v/>
      </c>
      <c r="P67" s="285" t="str">
        <f>IF($H67="(en blanco)","",IF($H67="","",IFERROR(IF(VLOOKUP(O67+7,'Fechas de clase'!$B$5:$B$102,1,0),O67+14),O67+7)))</f>
        <v/>
      </c>
      <c r="Q67" s="285" t="str">
        <f>IF($H67="(en blanco)","",IF($H67="","",IFERROR(IF(VLOOKUP(P67+7,'Fechas de clase'!$B$5:$B$102,1,0),P67+14),P67+7)))</f>
        <v/>
      </c>
      <c r="R67" s="285" t="str">
        <f>IF($H67="(en blanco)","",IF($H67="","",IFERROR(IF(VLOOKUP(Q67+7,'Fechas de clase'!$B$5:$B$102,1,0),Q67+14),Q67+7)))</f>
        <v/>
      </c>
      <c r="S67" s="285" t="str">
        <f>IF($H67="(en blanco)","",IF($H67="","",IFERROR(IF(VLOOKUP(R67+7,'Fechas de clase'!$B$5:$B$102,1,0),R67+14),R67+7)))</f>
        <v/>
      </c>
      <c r="T67" s="285" t="str">
        <f>IF($H67="(en blanco)","",IF($H67="","",IFERROR(IF(VLOOKUP(S67+7,'Fechas de clase'!$B$5:$B$102,1,0),S67+14),S67+7)))</f>
        <v/>
      </c>
      <c r="U67" s="285" t="str">
        <f>IF($H67="(en blanco)","",IF($H67="","",IFERROR(IF(VLOOKUP(T67+7,'Fechas de clase'!$B$5:$B$102,1,0),T67+14),T67+7)))</f>
        <v/>
      </c>
      <c r="V67" s="285" t="str">
        <f>IF($H67="(en blanco)","",IF($H67="","",IFERROR(IF(VLOOKUP(U67+7,'Fechas de clase'!$B$5:$B$102,1,0),U67+14),U67+7)))</f>
        <v/>
      </c>
      <c r="W67" s="285" t="str">
        <f>IF($H67="(en blanco)","",IF($H67="","",IFERROR(IF(VLOOKUP(V67+7,'Fechas de clase'!$B$5:$B$102,1,0),V67+14),V67+7)))</f>
        <v/>
      </c>
      <c r="X67" s="285" t="str">
        <f>IF($H67="(en blanco)","",IF($H67="","",IFERROR(IF(VLOOKUP(W67+7,'Fechas de clase'!$B$5:$B$102,1,0),W67+14),W67+7)))</f>
        <v/>
      </c>
      <c r="Y67" s="285" t="str">
        <f>IF($H67="(en blanco)","",IF($H67="","",IFERROR(IF(VLOOKUP(X67+7,'Fechas de clase'!$B$5:$B$102,1,0),X67+14),X67+7)))</f>
        <v/>
      </c>
    </row>
    <row r="68" spans="2:25">
      <c r="B68" s="286"/>
      <c r="J68" s="284" t="str">
        <f t="shared" si="0"/>
        <v/>
      </c>
      <c r="K68" s="285" t="str">
        <f>IF($H68="(en blanco)","",IF($H68="","",IFERROR(IF(VLOOKUP(H68+7,'Fechas de clase'!$B$5:$B$102,1,0),H68+14),H68+7)))</f>
        <v/>
      </c>
      <c r="L68" s="285" t="str">
        <f>IF($H68="(en blanco)","",IF($H68="","",IFERROR(IF(VLOOKUP(K68+7,'Fechas de clase'!$B$5:$B$102,1,0),K68+14),K68+7)))</f>
        <v/>
      </c>
      <c r="M68" s="285" t="str">
        <f>IF($H68="(en blanco)","",IF($H68="","",IFERROR(IF(VLOOKUP(L68+7,'Fechas de clase'!$B$5:$B$102,1,0),L68+14),L68+7)))</f>
        <v/>
      </c>
      <c r="N68" s="285" t="str">
        <f>IF($H68="(en blanco)","",IF($H68="","",IFERROR(IF(VLOOKUP(M68+7,'Fechas de clase'!$B$5:$B$102,1,0),M68+14),M68+7)))</f>
        <v/>
      </c>
      <c r="O68" s="285" t="str">
        <f>IF($H68="(en blanco)","",IF($H68="","",IFERROR(IF(VLOOKUP(N68+7,'Fechas de clase'!$B$5:$B$102,1,0),N68+14),N68+7)))</f>
        <v/>
      </c>
      <c r="P68" s="285" t="str">
        <f>IF($H68="(en blanco)","",IF($H68="","",IFERROR(IF(VLOOKUP(O68+7,'Fechas de clase'!$B$5:$B$102,1,0),O68+14),O68+7)))</f>
        <v/>
      </c>
      <c r="Q68" s="285" t="str">
        <f>IF($H68="(en blanco)","",IF($H68="","",IFERROR(IF(VLOOKUP(P68+7,'Fechas de clase'!$B$5:$B$102,1,0),P68+14),P68+7)))</f>
        <v/>
      </c>
      <c r="R68" s="285" t="str">
        <f>IF($H68="(en blanco)","",IF($H68="","",IFERROR(IF(VLOOKUP(Q68+7,'Fechas de clase'!$B$5:$B$102,1,0),Q68+14),Q68+7)))</f>
        <v/>
      </c>
      <c r="S68" s="285" t="str">
        <f>IF($H68="(en blanco)","",IF($H68="","",IFERROR(IF(VLOOKUP(R68+7,'Fechas de clase'!$B$5:$B$102,1,0),R68+14),R68+7)))</f>
        <v/>
      </c>
      <c r="T68" s="285" t="str">
        <f>IF($H68="(en blanco)","",IF($H68="","",IFERROR(IF(VLOOKUP(S68+7,'Fechas de clase'!$B$5:$B$102,1,0),S68+14),S68+7)))</f>
        <v/>
      </c>
      <c r="U68" s="285" t="str">
        <f>IF($H68="(en blanco)","",IF($H68="","",IFERROR(IF(VLOOKUP(T68+7,'Fechas de clase'!$B$5:$B$102,1,0),T68+14),T68+7)))</f>
        <v/>
      </c>
      <c r="V68" s="285" t="str">
        <f>IF($H68="(en blanco)","",IF($H68="","",IFERROR(IF(VLOOKUP(U68+7,'Fechas de clase'!$B$5:$B$102,1,0),U68+14),U68+7)))</f>
        <v/>
      </c>
      <c r="W68" s="285" t="str">
        <f>IF($H68="(en blanco)","",IF($H68="","",IFERROR(IF(VLOOKUP(V68+7,'Fechas de clase'!$B$5:$B$102,1,0),V68+14),V68+7)))</f>
        <v/>
      </c>
      <c r="X68" s="285" t="str">
        <f>IF($H68="(en blanco)","",IF($H68="","",IFERROR(IF(VLOOKUP(W68+7,'Fechas de clase'!$B$5:$B$102,1,0),W68+14),W68+7)))</f>
        <v/>
      </c>
      <c r="Y68" s="285" t="str">
        <f>IF($H68="(en blanco)","",IF($H68="","",IFERROR(IF(VLOOKUP(X68+7,'Fechas de clase'!$B$5:$B$102,1,0),X68+14),X68+7)))</f>
        <v/>
      </c>
    </row>
    <row r="69" spans="2:25">
      <c r="B69" s="286"/>
      <c r="J69" s="284" t="str">
        <f t="shared" si="0"/>
        <v/>
      </c>
      <c r="K69" s="285" t="str">
        <f>IF($H69="(en blanco)","",IF($H69="","",IFERROR(IF(VLOOKUP(H69+7,'Fechas de clase'!$B$5:$B$102,1,0),H69+14),H69+7)))</f>
        <v/>
      </c>
      <c r="L69" s="285" t="str">
        <f>IF($H69="(en blanco)","",IF($H69="","",IFERROR(IF(VLOOKUP(K69+7,'Fechas de clase'!$B$5:$B$102,1,0),K69+14),K69+7)))</f>
        <v/>
      </c>
      <c r="M69" s="285" t="str">
        <f>IF($H69="(en blanco)","",IF($H69="","",IFERROR(IF(VLOOKUP(L69+7,'Fechas de clase'!$B$5:$B$102,1,0),L69+14),L69+7)))</f>
        <v/>
      </c>
      <c r="N69" s="285" t="str">
        <f>IF($H69="(en blanco)","",IF($H69="","",IFERROR(IF(VLOOKUP(M69+7,'Fechas de clase'!$B$5:$B$102,1,0),M69+14),M69+7)))</f>
        <v/>
      </c>
      <c r="O69" s="285" t="str">
        <f>IF($H69="(en blanco)","",IF($H69="","",IFERROR(IF(VLOOKUP(N69+7,'Fechas de clase'!$B$5:$B$102,1,0),N69+14),N69+7)))</f>
        <v/>
      </c>
      <c r="P69" s="285" t="str">
        <f>IF($H69="(en blanco)","",IF($H69="","",IFERROR(IF(VLOOKUP(O69+7,'Fechas de clase'!$B$5:$B$102,1,0),O69+14),O69+7)))</f>
        <v/>
      </c>
      <c r="Q69" s="285" t="str">
        <f>IF($H69="(en blanco)","",IF($H69="","",IFERROR(IF(VLOOKUP(P69+7,'Fechas de clase'!$B$5:$B$102,1,0),P69+14),P69+7)))</f>
        <v/>
      </c>
      <c r="R69" s="285" t="str">
        <f>IF($H69="(en blanco)","",IF($H69="","",IFERROR(IF(VLOOKUP(Q69+7,'Fechas de clase'!$B$5:$B$102,1,0),Q69+14),Q69+7)))</f>
        <v/>
      </c>
      <c r="S69" s="285" t="str">
        <f>IF($H69="(en blanco)","",IF($H69="","",IFERROR(IF(VLOOKUP(R69+7,'Fechas de clase'!$B$5:$B$102,1,0),R69+14),R69+7)))</f>
        <v/>
      </c>
      <c r="T69" s="285" t="str">
        <f>IF($H69="(en blanco)","",IF($H69="","",IFERROR(IF(VLOOKUP(S69+7,'Fechas de clase'!$B$5:$B$102,1,0),S69+14),S69+7)))</f>
        <v/>
      </c>
      <c r="U69" s="285" t="str">
        <f>IF($H69="(en blanco)","",IF($H69="","",IFERROR(IF(VLOOKUP(T69+7,'Fechas de clase'!$B$5:$B$102,1,0),T69+14),T69+7)))</f>
        <v/>
      </c>
      <c r="V69" s="285" t="str">
        <f>IF($H69="(en blanco)","",IF($H69="","",IFERROR(IF(VLOOKUP(U69+7,'Fechas de clase'!$B$5:$B$102,1,0),U69+14),U69+7)))</f>
        <v/>
      </c>
      <c r="W69" s="285" t="str">
        <f>IF($H69="(en blanco)","",IF($H69="","",IFERROR(IF(VLOOKUP(V69+7,'Fechas de clase'!$B$5:$B$102,1,0),V69+14),V69+7)))</f>
        <v/>
      </c>
      <c r="X69" s="285" t="str">
        <f>IF($H69="(en blanco)","",IF($H69="","",IFERROR(IF(VLOOKUP(W69+7,'Fechas de clase'!$B$5:$B$102,1,0),W69+14),W69+7)))</f>
        <v/>
      </c>
      <c r="Y69" s="285" t="str">
        <f>IF($H69="(en blanco)","",IF($H69="","",IFERROR(IF(VLOOKUP(X69+7,'Fechas de clase'!$B$5:$B$102,1,0),X69+14),X69+7)))</f>
        <v/>
      </c>
    </row>
    <row r="70" spans="2:25">
      <c r="B70" s="286"/>
      <c r="J70" s="284" t="str">
        <f t="shared" si="0"/>
        <v/>
      </c>
      <c r="K70" s="285" t="str">
        <f>IF($H70="(en blanco)","",IF($H70="","",IFERROR(IF(VLOOKUP(H70+7,'Fechas de clase'!$B$5:$B$102,1,0),H70+14),H70+7)))</f>
        <v/>
      </c>
      <c r="L70" s="285" t="str">
        <f>IF($H70="(en blanco)","",IF($H70="","",IFERROR(IF(VLOOKUP(K70+7,'Fechas de clase'!$B$5:$B$102,1,0),K70+14),K70+7)))</f>
        <v/>
      </c>
      <c r="M70" s="285" t="str">
        <f>IF($H70="(en blanco)","",IF($H70="","",IFERROR(IF(VLOOKUP(L70+7,'Fechas de clase'!$B$5:$B$102,1,0),L70+14),L70+7)))</f>
        <v/>
      </c>
      <c r="N70" s="285" t="str">
        <f>IF($H70="(en blanco)","",IF($H70="","",IFERROR(IF(VLOOKUP(M70+7,'Fechas de clase'!$B$5:$B$102,1,0),M70+14),M70+7)))</f>
        <v/>
      </c>
      <c r="O70" s="285" t="str">
        <f>IF($H70="(en blanco)","",IF($H70="","",IFERROR(IF(VLOOKUP(N70+7,'Fechas de clase'!$B$5:$B$102,1,0),N70+14),N70+7)))</f>
        <v/>
      </c>
      <c r="P70" s="285" t="str">
        <f>IF($H70="(en blanco)","",IF($H70="","",IFERROR(IF(VLOOKUP(O70+7,'Fechas de clase'!$B$5:$B$102,1,0),O70+14),O70+7)))</f>
        <v/>
      </c>
      <c r="Q70" s="285" t="str">
        <f>IF($H70="(en blanco)","",IF($H70="","",IFERROR(IF(VLOOKUP(P70+7,'Fechas de clase'!$B$5:$B$102,1,0),P70+14),P70+7)))</f>
        <v/>
      </c>
      <c r="R70" s="285" t="str">
        <f>IF($H70="(en blanco)","",IF($H70="","",IFERROR(IF(VLOOKUP(Q70+7,'Fechas de clase'!$B$5:$B$102,1,0),Q70+14),Q70+7)))</f>
        <v/>
      </c>
      <c r="S70" s="285" t="str">
        <f>IF($H70="(en blanco)","",IF($H70="","",IFERROR(IF(VLOOKUP(R70+7,'Fechas de clase'!$B$5:$B$102,1,0),R70+14),R70+7)))</f>
        <v/>
      </c>
      <c r="T70" s="285" t="str">
        <f>IF($H70="(en blanco)","",IF($H70="","",IFERROR(IF(VLOOKUP(S70+7,'Fechas de clase'!$B$5:$B$102,1,0),S70+14),S70+7)))</f>
        <v/>
      </c>
      <c r="U70" s="285" t="str">
        <f>IF($H70="(en blanco)","",IF($H70="","",IFERROR(IF(VLOOKUP(T70+7,'Fechas de clase'!$B$5:$B$102,1,0),T70+14),T70+7)))</f>
        <v/>
      </c>
      <c r="V70" s="285" t="str">
        <f>IF($H70="(en blanco)","",IF($H70="","",IFERROR(IF(VLOOKUP(U70+7,'Fechas de clase'!$B$5:$B$102,1,0),U70+14),U70+7)))</f>
        <v/>
      </c>
      <c r="W70" s="285" t="str">
        <f>IF($H70="(en blanco)","",IF($H70="","",IFERROR(IF(VLOOKUP(V70+7,'Fechas de clase'!$B$5:$B$102,1,0),V70+14),V70+7)))</f>
        <v/>
      </c>
      <c r="X70" s="285" t="str">
        <f>IF($H70="(en blanco)","",IF($H70="","",IFERROR(IF(VLOOKUP(W70+7,'Fechas de clase'!$B$5:$B$102,1,0),W70+14),W70+7)))</f>
        <v/>
      </c>
      <c r="Y70" s="285" t="str">
        <f>IF($H70="(en blanco)","",IF($H70="","",IFERROR(IF(VLOOKUP(X70+7,'Fechas de clase'!$B$5:$B$102,1,0),X70+14),X70+7)))</f>
        <v/>
      </c>
    </row>
    <row r="71" spans="2:25">
      <c r="B71" s="286"/>
      <c r="J71" s="284" t="str">
        <f t="shared" ref="J71:J102" si="1">IF(H71="","",H71&amp;"-"&amp;I71)</f>
        <v/>
      </c>
      <c r="K71" s="285" t="str">
        <f>IF($H71="(en blanco)","",IF($H71="","",IFERROR(IF(VLOOKUP(H71+7,'Fechas de clase'!$B$5:$B$102,1,0),H71+14),H71+7)))</f>
        <v/>
      </c>
      <c r="L71" s="285" t="str">
        <f>IF($H71="(en blanco)","",IF($H71="","",IFERROR(IF(VLOOKUP(K71+7,'Fechas de clase'!$B$5:$B$102,1,0),K71+14),K71+7)))</f>
        <v/>
      </c>
      <c r="M71" s="285" t="str">
        <f>IF($H71="(en blanco)","",IF($H71="","",IFERROR(IF(VLOOKUP(L71+7,'Fechas de clase'!$B$5:$B$102,1,0),L71+14),L71+7)))</f>
        <v/>
      </c>
      <c r="N71" s="285" t="str">
        <f>IF($H71="(en blanco)","",IF($H71="","",IFERROR(IF(VLOOKUP(M71+7,'Fechas de clase'!$B$5:$B$102,1,0),M71+14),M71+7)))</f>
        <v/>
      </c>
      <c r="O71" s="285" t="str">
        <f>IF($H71="(en blanco)","",IF($H71="","",IFERROR(IF(VLOOKUP(N71+7,'Fechas de clase'!$B$5:$B$102,1,0),N71+14),N71+7)))</f>
        <v/>
      </c>
      <c r="P71" s="285" t="str">
        <f>IF($H71="(en blanco)","",IF($H71="","",IFERROR(IF(VLOOKUP(O71+7,'Fechas de clase'!$B$5:$B$102,1,0),O71+14),O71+7)))</f>
        <v/>
      </c>
      <c r="Q71" s="285" t="str">
        <f>IF($H71="(en blanco)","",IF($H71="","",IFERROR(IF(VLOOKUP(P71+7,'Fechas de clase'!$B$5:$B$102,1,0),P71+14),P71+7)))</f>
        <v/>
      </c>
      <c r="R71" s="285" t="str">
        <f>IF($H71="(en blanco)","",IF($H71="","",IFERROR(IF(VLOOKUP(Q71+7,'Fechas de clase'!$B$5:$B$102,1,0),Q71+14),Q71+7)))</f>
        <v/>
      </c>
      <c r="S71" s="285" t="str">
        <f>IF($H71="(en blanco)","",IF($H71="","",IFERROR(IF(VLOOKUP(R71+7,'Fechas de clase'!$B$5:$B$102,1,0),R71+14),R71+7)))</f>
        <v/>
      </c>
      <c r="T71" s="285" t="str">
        <f>IF($H71="(en blanco)","",IF($H71="","",IFERROR(IF(VLOOKUP(S71+7,'Fechas de clase'!$B$5:$B$102,1,0),S71+14),S71+7)))</f>
        <v/>
      </c>
      <c r="U71" s="285" t="str">
        <f>IF($H71="(en blanco)","",IF($H71="","",IFERROR(IF(VLOOKUP(T71+7,'Fechas de clase'!$B$5:$B$102,1,0),T71+14),T71+7)))</f>
        <v/>
      </c>
      <c r="V71" s="285" t="str">
        <f>IF($H71="(en blanco)","",IF($H71="","",IFERROR(IF(VLOOKUP(U71+7,'Fechas de clase'!$B$5:$B$102,1,0),U71+14),U71+7)))</f>
        <v/>
      </c>
      <c r="W71" s="285" t="str">
        <f>IF($H71="(en blanco)","",IF($H71="","",IFERROR(IF(VLOOKUP(V71+7,'Fechas de clase'!$B$5:$B$102,1,0),V71+14),V71+7)))</f>
        <v/>
      </c>
      <c r="X71" s="285" t="str">
        <f>IF($H71="(en blanco)","",IF($H71="","",IFERROR(IF(VLOOKUP(W71+7,'Fechas de clase'!$B$5:$B$102,1,0),W71+14),W71+7)))</f>
        <v/>
      </c>
      <c r="Y71" s="285" t="str">
        <f>IF($H71="(en blanco)","",IF($H71="","",IFERROR(IF(VLOOKUP(X71+7,'Fechas de clase'!$B$5:$B$102,1,0),X71+14),X71+7)))</f>
        <v/>
      </c>
    </row>
    <row r="72" spans="2:25">
      <c r="B72" s="286"/>
      <c r="J72" s="284" t="str">
        <f t="shared" si="1"/>
        <v/>
      </c>
      <c r="K72" s="285" t="str">
        <f>IF($H72="(en blanco)","",IF($H72="","",IFERROR(IF(VLOOKUP(H72+7,'Fechas de clase'!$B$5:$B$102,1,0),H72+14),H72+7)))</f>
        <v/>
      </c>
      <c r="L72" s="285" t="str">
        <f>IF($H72="(en blanco)","",IF($H72="","",IFERROR(IF(VLOOKUP(K72+7,'Fechas de clase'!$B$5:$B$102,1,0),K72+14),K72+7)))</f>
        <v/>
      </c>
      <c r="M72" s="285" t="str">
        <f>IF($H72="(en blanco)","",IF($H72="","",IFERROR(IF(VLOOKUP(L72+7,'Fechas de clase'!$B$5:$B$102,1,0),L72+14),L72+7)))</f>
        <v/>
      </c>
      <c r="N72" s="285" t="str">
        <f>IF($H72="(en blanco)","",IF($H72="","",IFERROR(IF(VLOOKUP(M72+7,'Fechas de clase'!$B$5:$B$102,1,0),M72+14),M72+7)))</f>
        <v/>
      </c>
      <c r="O72" s="285" t="str">
        <f>IF($H72="(en blanco)","",IF($H72="","",IFERROR(IF(VLOOKUP(N72+7,'Fechas de clase'!$B$5:$B$102,1,0),N72+14),N72+7)))</f>
        <v/>
      </c>
      <c r="P72" s="285" t="str">
        <f>IF($H72="(en blanco)","",IF($H72="","",IFERROR(IF(VLOOKUP(O72+7,'Fechas de clase'!$B$5:$B$102,1,0),O72+14),O72+7)))</f>
        <v/>
      </c>
      <c r="Q72" s="285" t="str">
        <f>IF($H72="(en blanco)","",IF($H72="","",IFERROR(IF(VLOOKUP(P72+7,'Fechas de clase'!$B$5:$B$102,1,0),P72+14),P72+7)))</f>
        <v/>
      </c>
      <c r="R72" s="285" t="str">
        <f>IF($H72="(en blanco)","",IF($H72="","",IFERROR(IF(VLOOKUP(Q72+7,'Fechas de clase'!$B$5:$B$102,1,0),Q72+14),Q72+7)))</f>
        <v/>
      </c>
      <c r="S72" s="285" t="str">
        <f>IF($H72="(en blanco)","",IF($H72="","",IFERROR(IF(VLOOKUP(R72+7,'Fechas de clase'!$B$5:$B$102,1,0),R72+14),R72+7)))</f>
        <v/>
      </c>
      <c r="T72" s="285" t="str">
        <f>IF($H72="(en blanco)","",IF($H72="","",IFERROR(IF(VLOOKUP(S72+7,'Fechas de clase'!$B$5:$B$102,1,0),S72+14),S72+7)))</f>
        <v/>
      </c>
      <c r="U72" s="285" t="str">
        <f>IF($H72="(en blanco)","",IF($H72="","",IFERROR(IF(VLOOKUP(T72+7,'Fechas de clase'!$B$5:$B$102,1,0),T72+14),T72+7)))</f>
        <v/>
      </c>
      <c r="V72" s="285" t="str">
        <f>IF($H72="(en blanco)","",IF($H72="","",IFERROR(IF(VLOOKUP(U72+7,'Fechas de clase'!$B$5:$B$102,1,0),U72+14),U72+7)))</f>
        <v/>
      </c>
      <c r="W72" s="285" t="str">
        <f>IF($H72="(en blanco)","",IF($H72="","",IFERROR(IF(VLOOKUP(V72+7,'Fechas de clase'!$B$5:$B$102,1,0),V72+14),V72+7)))</f>
        <v/>
      </c>
      <c r="X72" s="285" t="str">
        <f>IF($H72="(en blanco)","",IF($H72="","",IFERROR(IF(VLOOKUP(W72+7,'Fechas de clase'!$B$5:$B$102,1,0),W72+14),W72+7)))</f>
        <v/>
      </c>
      <c r="Y72" s="285" t="str">
        <f>IF($H72="(en blanco)","",IF($H72="","",IFERROR(IF(VLOOKUP(X72+7,'Fechas de clase'!$B$5:$B$102,1,0),X72+14),X72+7)))</f>
        <v/>
      </c>
    </row>
    <row r="73" spans="2:25">
      <c r="B73" s="286"/>
      <c r="J73" s="284" t="str">
        <f t="shared" si="1"/>
        <v/>
      </c>
      <c r="K73" s="285" t="str">
        <f>IF($H73="(en blanco)","",IF($H73="","",IFERROR(IF(VLOOKUP(H73+7,'Fechas de clase'!$B$5:$B$102,1,0),H73+14),H73+7)))</f>
        <v/>
      </c>
      <c r="L73" s="285" t="str">
        <f>IF($H73="(en blanco)","",IF($H73="","",IFERROR(IF(VLOOKUP(K73+7,'Fechas de clase'!$B$5:$B$102,1,0),K73+14),K73+7)))</f>
        <v/>
      </c>
      <c r="M73" s="285" t="str">
        <f>IF($H73="(en blanco)","",IF($H73="","",IFERROR(IF(VLOOKUP(L73+7,'Fechas de clase'!$B$5:$B$102,1,0),L73+14),L73+7)))</f>
        <v/>
      </c>
      <c r="N73" s="285" t="str">
        <f>IF($H73="(en blanco)","",IF($H73="","",IFERROR(IF(VLOOKUP(M73+7,'Fechas de clase'!$B$5:$B$102,1,0),M73+14),M73+7)))</f>
        <v/>
      </c>
      <c r="O73" s="285" t="str">
        <f>IF($H73="(en blanco)","",IF($H73="","",IFERROR(IF(VLOOKUP(N73+7,'Fechas de clase'!$B$5:$B$102,1,0),N73+14),N73+7)))</f>
        <v/>
      </c>
      <c r="P73" s="285" t="str">
        <f>IF($H73="(en blanco)","",IF($H73="","",IFERROR(IF(VLOOKUP(O73+7,'Fechas de clase'!$B$5:$B$102,1,0),O73+14),O73+7)))</f>
        <v/>
      </c>
      <c r="Q73" s="285" t="str">
        <f>IF($H73="(en blanco)","",IF($H73="","",IFERROR(IF(VLOOKUP(P73+7,'Fechas de clase'!$B$5:$B$102,1,0),P73+14),P73+7)))</f>
        <v/>
      </c>
      <c r="R73" s="285" t="str">
        <f>IF($H73="(en blanco)","",IF($H73="","",IFERROR(IF(VLOOKUP(Q73+7,'Fechas de clase'!$B$5:$B$102,1,0),Q73+14),Q73+7)))</f>
        <v/>
      </c>
      <c r="S73" s="285" t="str">
        <f>IF($H73="(en blanco)","",IF($H73="","",IFERROR(IF(VLOOKUP(R73+7,'Fechas de clase'!$B$5:$B$102,1,0),R73+14),R73+7)))</f>
        <v/>
      </c>
      <c r="T73" s="285" t="str">
        <f>IF($H73="(en blanco)","",IF($H73="","",IFERROR(IF(VLOOKUP(S73+7,'Fechas de clase'!$B$5:$B$102,1,0),S73+14),S73+7)))</f>
        <v/>
      </c>
      <c r="U73" s="285" t="str">
        <f>IF($H73="(en blanco)","",IF($H73="","",IFERROR(IF(VLOOKUP(T73+7,'Fechas de clase'!$B$5:$B$102,1,0),T73+14),T73+7)))</f>
        <v/>
      </c>
      <c r="V73" s="285" t="str">
        <f>IF($H73="(en blanco)","",IF($H73="","",IFERROR(IF(VLOOKUP(U73+7,'Fechas de clase'!$B$5:$B$102,1,0),U73+14),U73+7)))</f>
        <v/>
      </c>
      <c r="W73" s="285" t="str">
        <f>IF($H73="(en blanco)","",IF($H73="","",IFERROR(IF(VLOOKUP(V73+7,'Fechas de clase'!$B$5:$B$102,1,0),V73+14),V73+7)))</f>
        <v/>
      </c>
      <c r="X73" s="285" t="str">
        <f>IF($H73="(en blanco)","",IF($H73="","",IFERROR(IF(VLOOKUP(W73+7,'Fechas de clase'!$B$5:$B$102,1,0),W73+14),W73+7)))</f>
        <v/>
      </c>
      <c r="Y73" s="285" t="str">
        <f>IF($H73="(en blanco)","",IF($H73="","",IFERROR(IF(VLOOKUP(X73+7,'Fechas de clase'!$B$5:$B$102,1,0),X73+14),X73+7)))</f>
        <v/>
      </c>
    </row>
    <row r="74" spans="2:25">
      <c r="B74" s="286"/>
      <c r="J74" s="284" t="str">
        <f t="shared" si="1"/>
        <v/>
      </c>
      <c r="K74" s="285" t="str">
        <f>IF($H74="(en blanco)","",IF($H74="","",IFERROR(IF(VLOOKUP(H74+7,'Fechas de clase'!$B$5:$B$102,1,0),H74+14),H74+7)))</f>
        <v/>
      </c>
      <c r="L74" s="285" t="str">
        <f>IF($H74="(en blanco)","",IF($H74="","",IFERROR(IF(VLOOKUP(K74+7,'Fechas de clase'!$B$5:$B$102,1,0),K74+14),K74+7)))</f>
        <v/>
      </c>
      <c r="M74" s="285" t="str">
        <f>IF($H74="(en blanco)","",IF($H74="","",IFERROR(IF(VLOOKUP(L74+7,'Fechas de clase'!$B$5:$B$102,1,0),L74+14),L74+7)))</f>
        <v/>
      </c>
      <c r="N74" s="285" t="str">
        <f>IF($H74="(en blanco)","",IF($H74="","",IFERROR(IF(VLOOKUP(M74+7,'Fechas de clase'!$B$5:$B$102,1,0),M74+14),M74+7)))</f>
        <v/>
      </c>
      <c r="O74" s="285" t="str">
        <f>IF($H74="(en blanco)","",IF($H74="","",IFERROR(IF(VLOOKUP(N74+7,'Fechas de clase'!$B$5:$B$102,1,0),N74+14),N74+7)))</f>
        <v/>
      </c>
      <c r="P74" s="285" t="str">
        <f>IF($H74="(en blanco)","",IF($H74="","",IFERROR(IF(VLOOKUP(O74+7,'Fechas de clase'!$B$5:$B$102,1,0),O74+14),O74+7)))</f>
        <v/>
      </c>
      <c r="Q74" s="285" t="str">
        <f>IF($H74="(en blanco)","",IF($H74="","",IFERROR(IF(VLOOKUP(P74+7,'Fechas de clase'!$B$5:$B$102,1,0),P74+14),P74+7)))</f>
        <v/>
      </c>
      <c r="R74" s="285" t="str">
        <f>IF($H74="(en blanco)","",IF($H74="","",IFERROR(IF(VLOOKUP(Q74+7,'Fechas de clase'!$B$5:$B$102,1,0),Q74+14),Q74+7)))</f>
        <v/>
      </c>
      <c r="S74" s="285" t="str">
        <f>IF($H74="(en blanco)","",IF($H74="","",IFERROR(IF(VLOOKUP(R74+7,'Fechas de clase'!$B$5:$B$102,1,0),R74+14),R74+7)))</f>
        <v/>
      </c>
      <c r="T74" s="285" t="str">
        <f>IF($H74="(en blanco)","",IF($H74="","",IFERROR(IF(VLOOKUP(S74+7,'Fechas de clase'!$B$5:$B$102,1,0),S74+14),S74+7)))</f>
        <v/>
      </c>
      <c r="U74" s="285" t="str">
        <f>IF($H74="(en blanco)","",IF($H74="","",IFERROR(IF(VLOOKUP(T74+7,'Fechas de clase'!$B$5:$B$102,1,0),T74+14),T74+7)))</f>
        <v/>
      </c>
      <c r="V74" s="285" t="str">
        <f>IF($H74="(en blanco)","",IF($H74="","",IFERROR(IF(VLOOKUP(U74+7,'Fechas de clase'!$B$5:$B$102,1,0),U74+14),U74+7)))</f>
        <v/>
      </c>
      <c r="W74" s="285" t="str">
        <f>IF($H74="(en blanco)","",IF($H74="","",IFERROR(IF(VLOOKUP(V74+7,'Fechas de clase'!$B$5:$B$102,1,0),V74+14),V74+7)))</f>
        <v/>
      </c>
      <c r="X74" s="285" t="str">
        <f>IF($H74="(en blanco)","",IF($H74="","",IFERROR(IF(VLOOKUP(W74+7,'Fechas de clase'!$B$5:$B$102,1,0),W74+14),W74+7)))</f>
        <v/>
      </c>
      <c r="Y74" s="285" t="str">
        <f>IF($H74="(en blanco)","",IF($H74="","",IFERROR(IF(VLOOKUP(X74+7,'Fechas de clase'!$B$5:$B$102,1,0),X74+14),X74+7)))</f>
        <v/>
      </c>
    </row>
    <row r="75" spans="2:25">
      <c r="B75" s="286"/>
      <c r="J75" s="284" t="str">
        <f t="shared" si="1"/>
        <v/>
      </c>
      <c r="K75" s="285" t="str">
        <f>IF($H75="(en blanco)","",IF($H75="","",IFERROR(IF(VLOOKUP(H75+7,'Fechas de clase'!$B$5:$B$102,1,0),H75+14),H75+7)))</f>
        <v/>
      </c>
      <c r="L75" s="285" t="str">
        <f>IF($H75="(en blanco)","",IF($H75="","",IFERROR(IF(VLOOKUP(K75+7,'Fechas de clase'!$B$5:$B$102,1,0),K75+14),K75+7)))</f>
        <v/>
      </c>
      <c r="M75" s="285" t="str">
        <f>IF($H75="(en blanco)","",IF($H75="","",IFERROR(IF(VLOOKUP(L75+7,'Fechas de clase'!$B$5:$B$102,1,0),L75+14),L75+7)))</f>
        <v/>
      </c>
      <c r="N75" s="285" t="str">
        <f>IF($H75="(en blanco)","",IF($H75="","",IFERROR(IF(VLOOKUP(M75+7,'Fechas de clase'!$B$5:$B$102,1,0),M75+14),M75+7)))</f>
        <v/>
      </c>
      <c r="O75" s="285" t="str">
        <f>IF($H75="(en blanco)","",IF($H75="","",IFERROR(IF(VLOOKUP(N75+7,'Fechas de clase'!$B$5:$B$102,1,0),N75+14),N75+7)))</f>
        <v/>
      </c>
      <c r="P75" s="285" t="str">
        <f>IF($H75="(en blanco)","",IF($H75="","",IFERROR(IF(VLOOKUP(O75+7,'Fechas de clase'!$B$5:$B$102,1,0),O75+14),O75+7)))</f>
        <v/>
      </c>
      <c r="Q75" s="285" t="str">
        <f>IF($H75="(en blanco)","",IF($H75="","",IFERROR(IF(VLOOKUP(P75+7,'Fechas de clase'!$B$5:$B$102,1,0),P75+14),P75+7)))</f>
        <v/>
      </c>
      <c r="R75" s="285" t="str">
        <f>IF($H75="(en blanco)","",IF($H75="","",IFERROR(IF(VLOOKUP(Q75+7,'Fechas de clase'!$B$5:$B$102,1,0),Q75+14),Q75+7)))</f>
        <v/>
      </c>
      <c r="S75" s="285" t="str">
        <f>IF($H75="(en blanco)","",IF($H75="","",IFERROR(IF(VLOOKUP(R75+7,'Fechas de clase'!$B$5:$B$102,1,0),R75+14),R75+7)))</f>
        <v/>
      </c>
      <c r="T75" s="285" t="str">
        <f>IF($H75="(en blanco)","",IF($H75="","",IFERROR(IF(VLOOKUP(S75+7,'Fechas de clase'!$B$5:$B$102,1,0),S75+14),S75+7)))</f>
        <v/>
      </c>
      <c r="U75" s="285" t="str">
        <f>IF($H75="(en blanco)","",IF($H75="","",IFERROR(IF(VLOOKUP(T75+7,'Fechas de clase'!$B$5:$B$102,1,0),T75+14),T75+7)))</f>
        <v/>
      </c>
      <c r="V75" s="285" t="str">
        <f>IF($H75="(en blanco)","",IF($H75="","",IFERROR(IF(VLOOKUP(U75+7,'Fechas de clase'!$B$5:$B$102,1,0),U75+14),U75+7)))</f>
        <v/>
      </c>
      <c r="W75" s="285" t="str">
        <f>IF($H75="(en blanco)","",IF($H75="","",IFERROR(IF(VLOOKUP(V75+7,'Fechas de clase'!$B$5:$B$102,1,0),V75+14),V75+7)))</f>
        <v/>
      </c>
      <c r="X75" s="285" t="str">
        <f>IF($H75="(en blanco)","",IF($H75="","",IFERROR(IF(VLOOKUP(W75+7,'Fechas de clase'!$B$5:$B$102,1,0),W75+14),W75+7)))</f>
        <v/>
      </c>
      <c r="Y75" s="285" t="str">
        <f>IF($H75="(en blanco)","",IF($H75="","",IFERROR(IF(VLOOKUP(X75+7,'Fechas de clase'!$B$5:$B$102,1,0),X75+14),X75+7)))</f>
        <v/>
      </c>
    </row>
    <row r="76" spans="2:25">
      <c r="B76" s="286"/>
      <c r="J76" s="284" t="str">
        <f t="shared" si="1"/>
        <v/>
      </c>
      <c r="K76" s="285" t="str">
        <f>IF($H76="(en blanco)","",IF($H76="","",IFERROR(IF(VLOOKUP(H76+7,'Fechas de clase'!$B$5:$B$102,1,0),H76+14),H76+7)))</f>
        <v/>
      </c>
      <c r="L76" s="285" t="str">
        <f>IF($H76="(en blanco)","",IF($H76="","",IFERROR(IF(VLOOKUP(K76+7,'Fechas de clase'!$B$5:$B$102,1,0),K76+14),K76+7)))</f>
        <v/>
      </c>
      <c r="M76" s="285" t="str">
        <f>IF($H76="(en blanco)","",IF($H76="","",IFERROR(IF(VLOOKUP(L76+7,'Fechas de clase'!$B$5:$B$102,1,0),L76+14),L76+7)))</f>
        <v/>
      </c>
      <c r="N76" s="285" t="str">
        <f>IF($H76="(en blanco)","",IF($H76="","",IFERROR(IF(VLOOKUP(M76+7,'Fechas de clase'!$B$5:$B$102,1,0),M76+14),M76+7)))</f>
        <v/>
      </c>
      <c r="O76" s="285" t="str">
        <f>IF($H76="(en blanco)","",IF($H76="","",IFERROR(IF(VLOOKUP(N76+7,'Fechas de clase'!$B$5:$B$102,1,0),N76+14),N76+7)))</f>
        <v/>
      </c>
      <c r="P76" s="285" t="str">
        <f>IF($H76="(en blanco)","",IF($H76="","",IFERROR(IF(VLOOKUP(O76+7,'Fechas de clase'!$B$5:$B$102,1,0),O76+14),O76+7)))</f>
        <v/>
      </c>
      <c r="Q76" s="285" t="str">
        <f>IF($H76="(en blanco)","",IF($H76="","",IFERROR(IF(VLOOKUP(P76+7,'Fechas de clase'!$B$5:$B$102,1,0),P76+14),P76+7)))</f>
        <v/>
      </c>
      <c r="R76" s="285" t="str">
        <f>IF($H76="(en blanco)","",IF($H76="","",IFERROR(IF(VLOOKUP(Q76+7,'Fechas de clase'!$B$5:$B$102,1,0),Q76+14),Q76+7)))</f>
        <v/>
      </c>
      <c r="S76" s="285" t="str">
        <f>IF($H76="(en blanco)","",IF($H76="","",IFERROR(IF(VLOOKUP(R76+7,'Fechas de clase'!$B$5:$B$102,1,0),R76+14),R76+7)))</f>
        <v/>
      </c>
      <c r="T76" s="285" t="str">
        <f>IF($H76="(en blanco)","",IF($H76="","",IFERROR(IF(VLOOKUP(S76+7,'Fechas de clase'!$B$5:$B$102,1,0),S76+14),S76+7)))</f>
        <v/>
      </c>
      <c r="U76" s="285" t="str">
        <f>IF($H76="(en blanco)","",IF($H76="","",IFERROR(IF(VLOOKUP(T76+7,'Fechas de clase'!$B$5:$B$102,1,0),T76+14),T76+7)))</f>
        <v/>
      </c>
      <c r="V76" s="285" t="str">
        <f>IF($H76="(en blanco)","",IF($H76="","",IFERROR(IF(VLOOKUP(U76+7,'Fechas de clase'!$B$5:$B$102,1,0),U76+14),U76+7)))</f>
        <v/>
      </c>
      <c r="W76" s="285" t="str">
        <f>IF($H76="(en blanco)","",IF($H76="","",IFERROR(IF(VLOOKUP(V76+7,'Fechas de clase'!$B$5:$B$102,1,0),V76+14),V76+7)))</f>
        <v/>
      </c>
      <c r="X76" s="285" t="str">
        <f>IF($H76="(en blanco)","",IF($H76="","",IFERROR(IF(VLOOKUP(W76+7,'Fechas de clase'!$B$5:$B$102,1,0),W76+14),W76+7)))</f>
        <v/>
      </c>
      <c r="Y76" s="285" t="str">
        <f>IF($H76="(en blanco)","",IF($H76="","",IFERROR(IF(VLOOKUP(X76+7,'Fechas de clase'!$B$5:$B$102,1,0),X76+14),X76+7)))</f>
        <v/>
      </c>
    </row>
    <row r="77" spans="2:25">
      <c r="B77" s="286"/>
      <c r="J77" s="284" t="str">
        <f t="shared" si="1"/>
        <v/>
      </c>
      <c r="K77" s="285" t="str">
        <f>IF($H77="(en blanco)","",IF($H77="","",IFERROR(IF(VLOOKUP(H77+7,'Fechas de clase'!$B$5:$B$102,1,0),H77+14),H77+7)))</f>
        <v/>
      </c>
      <c r="L77" s="285" t="str">
        <f>IF($H77="(en blanco)","",IF($H77="","",IFERROR(IF(VLOOKUP(K77+7,'Fechas de clase'!$B$5:$B$102,1,0),K77+14),K77+7)))</f>
        <v/>
      </c>
      <c r="M77" s="285" t="str">
        <f>IF($H77="(en blanco)","",IF($H77="","",IFERROR(IF(VLOOKUP(L77+7,'Fechas de clase'!$B$5:$B$102,1,0),L77+14),L77+7)))</f>
        <v/>
      </c>
      <c r="N77" s="285" t="str">
        <f>IF($H77="(en blanco)","",IF($H77="","",IFERROR(IF(VLOOKUP(M77+7,'Fechas de clase'!$B$5:$B$102,1,0),M77+14),M77+7)))</f>
        <v/>
      </c>
      <c r="O77" s="285" t="str">
        <f>IF($H77="(en blanco)","",IF($H77="","",IFERROR(IF(VLOOKUP(N77+7,'Fechas de clase'!$B$5:$B$102,1,0),N77+14),N77+7)))</f>
        <v/>
      </c>
      <c r="P77" s="285" t="str">
        <f>IF($H77="(en blanco)","",IF($H77="","",IFERROR(IF(VLOOKUP(O77+7,'Fechas de clase'!$B$5:$B$102,1,0),O77+14),O77+7)))</f>
        <v/>
      </c>
      <c r="Q77" s="285" t="str">
        <f>IF($H77="(en blanco)","",IF($H77="","",IFERROR(IF(VLOOKUP(P77+7,'Fechas de clase'!$B$5:$B$102,1,0),P77+14),P77+7)))</f>
        <v/>
      </c>
      <c r="R77" s="285" t="str">
        <f>IF($H77="(en blanco)","",IF($H77="","",IFERROR(IF(VLOOKUP(Q77+7,'Fechas de clase'!$B$5:$B$102,1,0),Q77+14),Q77+7)))</f>
        <v/>
      </c>
      <c r="S77" s="285" t="str">
        <f>IF($H77="(en blanco)","",IF($H77="","",IFERROR(IF(VLOOKUP(R77+7,'Fechas de clase'!$B$5:$B$102,1,0),R77+14),R77+7)))</f>
        <v/>
      </c>
      <c r="T77" s="285" t="str">
        <f>IF($H77="(en blanco)","",IF($H77="","",IFERROR(IF(VLOOKUP(S77+7,'Fechas de clase'!$B$5:$B$102,1,0),S77+14),S77+7)))</f>
        <v/>
      </c>
      <c r="U77" s="285" t="str">
        <f>IF($H77="(en blanco)","",IF($H77="","",IFERROR(IF(VLOOKUP(T77+7,'Fechas de clase'!$B$5:$B$102,1,0),T77+14),T77+7)))</f>
        <v/>
      </c>
      <c r="V77" s="285" t="str">
        <f>IF($H77="(en blanco)","",IF($H77="","",IFERROR(IF(VLOOKUP(U77+7,'Fechas de clase'!$B$5:$B$102,1,0),U77+14),U77+7)))</f>
        <v/>
      </c>
      <c r="W77" s="285" t="str">
        <f>IF($H77="(en blanco)","",IF($H77="","",IFERROR(IF(VLOOKUP(V77+7,'Fechas de clase'!$B$5:$B$102,1,0),V77+14),V77+7)))</f>
        <v/>
      </c>
      <c r="X77" s="285" t="str">
        <f>IF($H77="(en blanco)","",IF($H77="","",IFERROR(IF(VLOOKUP(W77+7,'Fechas de clase'!$B$5:$B$102,1,0),W77+14),W77+7)))</f>
        <v/>
      </c>
      <c r="Y77" s="285" t="str">
        <f>IF($H77="(en blanco)","",IF($H77="","",IFERROR(IF(VLOOKUP(X77+7,'Fechas de clase'!$B$5:$B$102,1,0),X77+14),X77+7)))</f>
        <v/>
      </c>
    </row>
    <row r="78" spans="2:25">
      <c r="B78" s="286"/>
      <c r="J78" s="284" t="str">
        <f t="shared" si="1"/>
        <v/>
      </c>
      <c r="K78" s="285" t="str">
        <f>IF($H78="(en blanco)","",IF($H78="","",IFERROR(IF(VLOOKUP(H78+7,'Fechas de clase'!$B$5:$B$102,1,0),H78+14),H78+7)))</f>
        <v/>
      </c>
      <c r="L78" s="285" t="str">
        <f>IF($H78="(en blanco)","",IF($H78="","",IFERROR(IF(VLOOKUP(K78+7,'Fechas de clase'!$B$5:$B$102,1,0),K78+14),K78+7)))</f>
        <v/>
      </c>
      <c r="M78" s="285" t="str">
        <f>IF($H78="(en blanco)","",IF($H78="","",IFERROR(IF(VLOOKUP(L78+7,'Fechas de clase'!$B$5:$B$102,1,0),L78+14),L78+7)))</f>
        <v/>
      </c>
      <c r="N78" s="285" t="str">
        <f>IF($H78="(en blanco)","",IF($H78="","",IFERROR(IF(VLOOKUP(M78+7,'Fechas de clase'!$B$5:$B$102,1,0),M78+14),M78+7)))</f>
        <v/>
      </c>
      <c r="O78" s="285" t="str">
        <f>IF($H78="(en blanco)","",IF($H78="","",IFERROR(IF(VLOOKUP(N78+7,'Fechas de clase'!$B$5:$B$102,1,0),N78+14),N78+7)))</f>
        <v/>
      </c>
      <c r="P78" s="285" t="str">
        <f>IF($H78="(en blanco)","",IF($H78="","",IFERROR(IF(VLOOKUP(O78+7,'Fechas de clase'!$B$5:$B$102,1,0),O78+14),O78+7)))</f>
        <v/>
      </c>
      <c r="Q78" s="285" t="str">
        <f>IF($H78="(en blanco)","",IF($H78="","",IFERROR(IF(VLOOKUP(P78+7,'Fechas de clase'!$B$5:$B$102,1,0),P78+14),P78+7)))</f>
        <v/>
      </c>
      <c r="R78" s="285" t="str">
        <f>IF($H78="(en blanco)","",IF($H78="","",IFERROR(IF(VLOOKUP(Q78+7,'Fechas de clase'!$B$5:$B$102,1,0),Q78+14),Q78+7)))</f>
        <v/>
      </c>
      <c r="S78" s="285" t="str">
        <f>IF($H78="(en blanco)","",IF($H78="","",IFERROR(IF(VLOOKUP(R78+7,'Fechas de clase'!$B$5:$B$102,1,0),R78+14),R78+7)))</f>
        <v/>
      </c>
      <c r="T78" s="285" t="str">
        <f>IF($H78="(en blanco)","",IF($H78="","",IFERROR(IF(VLOOKUP(S78+7,'Fechas de clase'!$B$5:$B$102,1,0),S78+14),S78+7)))</f>
        <v/>
      </c>
      <c r="U78" s="285" t="str">
        <f>IF($H78="(en blanco)","",IF($H78="","",IFERROR(IF(VLOOKUP(T78+7,'Fechas de clase'!$B$5:$B$102,1,0),T78+14),T78+7)))</f>
        <v/>
      </c>
      <c r="V78" s="285" t="str">
        <f>IF($H78="(en blanco)","",IF($H78="","",IFERROR(IF(VLOOKUP(U78+7,'Fechas de clase'!$B$5:$B$102,1,0),U78+14),U78+7)))</f>
        <v/>
      </c>
      <c r="W78" s="285" t="str">
        <f>IF($H78="(en blanco)","",IF($H78="","",IFERROR(IF(VLOOKUP(V78+7,'Fechas de clase'!$B$5:$B$102,1,0),V78+14),V78+7)))</f>
        <v/>
      </c>
      <c r="X78" s="285" t="str">
        <f>IF($H78="(en blanco)","",IF($H78="","",IFERROR(IF(VLOOKUP(W78+7,'Fechas de clase'!$B$5:$B$102,1,0),W78+14),W78+7)))</f>
        <v/>
      </c>
      <c r="Y78" s="285" t="str">
        <f>IF($H78="(en blanco)","",IF($H78="","",IFERROR(IF(VLOOKUP(X78+7,'Fechas de clase'!$B$5:$B$102,1,0),X78+14),X78+7)))</f>
        <v/>
      </c>
    </row>
    <row r="79" spans="2:25">
      <c r="B79" s="286"/>
      <c r="J79" s="284" t="str">
        <f t="shared" si="1"/>
        <v/>
      </c>
      <c r="K79" s="285" t="str">
        <f>IF($H79="(en blanco)","",IF($H79="","",IFERROR(IF(VLOOKUP(H79+7,'Fechas de clase'!$B$5:$B$102,1,0),H79+14),H79+7)))</f>
        <v/>
      </c>
      <c r="L79" s="285" t="str">
        <f>IF($H79="(en blanco)","",IF($H79="","",IFERROR(IF(VLOOKUP(K79+7,'Fechas de clase'!$B$5:$B$102,1,0),K79+14),K79+7)))</f>
        <v/>
      </c>
      <c r="M79" s="285" t="str">
        <f>IF($H79="(en blanco)","",IF($H79="","",IFERROR(IF(VLOOKUP(L79+7,'Fechas de clase'!$B$5:$B$102,1,0),L79+14),L79+7)))</f>
        <v/>
      </c>
      <c r="N79" s="285" t="str">
        <f>IF($H79="(en blanco)","",IF($H79="","",IFERROR(IF(VLOOKUP(M79+7,'Fechas de clase'!$B$5:$B$102,1,0),M79+14),M79+7)))</f>
        <v/>
      </c>
      <c r="O79" s="285" t="str">
        <f>IF($H79="(en blanco)","",IF($H79="","",IFERROR(IF(VLOOKUP(N79+7,'Fechas de clase'!$B$5:$B$102,1,0),N79+14),N79+7)))</f>
        <v/>
      </c>
      <c r="P79" s="285" t="str">
        <f>IF($H79="(en blanco)","",IF($H79="","",IFERROR(IF(VLOOKUP(O79+7,'Fechas de clase'!$B$5:$B$102,1,0),O79+14),O79+7)))</f>
        <v/>
      </c>
      <c r="Q79" s="285" t="str">
        <f>IF($H79="(en blanco)","",IF($H79="","",IFERROR(IF(VLOOKUP(P79+7,'Fechas de clase'!$B$5:$B$102,1,0),P79+14),P79+7)))</f>
        <v/>
      </c>
      <c r="R79" s="285" t="str">
        <f>IF($H79="(en blanco)","",IF($H79="","",IFERROR(IF(VLOOKUP(Q79+7,'Fechas de clase'!$B$5:$B$102,1,0),Q79+14),Q79+7)))</f>
        <v/>
      </c>
      <c r="S79" s="285" t="str">
        <f>IF($H79="(en blanco)","",IF($H79="","",IFERROR(IF(VLOOKUP(R79+7,'Fechas de clase'!$B$5:$B$102,1,0),R79+14),R79+7)))</f>
        <v/>
      </c>
      <c r="T79" s="285" t="str">
        <f>IF($H79="(en blanco)","",IF($H79="","",IFERROR(IF(VLOOKUP(S79+7,'Fechas de clase'!$B$5:$B$102,1,0),S79+14),S79+7)))</f>
        <v/>
      </c>
      <c r="U79" s="285" t="str">
        <f>IF($H79="(en blanco)","",IF($H79="","",IFERROR(IF(VLOOKUP(T79+7,'Fechas de clase'!$B$5:$B$102,1,0),T79+14),T79+7)))</f>
        <v/>
      </c>
      <c r="V79" s="285" t="str">
        <f>IF($H79="(en blanco)","",IF($H79="","",IFERROR(IF(VLOOKUP(U79+7,'Fechas de clase'!$B$5:$B$102,1,0),U79+14),U79+7)))</f>
        <v/>
      </c>
      <c r="W79" s="285" t="str">
        <f>IF($H79="(en blanco)","",IF($H79="","",IFERROR(IF(VLOOKUP(V79+7,'Fechas de clase'!$B$5:$B$102,1,0),V79+14),V79+7)))</f>
        <v/>
      </c>
      <c r="X79" s="285" t="str">
        <f>IF($H79="(en blanco)","",IF($H79="","",IFERROR(IF(VLOOKUP(W79+7,'Fechas de clase'!$B$5:$B$102,1,0),W79+14),W79+7)))</f>
        <v/>
      </c>
      <c r="Y79" s="285" t="str">
        <f>IF($H79="(en blanco)","",IF($H79="","",IFERROR(IF(VLOOKUP(X79+7,'Fechas de clase'!$B$5:$B$102,1,0),X79+14),X79+7)))</f>
        <v/>
      </c>
    </row>
    <row r="80" spans="2:25">
      <c r="B80" s="286"/>
      <c r="J80" s="284" t="str">
        <f t="shared" si="1"/>
        <v/>
      </c>
      <c r="K80" s="285" t="str">
        <f>IF($H80="(en blanco)","",IF($H80="","",IFERROR(IF(VLOOKUP(H80+7,'Fechas de clase'!$B$5:$B$102,1,0),H80+14),H80+7)))</f>
        <v/>
      </c>
      <c r="L80" s="285" t="str">
        <f>IF($H80="(en blanco)","",IF($H80="","",IFERROR(IF(VLOOKUP(K80+7,'Fechas de clase'!$B$5:$B$102,1,0),K80+14),K80+7)))</f>
        <v/>
      </c>
      <c r="M80" s="285" t="str">
        <f>IF($H80="(en blanco)","",IF($H80="","",IFERROR(IF(VLOOKUP(L80+7,'Fechas de clase'!$B$5:$B$102,1,0),L80+14),L80+7)))</f>
        <v/>
      </c>
      <c r="N80" s="285" t="str">
        <f>IF($H80="(en blanco)","",IF($H80="","",IFERROR(IF(VLOOKUP(M80+7,'Fechas de clase'!$B$5:$B$102,1,0),M80+14),M80+7)))</f>
        <v/>
      </c>
      <c r="O80" s="285" t="str">
        <f>IF($H80="(en blanco)","",IF($H80="","",IFERROR(IF(VLOOKUP(N80+7,'Fechas de clase'!$B$5:$B$102,1,0),N80+14),N80+7)))</f>
        <v/>
      </c>
      <c r="P80" s="285" t="str">
        <f>IF($H80="(en blanco)","",IF($H80="","",IFERROR(IF(VLOOKUP(O80+7,'Fechas de clase'!$B$5:$B$102,1,0),O80+14),O80+7)))</f>
        <v/>
      </c>
      <c r="Q80" s="285" t="str">
        <f>IF($H80="(en blanco)","",IF($H80="","",IFERROR(IF(VLOOKUP(P80+7,'Fechas de clase'!$B$5:$B$102,1,0),P80+14),P80+7)))</f>
        <v/>
      </c>
      <c r="R80" s="285" t="str">
        <f>IF($H80="(en blanco)","",IF($H80="","",IFERROR(IF(VLOOKUP(Q80+7,'Fechas de clase'!$B$5:$B$102,1,0),Q80+14),Q80+7)))</f>
        <v/>
      </c>
      <c r="S80" s="285" t="str">
        <f>IF($H80="(en blanco)","",IF($H80="","",IFERROR(IF(VLOOKUP(R80+7,'Fechas de clase'!$B$5:$B$102,1,0),R80+14),R80+7)))</f>
        <v/>
      </c>
      <c r="T80" s="285" t="str">
        <f>IF($H80="(en blanco)","",IF($H80="","",IFERROR(IF(VLOOKUP(S80+7,'Fechas de clase'!$B$5:$B$102,1,0),S80+14),S80+7)))</f>
        <v/>
      </c>
      <c r="U80" s="285" t="str">
        <f>IF($H80="(en blanco)","",IF($H80="","",IFERROR(IF(VLOOKUP(T80+7,'Fechas de clase'!$B$5:$B$102,1,0),T80+14),T80+7)))</f>
        <v/>
      </c>
      <c r="V80" s="285" t="str">
        <f>IF($H80="(en blanco)","",IF($H80="","",IFERROR(IF(VLOOKUP(U80+7,'Fechas de clase'!$B$5:$B$102,1,0),U80+14),U80+7)))</f>
        <v/>
      </c>
      <c r="W80" s="285" t="str">
        <f>IF($H80="(en blanco)","",IF($H80="","",IFERROR(IF(VLOOKUP(V80+7,'Fechas de clase'!$B$5:$B$102,1,0),V80+14),V80+7)))</f>
        <v/>
      </c>
      <c r="X80" s="285" t="str">
        <f>IF($H80="(en blanco)","",IF($H80="","",IFERROR(IF(VLOOKUP(W80+7,'Fechas de clase'!$B$5:$B$102,1,0),W80+14),W80+7)))</f>
        <v/>
      </c>
      <c r="Y80" s="285" t="str">
        <f>IF($H80="(en blanco)","",IF($H80="","",IFERROR(IF(VLOOKUP(X80+7,'Fechas de clase'!$B$5:$B$102,1,0),X80+14),X80+7)))</f>
        <v/>
      </c>
    </row>
    <row r="81" spans="2:25">
      <c r="B81" s="286"/>
      <c r="J81" s="284" t="str">
        <f t="shared" si="1"/>
        <v/>
      </c>
      <c r="K81" s="285" t="str">
        <f>IF($H81="(en blanco)","",IF($H81="","",IFERROR(IF(VLOOKUP(H81+7,'Fechas de clase'!$B$5:$B$102,1,0),H81+14),H81+7)))</f>
        <v/>
      </c>
      <c r="L81" s="285" t="str">
        <f>IF($H81="(en blanco)","",IF($H81="","",IFERROR(IF(VLOOKUP(K81+7,'Fechas de clase'!$B$5:$B$102,1,0),K81+14),K81+7)))</f>
        <v/>
      </c>
      <c r="M81" s="285" t="str">
        <f>IF($H81="(en blanco)","",IF($H81="","",IFERROR(IF(VLOOKUP(L81+7,'Fechas de clase'!$B$5:$B$102,1,0),L81+14),L81+7)))</f>
        <v/>
      </c>
      <c r="N81" s="285" t="str">
        <f>IF($H81="(en blanco)","",IF($H81="","",IFERROR(IF(VLOOKUP(M81+7,'Fechas de clase'!$B$5:$B$102,1,0),M81+14),M81+7)))</f>
        <v/>
      </c>
      <c r="O81" s="285" t="str">
        <f>IF($H81="(en blanco)","",IF($H81="","",IFERROR(IF(VLOOKUP(N81+7,'Fechas de clase'!$B$5:$B$102,1,0),N81+14),N81+7)))</f>
        <v/>
      </c>
      <c r="P81" s="285" t="str">
        <f>IF($H81="(en blanco)","",IF($H81="","",IFERROR(IF(VLOOKUP(O81+7,'Fechas de clase'!$B$5:$B$102,1,0),O81+14),O81+7)))</f>
        <v/>
      </c>
      <c r="Q81" s="285" t="str">
        <f>IF($H81="(en blanco)","",IF($H81="","",IFERROR(IF(VLOOKUP(P81+7,'Fechas de clase'!$B$5:$B$102,1,0),P81+14),P81+7)))</f>
        <v/>
      </c>
      <c r="R81" s="285" t="str">
        <f>IF($H81="(en blanco)","",IF($H81="","",IFERROR(IF(VLOOKUP(Q81+7,'Fechas de clase'!$B$5:$B$102,1,0),Q81+14),Q81+7)))</f>
        <v/>
      </c>
      <c r="S81" s="285" t="str">
        <f>IF($H81="(en blanco)","",IF($H81="","",IFERROR(IF(VLOOKUP(R81+7,'Fechas de clase'!$B$5:$B$102,1,0),R81+14),R81+7)))</f>
        <v/>
      </c>
      <c r="T81" s="285" t="str">
        <f>IF($H81="(en blanco)","",IF($H81="","",IFERROR(IF(VLOOKUP(S81+7,'Fechas de clase'!$B$5:$B$102,1,0),S81+14),S81+7)))</f>
        <v/>
      </c>
      <c r="U81" s="285" t="str">
        <f>IF($H81="(en blanco)","",IF($H81="","",IFERROR(IF(VLOOKUP(T81+7,'Fechas de clase'!$B$5:$B$102,1,0),T81+14),T81+7)))</f>
        <v/>
      </c>
      <c r="V81" s="285" t="str">
        <f>IF($H81="(en blanco)","",IF($H81="","",IFERROR(IF(VLOOKUP(U81+7,'Fechas de clase'!$B$5:$B$102,1,0),U81+14),U81+7)))</f>
        <v/>
      </c>
      <c r="W81" s="285" t="str">
        <f>IF($H81="(en blanco)","",IF($H81="","",IFERROR(IF(VLOOKUP(V81+7,'Fechas de clase'!$B$5:$B$102,1,0),V81+14),V81+7)))</f>
        <v/>
      </c>
      <c r="X81" s="285" t="str">
        <f>IF($H81="(en blanco)","",IF($H81="","",IFERROR(IF(VLOOKUP(W81+7,'Fechas de clase'!$B$5:$B$102,1,0),W81+14),W81+7)))</f>
        <v/>
      </c>
      <c r="Y81" s="285" t="str">
        <f>IF($H81="(en blanco)","",IF($H81="","",IFERROR(IF(VLOOKUP(X81+7,'Fechas de clase'!$B$5:$B$102,1,0),X81+14),X81+7)))</f>
        <v/>
      </c>
    </row>
    <row r="82" spans="2:25">
      <c r="B82" s="286"/>
      <c r="J82" s="284" t="str">
        <f t="shared" si="1"/>
        <v/>
      </c>
      <c r="K82" s="285" t="str">
        <f>IF($H82="(en blanco)","",IF($H82="","",IFERROR(IF(VLOOKUP(H82+7,'Fechas de clase'!$B$5:$B$102,1,0),H82+14),H82+7)))</f>
        <v/>
      </c>
      <c r="L82" s="285" t="str">
        <f>IF($H82="(en blanco)","",IF($H82="","",IFERROR(IF(VLOOKUP(K82+7,'Fechas de clase'!$B$5:$B$102,1,0),K82+14),K82+7)))</f>
        <v/>
      </c>
      <c r="M82" s="285" t="str">
        <f>IF($H82="(en blanco)","",IF($H82="","",IFERROR(IF(VLOOKUP(L82+7,'Fechas de clase'!$B$5:$B$102,1,0),L82+14),L82+7)))</f>
        <v/>
      </c>
      <c r="N82" s="285" t="str">
        <f>IF($H82="(en blanco)","",IF($H82="","",IFERROR(IF(VLOOKUP(M82+7,'Fechas de clase'!$B$5:$B$102,1,0),M82+14),M82+7)))</f>
        <v/>
      </c>
      <c r="O82" s="285" t="str">
        <f>IF($H82="(en blanco)","",IF($H82="","",IFERROR(IF(VLOOKUP(N82+7,'Fechas de clase'!$B$5:$B$102,1,0),N82+14),N82+7)))</f>
        <v/>
      </c>
      <c r="P82" s="285" t="str">
        <f>IF($H82="(en blanco)","",IF($H82="","",IFERROR(IF(VLOOKUP(O82+7,'Fechas de clase'!$B$5:$B$102,1,0),O82+14),O82+7)))</f>
        <v/>
      </c>
      <c r="Q82" s="285" t="str">
        <f>IF($H82="(en blanco)","",IF($H82="","",IFERROR(IF(VLOOKUP(P82+7,'Fechas de clase'!$B$5:$B$102,1,0),P82+14),P82+7)))</f>
        <v/>
      </c>
      <c r="R82" s="285" t="str">
        <f>IF($H82="(en blanco)","",IF($H82="","",IFERROR(IF(VLOOKUP(Q82+7,'Fechas de clase'!$B$5:$B$102,1,0),Q82+14),Q82+7)))</f>
        <v/>
      </c>
      <c r="S82" s="285" t="str">
        <f>IF($H82="(en blanco)","",IF($H82="","",IFERROR(IF(VLOOKUP(R82+7,'Fechas de clase'!$B$5:$B$102,1,0),R82+14),R82+7)))</f>
        <v/>
      </c>
      <c r="T82" s="285" t="str">
        <f>IF($H82="(en blanco)","",IF($H82="","",IFERROR(IF(VLOOKUP(S82+7,'Fechas de clase'!$B$5:$B$102,1,0),S82+14),S82+7)))</f>
        <v/>
      </c>
      <c r="U82" s="285" t="str">
        <f>IF($H82="(en blanco)","",IF($H82="","",IFERROR(IF(VLOOKUP(T82+7,'Fechas de clase'!$B$5:$B$102,1,0),T82+14),T82+7)))</f>
        <v/>
      </c>
      <c r="V82" s="285" t="str">
        <f>IF($H82="(en blanco)","",IF($H82="","",IFERROR(IF(VLOOKUP(U82+7,'Fechas de clase'!$B$5:$B$102,1,0),U82+14),U82+7)))</f>
        <v/>
      </c>
      <c r="W82" s="285" t="str">
        <f>IF($H82="(en blanco)","",IF($H82="","",IFERROR(IF(VLOOKUP(V82+7,'Fechas de clase'!$B$5:$B$102,1,0),V82+14),V82+7)))</f>
        <v/>
      </c>
      <c r="X82" s="285" t="str">
        <f>IF($H82="(en blanco)","",IF($H82="","",IFERROR(IF(VLOOKUP(W82+7,'Fechas de clase'!$B$5:$B$102,1,0),W82+14),W82+7)))</f>
        <v/>
      </c>
      <c r="Y82" s="285" t="str">
        <f>IF($H82="(en blanco)","",IF($H82="","",IFERROR(IF(VLOOKUP(X82+7,'Fechas de clase'!$B$5:$B$102,1,0),X82+14),X82+7)))</f>
        <v/>
      </c>
    </row>
    <row r="83" spans="2:25">
      <c r="B83" s="286"/>
      <c r="J83" s="284" t="str">
        <f t="shared" si="1"/>
        <v/>
      </c>
      <c r="K83" s="285" t="str">
        <f>IF($H83="(en blanco)","",IF($H83="","",IFERROR(IF(VLOOKUP(H83+7,'Fechas de clase'!$B$5:$B$102,1,0),H83+14),H83+7)))</f>
        <v/>
      </c>
      <c r="L83" s="285" t="str">
        <f>IF($H83="(en blanco)","",IF($H83="","",IFERROR(IF(VLOOKUP(K83+7,'Fechas de clase'!$B$5:$B$102,1,0),K83+14),K83+7)))</f>
        <v/>
      </c>
      <c r="M83" s="285" t="str">
        <f>IF($H83="(en blanco)","",IF($H83="","",IFERROR(IF(VLOOKUP(L83+7,'Fechas de clase'!$B$5:$B$102,1,0),L83+14),L83+7)))</f>
        <v/>
      </c>
      <c r="N83" s="285" t="str">
        <f>IF($H83="(en blanco)","",IF($H83="","",IFERROR(IF(VLOOKUP(M83+7,'Fechas de clase'!$B$5:$B$102,1,0),M83+14),M83+7)))</f>
        <v/>
      </c>
      <c r="O83" s="285" t="str">
        <f>IF($H83="(en blanco)","",IF($H83="","",IFERROR(IF(VLOOKUP(N83+7,'Fechas de clase'!$B$5:$B$102,1,0),N83+14),N83+7)))</f>
        <v/>
      </c>
      <c r="P83" s="285" t="str">
        <f>IF($H83="(en blanco)","",IF($H83="","",IFERROR(IF(VLOOKUP(O83+7,'Fechas de clase'!$B$5:$B$102,1,0),O83+14),O83+7)))</f>
        <v/>
      </c>
      <c r="Q83" s="285" t="str">
        <f>IF($H83="(en blanco)","",IF($H83="","",IFERROR(IF(VLOOKUP(P83+7,'Fechas de clase'!$B$5:$B$102,1,0),P83+14),P83+7)))</f>
        <v/>
      </c>
      <c r="R83" s="285" t="str">
        <f>IF($H83="(en blanco)","",IF($H83="","",IFERROR(IF(VLOOKUP(Q83+7,'Fechas de clase'!$B$5:$B$102,1,0),Q83+14),Q83+7)))</f>
        <v/>
      </c>
      <c r="S83" s="285" t="str">
        <f>IF($H83="(en blanco)","",IF($H83="","",IFERROR(IF(VLOOKUP(R83+7,'Fechas de clase'!$B$5:$B$102,1,0),R83+14),R83+7)))</f>
        <v/>
      </c>
      <c r="T83" s="285" t="str">
        <f>IF($H83="(en blanco)","",IF($H83="","",IFERROR(IF(VLOOKUP(S83+7,'Fechas de clase'!$B$5:$B$102,1,0),S83+14),S83+7)))</f>
        <v/>
      </c>
      <c r="U83" s="285" t="str">
        <f>IF($H83="(en blanco)","",IF($H83="","",IFERROR(IF(VLOOKUP(T83+7,'Fechas de clase'!$B$5:$B$102,1,0),T83+14),T83+7)))</f>
        <v/>
      </c>
      <c r="V83" s="285" t="str">
        <f>IF($H83="(en blanco)","",IF($H83="","",IFERROR(IF(VLOOKUP(U83+7,'Fechas de clase'!$B$5:$B$102,1,0),U83+14),U83+7)))</f>
        <v/>
      </c>
      <c r="W83" s="285" t="str">
        <f>IF($H83="(en blanco)","",IF($H83="","",IFERROR(IF(VLOOKUP(V83+7,'Fechas de clase'!$B$5:$B$102,1,0),V83+14),V83+7)))</f>
        <v/>
      </c>
      <c r="X83" s="285" t="str">
        <f>IF($H83="(en blanco)","",IF($H83="","",IFERROR(IF(VLOOKUP(W83+7,'Fechas de clase'!$B$5:$B$102,1,0),W83+14),W83+7)))</f>
        <v/>
      </c>
      <c r="Y83" s="285" t="str">
        <f>IF($H83="(en blanco)","",IF($H83="","",IFERROR(IF(VLOOKUP(X83+7,'Fechas de clase'!$B$5:$B$102,1,0),X83+14),X83+7)))</f>
        <v/>
      </c>
    </row>
    <row r="84" spans="2:25">
      <c r="B84" s="286"/>
      <c r="J84" s="284" t="str">
        <f t="shared" si="1"/>
        <v/>
      </c>
      <c r="K84" s="285" t="str">
        <f>IF($H84="(en blanco)","",IF($H84="","",IFERROR(IF(VLOOKUP(H84+7,'Fechas de clase'!$B$5:$B$102,1,0),H84+14),H84+7)))</f>
        <v/>
      </c>
      <c r="L84" s="285" t="str">
        <f>IF($H84="(en blanco)","",IF($H84="","",IFERROR(IF(VLOOKUP(K84+7,'Fechas de clase'!$B$5:$B$102,1,0),K84+14),K84+7)))</f>
        <v/>
      </c>
      <c r="M84" s="285" t="str">
        <f>IF($H84="(en blanco)","",IF($H84="","",IFERROR(IF(VLOOKUP(L84+7,'Fechas de clase'!$B$5:$B$102,1,0),L84+14),L84+7)))</f>
        <v/>
      </c>
      <c r="N84" s="285" t="str">
        <f>IF($H84="(en blanco)","",IF($H84="","",IFERROR(IF(VLOOKUP(M84+7,'Fechas de clase'!$B$5:$B$102,1,0),M84+14),M84+7)))</f>
        <v/>
      </c>
      <c r="O84" s="285" t="str">
        <f>IF($H84="(en blanco)","",IF($H84="","",IFERROR(IF(VLOOKUP(N84+7,'Fechas de clase'!$B$5:$B$102,1,0),N84+14),N84+7)))</f>
        <v/>
      </c>
      <c r="P84" s="285" t="str">
        <f>IF($H84="(en blanco)","",IF($H84="","",IFERROR(IF(VLOOKUP(O84+7,'Fechas de clase'!$B$5:$B$102,1,0),O84+14),O84+7)))</f>
        <v/>
      </c>
      <c r="Q84" s="285" t="str">
        <f>IF($H84="(en blanco)","",IF($H84="","",IFERROR(IF(VLOOKUP(P84+7,'Fechas de clase'!$B$5:$B$102,1,0),P84+14),P84+7)))</f>
        <v/>
      </c>
      <c r="R84" s="285" t="str">
        <f>IF($H84="(en blanco)","",IF($H84="","",IFERROR(IF(VLOOKUP(Q84+7,'Fechas de clase'!$B$5:$B$102,1,0),Q84+14),Q84+7)))</f>
        <v/>
      </c>
      <c r="S84" s="285" t="str">
        <f>IF($H84="(en blanco)","",IF($H84="","",IFERROR(IF(VLOOKUP(R84+7,'Fechas de clase'!$B$5:$B$102,1,0),R84+14),R84+7)))</f>
        <v/>
      </c>
      <c r="T84" s="285" t="str">
        <f>IF($H84="(en blanco)","",IF($H84="","",IFERROR(IF(VLOOKUP(S84+7,'Fechas de clase'!$B$5:$B$102,1,0),S84+14),S84+7)))</f>
        <v/>
      </c>
      <c r="U84" s="285" t="str">
        <f>IF($H84="(en blanco)","",IF($H84="","",IFERROR(IF(VLOOKUP(T84+7,'Fechas de clase'!$B$5:$B$102,1,0),T84+14),T84+7)))</f>
        <v/>
      </c>
      <c r="V84" s="285" t="str">
        <f>IF($H84="(en blanco)","",IF($H84="","",IFERROR(IF(VLOOKUP(U84+7,'Fechas de clase'!$B$5:$B$102,1,0),U84+14),U84+7)))</f>
        <v/>
      </c>
      <c r="W84" s="285" t="str">
        <f>IF($H84="(en blanco)","",IF($H84="","",IFERROR(IF(VLOOKUP(V84+7,'Fechas de clase'!$B$5:$B$102,1,0),V84+14),V84+7)))</f>
        <v/>
      </c>
      <c r="X84" s="285" t="str">
        <f>IF($H84="(en blanco)","",IF($H84="","",IFERROR(IF(VLOOKUP(W84+7,'Fechas de clase'!$B$5:$B$102,1,0),W84+14),W84+7)))</f>
        <v/>
      </c>
      <c r="Y84" s="285" t="str">
        <f>IF($H84="(en blanco)","",IF($H84="","",IFERROR(IF(VLOOKUP(X84+7,'Fechas de clase'!$B$5:$B$102,1,0),X84+14),X84+7)))</f>
        <v/>
      </c>
    </row>
    <row r="85" spans="2:25">
      <c r="B85" s="286"/>
      <c r="J85" s="284" t="str">
        <f t="shared" si="1"/>
        <v/>
      </c>
      <c r="K85" s="285" t="str">
        <f>IF($H85="(en blanco)","",IF($H85="","",IFERROR(IF(VLOOKUP(H85+7,'Fechas de clase'!$B$5:$B$102,1,0),H85+14),H85+7)))</f>
        <v/>
      </c>
      <c r="L85" s="285" t="str">
        <f>IF($H85="(en blanco)","",IF($H85="","",IFERROR(IF(VLOOKUP(K85+7,'Fechas de clase'!$B$5:$B$102,1,0),K85+14),K85+7)))</f>
        <v/>
      </c>
      <c r="M85" s="285" t="str">
        <f>IF($H85="(en blanco)","",IF($H85="","",IFERROR(IF(VLOOKUP(L85+7,'Fechas de clase'!$B$5:$B$102,1,0),L85+14),L85+7)))</f>
        <v/>
      </c>
      <c r="N85" s="285" t="str">
        <f>IF($H85="(en blanco)","",IF($H85="","",IFERROR(IF(VLOOKUP(M85+7,'Fechas de clase'!$B$5:$B$102,1,0),M85+14),M85+7)))</f>
        <v/>
      </c>
      <c r="O85" s="285" t="str">
        <f>IF($H85="(en blanco)","",IF($H85="","",IFERROR(IF(VLOOKUP(N85+7,'Fechas de clase'!$B$5:$B$102,1,0),N85+14),N85+7)))</f>
        <v/>
      </c>
      <c r="P85" s="285" t="str">
        <f>IF($H85="(en blanco)","",IF($H85="","",IFERROR(IF(VLOOKUP(O85+7,'Fechas de clase'!$B$5:$B$102,1,0),O85+14),O85+7)))</f>
        <v/>
      </c>
      <c r="Q85" s="285" t="str">
        <f>IF($H85="(en blanco)","",IF($H85="","",IFERROR(IF(VLOOKUP(P85+7,'Fechas de clase'!$B$5:$B$102,1,0),P85+14),P85+7)))</f>
        <v/>
      </c>
      <c r="R85" s="285" t="str">
        <f>IF($H85="(en blanco)","",IF($H85="","",IFERROR(IF(VLOOKUP(Q85+7,'Fechas de clase'!$B$5:$B$102,1,0),Q85+14),Q85+7)))</f>
        <v/>
      </c>
      <c r="S85" s="285" t="str">
        <f>IF($H85="(en blanco)","",IF($H85="","",IFERROR(IF(VLOOKUP(R85+7,'Fechas de clase'!$B$5:$B$102,1,0),R85+14),R85+7)))</f>
        <v/>
      </c>
      <c r="T85" s="285" t="str">
        <f>IF($H85="(en blanco)","",IF($H85="","",IFERROR(IF(VLOOKUP(S85+7,'Fechas de clase'!$B$5:$B$102,1,0),S85+14),S85+7)))</f>
        <v/>
      </c>
      <c r="U85" s="285" t="str">
        <f>IF($H85="(en blanco)","",IF($H85="","",IFERROR(IF(VLOOKUP(T85+7,'Fechas de clase'!$B$5:$B$102,1,0),T85+14),T85+7)))</f>
        <v/>
      </c>
      <c r="V85" s="285" t="str">
        <f>IF($H85="(en blanco)","",IF($H85="","",IFERROR(IF(VLOOKUP(U85+7,'Fechas de clase'!$B$5:$B$102,1,0),U85+14),U85+7)))</f>
        <v/>
      </c>
      <c r="W85" s="285" t="str">
        <f>IF($H85="(en blanco)","",IF($H85="","",IFERROR(IF(VLOOKUP(V85+7,'Fechas de clase'!$B$5:$B$102,1,0),V85+14),V85+7)))</f>
        <v/>
      </c>
      <c r="X85" s="285" t="str">
        <f>IF($H85="(en blanco)","",IF($H85="","",IFERROR(IF(VLOOKUP(W85+7,'Fechas de clase'!$B$5:$B$102,1,0),W85+14),W85+7)))</f>
        <v/>
      </c>
      <c r="Y85" s="285" t="str">
        <f>IF($H85="(en blanco)","",IF($H85="","",IFERROR(IF(VLOOKUP(X85+7,'Fechas de clase'!$B$5:$B$102,1,0),X85+14),X85+7)))</f>
        <v/>
      </c>
    </row>
    <row r="86" spans="2:25">
      <c r="B86" s="286"/>
      <c r="J86" s="284" t="str">
        <f t="shared" si="1"/>
        <v/>
      </c>
      <c r="K86" s="285" t="str">
        <f>IF($H86="(en blanco)","",IF($H86="","",IFERROR(IF(VLOOKUP(H86+7,'Fechas de clase'!$B$5:$B$102,1,0),H86+14),H86+7)))</f>
        <v/>
      </c>
      <c r="L86" s="285" t="str">
        <f>IF($H86="(en blanco)","",IF($H86="","",IFERROR(IF(VLOOKUP(K86+7,'Fechas de clase'!$B$5:$B$102,1,0),K86+14),K86+7)))</f>
        <v/>
      </c>
      <c r="M86" s="285" t="str">
        <f>IF($H86="(en blanco)","",IF($H86="","",IFERROR(IF(VLOOKUP(L86+7,'Fechas de clase'!$B$5:$B$102,1,0),L86+14),L86+7)))</f>
        <v/>
      </c>
      <c r="N86" s="285" t="str">
        <f>IF($H86="(en blanco)","",IF($H86="","",IFERROR(IF(VLOOKUP(M86+7,'Fechas de clase'!$B$5:$B$102,1,0),M86+14),M86+7)))</f>
        <v/>
      </c>
      <c r="O86" s="285" t="str">
        <f>IF($H86="(en blanco)","",IF($H86="","",IFERROR(IF(VLOOKUP(N86+7,'Fechas de clase'!$B$5:$B$102,1,0),N86+14),N86+7)))</f>
        <v/>
      </c>
      <c r="P86" s="285" t="str">
        <f>IF($H86="(en blanco)","",IF($H86="","",IFERROR(IF(VLOOKUP(O86+7,'Fechas de clase'!$B$5:$B$102,1,0),O86+14),O86+7)))</f>
        <v/>
      </c>
      <c r="Q86" s="285" t="str">
        <f>IF($H86="(en blanco)","",IF($H86="","",IFERROR(IF(VLOOKUP(P86+7,'Fechas de clase'!$B$5:$B$102,1,0),P86+14),P86+7)))</f>
        <v/>
      </c>
      <c r="R86" s="285" t="str">
        <f>IF($H86="(en blanco)","",IF($H86="","",IFERROR(IF(VLOOKUP(Q86+7,'Fechas de clase'!$B$5:$B$102,1,0),Q86+14),Q86+7)))</f>
        <v/>
      </c>
      <c r="S86" s="285" t="str">
        <f>IF($H86="(en blanco)","",IF($H86="","",IFERROR(IF(VLOOKUP(R86+7,'Fechas de clase'!$B$5:$B$102,1,0),R86+14),R86+7)))</f>
        <v/>
      </c>
      <c r="T86" s="285" t="str">
        <f>IF($H86="(en blanco)","",IF($H86="","",IFERROR(IF(VLOOKUP(S86+7,'Fechas de clase'!$B$5:$B$102,1,0),S86+14),S86+7)))</f>
        <v/>
      </c>
      <c r="U86" s="285" t="str">
        <f>IF($H86="(en blanco)","",IF($H86="","",IFERROR(IF(VLOOKUP(T86+7,'Fechas de clase'!$B$5:$B$102,1,0),T86+14),T86+7)))</f>
        <v/>
      </c>
      <c r="V86" s="285" t="str">
        <f>IF($H86="(en blanco)","",IF($H86="","",IFERROR(IF(VLOOKUP(U86+7,'Fechas de clase'!$B$5:$B$102,1,0),U86+14),U86+7)))</f>
        <v/>
      </c>
      <c r="W86" s="285" t="str">
        <f>IF($H86="(en blanco)","",IF($H86="","",IFERROR(IF(VLOOKUP(V86+7,'Fechas de clase'!$B$5:$B$102,1,0),V86+14),V86+7)))</f>
        <v/>
      </c>
      <c r="X86" s="285" t="str">
        <f>IF($H86="(en blanco)","",IF($H86="","",IFERROR(IF(VLOOKUP(W86+7,'Fechas de clase'!$B$5:$B$102,1,0),W86+14),W86+7)))</f>
        <v/>
      </c>
      <c r="Y86" s="285" t="str">
        <f>IF($H86="(en blanco)","",IF($H86="","",IFERROR(IF(VLOOKUP(X86+7,'Fechas de clase'!$B$5:$B$102,1,0),X86+14),X86+7)))</f>
        <v/>
      </c>
    </row>
    <row r="87" spans="2:25">
      <c r="B87" s="286"/>
      <c r="J87" s="284" t="str">
        <f t="shared" si="1"/>
        <v/>
      </c>
      <c r="K87" s="285" t="str">
        <f>IF($H87="(en blanco)","",IF($H87="","",IFERROR(IF(VLOOKUP(H87+7,'Fechas de clase'!$B$5:$B$102,1,0),H87+14),H87+7)))</f>
        <v/>
      </c>
      <c r="L87" s="285" t="str">
        <f>IF($H87="(en blanco)","",IF($H87="","",IFERROR(IF(VLOOKUP(K87+7,'Fechas de clase'!$B$5:$B$102,1,0),K87+14),K87+7)))</f>
        <v/>
      </c>
      <c r="M87" s="285" t="str">
        <f>IF($H87="(en blanco)","",IF($H87="","",IFERROR(IF(VLOOKUP(L87+7,'Fechas de clase'!$B$5:$B$102,1,0),L87+14),L87+7)))</f>
        <v/>
      </c>
      <c r="N87" s="285" t="str">
        <f>IF($H87="(en blanco)","",IF($H87="","",IFERROR(IF(VLOOKUP(M87+7,'Fechas de clase'!$B$5:$B$102,1,0),M87+14),M87+7)))</f>
        <v/>
      </c>
      <c r="O87" s="285" t="str">
        <f>IF($H87="(en blanco)","",IF($H87="","",IFERROR(IF(VLOOKUP(N87+7,'Fechas de clase'!$B$5:$B$102,1,0),N87+14),N87+7)))</f>
        <v/>
      </c>
      <c r="P87" s="285" t="str">
        <f>IF($H87="(en blanco)","",IF($H87="","",IFERROR(IF(VLOOKUP(O87+7,'Fechas de clase'!$B$5:$B$102,1,0),O87+14),O87+7)))</f>
        <v/>
      </c>
      <c r="Q87" s="285" t="str">
        <f>IF($H87="(en blanco)","",IF($H87="","",IFERROR(IF(VLOOKUP(P87+7,'Fechas de clase'!$B$5:$B$102,1,0),P87+14),P87+7)))</f>
        <v/>
      </c>
      <c r="R87" s="285" t="str">
        <f>IF($H87="(en blanco)","",IF($H87="","",IFERROR(IF(VLOOKUP(Q87+7,'Fechas de clase'!$B$5:$B$102,1,0),Q87+14),Q87+7)))</f>
        <v/>
      </c>
      <c r="S87" s="285" t="str">
        <f>IF($H87="(en blanco)","",IF($H87="","",IFERROR(IF(VLOOKUP(R87+7,'Fechas de clase'!$B$5:$B$102,1,0),R87+14),R87+7)))</f>
        <v/>
      </c>
      <c r="T87" s="285" t="str">
        <f>IF($H87="(en blanco)","",IF($H87="","",IFERROR(IF(VLOOKUP(S87+7,'Fechas de clase'!$B$5:$B$102,1,0),S87+14),S87+7)))</f>
        <v/>
      </c>
      <c r="U87" s="285" t="str">
        <f>IF($H87="(en blanco)","",IF($H87="","",IFERROR(IF(VLOOKUP(T87+7,'Fechas de clase'!$B$5:$B$102,1,0),T87+14),T87+7)))</f>
        <v/>
      </c>
      <c r="V87" s="285" t="str">
        <f>IF($H87="(en blanco)","",IF($H87="","",IFERROR(IF(VLOOKUP(U87+7,'Fechas de clase'!$B$5:$B$102,1,0),U87+14),U87+7)))</f>
        <v/>
      </c>
      <c r="W87" s="285" t="str">
        <f>IF($H87="(en blanco)","",IF($H87="","",IFERROR(IF(VLOOKUP(V87+7,'Fechas de clase'!$B$5:$B$102,1,0),V87+14),V87+7)))</f>
        <v/>
      </c>
      <c r="X87" s="285" t="str">
        <f>IF($H87="(en blanco)","",IF($H87="","",IFERROR(IF(VLOOKUP(W87+7,'Fechas de clase'!$B$5:$B$102,1,0),W87+14),W87+7)))</f>
        <v/>
      </c>
      <c r="Y87" s="285" t="str">
        <f>IF($H87="(en blanco)","",IF($H87="","",IFERROR(IF(VLOOKUP(X87+7,'Fechas de clase'!$B$5:$B$102,1,0),X87+14),X87+7)))</f>
        <v/>
      </c>
    </row>
    <row r="88" spans="2:25">
      <c r="B88" s="286"/>
      <c r="J88" s="284" t="str">
        <f t="shared" si="1"/>
        <v/>
      </c>
      <c r="K88" s="285" t="str">
        <f>IF($H88="(en blanco)","",IF($H88="","",IFERROR(IF(VLOOKUP(H88+7,'Fechas de clase'!$B$5:$B$102,1,0),H88+14),H88+7)))</f>
        <v/>
      </c>
      <c r="L88" s="285" t="str">
        <f>IF($H88="(en blanco)","",IF($H88="","",IFERROR(IF(VLOOKUP(K88+7,'Fechas de clase'!$B$5:$B$102,1,0),K88+14),K88+7)))</f>
        <v/>
      </c>
      <c r="M88" s="285" t="str">
        <f>IF($H88="(en blanco)","",IF($H88="","",IFERROR(IF(VLOOKUP(L88+7,'Fechas de clase'!$B$5:$B$102,1,0),L88+14),L88+7)))</f>
        <v/>
      </c>
      <c r="N88" s="285" t="str">
        <f>IF($H88="(en blanco)","",IF($H88="","",IFERROR(IF(VLOOKUP(M88+7,'Fechas de clase'!$B$5:$B$102,1,0),M88+14),M88+7)))</f>
        <v/>
      </c>
      <c r="O88" s="285" t="str">
        <f>IF($H88="(en blanco)","",IF($H88="","",IFERROR(IF(VLOOKUP(N88+7,'Fechas de clase'!$B$5:$B$102,1,0),N88+14),N88+7)))</f>
        <v/>
      </c>
      <c r="P88" s="285" t="str">
        <f>IF($H88="(en blanco)","",IF($H88="","",IFERROR(IF(VLOOKUP(O88+7,'Fechas de clase'!$B$5:$B$102,1,0),O88+14),O88+7)))</f>
        <v/>
      </c>
      <c r="Q88" s="285" t="str">
        <f>IF($H88="(en blanco)","",IF($H88="","",IFERROR(IF(VLOOKUP(P88+7,'Fechas de clase'!$B$5:$B$102,1,0),P88+14),P88+7)))</f>
        <v/>
      </c>
      <c r="R88" s="285" t="str">
        <f>IF($H88="(en blanco)","",IF($H88="","",IFERROR(IF(VLOOKUP(Q88+7,'Fechas de clase'!$B$5:$B$102,1,0),Q88+14),Q88+7)))</f>
        <v/>
      </c>
      <c r="S88" s="285" t="str">
        <f>IF($H88="(en blanco)","",IF($H88="","",IFERROR(IF(VLOOKUP(R88+7,'Fechas de clase'!$B$5:$B$102,1,0),R88+14),R88+7)))</f>
        <v/>
      </c>
      <c r="T88" s="285" t="str">
        <f>IF($H88="(en blanco)","",IF($H88="","",IFERROR(IF(VLOOKUP(S88+7,'Fechas de clase'!$B$5:$B$102,1,0),S88+14),S88+7)))</f>
        <v/>
      </c>
      <c r="U88" s="285" t="str">
        <f>IF($H88="(en blanco)","",IF($H88="","",IFERROR(IF(VLOOKUP(T88+7,'Fechas de clase'!$B$5:$B$102,1,0),T88+14),T88+7)))</f>
        <v/>
      </c>
      <c r="V88" s="285" t="str">
        <f>IF($H88="(en blanco)","",IF($H88="","",IFERROR(IF(VLOOKUP(U88+7,'Fechas de clase'!$B$5:$B$102,1,0),U88+14),U88+7)))</f>
        <v/>
      </c>
      <c r="W88" s="285" t="str">
        <f>IF($H88="(en blanco)","",IF($H88="","",IFERROR(IF(VLOOKUP(V88+7,'Fechas de clase'!$B$5:$B$102,1,0),V88+14),V88+7)))</f>
        <v/>
      </c>
      <c r="X88" s="285" t="str">
        <f>IF($H88="(en blanco)","",IF($H88="","",IFERROR(IF(VLOOKUP(W88+7,'Fechas de clase'!$B$5:$B$102,1,0),W88+14),W88+7)))</f>
        <v/>
      </c>
      <c r="Y88" s="285" t="str">
        <f>IF($H88="(en blanco)","",IF($H88="","",IFERROR(IF(VLOOKUP(X88+7,'Fechas de clase'!$B$5:$B$102,1,0),X88+14),X88+7)))</f>
        <v/>
      </c>
    </row>
    <row r="89" spans="2:25">
      <c r="B89" s="286"/>
      <c r="J89" s="284" t="str">
        <f t="shared" si="1"/>
        <v/>
      </c>
      <c r="K89" s="285" t="str">
        <f>IF($H89="(en blanco)","",IF($H89="","",IFERROR(IF(VLOOKUP(H89+7,'Fechas de clase'!$B$5:$B$102,1,0),H89+14),H89+7)))</f>
        <v/>
      </c>
      <c r="L89" s="285" t="str">
        <f>IF($H89="(en blanco)","",IF($H89="","",IFERROR(IF(VLOOKUP(K89+7,'Fechas de clase'!$B$5:$B$102,1,0),K89+14),K89+7)))</f>
        <v/>
      </c>
      <c r="M89" s="285" t="str">
        <f>IF($H89="(en blanco)","",IF($H89="","",IFERROR(IF(VLOOKUP(L89+7,'Fechas de clase'!$B$5:$B$102,1,0),L89+14),L89+7)))</f>
        <v/>
      </c>
      <c r="N89" s="285" t="str">
        <f>IF($H89="(en blanco)","",IF($H89="","",IFERROR(IF(VLOOKUP(M89+7,'Fechas de clase'!$B$5:$B$102,1,0),M89+14),M89+7)))</f>
        <v/>
      </c>
      <c r="O89" s="285" t="str">
        <f>IF($H89="(en blanco)","",IF($H89="","",IFERROR(IF(VLOOKUP(N89+7,'Fechas de clase'!$B$5:$B$102,1,0),N89+14),N89+7)))</f>
        <v/>
      </c>
      <c r="P89" s="285" t="str">
        <f>IF($H89="(en blanco)","",IF($H89="","",IFERROR(IF(VLOOKUP(O89+7,'Fechas de clase'!$B$5:$B$102,1,0),O89+14),O89+7)))</f>
        <v/>
      </c>
      <c r="Q89" s="285" t="str">
        <f>IF($H89="(en blanco)","",IF($H89="","",IFERROR(IF(VLOOKUP(P89+7,'Fechas de clase'!$B$5:$B$102,1,0),P89+14),P89+7)))</f>
        <v/>
      </c>
      <c r="R89" s="285" t="str">
        <f>IF($H89="(en blanco)","",IF($H89="","",IFERROR(IF(VLOOKUP(Q89+7,'Fechas de clase'!$B$5:$B$102,1,0),Q89+14),Q89+7)))</f>
        <v/>
      </c>
      <c r="S89" s="285" t="str">
        <f>IF($H89="(en blanco)","",IF($H89="","",IFERROR(IF(VLOOKUP(R89+7,'Fechas de clase'!$B$5:$B$102,1,0),R89+14),R89+7)))</f>
        <v/>
      </c>
      <c r="T89" s="285" t="str">
        <f>IF($H89="(en blanco)","",IF($H89="","",IFERROR(IF(VLOOKUP(S89+7,'Fechas de clase'!$B$5:$B$102,1,0),S89+14),S89+7)))</f>
        <v/>
      </c>
      <c r="U89" s="285" t="str">
        <f>IF($H89="(en blanco)","",IF($H89="","",IFERROR(IF(VLOOKUP(T89+7,'Fechas de clase'!$B$5:$B$102,1,0),T89+14),T89+7)))</f>
        <v/>
      </c>
      <c r="V89" s="285" t="str">
        <f>IF($H89="(en blanco)","",IF($H89="","",IFERROR(IF(VLOOKUP(U89+7,'Fechas de clase'!$B$5:$B$102,1,0),U89+14),U89+7)))</f>
        <v/>
      </c>
      <c r="W89" s="285" t="str">
        <f>IF($H89="(en blanco)","",IF($H89="","",IFERROR(IF(VLOOKUP(V89+7,'Fechas de clase'!$B$5:$B$102,1,0),V89+14),V89+7)))</f>
        <v/>
      </c>
      <c r="X89" s="285" t="str">
        <f>IF($H89="(en blanco)","",IF($H89="","",IFERROR(IF(VLOOKUP(W89+7,'Fechas de clase'!$B$5:$B$102,1,0),W89+14),W89+7)))</f>
        <v/>
      </c>
      <c r="Y89" s="285" t="str">
        <f>IF($H89="(en blanco)","",IF($H89="","",IFERROR(IF(VLOOKUP(X89+7,'Fechas de clase'!$B$5:$B$102,1,0),X89+14),X89+7)))</f>
        <v/>
      </c>
    </row>
    <row r="90" spans="2:25">
      <c r="B90" s="286"/>
      <c r="J90" s="284" t="str">
        <f t="shared" si="1"/>
        <v/>
      </c>
      <c r="K90" s="285" t="str">
        <f>IF($H90="(en blanco)","",IF($H90="","",IFERROR(IF(VLOOKUP(H90+7,'Fechas de clase'!$B$5:$B$102,1,0),H90+14),H90+7)))</f>
        <v/>
      </c>
      <c r="L90" s="285" t="str">
        <f>IF($H90="(en blanco)","",IF($H90="","",IFERROR(IF(VLOOKUP(K90+7,'Fechas de clase'!$B$5:$B$102,1,0),K90+14),K90+7)))</f>
        <v/>
      </c>
      <c r="M90" s="285" t="str">
        <f>IF($H90="(en blanco)","",IF($H90="","",IFERROR(IF(VLOOKUP(L90+7,'Fechas de clase'!$B$5:$B$102,1,0),L90+14),L90+7)))</f>
        <v/>
      </c>
      <c r="N90" s="285" t="str">
        <f>IF($H90="(en blanco)","",IF($H90="","",IFERROR(IF(VLOOKUP(M90+7,'Fechas de clase'!$B$5:$B$102,1,0),M90+14),M90+7)))</f>
        <v/>
      </c>
      <c r="O90" s="285" t="str">
        <f>IF($H90="(en blanco)","",IF($H90="","",IFERROR(IF(VLOOKUP(N90+7,'Fechas de clase'!$B$5:$B$102,1,0),N90+14),N90+7)))</f>
        <v/>
      </c>
      <c r="P90" s="285" t="str">
        <f>IF($H90="(en blanco)","",IF($H90="","",IFERROR(IF(VLOOKUP(O90+7,'Fechas de clase'!$B$5:$B$102,1,0),O90+14),O90+7)))</f>
        <v/>
      </c>
      <c r="Q90" s="285" t="str">
        <f>IF($H90="(en blanco)","",IF($H90="","",IFERROR(IF(VLOOKUP(P90+7,'Fechas de clase'!$B$5:$B$102,1,0),P90+14),P90+7)))</f>
        <v/>
      </c>
      <c r="R90" s="285" t="str">
        <f>IF($H90="(en blanco)","",IF($H90="","",IFERROR(IF(VLOOKUP(Q90+7,'Fechas de clase'!$B$5:$B$102,1,0),Q90+14),Q90+7)))</f>
        <v/>
      </c>
      <c r="S90" s="285" t="str">
        <f>IF($H90="(en blanco)","",IF($H90="","",IFERROR(IF(VLOOKUP(R90+7,'Fechas de clase'!$B$5:$B$102,1,0),R90+14),R90+7)))</f>
        <v/>
      </c>
      <c r="T90" s="285" t="str">
        <f>IF($H90="(en blanco)","",IF($H90="","",IFERROR(IF(VLOOKUP(S90+7,'Fechas de clase'!$B$5:$B$102,1,0),S90+14),S90+7)))</f>
        <v/>
      </c>
      <c r="U90" s="285" t="str">
        <f>IF($H90="(en blanco)","",IF($H90="","",IFERROR(IF(VLOOKUP(T90+7,'Fechas de clase'!$B$5:$B$102,1,0),T90+14),T90+7)))</f>
        <v/>
      </c>
      <c r="V90" s="285" t="str">
        <f>IF($H90="(en blanco)","",IF($H90="","",IFERROR(IF(VLOOKUP(U90+7,'Fechas de clase'!$B$5:$B$102,1,0),U90+14),U90+7)))</f>
        <v/>
      </c>
      <c r="W90" s="285" t="str">
        <f>IF($H90="(en blanco)","",IF($H90="","",IFERROR(IF(VLOOKUP(V90+7,'Fechas de clase'!$B$5:$B$102,1,0),V90+14),V90+7)))</f>
        <v/>
      </c>
      <c r="X90" s="285" t="str">
        <f>IF($H90="(en blanco)","",IF($H90="","",IFERROR(IF(VLOOKUP(W90+7,'Fechas de clase'!$B$5:$B$102,1,0),W90+14),W90+7)))</f>
        <v/>
      </c>
      <c r="Y90" s="285" t="str">
        <f>IF($H90="(en blanco)","",IF($H90="","",IFERROR(IF(VLOOKUP(X90+7,'Fechas de clase'!$B$5:$B$102,1,0),X90+14),X90+7)))</f>
        <v/>
      </c>
    </row>
    <row r="91" spans="2:25">
      <c r="B91" s="286"/>
      <c r="J91" s="284" t="str">
        <f t="shared" si="1"/>
        <v/>
      </c>
      <c r="K91" s="285" t="str">
        <f>IF($H91="(en blanco)","",IF($H91="","",IFERROR(IF(VLOOKUP(H91+7,'Fechas de clase'!$B$5:$B$102,1,0),H91+14),H91+7)))</f>
        <v/>
      </c>
      <c r="L91" s="285" t="str">
        <f>IF($H91="(en blanco)","",IF($H91="","",IFERROR(IF(VLOOKUP(K91+7,'Fechas de clase'!$B$5:$B$102,1,0),K91+14),K91+7)))</f>
        <v/>
      </c>
      <c r="M91" s="285" t="str">
        <f>IF($H91="(en blanco)","",IF($H91="","",IFERROR(IF(VLOOKUP(L91+7,'Fechas de clase'!$B$5:$B$102,1,0),L91+14),L91+7)))</f>
        <v/>
      </c>
      <c r="N91" s="285" t="str">
        <f>IF($H91="(en blanco)","",IF($H91="","",IFERROR(IF(VLOOKUP(M91+7,'Fechas de clase'!$B$5:$B$102,1,0),M91+14),M91+7)))</f>
        <v/>
      </c>
      <c r="O91" s="285" t="str">
        <f>IF($H91="(en blanco)","",IF($H91="","",IFERROR(IF(VLOOKUP(N91+7,'Fechas de clase'!$B$5:$B$102,1,0),N91+14),N91+7)))</f>
        <v/>
      </c>
      <c r="P91" s="285" t="str">
        <f>IF($H91="(en blanco)","",IF($H91="","",IFERROR(IF(VLOOKUP(O91+7,'Fechas de clase'!$B$5:$B$102,1,0),O91+14),O91+7)))</f>
        <v/>
      </c>
      <c r="Q91" s="285" t="str">
        <f>IF($H91="(en blanco)","",IF($H91="","",IFERROR(IF(VLOOKUP(P91+7,'Fechas de clase'!$B$5:$B$102,1,0),P91+14),P91+7)))</f>
        <v/>
      </c>
      <c r="R91" s="285" t="str">
        <f>IF($H91="(en blanco)","",IF($H91="","",IFERROR(IF(VLOOKUP(Q91+7,'Fechas de clase'!$B$5:$B$102,1,0),Q91+14),Q91+7)))</f>
        <v/>
      </c>
      <c r="S91" s="285" t="str">
        <f>IF($H91="(en blanco)","",IF($H91="","",IFERROR(IF(VLOOKUP(R91+7,'Fechas de clase'!$B$5:$B$102,1,0),R91+14),R91+7)))</f>
        <v/>
      </c>
      <c r="T91" s="285" t="str">
        <f>IF($H91="(en blanco)","",IF($H91="","",IFERROR(IF(VLOOKUP(S91+7,'Fechas de clase'!$B$5:$B$102,1,0),S91+14),S91+7)))</f>
        <v/>
      </c>
      <c r="U91" s="285" t="str">
        <f>IF($H91="(en blanco)","",IF($H91="","",IFERROR(IF(VLOOKUP(T91+7,'Fechas de clase'!$B$5:$B$102,1,0),T91+14),T91+7)))</f>
        <v/>
      </c>
      <c r="V91" s="285" t="str">
        <f>IF($H91="(en blanco)","",IF($H91="","",IFERROR(IF(VLOOKUP(U91+7,'Fechas de clase'!$B$5:$B$102,1,0),U91+14),U91+7)))</f>
        <v/>
      </c>
      <c r="W91" s="285" t="str">
        <f>IF($H91="(en blanco)","",IF($H91="","",IFERROR(IF(VLOOKUP(V91+7,'Fechas de clase'!$B$5:$B$102,1,0),V91+14),V91+7)))</f>
        <v/>
      </c>
      <c r="X91" s="285" t="str">
        <f>IF($H91="(en blanco)","",IF($H91="","",IFERROR(IF(VLOOKUP(W91+7,'Fechas de clase'!$B$5:$B$102,1,0),W91+14),W91+7)))</f>
        <v/>
      </c>
      <c r="Y91" s="285" t="str">
        <f>IF($H91="(en blanco)","",IF($H91="","",IFERROR(IF(VLOOKUP(X91+7,'Fechas de clase'!$B$5:$B$102,1,0),X91+14),X91+7)))</f>
        <v/>
      </c>
    </row>
    <row r="92" spans="2:25">
      <c r="B92" s="286"/>
      <c r="J92" s="284" t="str">
        <f t="shared" si="1"/>
        <v/>
      </c>
      <c r="K92" s="285" t="str">
        <f>IF($H92="(en blanco)","",IF($H92="","",IFERROR(IF(VLOOKUP(H92+7,'Fechas de clase'!$B$5:$B$102,1,0),H92+14),H92+7)))</f>
        <v/>
      </c>
      <c r="L92" s="285" t="str">
        <f>IF($H92="(en blanco)","",IF($H92="","",IFERROR(IF(VLOOKUP(K92+7,'Fechas de clase'!$B$5:$B$102,1,0),K92+14),K92+7)))</f>
        <v/>
      </c>
      <c r="M92" s="285" t="str">
        <f>IF($H92="(en blanco)","",IF($H92="","",IFERROR(IF(VLOOKUP(L92+7,'Fechas de clase'!$B$5:$B$102,1,0),L92+14),L92+7)))</f>
        <v/>
      </c>
      <c r="N92" s="285" t="str">
        <f>IF($H92="(en blanco)","",IF($H92="","",IFERROR(IF(VLOOKUP(M92+7,'Fechas de clase'!$B$5:$B$102,1,0),M92+14),M92+7)))</f>
        <v/>
      </c>
      <c r="O92" s="285" t="str">
        <f>IF($H92="(en blanco)","",IF($H92="","",IFERROR(IF(VLOOKUP(N92+7,'Fechas de clase'!$B$5:$B$102,1,0),N92+14),N92+7)))</f>
        <v/>
      </c>
      <c r="P92" s="285" t="str">
        <f>IF($H92="(en blanco)","",IF($H92="","",IFERROR(IF(VLOOKUP(O92+7,'Fechas de clase'!$B$5:$B$102,1,0),O92+14),O92+7)))</f>
        <v/>
      </c>
      <c r="Q92" s="285" t="str">
        <f>IF($H92="(en blanco)","",IF($H92="","",IFERROR(IF(VLOOKUP(P92+7,'Fechas de clase'!$B$5:$B$102,1,0),P92+14),P92+7)))</f>
        <v/>
      </c>
      <c r="R92" s="285" t="str">
        <f>IF($H92="(en blanco)","",IF($H92="","",IFERROR(IF(VLOOKUP(Q92+7,'Fechas de clase'!$B$5:$B$102,1,0),Q92+14),Q92+7)))</f>
        <v/>
      </c>
      <c r="S92" s="285" t="str">
        <f>IF($H92="(en blanco)","",IF($H92="","",IFERROR(IF(VLOOKUP(R92+7,'Fechas de clase'!$B$5:$B$102,1,0),R92+14),R92+7)))</f>
        <v/>
      </c>
      <c r="T92" s="285" t="str">
        <f>IF($H92="(en blanco)","",IF($H92="","",IFERROR(IF(VLOOKUP(S92+7,'Fechas de clase'!$B$5:$B$102,1,0),S92+14),S92+7)))</f>
        <v/>
      </c>
      <c r="U92" s="285" t="str">
        <f>IF($H92="(en blanco)","",IF($H92="","",IFERROR(IF(VLOOKUP(T92+7,'Fechas de clase'!$B$5:$B$102,1,0),T92+14),T92+7)))</f>
        <v/>
      </c>
      <c r="V92" s="285" t="str">
        <f>IF($H92="(en blanco)","",IF($H92="","",IFERROR(IF(VLOOKUP(U92+7,'Fechas de clase'!$B$5:$B$102,1,0),U92+14),U92+7)))</f>
        <v/>
      </c>
      <c r="W92" s="285" t="str">
        <f>IF($H92="(en blanco)","",IF($H92="","",IFERROR(IF(VLOOKUP(V92+7,'Fechas de clase'!$B$5:$B$102,1,0),V92+14),V92+7)))</f>
        <v/>
      </c>
      <c r="X92" s="285" t="str">
        <f>IF($H92="(en blanco)","",IF($H92="","",IFERROR(IF(VLOOKUP(W92+7,'Fechas de clase'!$B$5:$B$102,1,0),W92+14),W92+7)))</f>
        <v/>
      </c>
      <c r="Y92" s="285" t="str">
        <f>IF($H92="(en blanco)","",IF($H92="","",IFERROR(IF(VLOOKUP(X92+7,'Fechas de clase'!$B$5:$B$102,1,0),X92+14),X92+7)))</f>
        <v/>
      </c>
    </row>
    <row r="93" spans="2:25">
      <c r="B93" s="286"/>
      <c r="J93" s="284" t="str">
        <f t="shared" si="1"/>
        <v/>
      </c>
      <c r="K93" s="285" t="str">
        <f>IF($H93="(en blanco)","",IF($H93="","",IFERROR(IF(VLOOKUP(H93+7,'Fechas de clase'!$B$5:$B$102,1,0),H93+14),H93+7)))</f>
        <v/>
      </c>
      <c r="L93" s="285" t="str">
        <f>IF($H93="(en blanco)","",IF($H93="","",IFERROR(IF(VLOOKUP(K93+7,'Fechas de clase'!$B$5:$B$102,1,0),K93+14),K93+7)))</f>
        <v/>
      </c>
      <c r="M93" s="285" t="str">
        <f>IF($H93="(en blanco)","",IF($H93="","",IFERROR(IF(VLOOKUP(L93+7,'Fechas de clase'!$B$5:$B$102,1,0),L93+14),L93+7)))</f>
        <v/>
      </c>
      <c r="N93" s="285" t="str">
        <f>IF($H93="(en blanco)","",IF($H93="","",IFERROR(IF(VLOOKUP(M93+7,'Fechas de clase'!$B$5:$B$102,1,0),M93+14),M93+7)))</f>
        <v/>
      </c>
      <c r="O93" s="285" t="str">
        <f>IF($H93="(en blanco)","",IF($H93="","",IFERROR(IF(VLOOKUP(N93+7,'Fechas de clase'!$B$5:$B$102,1,0),N93+14),N93+7)))</f>
        <v/>
      </c>
      <c r="P93" s="285" t="str">
        <f>IF($H93="(en blanco)","",IF($H93="","",IFERROR(IF(VLOOKUP(O93+7,'Fechas de clase'!$B$5:$B$102,1,0),O93+14),O93+7)))</f>
        <v/>
      </c>
      <c r="Q93" s="285" t="str">
        <f>IF($H93="(en blanco)","",IF($H93="","",IFERROR(IF(VLOOKUP(P93+7,'Fechas de clase'!$B$5:$B$102,1,0),P93+14),P93+7)))</f>
        <v/>
      </c>
      <c r="R93" s="285" t="str">
        <f>IF($H93="(en blanco)","",IF($H93="","",IFERROR(IF(VLOOKUP(Q93+7,'Fechas de clase'!$B$5:$B$102,1,0),Q93+14),Q93+7)))</f>
        <v/>
      </c>
      <c r="S93" s="285" t="str">
        <f>IF($H93="(en blanco)","",IF($H93="","",IFERROR(IF(VLOOKUP(R93+7,'Fechas de clase'!$B$5:$B$102,1,0),R93+14),R93+7)))</f>
        <v/>
      </c>
      <c r="T93" s="285" t="str">
        <f>IF($H93="(en blanco)","",IF($H93="","",IFERROR(IF(VLOOKUP(S93+7,'Fechas de clase'!$B$5:$B$102,1,0),S93+14),S93+7)))</f>
        <v/>
      </c>
      <c r="U93" s="285" t="str">
        <f>IF($H93="(en blanco)","",IF($H93="","",IFERROR(IF(VLOOKUP(T93+7,'Fechas de clase'!$B$5:$B$102,1,0),T93+14),T93+7)))</f>
        <v/>
      </c>
      <c r="V93" s="285" t="str">
        <f>IF($H93="(en blanco)","",IF($H93="","",IFERROR(IF(VLOOKUP(U93+7,'Fechas de clase'!$B$5:$B$102,1,0),U93+14),U93+7)))</f>
        <v/>
      </c>
      <c r="W93" s="285" t="str">
        <f>IF($H93="(en blanco)","",IF($H93="","",IFERROR(IF(VLOOKUP(V93+7,'Fechas de clase'!$B$5:$B$102,1,0),V93+14),V93+7)))</f>
        <v/>
      </c>
      <c r="X93" s="285" t="str">
        <f>IF($H93="(en blanco)","",IF($H93="","",IFERROR(IF(VLOOKUP(W93+7,'Fechas de clase'!$B$5:$B$102,1,0),W93+14),W93+7)))</f>
        <v/>
      </c>
      <c r="Y93" s="285" t="str">
        <f>IF($H93="(en blanco)","",IF($H93="","",IFERROR(IF(VLOOKUP(X93+7,'Fechas de clase'!$B$5:$B$102,1,0),X93+14),X93+7)))</f>
        <v/>
      </c>
    </row>
    <row r="94" spans="2:25">
      <c r="B94" s="286"/>
      <c r="J94" s="284" t="str">
        <f t="shared" si="1"/>
        <v/>
      </c>
      <c r="K94" s="285" t="str">
        <f>IF($H94="(en blanco)","",IF($H94="","",IFERROR(IF(VLOOKUP(H94+7,'Fechas de clase'!$B$5:$B$102,1,0),H94+14),H94+7)))</f>
        <v/>
      </c>
      <c r="L94" s="285" t="str">
        <f>IF($H94="(en blanco)","",IF($H94="","",IFERROR(IF(VLOOKUP(K94+7,'Fechas de clase'!$B$5:$B$102,1,0),K94+14),K94+7)))</f>
        <v/>
      </c>
      <c r="M94" s="285" t="str">
        <f>IF($H94="(en blanco)","",IF($H94="","",IFERROR(IF(VLOOKUP(L94+7,'Fechas de clase'!$B$5:$B$102,1,0),L94+14),L94+7)))</f>
        <v/>
      </c>
      <c r="N94" s="285" t="str">
        <f>IF($H94="(en blanco)","",IF($H94="","",IFERROR(IF(VLOOKUP(M94+7,'Fechas de clase'!$B$5:$B$102,1,0),M94+14),M94+7)))</f>
        <v/>
      </c>
      <c r="O94" s="285" t="str">
        <f>IF($H94="(en blanco)","",IF($H94="","",IFERROR(IF(VLOOKUP(N94+7,'Fechas de clase'!$B$5:$B$102,1,0),N94+14),N94+7)))</f>
        <v/>
      </c>
      <c r="P94" s="285" t="str">
        <f>IF($H94="(en blanco)","",IF($H94="","",IFERROR(IF(VLOOKUP(O94+7,'Fechas de clase'!$B$5:$B$102,1,0),O94+14),O94+7)))</f>
        <v/>
      </c>
      <c r="Q94" s="285" t="str">
        <f>IF($H94="(en blanco)","",IF($H94="","",IFERROR(IF(VLOOKUP(P94+7,'Fechas de clase'!$B$5:$B$102,1,0),P94+14),P94+7)))</f>
        <v/>
      </c>
      <c r="R94" s="285" t="str">
        <f>IF($H94="(en blanco)","",IF($H94="","",IFERROR(IF(VLOOKUP(Q94+7,'Fechas de clase'!$B$5:$B$102,1,0),Q94+14),Q94+7)))</f>
        <v/>
      </c>
      <c r="S94" s="285" t="str">
        <f>IF($H94="(en blanco)","",IF($H94="","",IFERROR(IF(VLOOKUP(R94+7,'Fechas de clase'!$B$5:$B$102,1,0),R94+14),R94+7)))</f>
        <v/>
      </c>
      <c r="T94" s="285" t="str">
        <f>IF($H94="(en blanco)","",IF($H94="","",IFERROR(IF(VLOOKUP(S94+7,'Fechas de clase'!$B$5:$B$102,1,0),S94+14),S94+7)))</f>
        <v/>
      </c>
      <c r="U94" s="285" t="str">
        <f>IF($H94="(en blanco)","",IF($H94="","",IFERROR(IF(VLOOKUP(T94+7,'Fechas de clase'!$B$5:$B$102,1,0),T94+14),T94+7)))</f>
        <v/>
      </c>
      <c r="V94" s="285" t="str">
        <f>IF($H94="(en blanco)","",IF($H94="","",IFERROR(IF(VLOOKUP(U94+7,'Fechas de clase'!$B$5:$B$102,1,0),U94+14),U94+7)))</f>
        <v/>
      </c>
      <c r="W94" s="285" t="str">
        <f>IF($H94="(en blanco)","",IF($H94="","",IFERROR(IF(VLOOKUP(V94+7,'Fechas de clase'!$B$5:$B$102,1,0),V94+14),V94+7)))</f>
        <v/>
      </c>
      <c r="X94" s="285" t="str">
        <f>IF($H94="(en blanco)","",IF($H94="","",IFERROR(IF(VLOOKUP(W94+7,'Fechas de clase'!$B$5:$B$102,1,0),W94+14),W94+7)))</f>
        <v/>
      </c>
      <c r="Y94" s="285" t="str">
        <f>IF($H94="(en blanco)","",IF($H94="","",IFERROR(IF(VLOOKUP(X94+7,'Fechas de clase'!$B$5:$B$102,1,0),X94+14),X94+7)))</f>
        <v/>
      </c>
    </row>
    <row r="95" spans="2:25">
      <c r="B95" s="286"/>
      <c r="J95" s="284" t="str">
        <f t="shared" si="1"/>
        <v/>
      </c>
      <c r="K95" s="285" t="str">
        <f>IF($H95="(en blanco)","",IF($H95="","",IFERROR(IF(VLOOKUP(H95+7,'Fechas de clase'!$B$5:$B$102,1,0),H95+14),H95+7)))</f>
        <v/>
      </c>
      <c r="L95" s="285" t="str">
        <f>IF($H95="(en blanco)","",IF($H95="","",IFERROR(IF(VLOOKUP(K95+7,'Fechas de clase'!$B$5:$B$102,1,0),K95+14),K95+7)))</f>
        <v/>
      </c>
      <c r="M95" s="285" t="str">
        <f>IF($H95="(en blanco)","",IF($H95="","",IFERROR(IF(VLOOKUP(L95+7,'Fechas de clase'!$B$5:$B$102,1,0),L95+14),L95+7)))</f>
        <v/>
      </c>
      <c r="N95" s="285" t="str">
        <f>IF($H95="(en blanco)","",IF($H95="","",IFERROR(IF(VLOOKUP(M95+7,'Fechas de clase'!$B$5:$B$102,1,0),M95+14),M95+7)))</f>
        <v/>
      </c>
      <c r="O95" s="285" t="str">
        <f>IF($H95="(en blanco)","",IF($H95="","",IFERROR(IF(VLOOKUP(N95+7,'Fechas de clase'!$B$5:$B$102,1,0),N95+14),N95+7)))</f>
        <v/>
      </c>
      <c r="P95" s="285" t="str">
        <f>IF($H95="(en blanco)","",IF($H95="","",IFERROR(IF(VLOOKUP(O95+7,'Fechas de clase'!$B$5:$B$102,1,0),O95+14),O95+7)))</f>
        <v/>
      </c>
      <c r="Q95" s="285" t="str">
        <f>IF($H95="(en blanco)","",IF($H95="","",IFERROR(IF(VLOOKUP(P95+7,'Fechas de clase'!$B$5:$B$102,1,0),P95+14),P95+7)))</f>
        <v/>
      </c>
      <c r="R95" s="285" t="str">
        <f>IF($H95="(en blanco)","",IF($H95="","",IFERROR(IF(VLOOKUP(Q95+7,'Fechas de clase'!$B$5:$B$102,1,0),Q95+14),Q95+7)))</f>
        <v/>
      </c>
      <c r="S95" s="285" t="str">
        <f>IF($H95="(en blanco)","",IF($H95="","",IFERROR(IF(VLOOKUP(R95+7,'Fechas de clase'!$B$5:$B$102,1,0),R95+14),R95+7)))</f>
        <v/>
      </c>
      <c r="T95" s="285" t="str">
        <f>IF($H95="(en blanco)","",IF($H95="","",IFERROR(IF(VLOOKUP(S95+7,'Fechas de clase'!$B$5:$B$102,1,0),S95+14),S95+7)))</f>
        <v/>
      </c>
      <c r="U95" s="285" t="str">
        <f>IF($H95="(en blanco)","",IF($H95="","",IFERROR(IF(VLOOKUP(T95+7,'Fechas de clase'!$B$5:$B$102,1,0),T95+14),T95+7)))</f>
        <v/>
      </c>
      <c r="V95" s="285" t="str">
        <f>IF($H95="(en blanco)","",IF($H95="","",IFERROR(IF(VLOOKUP(U95+7,'Fechas de clase'!$B$5:$B$102,1,0),U95+14),U95+7)))</f>
        <v/>
      </c>
      <c r="W95" s="285" t="str">
        <f>IF($H95="(en blanco)","",IF($H95="","",IFERROR(IF(VLOOKUP(V95+7,'Fechas de clase'!$B$5:$B$102,1,0),V95+14),V95+7)))</f>
        <v/>
      </c>
      <c r="X95" s="285" t="str">
        <f>IF($H95="(en blanco)","",IF($H95="","",IFERROR(IF(VLOOKUP(W95+7,'Fechas de clase'!$B$5:$B$102,1,0),W95+14),W95+7)))</f>
        <v/>
      </c>
      <c r="Y95" s="285" t="str">
        <f>IF($H95="(en blanco)","",IF($H95="","",IFERROR(IF(VLOOKUP(X95+7,'Fechas de clase'!$B$5:$B$102,1,0),X95+14),X95+7)))</f>
        <v/>
      </c>
    </row>
    <row r="96" spans="2:25">
      <c r="B96" s="286"/>
      <c r="J96" s="284" t="str">
        <f t="shared" si="1"/>
        <v/>
      </c>
      <c r="K96" s="285" t="str">
        <f>IF($H96="(en blanco)","",IF($H96="","",IFERROR(IF(VLOOKUP(H96+7,'Fechas de clase'!$B$5:$B$102,1,0),H96+14),H96+7)))</f>
        <v/>
      </c>
      <c r="L96" s="285" t="str">
        <f>IF($H96="(en blanco)","",IF($H96="","",IFERROR(IF(VLOOKUP(K96+7,'Fechas de clase'!$B$5:$B$102,1,0),K96+14),K96+7)))</f>
        <v/>
      </c>
      <c r="M96" s="285" t="str">
        <f>IF($H96="(en blanco)","",IF($H96="","",IFERROR(IF(VLOOKUP(L96+7,'Fechas de clase'!$B$5:$B$102,1,0),L96+14),L96+7)))</f>
        <v/>
      </c>
      <c r="N96" s="285" t="str">
        <f>IF($H96="(en blanco)","",IF($H96="","",IFERROR(IF(VLOOKUP(M96+7,'Fechas de clase'!$B$5:$B$102,1,0),M96+14),M96+7)))</f>
        <v/>
      </c>
      <c r="O96" s="285" t="str">
        <f>IF($H96="(en blanco)","",IF($H96="","",IFERROR(IF(VLOOKUP(N96+7,'Fechas de clase'!$B$5:$B$102,1,0),N96+14),N96+7)))</f>
        <v/>
      </c>
      <c r="P96" s="285" t="str">
        <f>IF($H96="(en blanco)","",IF($H96="","",IFERROR(IF(VLOOKUP(O96+7,'Fechas de clase'!$B$5:$B$102,1,0),O96+14),O96+7)))</f>
        <v/>
      </c>
      <c r="Q96" s="285" t="str">
        <f>IF($H96="(en blanco)","",IF($H96="","",IFERROR(IF(VLOOKUP(P96+7,'Fechas de clase'!$B$5:$B$102,1,0),P96+14),P96+7)))</f>
        <v/>
      </c>
      <c r="R96" s="285" t="str">
        <f>IF($H96="(en blanco)","",IF($H96="","",IFERROR(IF(VLOOKUP(Q96+7,'Fechas de clase'!$B$5:$B$102,1,0),Q96+14),Q96+7)))</f>
        <v/>
      </c>
      <c r="S96" s="285" t="str">
        <f>IF($H96="(en blanco)","",IF($H96="","",IFERROR(IF(VLOOKUP(R96+7,'Fechas de clase'!$B$5:$B$102,1,0),R96+14),R96+7)))</f>
        <v/>
      </c>
      <c r="T96" s="285" t="str">
        <f>IF($H96="(en blanco)","",IF($H96="","",IFERROR(IF(VLOOKUP(S96+7,'Fechas de clase'!$B$5:$B$102,1,0),S96+14),S96+7)))</f>
        <v/>
      </c>
      <c r="U96" s="285" t="str">
        <f>IF($H96="(en blanco)","",IF($H96="","",IFERROR(IF(VLOOKUP(T96+7,'Fechas de clase'!$B$5:$B$102,1,0),T96+14),T96+7)))</f>
        <v/>
      </c>
      <c r="V96" s="285" t="str">
        <f>IF($H96="(en blanco)","",IF($H96="","",IFERROR(IF(VLOOKUP(U96+7,'Fechas de clase'!$B$5:$B$102,1,0),U96+14),U96+7)))</f>
        <v/>
      </c>
      <c r="W96" s="285" t="str">
        <f>IF($H96="(en blanco)","",IF($H96="","",IFERROR(IF(VLOOKUP(V96+7,'Fechas de clase'!$B$5:$B$102,1,0),V96+14),V96+7)))</f>
        <v/>
      </c>
      <c r="X96" s="285" t="str">
        <f>IF($H96="(en blanco)","",IF($H96="","",IFERROR(IF(VLOOKUP(W96+7,'Fechas de clase'!$B$5:$B$102,1,0),W96+14),W96+7)))</f>
        <v/>
      </c>
      <c r="Y96" s="285" t="str">
        <f>IF($H96="(en blanco)","",IF($H96="","",IFERROR(IF(VLOOKUP(X96+7,'Fechas de clase'!$B$5:$B$102,1,0),X96+14),X96+7)))</f>
        <v/>
      </c>
    </row>
    <row r="97" spans="2:25">
      <c r="B97" s="286"/>
      <c r="J97" s="284" t="str">
        <f t="shared" si="1"/>
        <v/>
      </c>
      <c r="K97" s="285" t="str">
        <f>IF($H97="(en blanco)","",IF($H97="","",IFERROR(IF(VLOOKUP(H97+7,'Fechas de clase'!$B$5:$B$102,1,0),H97+14),H97+7)))</f>
        <v/>
      </c>
      <c r="L97" s="285" t="str">
        <f>IF($H97="(en blanco)","",IF($H97="","",IFERROR(IF(VLOOKUP(K97+7,'Fechas de clase'!$B$5:$B$102,1,0),K97+14),K97+7)))</f>
        <v/>
      </c>
      <c r="M97" s="285" t="str">
        <f>IF($H97="(en blanco)","",IF($H97="","",IFERROR(IF(VLOOKUP(L97+7,'Fechas de clase'!$B$5:$B$102,1,0),L97+14),L97+7)))</f>
        <v/>
      </c>
      <c r="N97" s="285" t="str">
        <f>IF($H97="(en blanco)","",IF($H97="","",IFERROR(IF(VLOOKUP(M97+7,'Fechas de clase'!$B$5:$B$102,1,0),M97+14),M97+7)))</f>
        <v/>
      </c>
      <c r="O97" s="285" t="str">
        <f>IF($H97="(en blanco)","",IF($H97="","",IFERROR(IF(VLOOKUP(N97+7,'Fechas de clase'!$B$5:$B$102,1,0),N97+14),N97+7)))</f>
        <v/>
      </c>
      <c r="P97" s="285" t="str">
        <f>IF($H97="(en blanco)","",IF($H97="","",IFERROR(IF(VLOOKUP(O97+7,'Fechas de clase'!$B$5:$B$102,1,0),O97+14),O97+7)))</f>
        <v/>
      </c>
      <c r="Q97" s="285" t="str">
        <f>IF($H97="(en blanco)","",IF($H97="","",IFERROR(IF(VLOOKUP(P97+7,'Fechas de clase'!$B$5:$B$102,1,0),P97+14),P97+7)))</f>
        <v/>
      </c>
      <c r="R97" s="285" t="str">
        <f>IF($H97="(en blanco)","",IF($H97="","",IFERROR(IF(VLOOKUP(Q97+7,'Fechas de clase'!$B$5:$B$102,1,0),Q97+14),Q97+7)))</f>
        <v/>
      </c>
      <c r="S97" s="285" t="str">
        <f>IF($H97="(en blanco)","",IF($H97="","",IFERROR(IF(VLOOKUP(R97+7,'Fechas de clase'!$B$5:$B$102,1,0),R97+14),R97+7)))</f>
        <v/>
      </c>
      <c r="T97" s="285" t="str">
        <f>IF($H97="(en blanco)","",IF($H97="","",IFERROR(IF(VLOOKUP(S97+7,'Fechas de clase'!$B$5:$B$102,1,0),S97+14),S97+7)))</f>
        <v/>
      </c>
      <c r="U97" s="285" t="str">
        <f>IF($H97="(en blanco)","",IF($H97="","",IFERROR(IF(VLOOKUP(T97+7,'Fechas de clase'!$B$5:$B$102,1,0),T97+14),T97+7)))</f>
        <v/>
      </c>
      <c r="V97" s="285" t="str">
        <f>IF($H97="(en blanco)","",IF($H97="","",IFERROR(IF(VLOOKUP(U97+7,'Fechas de clase'!$B$5:$B$102,1,0),U97+14),U97+7)))</f>
        <v/>
      </c>
      <c r="W97" s="285" t="str">
        <f>IF($H97="(en blanco)","",IF($H97="","",IFERROR(IF(VLOOKUP(V97+7,'Fechas de clase'!$B$5:$B$102,1,0),V97+14),V97+7)))</f>
        <v/>
      </c>
      <c r="X97" s="285" t="str">
        <f>IF($H97="(en blanco)","",IF($H97="","",IFERROR(IF(VLOOKUP(W97+7,'Fechas de clase'!$B$5:$B$102,1,0),W97+14),W97+7)))</f>
        <v/>
      </c>
      <c r="Y97" s="285" t="str">
        <f>IF($H97="(en blanco)","",IF($H97="","",IFERROR(IF(VLOOKUP(X97+7,'Fechas de clase'!$B$5:$B$102,1,0),X97+14),X97+7)))</f>
        <v/>
      </c>
    </row>
    <row r="98" spans="2:25">
      <c r="B98" s="286"/>
      <c r="J98" s="284" t="str">
        <f t="shared" si="1"/>
        <v/>
      </c>
      <c r="K98" s="285" t="str">
        <f>IF($H98="(en blanco)","",IF($H98="","",IFERROR(IF(VLOOKUP(H98+7,'Fechas de clase'!$B$5:$B$102,1,0),H98+14),H98+7)))</f>
        <v/>
      </c>
      <c r="L98" s="285" t="str">
        <f>IF($H98="(en blanco)","",IF($H98="","",IFERROR(IF(VLOOKUP(K98+7,'Fechas de clase'!$B$5:$B$102,1,0),K98+14),K98+7)))</f>
        <v/>
      </c>
      <c r="M98" s="285" t="str">
        <f>IF($H98="(en blanco)","",IF($H98="","",IFERROR(IF(VLOOKUP(L98+7,'Fechas de clase'!$B$5:$B$102,1,0),L98+14),L98+7)))</f>
        <v/>
      </c>
      <c r="N98" s="285" t="str">
        <f>IF($H98="(en blanco)","",IF($H98="","",IFERROR(IF(VLOOKUP(M98+7,'Fechas de clase'!$B$5:$B$102,1,0),M98+14),M98+7)))</f>
        <v/>
      </c>
      <c r="O98" s="285" t="str">
        <f>IF($H98="(en blanco)","",IF($H98="","",IFERROR(IF(VLOOKUP(N98+7,'Fechas de clase'!$B$5:$B$102,1,0),N98+14),N98+7)))</f>
        <v/>
      </c>
      <c r="P98" s="285" t="str">
        <f>IF($H98="(en blanco)","",IF($H98="","",IFERROR(IF(VLOOKUP(O98+7,'Fechas de clase'!$B$5:$B$102,1,0),O98+14),O98+7)))</f>
        <v/>
      </c>
      <c r="Q98" s="285" t="str">
        <f>IF($H98="(en blanco)","",IF($H98="","",IFERROR(IF(VLOOKUP(P98+7,'Fechas de clase'!$B$5:$B$102,1,0),P98+14),P98+7)))</f>
        <v/>
      </c>
      <c r="R98" s="285" t="str">
        <f>IF($H98="(en blanco)","",IF($H98="","",IFERROR(IF(VLOOKUP(Q98+7,'Fechas de clase'!$B$5:$B$102,1,0),Q98+14),Q98+7)))</f>
        <v/>
      </c>
      <c r="S98" s="285" t="str">
        <f>IF($H98="(en blanco)","",IF($H98="","",IFERROR(IF(VLOOKUP(R98+7,'Fechas de clase'!$B$5:$B$102,1,0),R98+14),R98+7)))</f>
        <v/>
      </c>
      <c r="T98" s="285" t="str">
        <f>IF($H98="(en blanco)","",IF($H98="","",IFERROR(IF(VLOOKUP(S98+7,'Fechas de clase'!$B$5:$B$102,1,0),S98+14),S98+7)))</f>
        <v/>
      </c>
      <c r="U98" s="285" t="str">
        <f>IF($H98="(en blanco)","",IF($H98="","",IFERROR(IF(VLOOKUP(T98+7,'Fechas de clase'!$B$5:$B$102,1,0),T98+14),T98+7)))</f>
        <v/>
      </c>
      <c r="V98" s="285" t="str">
        <f>IF($H98="(en blanco)","",IF($H98="","",IFERROR(IF(VLOOKUP(U98+7,'Fechas de clase'!$B$5:$B$102,1,0),U98+14),U98+7)))</f>
        <v/>
      </c>
      <c r="W98" s="285" t="str">
        <f>IF($H98="(en blanco)","",IF($H98="","",IFERROR(IF(VLOOKUP(V98+7,'Fechas de clase'!$B$5:$B$102,1,0),V98+14),V98+7)))</f>
        <v/>
      </c>
      <c r="X98" s="285" t="str">
        <f>IF($H98="(en blanco)","",IF($H98="","",IFERROR(IF(VLOOKUP(W98+7,'Fechas de clase'!$B$5:$B$102,1,0),W98+14),W98+7)))</f>
        <v/>
      </c>
      <c r="Y98" s="285" t="str">
        <f>IF($H98="(en blanco)","",IF($H98="","",IFERROR(IF(VLOOKUP(X98+7,'Fechas de clase'!$B$5:$B$102,1,0),X98+14),X98+7)))</f>
        <v/>
      </c>
    </row>
    <row r="99" spans="2:25">
      <c r="B99" s="286"/>
      <c r="J99" s="284" t="str">
        <f t="shared" si="1"/>
        <v/>
      </c>
      <c r="K99" s="285" t="str">
        <f>IF($H99="(en blanco)","",IF($H99="","",IFERROR(IF(VLOOKUP(H99+7,'Fechas de clase'!$B$5:$B$102,1,0),H99+14),H99+7)))</f>
        <v/>
      </c>
      <c r="L99" s="285" t="str">
        <f>IF($H99="(en blanco)","",IF($H99="","",IFERROR(IF(VLOOKUP(K99+7,'Fechas de clase'!$B$5:$B$102,1,0),K99+14),K99+7)))</f>
        <v/>
      </c>
      <c r="M99" s="285" t="str">
        <f>IF($H99="(en blanco)","",IF($H99="","",IFERROR(IF(VLOOKUP(L99+7,'Fechas de clase'!$B$5:$B$102,1,0),L99+14),L99+7)))</f>
        <v/>
      </c>
      <c r="N99" s="285" t="str">
        <f>IF($H99="(en blanco)","",IF($H99="","",IFERROR(IF(VLOOKUP(M99+7,'Fechas de clase'!$B$5:$B$102,1,0),M99+14),M99+7)))</f>
        <v/>
      </c>
      <c r="O99" s="285" t="str">
        <f>IF($H99="(en blanco)","",IF($H99="","",IFERROR(IF(VLOOKUP(N99+7,'Fechas de clase'!$B$5:$B$102,1,0),N99+14),N99+7)))</f>
        <v/>
      </c>
      <c r="P99" s="285" t="str">
        <f>IF($H99="(en blanco)","",IF($H99="","",IFERROR(IF(VLOOKUP(O99+7,'Fechas de clase'!$B$5:$B$102,1,0),O99+14),O99+7)))</f>
        <v/>
      </c>
      <c r="Q99" s="285" t="str">
        <f>IF($H99="(en blanco)","",IF($H99="","",IFERROR(IF(VLOOKUP(P99+7,'Fechas de clase'!$B$5:$B$102,1,0),P99+14),P99+7)))</f>
        <v/>
      </c>
      <c r="R99" s="285" t="str">
        <f>IF($H99="(en blanco)","",IF($H99="","",IFERROR(IF(VLOOKUP(Q99+7,'Fechas de clase'!$B$5:$B$102,1,0),Q99+14),Q99+7)))</f>
        <v/>
      </c>
      <c r="S99" s="285" t="str">
        <f>IF($H99="(en blanco)","",IF($H99="","",IFERROR(IF(VLOOKUP(R99+7,'Fechas de clase'!$B$5:$B$102,1,0),R99+14),R99+7)))</f>
        <v/>
      </c>
      <c r="T99" s="285" t="str">
        <f>IF($H99="(en blanco)","",IF($H99="","",IFERROR(IF(VLOOKUP(S99+7,'Fechas de clase'!$B$5:$B$102,1,0),S99+14),S99+7)))</f>
        <v/>
      </c>
      <c r="U99" s="285" t="str">
        <f>IF($H99="(en blanco)","",IF($H99="","",IFERROR(IF(VLOOKUP(T99+7,'Fechas de clase'!$B$5:$B$102,1,0),T99+14),T99+7)))</f>
        <v/>
      </c>
      <c r="V99" s="285" t="str">
        <f>IF($H99="(en blanco)","",IF($H99="","",IFERROR(IF(VLOOKUP(U99+7,'Fechas de clase'!$B$5:$B$102,1,0),U99+14),U99+7)))</f>
        <v/>
      </c>
      <c r="W99" s="285" t="str">
        <f>IF($H99="(en blanco)","",IF($H99="","",IFERROR(IF(VLOOKUP(V99+7,'Fechas de clase'!$B$5:$B$102,1,0),V99+14),V99+7)))</f>
        <v/>
      </c>
      <c r="X99" s="285" t="str">
        <f>IF($H99="(en blanco)","",IF($H99="","",IFERROR(IF(VLOOKUP(W99+7,'Fechas de clase'!$B$5:$B$102,1,0),W99+14),W99+7)))</f>
        <v/>
      </c>
      <c r="Y99" s="285" t="str">
        <f>IF($H99="(en blanco)","",IF($H99="","",IFERROR(IF(VLOOKUP(X99+7,'Fechas de clase'!$B$5:$B$102,1,0),X99+14),X99+7)))</f>
        <v/>
      </c>
    </row>
    <row r="100" spans="2:25">
      <c r="B100" s="286"/>
      <c r="J100" s="284" t="str">
        <f t="shared" si="1"/>
        <v/>
      </c>
      <c r="K100" s="285" t="str">
        <f>IF($H100="(en blanco)","",IF($H100="","",IFERROR(IF(VLOOKUP(H100+7,'Fechas de clase'!$B$5:$B$102,1,0),H100+14),H100+7)))</f>
        <v/>
      </c>
      <c r="L100" s="285" t="str">
        <f>IF($H100="(en blanco)","",IF($H100="","",IFERROR(IF(VLOOKUP(K100+7,'Fechas de clase'!$B$5:$B$102,1,0),K100+14),K100+7)))</f>
        <v/>
      </c>
      <c r="M100" s="285" t="str">
        <f>IF($H100="(en blanco)","",IF($H100="","",IFERROR(IF(VLOOKUP(L100+7,'Fechas de clase'!$B$5:$B$102,1,0),L100+14),L100+7)))</f>
        <v/>
      </c>
      <c r="N100" s="285" t="str">
        <f>IF($H100="(en blanco)","",IF($H100="","",IFERROR(IF(VLOOKUP(M100+7,'Fechas de clase'!$B$5:$B$102,1,0),M100+14),M100+7)))</f>
        <v/>
      </c>
      <c r="O100" s="285" t="str">
        <f>IF($H100="(en blanco)","",IF($H100="","",IFERROR(IF(VLOOKUP(N100+7,'Fechas de clase'!$B$5:$B$102,1,0),N100+14),N100+7)))</f>
        <v/>
      </c>
      <c r="P100" s="285" t="str">
        <f>IF($H100="(en blanco)","",IF($H100="","",IFERROR(IF(VLOOKUP(O100+7,'Fechas de clase'!$B$5:$B$102,1,0),O100+14),O100+7)))</f>
        <v/>
      </c>
      <c r="Q100" s="285" t="str">
        <f>IF($H100="(en blanco)","",IF($H100="","",IFERROR(IF(VLOOKUP(P100+7,'Fechas de clase'!$B$5:$B$102,1,0),P100+14),P100+7)))</f>
        <v/>
      </c>
      <c r="R100" s="285" t="str">
        <f>IF($H100="(en blanco)","",IF($H100="","",IFERROR(IF(VLOOKUP(Q100+7,'Fechas de clase'!$B$5:$B$102,1,0),Q100+14),Q100+7)))</f>
        <v/>
      </c>
      <c r="S100" s="285" t="str">
        <f>IF($H100="(en blanco)","",IF($H100="","",IFERROR(IF(VLOOKUP(R100+7,'Fechas de clase'!$B$5:$B$102,1,0),R100+14),R100+7)))</f>
        <v/>
      </c>
      <c r="T100" s="285" t="str">
        <f>IF($H100="(en blanco)","",IF($H100="","",IFERROR(IF(VLOOKUP(S100+7,'Fechas de clase'!$B$5:$B$102,1,0),S100+14),S100+7)))</f>
        <v/>
      </c>
      <c r="U100" s="285" t="str">
        <f>IF($H100="(en blanco)","",IF($H100="","",IFERROR(IF(VLOOKUP(T100+7,'Fechas de clase'!$B$5:$B$102,1,0),T100+14),T100+7)))</f>
        <v/>
      </c>
      <c r="V100" s="285" t="str">
        <f>IF($H100="(en blanco)","",IF($H100="","",IFERROR(IF(VLOOKUP(U100+7,'Fechas de clase'!$B$5:$B$102,1,0),U100+14),U100+7)))</f>
        <v/>
      </c>
      <c r="W100" s="285" t="str">
        <f>IF($H100="(en blanco)","",IF($H100="","",IFERROR(IF(VLOOKUP(V100+7,'Fechas de clase'!$B$5:$B$102,1,0),V100+14),V100+7)))</f>
        <v/>
      </c>
      <c r="X100" s="285" t="str">
        <f>IF($H100="(en blanco)","",IF($H100="","",IFERROR(IF(VLOOKUP(W100+7,'Fechas de clase'!$B$5:$B$102,1,0),W100+14),W100+7)))</f>
        <v/>
      </c>
      <c r="Y100" s="285" t="str">
        <f>IF($H100="(en blanco)","",IF($H100="","",IFERROR(IF(VLOOKUP(X100+7,'Fechas de clase'!$B$5:$B$102,1,0),X100+14),X100+7)))</f>
        <v/>
      </c>
    </row>
    <row r="101" spans="2:25">
      <c r="B101" s="286"/>
      <c r="J101" s="284" t="str">
        <f t="shared" si="1"/>
        <v/>
      </c>
      <c r="K101" s="285" t="str">
        <f>IF($H101="(en blanco)","",IF($H101="","",IFERROR(IF(VLOOKUP(H101+7,'Fechas de clase'!$B$5:$B$102,1,0),H101+14),H101+7)))</f>
        <v/>
      </c>
      <c r="L101" s="285" t="str">
        <f>IF($H101="(en blanco)","",IF($H101="","",IFERROR(IF(VLOOKUP(K101+7,'Fechas de clase'!$B$5:$B$102,1,0),K101+14),K101+7)))</f>
        <v/>
      </c>
      <c r="M101" s="285" t="str">
        <f>IF($H101="(en blanco)","",IF($H101="","",IFERROR(IF(VLOOKUP(L101+7,'Fechas de clase'!$B$5:$B$102,1,0),L101+14),L101+7)))</f>
        <v/>
      </c>
      <c r="N101" s="285" t="str">
        <f>IF($H101="(en blanco)","",IF($H101="","",IFERROR(IF(VLOOKUP(M101+7,'Fechas de clase'!$B$5:$B$102,1,0),M101+14),M101+7)))</f>
        <v/>
      </c>
      <c r="O101" s="285" t="str">
        <f>IF($H101="(en blanco)","",IF($H101="","",IFERROR(IF(VLOOKUP(N101+7,'Fechas de clase'!$B$5:$B$102,1,0),N101+14),N101+7)))</f>
        <v/>
      </c>
      <c r="P101" s="285" t="str">
        <f>IF($H101="(en blanco)","",IF($H101="","",IFERROR(IF(VLOOKUP(O101+7,'Fechas de clase'!$B$5:$B$102,1,0),O101+14),O101+7)))</f>
        <v/>
      </c>
      <c r="Q101" s="285" t="str">
        <f>IF($H101="(en blanco)","",IF($H101="","",IFERROR(IF(VLOOKUP(P101+7,'Fechas de clase'!$B$5:$B$102,1,0),P101+14),P101+7)))</f>
        <v/>
      </c>
      <c r="R101" s="285" t="str">
        <f>IF($H101="(en blanco)","",IF($H101="","",IFERROR(IF(VLOOKUP(Q101+7,'Fechas de clase'!$B$5:$B$102,1,0),Q101+14),Q101+7)))</f>
        <v/>
      </c>
      <c r="S101" s="285" t="str">
        <f>IF($H101="(en blanco)","",IF($H101="","",IFERROR(IF(VLOOKUP(R101+7,'Fechas de clase'!$B$5:$B$102,1,0),R101+14),R101+7)))</f>
        <v/>
      </c>
      <c r="T101" s="285" t="str">
        <f>IF($H101="(en blanco)","",IF($H101="","",IFERROR(IF(VLOOKUP(S101+7,'Fechas de clase'!$B$5:$B$102,1,0),S101+14),S101+7)))</f>
        <v/>
      </c>
      <c r="U101" s="285" t="str">
        <f>IF($H101="(en blanco)","",IF($H101="","",IFERROR(IF(VLOOKUP(T101+7,'Fechas de clase'!$B$5:$B$102,1,0),T101+14),T101+7)))</f>
        <v/>
      </c>
      <c r="V101" s="285" t="str">
        <f>IF($H101="(en blanco)","",IF($H101="","",IFERROR(IF(VLOOKUP(U101+7,'Fechas de clase'!$B$5:$B$102,1,0),U101+14),U101+7)))</f>
        <v/>
      </c>
      <c r="W101" s="285" t="str">
        <f>IF($H101="(en blanco)","",IF($H101="","",IFERROR(IF(VLOOKUP(V101+7,'Fechas de clase'!$B$5:$B$102,1,0),V101+14),V101+7)))</f>
        <v/>
      </c>
      <c r="X101" s="285" t="str">
        <f>IF($H101="(en blanco)","",IF($H101="","",IFERROR(IF(VLOOKUP(W101+7,'Fechas de clase'!$B$5:$B$102,1,0),W101+14),W101+7)))</f>
        <v/>
      </c>
      <c r="Y101" s="285" t="str">
        <f>IF($H101="(en blanco)","",IF($H101="","",IFERROR(IF(VLOOKUP(X101+7,'Fechas de clase'!$B$5:$B$102,1,0),X101+14),X101+7)))</f>
        <v/>
      </c>
    </row>
    <row r="102" spans="2:25">
      <c r="B102" s="286"/>
      <c r="J102" s="284" t="str">
        <f t="shared" si="1"/>
        <v/>
      </c>
      <c r="K102" s="285" t="str">
        <f>IF($H102="(en blanco)","",IF($H102="","",IFERROR(IF(VLOOKUP(H102+7,'Fechas de clase'!$B$5:$B$102,1,0),H102+14),H102+7)))</f>
        <v/>
      </c>
      <c r="L102" s="285" t="str">
        <f>IF($H102="(en blanco)","",IF($H102="","",IFERROR(IF(VLOOKUP(K102+7,'Fechas de clase'!$B$5:$B$102,1,0),K102+14),K102+7)))</f>
        <v/>
      </c>
      <c r="M102" s="285" t="str">
        <f>IF($H102="(en blanco)","",IF($H102="","",IFERROR(IF(VLOOKUP(L102+7,'Fechas de clase'!$B$5:$B$102,1,0),L102+14),L102+7)))</f>
        <v/>
      </c>
      <c r="N102" s="285" t="str">
        <f>IF($H102="(en blanco)","",IF($H102="","",IFERROR(IF(VLOOKUP(M102+7,'Fechas de clase'!$B$5:$B$102,1,0),M102+14),M102+7)))</f>
        <v/>
      </c>
      <c r="O102" s="285" t="str">
        <f>IF($H102="(en blanco)","",IF($H102="","",IFERROR(IF(VLOOKUP(N102+7,'Fechas de clase'!$B$5:$B$102,1,0),N102+14),N102+7)))</f>
        <v/>
      </c>
      <c r="P102" s="285" t="str">
        <f>IF($H102="(en blanco)","",IF($H102="","",IFERROR(IF(VLOOKUP(O102+7,'Fechas de clase'!$B$5:$B$102,1,0),O102+14),O102+7)))</f>
        <v/>
      </c>
      <c r="Q102" s="285" t="str">
        <f>IF($H102="(en blanco)","",IF($H102="","",IFERROR(IF(VLOOKUP(P102+7,'Fechas de clase'!$B$5:$B$102,1,0),P102+14),P102+7)))</f>
        <v/>
      </c>
      <c r="R102" s="285" t="str">
        <f>IF($H102="(en blanco)","",IF($H102="","",IFERROR(IF(VLOOKUP(Q102+7,'Fechas de clase'!$B$5:$B$102,1,0),Q102+14),Q102+7)))</f>
        <v/>
      </c>
      <c r="S102" s="285" t="str">
        <f>IF($H102="(en blanco)","",IF($H102="","",IFERROR(IF(VLOOKUP(R102+7,'Fechas de clase'!$B$5:$B$102,1,0),R102+14),R102+7)))</f>
        <v/>
      </c>
      <c r="T102" s="285" t="str">
        <f>IF($H102="(en blanco)","",IF($H102="","",IFERROR(IF(VLOOKUP(S102+7,'Fechas de clase'!$B$5:$B$102,1,0),S102+14),S102+7)))</f>
        <v/>
      </c>
      <c r="U102" s="285" t="str">
        <f>IF($H102="(en blanco)","",IF($H102="","",IFERROR(IF(VLOOKUP(T102+7,'Fechas de clase'!$B$5:$B$102,1,0),T102+14),T102+7)))</f>
        <v/>
      </c>
      <c r="V102" s="285" t="str">
        <f>IF($H102="(en blanco)","",IF($H102="","",IFERROR(IF(VLOOKUP(U102+7,'Fechas de clase'!$B$5:$B$102,1,0),U102+14),U102+7)))</f>
        <v/>
      </c>
      <c r="W102" s="285" t="str">
        <f>IF($H102="(en blanco)","",IF($H102="","",IFERROR(IF(VLOOKUP(V102+7,'Fechas de clase'!$B$5:$B$102,1,0),V102+14),V102+7)))</f>
        <v/>
      </c>
      <c r="X102" s="285" t="str">
        <f>IF($H102="(en blanco)","",IF($H102="","",IFERROR(IF(VLOOKUP(W102+7,'Fechas de clase'!$B$5:$B$102,1,0),W102+14),W102+7)))</f>
        <v/>
      </c>
      <c r="Y102" s="285" t="str">
        <f>IF($H102="(en blanco)","",IF($H102="","",IFERROR(IF(VLOOKUP(X102+7,'Fechas de clase'!$B$5:$B$102,1,0),X102+14),X102+7)))</f>
        <v/>
      </c>
    </row>
  </sheetData>
  <mergeCells count="5">
    <mergeCell ref="B2:C3"/>
    <mergeCell ref="H2:Y2"/>
    <mergeCell ref="K4:M4"/>
    <mergeCell ref="N4:Q4"/>
    <mergeCell ref="R4:U4"/>
  </mergeCell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5B4F-E30C-4F3F-9134-963E5CDB1D50}">
  <sheetPr codeName="Hoja4"/>
  <dimension ref="B3:CR150"/>
  <sheetViews>
    <sheetView showGridLines="0" topLeftCell="A97" zoomScale="60" zoomScaleNormal="60" zoomScalePageLayoutView="62" workbookViewId="0">
      <selection activeCell="BH2" sqref="BH2"/>
    </sheetView>
  </sheetViews>
  <sheetFormatPr defaultColWidth="9.140625" defaultRowHeight="14.45"/>
  <cols>
    <col min="1" max="1" width="5.28515625" customWidth="1"/>
    <col min="2" max="2" width="27.42578125" hidden="1" customWidth="1"/>
    <col min="3" max="3" width="29.7109375" hidden="1" customWidth="1"/>
    <col min="4" max="4" width="33.28515625" hidden="1" customWidth="1"/>
    <col min="5" max="5" width="21.42578125" hidden="1" customWidth="1"/>
    <col min="6" max="6" width="22.5703125" hidden="1" customWidth="1"/>
    <col min="7" max="7" width="11" hidden="1" customWidth="1"/>
    <col min="8" max="8" width="14" hidden="1" customWidth="1"/>
    <col min="9" max="10" width="10.28515625" hidden="1" customWidth="1"/>
    <col min="11" max="18" width="10.7109375" hidden="1" customWidth="1"/>
    <col min="19" max="19" width="10.28515625" hidden="1" customWidth="1"/>
    <col min="20" max="20" width="9.85546875" hidden="1" customWidth="1"/>
    <col min="21" max="25" width="10.28515625" hidden="1" customWidth="1"/>
    <col min="26" max="26" width="7.85546875" hidden="1" customWidth="1"/>
    <col min="27" max="27" width="52.28515625" hidden="1" customWidth="1"/>
    <col min="28" max="32" width="18.28515625" hidden="1" customWidth="1"/>
    <col min="33" max="33" width="21" hidden="1" customWidth="1"/>
    <col min="34" max="34" width="19" hidden="1" customWidth="1"/>
    <col min="35" max="35" width="18.28515625" hidden="1" customWidth="1"/>
    <col min="36" max="36" width="2.28515625" hidden="1" customWidth="1"/>
    <col min="37" max="52" width="11.5703125" hidden="1" customWidth="1"/>
    <col min="53" max="53" width="24.85546875" hidden="1" customWidth="1"/>
    <col min="54" max="54" width="26.7109375" hidden="1" customWidth="1"/>
    <col min="55" max="55" width="11.5703125" hidden="1" customWidth="1"/>
    <col min="56" max="56" width="17.42578125" hidden="1" customWidth="1"/>
    <col min="57" max="57" width="11.5703125" hidden="1" customWidth="1"/>
    <col min="58" max="58" width="15.140625" hidden="1" customWidth="1"/>
    <col min="59" max="59" width="19" hidden="1" customWidth="1"/>
    <col min="60" max="62" width="17.5703125" customWidth="1"/>
    <col min="63" max="63" width="16" customWidth="1"/>
    <col min="64" max="64" width="20.5703125" bestFit="1" customWidth="1"/>
    <col min="65" max="65" width="21" bestFit="1" customWidth="1"/>
    <col min="66" max="66" width="11" bestFit="1" customWidth="1"/>
    <col min="67" max="74" width="11.42578125" bestFit="1" customWidth="1"/>
    <col min="75" max="75" width="11" bestFit="1" customWidth="1"/>
    <col min="76" max="76" width="10.7109375" bestFit="1" customWidth="1"/>
    <col min="77" max="78" width="11" bestFit="1" customWidth="1"/>
    <col min="79" max="90" width="11.42578125"/>
    <col min="91" max="91" width="21.140625" customWidth="1"/>
    <col min="92" max="92" width="21.42578125" customWidth="1"/>
    <col min="93" max="93" width="14.28515625" customWidth="1"/>
    <col min="94" max="96" width="11.5703125" bestFit="1" customWidth="1"/>
  </cols>
  <sheetData>
    <row r="3" spans="2:59">
      <c r="B3" s="183" t="s">
        <v>11</v>
      </c>
      <c r="C3" t="s">
        <v>444</v>
      </c>
    </row>
    <row r="4" spans="2:59">
      <c r="B4" s="183" t="s">
        <v>68</v>
      </c>
      <c r="C4" t="s">
        <v>445</v>
      </c>
      <c r="D4" s="62"/>
      <c r="BB4" s="183" t="s">
        <v>11</v>
      </c>
      <c r="BC4" t="s">
        <v>444</v>
      </c>
    </row>
    <row r="5" spans="2:59">
      <c r="D5" s="62"/>
      <c r="BB5" s="183" t="s">
        <v>68</v>
      </c>
      <c r="BC5" t="s">
        <v>445</v>
      </c>
      <c r="BD5" s="62"/>
    </row>
    <row r="6" spans="2:59">
      <c r="B6" s="183" t="s">
        <v>14</v>
      </c>
      <c r="C6" s="183" t="s">
        <v>67</v>
      </c>
      <c r="D6" s="183" t="s">
        <v>10</v>
      </c>
      <c r="E6" s="183" t="s">
        <v>446</v>
      </c>
      <c r="F6" s="183" t="s">
        <v>31</v>
      </c>
      <c r="G6" s="183" t="s">
        <v>32</v>
      </c>
      <c r="H6" t="s">
        <v>447</v>
      </c>
      <c r="I6" s="202" t="s">
        <v>448</v>
      </c>
      <c r="J6" s="185" t="s">
        <v>449</v>
      </c>
      <c r="K6" s="186" t="s">
        <v>450</v>
      </c>
      <c r="L6" s="186" t="s">
        <v>451</v>
      </c>
      <c r="M6" s="186" t="s">
        <v>452</v>
      </c>
      <c r="N6" s="186" t="s">
        <v>453</v>
      </c>
      <c r="O6" s="186" t="s">
        <v>454</v>
      </c>
      <c r="P6" s="186" t="s">
        <v>455</v>
      </c>
      <c r="Q6" s="186" t="s">
        <v>456</v>
      </c>
      <c r="R6" s="186" t="s">
        <v>457</v>
      </c>
      <c r="S6" s="186" t="s">
        <v>458</v>
      </c>
      <c r="T6" s="186" t="s">
        <v>459</v>
      </c>
      <c r="U6" s="186" t="s">
        <v>460</v>
      </c>
      <c r="V6" s="186" t="s">
        <v>461</v>
      </c>
      <c r="W6" s="186" t="s">
        <v>462</v>
      </c>
      <c r="X6" s="186" t="s">
        <v>463</v>
      </c>
      <c r="Y6" s="187" t="s">
        <v>464</v>
      </c>
      <c r="AA6" s="185" t="s">
        <v>65</v>
      </c>
      <c r="AB6" s="186" t="s">
        <v>10</v>
      </c>
      <c r="AC6" s="186" t="s">
        <v>14</v>
      </c>
      <c r="AD6" s="186" t="s">
        <v>11</v>
      </c>
      <c r="AE6" s="186" t="s">
        <v>465</v>
      </c>
      <c r="AF6" s="186" t="s">
        <v>24</v>
      </c>
      <c r="AG6" s="186" t="s">
        <v>31</v>
      </c>
      <c r="AH6" s="186" t="s">
        <v>32</v>
      </c>
      <c r="AI6" s="186" t="s">
        <v>466</v>
      </c>
      <c r="AJ6" s="186" t="s">
        <v>467</v>
      </c>
      <c r="AK6" s="186" t="s">
        <v>449</v>
      </c>
      <c r="AL6" s="186" t="s">
        <v>450</v>
      </c>
      <c r="AM6" s="186" t="s">
        <v>451</v>
      </c>
      <c r="AN6" s="186" t="s">
        <v>452</v>
      </c>
      <c r="AO6" s="186" t="s">
        <v>453</v>
      </c>
      <c r="AP6" s="186" t="s">
        <v>454</v>
      </c>
      <c r="AQ6" s="186" t="s">
        <v>455</v>
      </c>
      <c r="AR6" s="186" t="s">
        <v>456</v>
      </c>
      <c r="AS6" s="186" t="s">
        <v>457</v>
      </c>
      <c r="AT6" s="186" t="s">
        <v>458</v>
      </c>
      <c r="AU6" s="186" t="s">
        <v>459</v>
      </c>
      <c r="AV6" s="186" t="s">
        <v>460</v>
      </c>
      <c r="AW6" s="186" t="s">
        <v>461</v>
      </c>
      <c r="AX6" s="186" t="s">
        <v>462</v>
      </c>
      <c r="AY6" s="186" t="s">
        <v>463</v>
      </c>
      <c r="AZ6" s="187" t="s">
        <v>464</v>
      </c>
      <c r="BA6" s="202" t="s">
        <v>448</v>
      </c>
      <c r="BD6" s="62"/>
    </row>
    <row r="7" spans="2:59">
      <c r="B7" s="62">
        <v>45679</v>
      </c>
      <c r="C7" t="s">
        <v>468</v>
      </c>
      <c r="D7" t="s">
        <v>72</v>
      </c>
      <c r="E7" t="s">
        <v>82</v>
      </c>
      <c r="F7" t="s">
        <v>83</v>
      </c>
      <c r="G7" t="s">
        <v>84</v>
      </c>
      <c r="H7" s="341">
        <v>10</v>
      </c>
      <c r="I7">
        <f>IF(C7="","",COUNTIFS(Tabla1[[#All],[¿Pasó a miembro?]],"Si",Tabla1[[#All],[Tipo Incrito]],"&lt;&gt;Pre-Inscrito",Tabla1[[#All],[llave2]],Gráficos_!C7))</f>
        <v>0</v>
      </c>
      <c r="J7" s="184">
        <f>IF(C7="","",COUNTIFS(Tabla1[[#All],[sem 01]],"=P",Tabla1[[#All],[llave2]],Gráficos_!C7))</f>
        <v>9</v>
      </c>
      <c r="K7">
        <f>IF(C7="","",COUNTIFS(Tabla1[[#All],[sem 02]],"=P",Tabla1[[#All],[llave2]],Gráficos_!C7))</f>
        <v>8</v>
      </c>
      <c r="L7">
        <f>IF(C7="","",COUNTIFS(Tabla1[[#All],[sem 03]],"=P",Tabla1[[#All],[llave2]],Gráficos_!C7))</f>
        <v>9</v>
      </c>
      <c r="M7">
        <f>IF(C7="","",COUNTIFS(Tabla1[[#All],[sem 04]],"=P",Tabla1[[#All],[llave2]],Gráficos_!C7))</f>
        <v>9</v>
      </c>
      <c r="N7">
        <f>IF(C7="","",COUNTIFS(Tabla1[[#All],[sem 05]],"=P",Tabla1[[#All],[llave2]],Gráficos_!C7))</f>
        <v>7</v>
      </c>
      <c r="O7">
        <f>IF(C7="","",COUNTIFS(Tabla1[[#All],[sem 06]],"=P",Tabla1[[#All],[llave2]],Gráficos_!C7))</f>
        <v>4</v>
      </c>
      <c r="P7">
        <f>IF(C7="","",COUNTIFS(Tabla1[[#All],[sem 07]],"=P",Tabla1[[#All],[llave2]],Gráficos_!C7))</f>
        <v>0</v>
      </c>
      <c r="Q7">
        <f>IF(C7="","",COUNTIFS(Tabla1[[#All],[sem 08]],"=P",Tabla1[[#All],[llave2]],Gráficos_!C7))</f>
        <v>0</v>
      </c>
      <c r="R7">
        <f>IF(C7="","",COUNTIFS(Tabla1[[#All],[sem 09]],"=P",Tabla1[[#All],[llave2]],Gráficos_!C7))</f>
        <v>0</v>
      </c>
      <c r="S7">
        <f>IF(C7="","",COUNTIFS(Tabla1[[#All],[sem 10]],"=P",Tabla1[[#All],[llave2]],Gráficos_!C7))</f>
        <v>0</v>
      </c>
      <c r="T7">
        <f>IF(C7="","",COUNTIFS(Tabla1[[#All],[sem 11]],"=P",Tabla1[[#All],[llave2]],Gráficos_!C7))</f>
        <v>0</v>
      </c>
      <c r="U7">
        <f>IF(C7="","",COUNTIFS(Tabla1[[#All],[sem 12]],"=P",Tabla1[[#All],[llave2]],Gráficos_!C7))</f>
        <v>0</v>
      </c>
      <c r="V7">
        <f>IF(C7="","",COUNTIFS(Tabla1[[#All],[sem 13]],"=P",Tabla1[[#All],[llave2]],Gráficos_!C7))</f>
        <v>0</v>
      </c>
      <c r="W7">
        <f>IF(C7="","",COUNTIFS(Tabla1[[#All],[sem 14]],"=P",Tabla1[[#All],[llave2]],Gráficos_!C7))</f>
        <v>0</v>
      </c>
      <c r="X7">
        <f>IF(C7="","",COUNTIFS(Tabla1[[#All],[sem 15]],"=P",Tabla1[[#All],[llave2]],Gráficos_!C7))</f>
        <v>0</v>
      </c>
      <c r="Y7" s="188">
        <f>IF(C7="","",COUNTIFS(Tabla1[[#All],[sem 16]],"=P",Tabla1[[#All],[llave2]],Gráficos_!C7))</f>
        <v>0</v>
      </c>
      <c r="AA7" s="184" t="str">
        <f t="shared" ref="AA7:AA38" si="0">IF(OR(C7="",C7="(En blanco)"),"",C7)</f>
        <v>Iquitos-Enero-Miércoles-8.00 a 9.30 pm-45679-Inscrito Nuevo</v>
      </c>
      <c r="AB7" t="str">
        <f t="shared" ref="AB7:AB38" si="1">IF(OR(D7="",D7="(En blanco)"),"",D7)</f>
        <v>Conócete a ti mismo</v>
      </c>
      <c r="AC7" s="62">
        <f t="shared" ref="AC7:AC38" si="2">IF(OR(B7="",B7="(En blanco)"),"",B7)</f>
        <v>45679</v>
      </c>
      <c r="AD7" t="str">
        <f t="shared" ref="AD7:AD38" si="3">IF(OR(B7="",B7="(En blanco)"),"",TEXT(B7,"mmmm"))</f>
        <v>enero</v>
      </c>
      <c r="AE7" t="str">
        <f>IF(OR(B7="",B7="(En blanco)"),"",TEXT(B7,"yyyy"))</f>
        <v>2025</v>
      </c>
      <c r="AF7" t="str">
        <f t="shared" ref="AF7:AF38" si="4">IF(OR(E7="",E7="(En blanco)"),"",E7)</f>
        <v>Inscrito Nuevo</v>
      </c>
      <c r="AG7" t="str">
        <f t="shared" ref="AG7:AG38" si="5">IF(OR(F7="",F7="(En blanco)"),"",F7)</f>
        <v>Magno</v>
      </c>
      <c r="AH7" t="str">
        <f t="shared" ref="AH7:AH38" si="6">IF(OR(G7="",G7="(En blanco)"),"",G7)</f>
        <v>Ricardo</v>
      </c>
      <c r="AI7">
        <f t="shared" ref="AI7:AI38" si="7">IF(H7="","",H7)</f>
        <v>10</v>
      </c>
      <c r="AK7">
        <f>IF(J7="","",J7)</f>
        <v>9</v>
      </c>
      <c r="AL7">
        <f t="shared" ref="AL7:AV22" si="8">IF(K7="","",K7)</f>
        <v>8</v>
      </c>
      <c r="AM7">
        <f t="shared" si="8"/>
        <v>9</v>
      </c>
      <c r="AN7">
        <f t="shared" si="8"/>
        <v>9</v>
      </c>
      <c r="AO7">
        <f t="shared" si="8"/>
        <v>7</v>
      </c>
      <c r="AP7">
        <f t="shared" si="8"/>
        <v>4</v>
      </c>
      <c r="AQ7">
        <f t="shared" si="8"/>
        <v>0</v>
      </c>
      <c r="AR7">
        <f t="shared" si="8"/>
        <v>0</v>
      </c>
      <c r="AS7">
        <f t="shared" si="8"/>
        <v>0</v>
      </c>
      <c r="AT7">
        <f t="shared" si="8"/>
        <v>0</v>
      </c>
      <c r="AU7">
        <f t="shared" si="8"/>
        <v>0</v>
      </c>
      <c r="AV7">
        <f t="shared" si="8"/>
        <v>0</v>
      </c>
      <c r="AW7">
        <f t="shared" ref="AW7:AW70" si="9">IF(V7="","",V7)</f>
        <v>0</v>
      </c>
      <c r="AX7">
        <f t="shared" ref="AX7:AX70" si="10">IF(W7="","",W7)</f>
        <v>0</v>
      </c>
      <c r="AY7">
        <f t="shared" ref="AY7:AY70" si="11">IF(X7="","",X7)</f>
        <v>0</v>
      </c>
      <c r="AZ7" s="188">
        <f t="shared" ref="AZ7:AZ70" si="12">IF(Y7="","",Y7)</f>
        <v>0</v>
      </c>
      <c r="BA7">
        <f>IF(I7="","",I7)</f>
        <v>0</v>
      </c>
      <c r="BB7" s="183" t="s">
        <v>14</v>
      </c>
      <c r="BC7" s="183" t="s">
        <v>10</v>
      </c>
      <c r="BD7" s="183" t="s">
        <v>446</v>
      </c>
      <c r="BE7" s="183" t="s">
        <v>31</v>
      </c>
      <c r="BF7" s="183" t="s">
        <v>32</v>
      </c>
      <c r="BG7" t="s">
        <v>447</v>
      </c>
    </row>
    <row r="8" spans="2:59">
      <c r="B8" s="62">
        <v>45682</v>
      </c>
      <c r="C8" t="s">
        <v>469</v>
      </c>
      <c r="D8" t="s">
        <v>72</v>
      </c>
      <c r="E8" t="s">
        <v>82</v>
      </c>
      <c r="F8" t="s">
        <v>84</v>
      </c>
      <c r="G8" t="s">
        <v>130</v>
      </c>
      <c r="H8" s="341">
        <v>11</v>
      </c>
      <c r="I8">
        <f>IF(C8="","",COUNTIFS(Tabla1[[#All],[¿Pasó a miembro?]],"Si",Tabla1[[#All],[Tipo Incrito]],"&lt;&gt;Pre-Inscrito",Tabla1[[#All],[llave2]],Gráficos_!C8))</f>
        <v>0</v>
      </c>
      <c r="J8" s="184">
        <f>IF(C8="","",COUNTIFS(Tabla1[[#All],[sem 01]],"=P",Tabla1[[#All],[llave2]],Gráficos_!C8))</f>
        <v>8</v>
      </c>
      <c r="K8">
        <f>IF(C8="","",COUNTIFS(Tabla1[[#All],[sem 02]],"=P",Tabla1[[#All],[llave2]],Gráficos_!C8))</f>
        <v>11</v>
      </c>
      <c r="L8">
        <f>IF(C8="","",COUNTIFS(Tabla1[[#All],[sem 03]],"=P",Tabla1[[#All],[llave2]],Gráficos_!C8))</f>
        <v>11</v>
      </c>
      <c r="M8">
        <f>IF(C8="","",COUNTIFS(Tabla1[[#All],[sem 04]],"=P",Tabla1[[#All],[llave2]],Gráficos_!C8))</f>
        <v>10</v>
      </c>
      <c r="N8">
        <f>IF(C8="","",COUNTIFS(Tabla1[[#All],[sem 05]],"=P",Tabla1[[#All],[llave2]],Gráficos_!C8))</f>
        <v>8</v>
      </c>
      <c r="O8">
        <f>IF(C8="","",COUNTIFS(Tabla1[[#All],[sem 06]],"=P",Tabla1[[#All],[llave2]],Gráficos_!C8))</f>
        <v>0</v>
      </c>
      <c r="P8">
        <f>IF(C8="","",COUNTIFS(Tabla1[[#All],[sem 07]],"=P",Tabla1[[#All],[llave2]],Gráficos_!C8))</f>
        <v>0</v>
      </c>
      <c r="Q8">
        <f>IF(C8="","",COUNTIFS(Tabla1[[#All],[sem 08]],"=P",Tabla1[[#All],[llave2]],Gráficos_!C8))</f>
        <v>0</v>
      </c>
      <c r="R8">
        <f>IF(C8="","",COUNTIFS(Tabla1[[#All],[sem 09]],"=P",Tabla1[[#All],[llave2]],Gráficos_!C8))</f>
        <v>0</v>
      </c>
      <c r="S8">
        <f>IF(C8="","",COUNTIFS(Tabla1[[#All],[sem 10]],"=P",Tabla1[[#All],[llave2]],Gráficos_!C8))</f>
        <v>0</v>
      </c>
      <c r="T8">
        <f>IF(C8="","",COUNTIFS(Tabla1[[#All],[sem 11]],"=P",Tabla1[[#All],[llave2]],Gráficos_!C8))</f>
        <v>0</v>
      </c>
      <c r="U8">
        <f>IF(C8="","",COUNTIFS(Tabla1[[#All],[sem 12]],"=P",Tabla1[[#All],[llave2]],Gráficos_!C8))</f>
        <v>0</v>
      </c>
      <c r="V8">
        <f>IF(C8="","",COUNTIFS(Tabla1[[#All],[sem 13]],"=P",Tabla1[[#All],[llave2]],Gráficos_!C8))</f>
        <v>0</v>
      </c>
      <c r="W8">
        <f>IF(C8="","",COUNTIFS(Tabla1[[#All],[sem 14]],"=P",Tabla1[[#All],[llave2]],Gráficos_!C8))</f>
        <v>0</v>
      </c>
      <c r="X8">
        <f>IF(C8="","",COUNTIFS(Tabla1[[#All],[sem 15]],"=P",Tabla1[[#All],[llave2]],Gráficos_!C8))</f>
        <v>0</v>
      </c>
      <c r="Y8" s="188">
        <f>IF(C8="","",COUNTIFS(Tabla1[[#All],[sem 16]],"=P",Tabla1[[#All],[llave2]],Gráficos_!C8))</f>
        <v>0</v>
      </c>
      <c r="AA8" s="184" t="str">
        <f t="shared" si="0"/>
        <v>Iquitos-Enero-Sábado-6.30 a 8.00 pm-45682-Inscrito Nuevo</v>
      </c>
      <c r="AB8" t="str">
        <f t="shared" si="1"/>
        <v>Conócete a ti mismo</v>
      </c>
      <c r="AC8" s="62">
        <f t="shared" si="2"/>
        <v>45682</v>
      </c>
      <c r="AD8" t="str">
        <f t="shared" si="3"/>
        <v>enero</v>
      </c>
      <c r="AE8" t="str">
        <f t="shared" ref="AE8:AE71" si="13">IF(OR(B8="",B8="(En blanco)"),"",TEXT(B8,"yyyy"))</f>
        <v>2025</v>
      </c>
      <c r="AF8" t="str">
        <f t="shared" si="4"/>
        <v>Inscrito Nuevo</v>
      </c>
      <c r="AG8" t="str">
        <f t="shared" si="5"/>
        <v>Ricardo</v>
      </c>
      <c r="AH8" t="str">
        <f t="shared" si="6"/>
        <v>Edgar</v>
      </c>
      <c r="AI8">
        <f t="shared" si="7"/>
        <v>11</v>
      </c>
      <c r="AK8">
        <f t="shared" ref="AK8:AV28" si="14">IF(J8="","",J8)</f>
        <v>8</v>
      </c>
      <c r="AL8">
        <f t="shared" si="8"/>
        <v>11</v>
      </c>
      <c r="AM8">
        <f t="shared" si="8"/>
        <v>11</v>
      </c>
      <c r="AN8">
        <f t="shared" si="8"/>
        <v>10</v>
      </c>
      <c r="AO8">
        <f t="shared" si="8"/>
        <v>8</v>
      </c>
      <c r="AP8">
        <f t="shared" si="8"/>
        <v>0</v>
      </c>
      <c r="AQ8">
        <f t="shared" si="8"/>
        <v>0</v>
      </c>
      <c r="AR8">
        <f t="shared" si="8"/>
        <v>0</v>
      </c>
      <c r="AS8">
        <f t="shared" si="8"/>
        <v>0</v>
      </c>
      <c r="AT8">
        <f t="shared" si="8"/>
        <v>0</v>
      </c>
      <c r="AU8">
        <f t="shared" si="8"/>
        <v>0</v>
      </c>
      <c r="AV8">
        <f t="shared" si="8"/>
        <v>0</v>
      </c>
      <c r="AW8">
        <f t="shared" si="9"/>
        <v>0</v>
      </c>
      <c r="AX8">
        <f t="shared" si="10"/>
        <v>0</v>
      </c>
      <c r="AY8">
        <f t="shared" si="11"/>
        <v>0</v>
      </c>
      <c r="AZ8" s="188">
        <f t="shared" si="12"/>
        <v>0</v>
      </c>
      <c r="BA8">
        <f t="shared" ref="BA8:BA71" si="15">IF(I8="","",I8)</f>
        <v>0</v>
      </c>
      <c r="BB8" s="62">
        <v>45679</v>
      </c>
      <c r="BC8" t="s">
        <v>72</v>
      </c>
      <c r="BD8" t="s">
        <v>82</v>
      </c>
      <c r="BE8" t="s">
        <v>83</v>
      </c>
      <c r="BF8" t="s">
        <v>84</v>
      </c>
      <c r="BG8" s="341">
        <v>10</v>
      </c>
    </row>
    <row r="9" spans="2:59">
      <c r="B9" s="62">
        <v>45710</v>
      </c>
      <c r="C9" t="s">
        <v>470</v>
      </c>
      <c r="D9" t="s">
        <v>72</v>
      </c>
      <c r="E9" t="s">
        <v>82</v>
      </c>
      <c r="F9" t="s">
        <v>431</v>
      </c>
      <c r="G9" t="s">
        <v>431</v>
      </c>
      <c r="H9" s="341"/>
      <c r="I9">
        <f>IF(C9="","",COUNTIFS(Tabla1[[#All],[¿Pasó a miembro?]],"Si",Tabla1[[#All],[Tipo Incrito]],"&lt;&gt;Pre-Inscrito",Tabla1[[#All],[llave2]],Gráficos_!C9))</f>
        <v>0</v>
      </c>
      <c r="J9" s="184">
        <f>IF(C9="","",COUNTIFS(Tabla1[[#All],[sem 01]],"=P",Tabla1[[#All],[llave2]],Gráficos_!C9))</f>
        <v>11</v>
      </c>
      <c r="K9">
        <f>IF(C9="","",COUNTIFS(Tabla1[[#All],[sem 02]],"=P",Tabla1[[#All],[llave2]],Gráficos_!C9))</f>
        <v>0</v>
      </c>
      <c r="L9">
        <f>IF(C9="","",COUNTIFS(Tabla1[[#All],[sem 03]],"=P",Tabla1[[#All],[llave2]],Gráficos_!C9))</f>
        <v>0</v>
      </c>
      <c r="M9">
        <f>IF(C9="","",COUNTIFS(Tabla1[[#All],[sem 04]],"=P",Tabla1[[#All],[llave2]],Gráficos_!C9))</f>
        <v>0</v>
      </c>
      <c r="N9">
        <f>IF(C9="","",COUNTIFS(Tabla1[[#All],[sem 05]],"=P",Tabla1[[#All],[llave2]],Gráficos_!C9))</f>
        <v>0</v>
      </c>
      <c r="O9">
        <f>IF(C9="","",COUNTIFS(Tabla1[[#All],[sem 06]],"=P",Tabla1[[#All],[llave2]],Gráficos_!C9))</f>
        <v>0</v>
      </c>
      <c r="P9">
        <f>IF(C9="","",COUNTIFS(Tabla1[[#All],[sem 07]],"=P",Tabla1[[#All],[llave2]],Gráficos_!C9))</f>
        <v>0</v>
      </c>
      <c r="Q9">
        <f>IF(C9="","",COUNTIFS(Tabla1[[#All],[sem 08]],"=P",Tabla1[[#All],[llave2]],Gráficos_!C9))</f>
        <v>0</v>
      </c>
      <c r="R9">
        <f>IF(C9="","",COUNTIFS(Tabla1[[#All],[sem 09]],"=P",Tabla1[[#All],[llave2]],Gráficos_!C9))</f>
        <v>0</v>
      </c>
      <c r="S9">
        <f>IF(C9="","",COUNTIFS(Tabla1[[#All],[sem 10]],"=P",Tabla1[[#All],[llave2]],Gráficos_!C9))</f>
        <v>0</v>
      </c>
      <c r="T9">
        <f>IF(C9="","",COUNTIFS(Tabla1[[#All],[sem 11]],"=P",Tabla1[[#All],[llave2]],Gráficos_!C9))</f>
        <v>0</v>
      </c>
      <c r="U9">
        <f>IF(C9="","",COUNTIFS(Tabla1[[#All],[sem 12]],"=P",Tabla1[[#All],[llave2]],Gráficos_!C9))</f>
        <v>0</v>
      </c>
      <c r="V9">
        <f>IF(C9="","",COUNTIFS(Tabla1[[#All],[sem 13]],"=P",Tabla1[[#All],[llave2]],Gráficos_!C9))</f>
        <v>0</v>
      </c>
      <c r="W9">
        <f>IF(C9="","",COUNTIFS(Tabla1[[#All],[sem 14]],"=P",Tabla1[[#All],[llave2]],Gráficos_!C9))</f>
        <v>0</v>
      </c>
      <c r="X9">
        <f>IF(C9="","",COUNTIFS(Tabla1[[#All],[sem 15]],"=P",Tabla1[[#All],[llave2]],Gráficos_!C9))</f>
        <v>0</v>
      </c>
      <c r="Y9" s="188">
        <f>IF(C9="","",COUNTIFS(Tabla1[[#All],[sem 16]],"=P",Tabla1[[#All],[llave2]],Gráficos_!C9))</f>
        <v>0</v>
      </c>
      <c r="AA9" s="184" t="str">
        <f t="shared" si="0"/>
        <v>Iquitos-Febrero-Sábado-6.30 a 8.00 pm-45710-Inscrito Nuevo</v>
      </c>
      <c r="AB9" t="str">
        <f t="shared" si="1"/>
        <v>Conócete a ti mismo</v>
      </c>
      <c r="AC9" s="62">
        <f t="shared" si="2"/>
        <v>45710</v>
      </c>
      <c r="AD9" t="str">
        <f t="shared" si="3"/>
        <v>febrero</v>
      </c>
      <c r="AE9" t="str">
        <f t="shared" si="13"/>
        <v>2025</v>
      </c>
      <c r="AF9" t="str">
        <f t="shared" si="4"/>
        <v>Inscrito Nuevo</v>
      </c>
      <c r="AG9" t="str">
        <f t="shared" si="5"/>
        <v/>
      </c>
      <c r="AH9" t="str">
        <f t="shared" si="6"/>
        <v/>
      </c>
      <c r="AI9" t="str">
        <f t="shared" si="7"/>
        <v/>
      </c>
      <c r="AK9">
        <f t="shared" si="14"/>
        <v>11</v>
      </c>
      <c r="AL9">
        <f t="shared" si="8"/>
        <v>0</v>
      </c>
      <c r="AM9">
        <f t="shared" si="8"/>
        <v>0</v>
      </c>
      <c r="AN9">
        <f t="shared" si="8"/>
        <v>0</v>
      </c>
      <c r="AO9">
        <f t="shared" si="8"/>
        <v>0</v>
      </c>
      <c r="AP9">
        <f t="shared" si="8"/>
        <v>0</v>
      </c>
      <c r="AQ9">
        <f t="shared" si="8"/>
        <v>0</v>
      </c>
      <c r="AR9">
        <f t="shared" si="8"/>
        <v>0</v>
      </c>
      <c r="AS9">
        <f t="shared" si="8"/>
        <v>0</v>
      </c>
      <c r="AT9">
        <f t="shared" si="8"/>
        <v>0</v>
      </c>
      <c r="AU9">
        <f t="shared" si="8"/>
        <v>0</v>
      </c>
      <c r="AV9">
        <f t="shared" si="8"/>
        <v>0</v>
      </c>
      <c r="AW9">
        <f t="shared" si="9"/>
        <v>0</v>
      </c>
      <c r="AX9">
        <f t="shared" si="10"/>
        <v>0</v>
      </c>
      <c r="AY9">
        <f t="shared" si="11"/>
        <v>0</v>
      </c>
      <c r="AZ9" s="188">
        <f t="shared" si="12"/>
        <v>0</v>
      </c>
      <c r="BA9">
        <f t="shared" si="15"/>
        <v>0</v>
      </c>
      <c r="BB9" s="62">
        <v>45682</v>
      </c>
      <c r="BC9" t="s">
        <v>72</v>
      </c>
      <c r="BD9" t="s">
        <v>82</v>
      </c>
      <c r="BE9" t="s">
        <v>84</v>
      </c>
      <c r="BF9" t="s">
        <v>130</v>
      </c>
      <c r="BG9" s="341">
        <v>11</v>
      </c>
    </row>
    <row r="10" spans="2:59">
      <c r="B10" s="62">
        <v>45710</v>
      </c>
      <c r="C10" t="s">
        <v>470</v>
      </c>
      <c r="D10" t="s">
        <v>72</v>
      </c>
      <c r="E10" t="s">
        <v>82</v>
      </c>
      <c r="F10" t="s">
        <v>83</v>
      </c>
      <c r="G10" t="s">
        <v>174</v>
      </c>
      <c r="H10" s="341">
        <v>11</v>
      </c>
      <c r="I10">
        <f>IF(C10="","",COUNTIFS(Tabla1[[#All],[¿Pasó a miembro?]],"Si",Tabla1[[#All],[Tipo Incrito]],"&lt;&gt;Pre-Inscrito",Tabla1[[#All],[llave2]],Gráficos_!C10))</f>
        <v>0</v>
      </c>
      <c r="J10" s="184">
        <f>IF(C10="","",COUNTIFS(Tabla1[[#All],[sem 01]],"=P",Tabla1[[#All],[llave2]],Gráficos_!C10))</f>
        <v>11</v>
      </c>
      <c r="K10">
        <f>IF(C10="","",COUNTIFS(Tabla1[[#All],[sem 02]],"=P",Tabla1[[#All],[llave2]],Gráficos_!C10))</f>
        <v>0</v>
      </c>
      <c r="L10">
        <f>IF(C10="","",COUNTIFS(Tabla1[[#All],[sem 03]],"=P",Tabla1[[#All],[llave2]],Gráficos_!C10))</f>
        <v>0</v>
      </c>
      <c r="M10">
        <f>IF(C10="","",COUNTIFS(Tabla1[[#All],[sem 04]],"=P",Tabla1[[#All],[llave2]],Gráficos_!C10))</f>
        <v>0</v>
      </c>
      <c r="N10">
        <f>IF(C10="","",COUNTIFS(Tabla1[[#All],[sem 05]],"=P",Tabla1[[#All],[llave2]],Gráficos_!C10))</f>
        <v>0</v>
      </c>
      <c r="O10">
        <f>IF(C10="","",COUNTIFS(Tabla1[[#All],[sem 06]],"=P",Tabla1[[#All],[llave2]],Gráficos_!C10))</f>
        <v>0</v>
      </c>
      <c r="P10">
        <f>IF(C10="","",COUNTIFS(Tabla1[[#All],[sem 07]],"=P",Tabla1[[#All],[llave2]],Gráficos_!C10))</f>
        <v>0</v>
      </c>
      <c r="Q10">
        <f>IF(C10="","",COUNTIFS(Tabla1[[#All],[sem 08]],"=P",Tabla1[[#All],[llave2]],Gráficos_!C10))</f>
        <v>0</v>
      </c>
      <c r="R10">
        <f>IF(C10="","",COUNTIFS(Tabla1[[#All],[sem 09]],"=P",Tabla1[[#All],[llave2]],Gráficos_!C10))</f>
        <v>0</v>
      </c>
      <c r="S10">
        <f>IF(C10="","",COUNTIFS(Tabla1[[#All],[sem 10]],"=P",Tabla1[[#All],[llave2]],Gráficos_!C10))</f>
        <v>0</v>
      </c>
      <c r="T10">
        <f>IF(C10="","",COUNTIFS(Tabla1[[#All],[sem 11]],"=P",Tabla1[[#All],[llave2]],Gráficos_!C10))</f>
        <v>0</v>
      </c>
      <c r="U10">
        <f>IF(C10="","",COUNTIFS(Tabla1[[#All],[sem 12]],"=P",Tabla1[[#All],[llave2]],Gráficos_!C10))</f>
        <v>0</v>
      </c>
      <c r="V10">
        <f>IF(C10="","",COUNTIFS(Tabla1[[#All],[sem 13]],"=P",Tabla1[[#All],[llave2]],Gráficos_!C10))</f>
        <v>0</v>
      </c>
      <c r="W10">
        <f>IF(C10="","",COUNTIFS(Tabla1[[#All],[sem 14]],"=P",Tabla1[[#All],[llave2]],Gráficos_!C10))</f>
        <v>0</v>
      </c>
      <c r="X10">
        <f>IF(C10="","",COUNTIFS(Tabla1[[#All],[sem 15]],"=P",Tabla1[[#All],[llave2]],Gráficos_!C10))</f>
        <v>0</v>
      </c>
      <c r="Y10" s="188">
        <f>IF(C10="","",COUNTIFS(Tabla1[[#All],[sem 16]],"=P",Tabla1[[#All],[llave2]],Gráficos_!C10))</f>
        <v>0</v>
      </c>
      <c r="AA10" s="184" t="str">
        <f t="shared" si="0"/>
        <v>Iquitos-Febrero-Sábado-6.30 a 8.00 pm-45710-Inscrito Nuevo</v>
      </c>
      <c r="AB10" t="str">
        <f t="shared" si="1"/>
        <v>Conócete a ti mismo</v>
      </c>
      <c r="AC10" s="62">
        <f t="shared" si="2"/>
        <v>45710</v>
      </c>
      <c r="AD10" t="str">
        <f t="shared" si="3"/>
        <v>febrero</v>
      </c>
      <c r="AE10" t="str">
        <f t="shared" si="13"/>
        <v>2025</v>
      </c>
      <c r="AF10" t="str">
        <f t="shared" si="4"/>
        <v>Inscrito Nuevo</v>
      </c>
      <c r="AG10" t="str">
        <f t="shared" si="5"/>
        <v>Magno</v>
      </c>
      <c r="AH10" t="str">
        <f t="shared" si="6"/>
        <v>Mirco</v>
      </c>
      <c r="AI10">
        <f t="shared" si="7"/>
        <v>11</v>
      </c>
      <c r="AK10">
        <f t="shared" si="14"/>
        <v>11</v>
      </c>
      <c r="AL10">
        <f t="shared" si="8"/>
        <v>0</v>
      </c>
      <c r="AM10">
        <f t="shared" si="8"/>
        <v>0</v>
      </c>
      <c r="AN10">
        <f t="shared" si="8"/>
        <v>0</v>
      </c>
      <c r="AO10">
        <f t="shared" si="8"/>
        <v>0</v>
      </c>
      <c r="AP10">
        <f t="shared" si="8"/>
        <v>0</v>
      </c>
      <c r="AQ10">
        <f t="shared" si="8"/>
        <v>0</v>
      </c>
      <c r="AR10">
        <f t="shared" si="8"/>
        <v>0</v>
      </c>
      <c r="AS10">
        <f t="shared" si="8"/>
        <v>0</v>
      </c>
      <c r="AT10">
        <f t="shared" si="8"/>
        <v>0</v>
      </c>
      <c r="AU10">
        <f t="shared" si="8"/>
        <v>0</v>
      </c>
      <c r="AV10">
        <f t="shared" si="8"/>
        <v>0</v>
      </c>
      <c r="AW10">
        <f t="shared" si="9"/>
        <v>0</v>
      </c>
      <c r="AX10">
        <f t="shared" si="10"/>
        <v>0</v>
      </c>
      <c r="AY10">
        <f t="shared" si="11"/>
        <v>0</v>
      </c>
      <c r="AZ10" s="188">
        <f t="shared" si="12"/>
        <v>0</v>
      </c>
      <c r="BA10">
        <f t="shared" si="15"/>
        <v>0</v>
      </c>
      <c r="BB10" s="62">
        <v>45710</v>
      </c>
      <c r="BC10" t="s">
        <v>72</v>
      </c>
      <c r="BD10" t="s">
        <v>82</v>
      </c>
      <c r="BE10" t="s">
        <v>431</v>
      </c>
      <c r="BF10" t="s">
        <v>431</v>
      </c>
      <c r="BG10" s="341"/>
    </row>
    <row r="11" spans="2:59">
      <c r="I11" t="str">
        <f>IF(C11="","",COUNTIFS(Tabla1[[#All],[¿Pasó a miembro?]],"Si",Tabla1[[#All],[Tipo Incrito]],"&lt;&gt;Pre-Inscrito",Tabla1[[#All],[llave2]],Gráficos_!C11))</f>
        <v/>
      </c>
      <c r="J11" s="184" t="str">
        <f>IF(C11="","",COUNTIFS(Tabla1[[#All],[sem 01]],"=P",Tabla1[[#All],[llave2]],Gráficos_!C11))</f>
        <v/>
      </c>
      <c r="K11" t="str">
        <f>IF(C11="","",COUNTIFS(Tabla1[[#All],[sem 02]],"=P",Tabla1[[#All],[llave2]],Gráficos_!C11))</f>
        <v/>
      </c>
      <c r="L11" t="str">
        <f>IF(C11="","",COUNTIFS(Tabla1[[#All],[sem 03]],"=P",Tabla1[[#All],[llave2]],Gráficos_!C11))</f>
        <v/>
      </c>
      <c r="M11" t="str">
        <f>IF(C11="","",COUNTIFS(Tabla1[[#All],[sem 04]],"=P",Tabla1[[#All],[llave2]],Gráficos_!C11))</f>
        <v/>
      </c>
      <c r="N11" t="str">
        <f>IF(C11="","",COUNTIFS(Tabla1[[#All],[sem 05]],"=P",Tabla1[[#All],[llave2]],Gráficos_!C11))</f>
        <v/>
      </c>
      <c r="O11" t="str">
        <f>IF(C11="","",COUNTIFS(Tabla1[[#All],[sem 06]],"=P",Tabla1[[#All],[llave2]],Gráficos_!C11))</f>
        <v/>
      </c>
      <c r="P11" t="str">
        <f>IF(C11="","",COUNTIFS(Tabla1[[#All],[sem 07]],"=P",Tabla1[[#All],[llave2]],Gráficos_!C11))</f>
        <v/>
      </c>
      <c r="Q11" t="str">
        <f>IF(C11="","",COUNTIFS(Tabla1[[#All],[sem 08]],"=P",Tabla1[[#All],[llave2]],Gráficos_!C11))</f>
        <v/>
      </c>
      <c r="R11" t="str">
        <f>IF(C11="","",COUNTIFS(Tabla1[[#All],[sem 09]],"=P",Tabla1[[#All],[llave2]],Gráficos_!C11))</f>
        <v/>
      </c>
      <c r="S11" t="str">
        <f>IF(C11="","",COUNTIFS(Tabla1[[#All],[sem 10]],"=P",Tabla1[[#All],[llave2]],Gráficos_!C11))</f>
        <v/>
      </c>
      <c r="T11" t="str">
        <f>IF(C11="","",COUNTIFS(Tabla1[[#All],[sem 11]],"=P",Tabla1[[#All],[llave2]],Gráficos_!C11))</f>
        <v/>
      </c>
      <c r="U11" t="str">
        <f>IF(C11="","",COUNTIFS(Tabla1[[#All],[sem 12]],"=P",Tabla1[[#All],[llave2]],Gráficos_!C11))</f>
        <v/>
      </c>
      <c r="V11" t="str">
        <f>IF(C11="","",COUNTIFS(Tabla1[[#All],[sem 13]],"=P",Tabla1[[#All],[llave2]],Gráficos_!C11))</f>
        <v/>
      </c>
      <c r="W11" t="str">
        <f>IF(C11="","",COUNTIFS(Tabla1[[#All],[sem 14]],"=P",Tabla1[[#All],[llave2]],Gráficos_!C11))</f>
        <v/>
      </c>
      <c r="X11" t="str">
        <f>IF(C11="","",COUNTIFS(Tabla1[[#All],[sem 15]],"=P",Tabla1[[#All],[llave2]],Gráficos_!C11))</f>
        <v/>
      </c>
      <c r="Y11" s="188" t="str">
        <f>IF(C11="","",COUNTIFS(Tabla1[[#All],[sem 16]],"=P",Tabla1[[#All],[llave2]],Gráficos_!C11))</f>
        <v/>
      </c>
      <c r="AA11" s="184" t="str">
        <f t="shared" si="0"/>
        <v/>
      </c>
      <c r="AB11" t="str">
        <f t="shared" si="1"/>
        <v/>
      </c>
      <c r="AC11" s="62" t="str">
        <f t="shared" si="2"/>
        <v/>
      </c>
      <c r="AD11" t="str">
        <f t="shared" si="3"/>
        <v/>
      </c>
      <c r="AE11" t="str">
        <f t="shared" si="13"/>
        <v/>
      </c>
      <c r="AF11" t="str">
        <f t="shared" si="4"/>
        <v/>
      </c>
      <c r="AG11" t="str">
        <f t="shared" si="5"/>
        <v/>
      </c>
      <c r="AH11" t="str">
        <f t="shared" si="6"/>
        <v/>
      </c>
      <c r="AI11" t="str">
        <f t="shared" si="7"/>
        <v/>
      </c>
      <c r="AK11" t="str">
        <f t="shared" si="14"/>
        <v/>
      </c>
      <c r="AL11" t="str">
        <f t="shared" si="8"/>
        <v/>
      </c>
      <c r="AM11" t="str">
        <f t="shared" si="8"/>
        <v/>
      </c>
      <c r="AN11" t="str">
        <f t="shared" si="8"/>
        <v/>
      </c>
      <c r="AO11" t="str">
        <f t="shared" si="8"/>
        <v/>
      </c>
      <c r="AP11" t="str">
        <f t="shared" si="8"/>
        <v/>
      </c>
      <c r="AQ11" t="str">
        <f t="shared" si="8"/>
        <v/>
      </c>
      <c r="AR11" t="str">
        <f t="shared" si="8"/>
        <v/>
      </c>
      <c r="AS11" t="str">
        <f t="shared" si="8"/>
        <v/>
      </c>
      <c r="AT11" t="str">
        <f t="shared" si="8"/>
        <v/>
      </c>
      <c r="AU11" t="str">
        <f t="shared" si="8"/>
        <v/>
      </c>
      <c r="AV11" t="str">
        <f t="shared" si="8"/>
        <v/>
      </c>
      <c r="AW11" t="str">
        <f t="shared" si="9"/>
        <v/>
      </c>
      <c r="AX11" t="str">
        <f t="shared" si="10"/>
        <v/>
      </c>
      <c r="AY11" t="str">
        <f t="shared" si="11"/>
        <v/>
      </c>
      <c r="AZ11" s="188" t="str">
        <f t="shared" si="12"/>
        <v/>
      </c>
      <c r="BA11" t="str">
        <f t="shared" si="15"/>
        <v/>
      </c>
      <c r="BB11" s="62">
        <v>45710</v>
      </c>
      <c r="BC11" t="s">
        <v>72</v>
      </c>
      <c r="BD11" t="s">
        <v>82</v>
      </c>
      <c r="BE11" t="s">
        <v>83</v>
      </c>
      <c r="BF11" t="s">
        <v>174</v>
      </c>
      <c r="BG11" s="341">
        <v>11</v>
      </c>
    </row>
    <row r="12" spans="2:59">
      <c r="I12" t="str">
        <f>IF(C12="","",COUNTIFS(Tabla1[[#All],[¿Pasó a miembro?]],"Si",Tabla1[[#All],[Tipo Incrito]],"&lt;&gt;Pre-Inscrito",Tabla1[[#All],[llave2]],Gráficos_!C12))</f>
        <v/>
      </c>
      <c r="J12" s="184" t="str">
        <f>IF(C12="","",COUNTIFS(Tabla1[[#All],[sem 01]],"=P",Tabla1[[#All],[llave2]],Gráficos_!C12))</f>
        <v/>
      </c>
      <c r="K12" t="str">
        <f>IF(C12="","",COUNTIFS(Tabla1[[#All],[sem 02]],"=P",Tabla1[[#All],[llave2]],Gráficos_!C12))</f>
        <v/>
      </c>
      <c r="L12" t="str">
        <f>IF(C12="","",COUNTIFS(Tabla1[[#All],[sem 03]],"=P",Tabla1[[#All],[llave2]],Gráficos_!C12))</f>
        <v/>
      </c>
      <c r="M12" t="str">
        <f>IF(C12="","",COUNTIFS(Tabla1[[#All],[sem 04]],"=P",Tabla1[[#All],[llave2]],Gráficos_!C12))</f>
        <v/>
      </c>
      <c r="N12" t="str">
        <f>IF(C12="","",COUNTIFS(Tabla1[[#All],[sem 05]],"=P",Tabla1[[#All],[llave2]],Gráficos_!C12))</f>
        <v/>
      </c>
      <c r="O12" t="str">
        <f>IF(C12="","",COUNTIFS(Tabla1[[#All],[sem 06]],"=P",Tabla1[[#All],[llave2]],Gráficos_!C12))</f>
        <v/>
      </c>
      <c r="P12" t="str">
        <f>IF(C12="","",COUNTIFS(Tabla1[[#All],[sem 07]],"=P",Tabla1[[#All],[llave2]],Gráficos_!C12))</f>
        <v/>
      </c>
      <c r="Q12" t="str">
        <f>IF(C12="","",COUNTIFS(Tabla1[[#All],[sem 08]],"=P",Tabla1[[#All],[llave2]],Gráficos_!C12))</f>
        <v/>
      </c>
      <c r="R12" t="str">
        <f>IF(C12="","",COUNTIFS(Tabla1[[#All],[sem 09]],"=P",Tabla1[[#All],[llave2]],Gráficos_!C12))</f>
        <v/>
      </c>
      <c r="S12" t="str">
        <f>IF(C12="","",COUNTIFS(Tabla1[[#All],[sem 10]],"=P",Tabla1[[#All],[llave2]],Gráficos_!C12))</f>
        <v/>
      </c>
      <c r="T12" t="str">
        <f>IF(C12="","",COUNTIFS(Tabla1[[#All],[sem 11]],"=P",Tabla1[[#All],[llave2]],Gráficos_!C12))</f>
        <v/>
      </c>
      <c r="U12" t="str">
        <f>IF(C12="","",COUNTIFS(Tabla1[[#All],[sem 12]],"=P",Tabla1[[#All],[llave2]],Gráficos_!C12))</f>
        <v/>
      </c>
      <c r="V12" t="str">
        <f>IF(C12="","",COUNTIFS(Tabla1[[#All],[sem 13]],"=P",Tabla1[[#All],[llave2]],Gráficos_!C12))</f>
        <v/>
      </c>
      <c r="W12" t="str">
        <f>IF(C12="","",COUNTIFS(Tabla1[[#All],[sem 14]],"=P",Tabla1[[#All],[llave2]],Gráficos_!C12))</f>
        <v/>
      </c>
      <c r="X12" t="str">
        <f>IF(C12="","",COUNTIFS(Tabla1[[#All],[sem 15]],"=P",Tabla1[[#All],[llave2]],Gráficos_!C12))</f>
        <v/>
      </c>
      <c r="Y12" s="188" t="str">
        <f>IF(C12="","",COUNTIFS(Tabla1[[#All],[sem 16]],"=P",Tabla1[[#All],[llave2]],Gráficos_!C12))</f>
        <v/>
      </c>
      <c r="AA12" s="184" t="str">
        <f t="shared" si="0"/>
        <v/>
      </c>
      <c r="AB12" t="str">
        <f t="shared" si="1"/>
        <v/>
      </c>
      <c r="AC12" s="62" t="str">
        <f t="shared" si="2"/>
        <v/>
      </c>
      <c r="AD12" t="str">
        <f t="shared" si="3"/>
        <v/>
      </c>
      <c r="AE12" t="str">
        <f t="shared" si="13"/>
        <v/>
      </c>
      <c r="AF12" t="str">
        <f t="shared" si="4"/>
        <v/>
      </c>
      <c r="AG12" t="str">
        <f t="shared" si="5"/>
        <v/>
      </c>
      <c r="AH12" t="str">
        <f t="shared" si="6"/>
        <v/>
      </c>
      <c r="AI12" t="str">
        <f t="shared" si="7"/>
        <v/>
      </c>
      <c r="AK12" t="str">
        <f t="shared" si="14"/>
        <v/>
      </c>
      <c r="AL12" t="str">
        <f t="shared" si="8"/>
        <v/>
      </c>
      <c r="AM12" t="str">
        <f t="shared" si="8"/>
        <v/>
      </c>
      <c r="AN12" t="str">
        <f t="shared" si="8"/>
        <v/>
      </c>
      <c r="AO12" t="str">
        <f t="shared" si="8"/>
        <v/>
      </c>
      <c r="AP12" t="str">
        <f t="shared" si="8"/>
        <v/>
      </c>
      <c r="AQ12" t="str">
        <f t="shared" si="8"/>
        <v/>
      </c>
      <c r="AR12" t="str">
        <f t="shared" si="8"/>
        <v/>
      </c>
      <c r="AS12" t="str">
        <f t="shared" si="8"/>
        <v/>
      </c>
      <c r="AT12" t="str">
        <f t="shared" si="8"/>
        <v/>
      </c>
      <c r="AU12" t="str">
        <f t="shared" si="8"/>
        <v/>
      </c>
      <c r="AV12" t="str">
        <f t="shared" si="8"/>
        <v/>
      </c>
      <c r="AW12" t="str">
        <f t="shared" si="9"/>
        <v/>
      </c>
      <c r="AX12" t="str">
        <f t="shared" si="10"/>
        <v/>
      </c>
      <c r="AY12" t="str">
        <f t="shared" si="11"/>
        <v/>
      </c>
      <c r="AZ12" s="188" t="str">
        <f t="shared" si="12"/>
        <v/>
      </c>
      <c r="BA12" t="str">
        <f t="shared" si="15"/>
        <v/>
      </c>
    </row>
    <row r="13" spans="2:59">
      <c r="I13" t="str">
        <f>IF(C13="","",COUNTIFS(Tabla1[[#All],[¿Pasó a miembro?]],"Si",Tabla1[[#All],[Tipo Incrito]],"&lt;&gt;Pre-Inscrito",Tabla1[[#All],[llave2]],Gráficos_!C13))</f>
        <v/>
      </c>
      <c r="J13" s="184" t="str">
        <f>IF(C13="","",COUNTIFS(Tabla1[[#All],[sem 01]],"=P",Tabla1[[#All],[llave2]],Gráficos_!C13))</f>
        <v/>
      </c>
      <c r="K13" t="str">
        <f>IF(C13="","",COUNTIFS(Tabla1[[#All],[sem 02]],"=P",Tabla1[[#All],[llave2]],Gráficos_!C13))</f>
        <v/>
      </c>
      <c r="L13" t="str">
        <f>IF(C13="","",COUNTIFS(Tabla1[[#All],[sem 03]],"=P",Tabla1[[#All],[llave2]],Gráficos_!C13))</f>
        <v/>
      </c>
      <c r="M13" t="str">
        <f>IF(C13="","",COUNTIFS(Tabla1[[#All],[sem 04]],"=P",Tabla1[[#All],[llave2]],Gráficos_!C13))</f>
        <v/>
      </c>
      <c r="N13" t="str">
        <f>IF(C13="","",COUNTIFS(Tabla1[[#All],[sem 05]],"=P",Tabla1[[#All],[llave2]],Gráficos_!C13))</f>
        <v/>
      </c>
      <c r="O13" t="str">
        <f>IF(C13="","",COUNTIFS(Tabla1[[#All],[sem 06]],"=P",Tabla1[[#All],[llave2]],Gráficos_!C13))</f>
        <v/>
      </c>
      <c r="P13" t="str">
        <f>IF(C13="","",COUNTIFS(Tabla1[[#All],[sem 07]],"=P",Tabla1[[#All],[llave2]],Gráficos_!C13))</f>
        <v/>
      </c>
      <c r="Q13" t="str">
        <f>IF(C13="","",COUNTIFS(Tabla1[[#All],[sem 08]],"=P",Tabla1[[#All],[llave2]],Gráficos_!C13))</f>
        <v/>
      </c>
      <c r="R13" t="str">
        <f>IF(C13="","",COUNTIFS(Tabla1[[#All],[sem 09]],"=P",Tabla1[[#All],[llave2]],Gráficos_!C13))</f>
        <v/>
      </c>
      <c r="S13" t="str">
        <f>IF(C13="","",COUNTIFS(Tabla1[[#All],[sem 10]],"=P",Tabla1[[#All],[llave2]],Gráficos_!C13))</f>
        <v/>
      </c>
      <c r="T13" t="str">
        <f>IF(C13="","",COUNTIFS(Tabla1[[#All],[sem 11]],"=P",Tabla1[[#All],[llave2]],Gráficos_!C13))</f>
        <v/>
      </c>
      <c r="U13" t="str">
        <f>IF(C13="","",COUNTIFS(Tabla1[[#All],[sem 12]],"=P",Tabla1[[#All],[llave2]],Gráficos_!C13))</f>
        <v/>
      </c>
      <c r="V13" t="str">
        <f>IF(C13="","",COUNTIFS(Tabla1[[#All],[sem 13]],"=P",Tabla1[[#All],[llave2]],Gráficos_!C13))</f>
        <v/>
      </c>
      <c r="W13" t="str">
        <f>IF(C13="","",COUNTIFS(Tabla1[[#All],[sem 14]],"=P",Tabla1[[#All],[llave2]],Gráficos_!C13))</f>
        <v/>
      </c>
      <c r="X13" t="str">
        <f>IF(C13="","",COUNTIFS(Tabla1[[#All],[sem 15]],"=P",Tabla1[[#All],[llave2]],Gráficos_!C13))</f>
        <v/>
      </c>
      <c r="Y13" s="188" t="str">
        <f>IF(C13="","",COUNTIFS(Tabla1[[#All],[sem 16]],"=P",Tabla1[[#All],[llave2]],Gráficos_!C13))</f>
        <v/>
      </c>
      <c r="AA13" s="184" t="str">
        <f t="shared" si="0"/>
        <v/>
      </c>
      <c r="AB13" t="str">
        <f t="shared" si="1"/>
        <v/>
      </c>
      <c r="AC13" s="62" t="str">
        <f t="shared" si="2"/>
        <v/>
      </c>
      <c r="AD13" t="str">
        <f t="shared" si="3"/>
        <v/>
      </c>
      <c r="AE13" t="str">
        <f t="shared" si="13"/>
        <v/>
      </c>
      <c r="AF13" t="str">
        <f t="shared" si="4"/>
        <v/>
      </c>
      <c r="AG13" t="str">
        <f t="shared" si="5"/>
        <v/>
      </c>
      <c r="AH13" t="str">
        <f t="shared" si="6"/>
        <v/>
      </c>
      <c r="AI13" t="str">
        <f t="shared" si="7"/>
        <v/>
      </c>
      <c r="AK13" t="str">
        <f t="shared" si="14"/>
        <v/>
      </c>
      <c r="AL13" t="str">
        <f t="shared" si="8"/>
        <v/>
      </c>
      <c r="AM13" t="str">
        <f t="shared" si="8"/>
        <v/>
      </c>
      <c r="AN13" t="str">
        <f t="shared" si="8"/>
        <v/>
      </c>
      <c r="AO13" t="str">
        <f t="shared" si="8"/>
        <v/>
      </c>
      <c r="AP13" t="str">
        <f t="shared" si="8"/>
        <v/>
      </c>
      <c r="AQ13" t="str">
        <f t="shared" si="8"/>
        <v/>
      </c>
      <c r="AR13" t="str">
        <f t="shared" si="8"/>
        <v/>
      </c>
      <c r="AS13" t="str">
        <f t="shared" si="8"/>
        <v/>
      </c>
      <c r="AT13" t="str">
        <f t="shared" si="8"/>
        <v/>
      </c>
      <c r="AU13" t="str">
        <f t="shared" si="8"/>
        <v/>
      </c>
      <c r="AV13" t="str">
        <f t="shared" si="8"/>
        <v/>
      </c>
      <c r="AW13" t="str">
        <f t="shared" si="9"/>
        <v/>
      </c>
      <c r="AX13" t="str">
        <f t="shared" si="10"/>
        <v/>
      </c>
      <c r="AY13" t="str">
        <f t="shared" si="11"/>
        <v/>
      </c>
      <c r="AZ13" s="188" t="str">
        <f t="shared" si="12"/>
        <v/>
      </c>
      <c r="BA13" t="str">
        <f t="shared" si="15"/>
        <v/>
      </c>
    </row>
    <row r="14" spans="2:59">
      <c r="I14" t="str">
        <f>IF(C14="","",COUNTIFS(Tabla1[[#All],[¿Pasó a miembro?]],"Si",Tabla1[[#All],[Tipo Incrito]],"&lt;&gt;Pre-Inscrito",Tabla1[[#All],[llave2]],Gráficos_!C14))</f>
        <v/>
      </c>
      <c r="J14" s="184" t="str">
        <f>IF(C14="","",COUNTIFS(Tabla1[[#All],[sem 01]],"=P",Tabla1[[#All],[llave2]],Gráficos_!C14))</f>
        <v/>
      </c>
      <c r="K14" t="str">
        <f>IF(C14="","",COUNTIFS(Tabla1[[#All],[sem 02]],"=P",Tabla1[[#All],[llave2]],Gráficos_!C14))</f>
        <v/>
      </c>
      <c r="L14" t="str">
        <f>IF(C14="","",COUNTIFS(Tabla1[[#All],[sem 03]],"=P",Tabla1[[#All],[llave2]],Gráficos_!C14))</f>
        <v/>
      </c>
      <c r="M14" t="str">
        <f>IF(C14="","",COUNTIFS(Tabla1[[#All],[sem 04]],"=P",Tabla1[[#All],[llave2]],Gráficos_!C14))</f>
        <v/>
      </c>
      <c r="N14" t="str">
        <f>IF(C14="","",COUNTIFS(Tabla1[[#All],[sem 05]],"=P",Tabla1[[#All],[llave2]],Gráficos_!C14))</f>
        <v/>
      </c>
      <c r="O14" t="str">
        <f>IF(C14="","",COUNTIFS(Tabla1[[#All],[sem 06]],"=P",Tabla1[[#All],[llave2]],Gráficos_!C14))</f>
        <v/>
      </c>
      <c r="P14" t="str">
        <f>IF(C14="","",COUNTIFS(Tabla1[[#All],[sem 07]],"=P",Tabla1[[#All],[llave2]],Gráficos_!C14))</f>
        <v/>
      </c>
      <c r="Q14" t="str">
        <f>IF(C14="","",COUNTIFS(Tabla1[[#All],[sem 08]],"=P",Tabla1[[#All],[llave2]],Gráficos_!C14))</f>
        <v/>
      </c>
      <c r="R14" t="str">
        <f>IF(C14="","",COUNTIFS(Tabla1[[#All],[sem 09]],"=P",Tabla1[[#All],[llave2]],Gráficos_!C14))</f>
        <v/>
      </c>
      <c r="S14" t="str">
        <f>IF(C14="","",COUNTIFS(Tabla1[[#All],[sem 10]],"=P",Tabla1[[#All],[llave2]],Gráficos_!C14))</f>
        <v/>
      </c>
      <c r="T14" t="str">
        <f>IF(C14="","",COUNTIFS(Tabla1[[#All],[sem 11]],"=P",Tabla1[[#All],[llave2]],Gráficos_!C14))</f>
        <v/>
      </c>
      <c r="U14" t="str">
        <f>IF(C14="","",COUNTIFS(Tabla1[[#All],[sem 12]],"=P",Tabla1[[#All],[llave2]],Gráficos_!C14))</f>
        <v/>
      </c>
      <c r="V14" t="str">
        <f>IF(C14="","",COUNTIFS(Tabla1[[#All],[sem 13]],"=P",Tabla1[[#All],[llave2]],Gráficos_!C14))</f>
        <v/>
      </c>
      <c r="W14" t="str">
        <f>IF(C14="","",COUNTIFS(Tabla1[[#All],[sem 14]],"=P",Tabla1[[#All],[llave2]],Gráficos_!C14))</f>
        <v/>
      </c>
      <c r="X14" t="str">
        <f>IF(C14="","",COUNTIFS(Tabla1[[#All],[sem 15]],"=P",Tabla1[[#All],[llave2]],Gráficos_!C14))</f>
        <v/>
      </c>
      <c r="Y14" s="188" t="str">
        <f>IF(C14="","",COUNTIFS(Tabla1[[#All],[sem 16]],"=P",Tabla1[[#All],[llave2]],Gráficos_!C14))</f>
        <v/>
      </c>
      <c r="AA14" s="184" t="str">
        <f t="shared" si="0"/>
        <v/>
      </c>
      <c r="AB14" t="str">
        <f t="shared" si="1"/>
        <v/>
      </c>
      <c r="AC14" s="62" t="str">
        <f t="shared" si="2"/>
        <v/>
      </c>
      <c r="AD14" t="str">
        <f t="shared" si="3"/>
        <v/>
      </c>
      <c r="AE14" t="str">
        <f t="shared" si="13"/>
        <v/>
      </c>
      <c r="AF14" t="str">
        <f t="shared" si="4"/>
        <v/>
      </c>
      <c r="AG14" t="str">
        <f t="shared" si="5"/>
        <v/>
      </c>
      <c r="AH14" t="str">
        <f t="shared" si="6"/>
        <v/>
      </c>
      <c r="AI14" t="str">
        <f t="shared" si="7"/>
        <v/>
      </c>
      <c r="AK14" t="str">
        <f t="shared" si="14"/>
        <v/>
      </c>
      <c r="AL14" t="str">
        <f t="shared" si="8"/>
        <v/>
      </c>
      <c r="AM14" t="str">
        <f t="shared" si="8"/>
        <v/>
      </c>
      <c r="AN14" t="str">
        <f t="shared" si="8"/>
        <v/>
      </c>
      <c r="AO14" t="str">
        <f t="shared" si="8"/>
        <v/>
      </c>
      <c r="AP14" t="str">
        <f t="shared" si="8"/>
        <v/>
      </c>
      <c r="AQ14" t="str">
        <f t="shared" si="8"/>
        <v/>
      </c>
      <c r="AR14" t="str">
        <f t="shared" si="8"/>
        <v/>
      </c>
      <c r="AS14" t="str">
        <f t="shared" si="8"/>
        <v/>
      </c>
      <c r="AT14" t="str">
        <f t="shared" si="8"/>
        <v/>
      </c>
      <c r="AU14" t="str">
        <f t="shared" si="8"/>
        <v/>
      </c>
      <c r="AV14" t="str">
        <f t="shared" si="8"/>
        <v/>
      </c>
      <c r="AW14" t="str">
        <f t="shared" si="9"/>
        <v/>
      </c>
      <c r="AX14" t="str">
        <f t="shared" si="10"/>
        <v/>
      </c>
      <c r="AY14" t="str">
        <f t="shared" si="11"/>
        <v/>
      </c>
      <c r="AZ14" s="188" t="str">
        <f t="shared" si="12"/>
        <v/>
      </c>
      <c r="BA14" t="str">
        <f t="shared" si="15"/>
        <v/>
      </c>
    </row>
    <row r="15" spans="2:59">
      <c r="I15" t="str">
        <f>IF(C15="","",COUNTIFS(Tabla1[[#All],[¿Pasó a miembro?]],"Si",Tabla1[[#All],[Tipo Incrito]],"&lt;&gt;Pre-Inscrito",Tabla1[[#All],[llave2]],Gráficos_!C15))</f>
        <v/>
      </c>
      <c r="J15" s="184" t="str">
        <f>IF(C15="","",COUNTIFS(Tabla1[[#All],[sem 01]],"=P",Tabla1[[#All],[llave2]],Gráficos_!C15))</f>
        <v/>
      </c>
      <c r="K15" t="str">
        <f>IF(C15="","",COUNTIFS(Tabla1[[#All],[sem 02]],"=P",Tabla1[[#All],[llave2]],Gráficos_!C15))</f>
        <v/>
      </c>
      <c r="L15" t="str">
        <f>IF(C15="","",COUNTIFS(Tabla1[[#All],[sem 03]],"=P",Tabla1[[#All],[llave2]],Gráficos_!C15))</f>
        <v/>
      </c>
      <c r="M15" t="str">
        <f>IF(C15="","",COUNTIFS(Tabla1[[#All],[sem 04]],"=P",Tabla1[[#All],[llave2]],Gráficos_!C15))</f>
        <v/>
      </c>
      <c r="N15" t="str">
        <f>IF(C15="","",COUNTIFS(Tabla1[[#All],[sem 05]],"=P",Tabla1[[#All],[llave2]],Gráficos_!C15))</f>
        <v/>
      </c>
      <c r="O15" t="str">
        <f>IF(C15="","",COUNTIFS(Tabla1[[#All],[sem 06]],"=P",Tabla1[[#All],[llave2]],Gráficos_!C15))</f>
        <v/>
      </c>
      <c r="P15" t="str">
        <f>IF(C15="","",COUNTIFS(Tabla1[[#All],[sem 07]],"=P",Tabla1[[#All],[llave2]],Gráficos_!C15))</f>
        <v/>
      </c>
      <c r="Q15" t="str">
        <f>IF(C15="","",COUNTIFS(Tabla1[[#All],[sem 08]],"=P",Tabla1[[#All],[llave2]],Gráficos_!C15))</f>
        <v/>
      </c>
      <c r="R15" t="str">
        <f>IF(C15="","",COUNTIFS(Tabla1[[#All],[sem 09]],"=P",Tabla1[[#All],[llave2]],Gráficos_!C15))</f>
        <v/>
      </c>
      <c r="S15" t="str">
        <f>IF(C15="","",COUNTIFS(Tabla1[[#All],[sem 10]],"=P",Tabla1[[#All],[llave2]],Gráficos_!C15))</f>
        <v/>
      </c>
      <c r="T15" t="str">
        <f>IF(C15="","",COUNTIFS(Tabla1[[#All],[sem 11]],"=P",Tabla1[[#All],[llave2]],Gráficos_!C15))</f>
        <v/>
      </c>
      <c r="U15" t="str">
        <f>IF(C15="","",COUNTIFS(Tabla1[[#All],[sem 12]],"=P",Tabla1[[#All],[llave2]],Gráficos_!C15))</f>
        <v/>
      </c>
      <c r="V15" t="str">
        <f>IF(C15="","",COUNTIFS(Tabla1[[#All],[sem 13]],"=P",Tabla1[[#All],[llave2]],Gráficos_!C15))</f>
        <v/>
      </c>
      <c r="W15" t="str">
        <f>IF(C15="","",COUNTIFS(Tabla1[[#All],[sem 14]],"=P",Tabla1[[#All],[llave2]],Gráficos_!C15))</f>
        <v/>
      </c>
      <c r="X15" t="str">
        <f>IF(C15="","",COUNTIFS(Tabla1[[#All],[sem 15]],"=P",Tabla1[[#All],[llave2]],Gráficos_!C15))</f>
        <v/>
      </c>
      <c r="Y15" s="188" t="str">
        <f>IF(C15="","",COUNTIFS(Tabla1[[#All],[sem 16]],"=P",Tabla1[[#All],[llave2]],Gráficos_!C15))</f>
        <v/>
      </c>
      <c r="AA15" s="184" t="str">
        <f t="shared" si="0"/>
        <v/>
      </c>
      <c r="AB15" t="str">
        <f t="shared" si="1"/>
        <v/>
      </c>
      <c r="AC15" s="62" t="str">
        <f t="shared" si="2"/>
        <v/>
      </c>
      <c r="AD15" t="str">
        <f t="shared" si="3"/>
        <v/>
      </c>
      <c r="AE15" t="str">
        <f t="shared" si="13"/>
        <v/>
      </c>
      <c r="AF15" t="str">
        <f t="shared" si="4"/>
        <v/>
      </c>
      <c r="AG15" t="str">
        <f t="shared" si="5"/>
        <v/>
      </c>
      <c r="AH15" t="str">
        <f t="shared" si="6"/>
        <v/>
      </c>
      <c r="AI15" t="str">
        <f t="shared" si="7"/>
        <v/>
      </c>
      <c r="AK15" t="str">
        <f t="shared" si="14"/>
        <v/>
      </c>
      <c r="AL15" t="str">
        <f t="shared" si="8"/>
        <v/>
      </c>
      <c r="AM15" t="str">
        <f t="shared" si="8"/>
        <v/>
      </c>
      <c r="AN15" t="str">
        <f t="shared" si="8"/>
        <v/>
      </c>
      <c r="AO15" t="str">
        <f t="shared" si="8"/>
        <v/>
      </c>
      <c r="AP15" t="str">
        <f t="shared" si="8"/>
        <v/>
      </c>
      <c r="AQ15" t="str">
        <f t="shared" si="8"/>
        <v/>
      </c>
      <c r="AR15" t="str">
        <f t="shared" si="8"/>
        <v/>
      </c>
      <c r="AS15" t="str">
        <f t="shared" si="8"/>
        <v/>
      </c>
      <c r="AT15" t="str">
        <f t="shared" si="8"/>
        <v/>
      </c>
      <c r="AU15" t="str">
        <f t="shared" si="8"/>
        <v/>
      </c>
      <c r="AV15" t="str">
        <f t="shared" si="8"/>
        <v/>
      </c>
      <c r="AW15" t="str">
        <f t="shared" si="9"/>
        <v/>
      </c>
      <c r="AX15" t="str">
        <f t="shared" si="10"/>
        <v/>
      </c>
      <c r="AY15" t="str">
        <f t="shared" si="11"/>
        <v/>
      </c>
      <c r="AZ15" s="188" t="str">
        <f t="shared" si="12"/>
        <v/>
      </c>
      <c r="BA15" t="str">
        <f t="shared" si="15"/>
        <v/>
      </c>
    </row>
    <row r="16" spans="2:59">
      <c r="I16" t="str">
        <f>IF(C16="","",COUNTIFS(Tabla1[[#All],[¿Pasó a miembro?]],"Si",Tabla1[[#All],[Tipo Incrito]],"&lt;&gt;Pre-Inscrito",Tabla1[[#All],[llave2]],Gráficos_!C16))</f>
        <v/>
      </c>
      <c r="J16" s="184" t="str">
        <f>IF(C16="","",COUNTIFS(Tabla1[[#All],[sem 01]],"=P",Tabla1[[#All],[llave2]],Gráficos_!C16))</f>
        <v/>
      </c>
      <c r="K16" t="str">
        <f>IF(C16="","",COUNTIFS(Tabla1[[#All],[sem 02]],"=P",Tabla1[[#All],[llave2]],Gráficos_!C16))</f>
        <v/>
      </c>
      <c r="L16" t="str">
        <f>IF(C16="","",COUNTIFS(Tabla1[[#All],[sem 03]],"=P",Tabla1[[#All],[llave2]],Gráficos_!C16))</f>
        <v/>
      </c>
      <c r="M16" t="str">
        <f>IF(C16="","",COUNTIFS(Tabla1[[#All],[sem 04]],"=P",Tabla1[[#All],[llave2]],Gráficos_!C16))</f>
        <v/>
      </c>
      <c r="N16" t="str">
        <f>IF(C16="","",COUNTIFS(Tabla1[[#All],[sem 05]],"=P",Tabla1[[#All],[llave2]],Gráficos_!C16))</f>
        <v/>
      </c>
      <c r="O16" t="str">
        <f>IF(C16="","",COUNTIFS(Tabla1[[#All],[sem 06]],"=P",Tabla1[[#All],[llave2]],Gráficos_!C16))</f>
        <v/>
      </c>
      <c r="P16" t="str">
        <f>IF(C16="","",COUNTIFS(Tabla1[[#All],[sem 07]],"=P",Tabla1[[#All],[llave2]],Gráficos_!C16))</f>
        <v/>
      </c>
      <c r="Q16" t="str">
        <f>IF(C16="","",COUNTIFS(Tabla1[[#All],[sem 08]],"=P",Tabla1[[#All],[llave2]],Gráficos_!C16))</f>
        <v/>
      </c>
      <c r="R16" t="str">
        <f>IF(C16="","",COUNTIFS(Tabla1[[#All],[sem 09]],"=P",Tabla1[[#All],[llave2]],Gráficos_!C16))</f>
        <v/>
      </c>
      <c r="S16" t="str">
        <f>IF(C16="","",COUNTIFS(Tabla1[[#All],[sem 10]],"=P",Tabla1[[#All],[llave2]],Gráficos_!C16))</f>
        <v/>
      </c>
      <c r="T16" t="str">
        <f>IF(C16="","",COUNTIFS(Tabla1[[#All],[sem 11]],"=P",Tabla1[[#All],[llave2]],Gráficos_!C16))</f>
        <v/>
      </c>
      <c r="U16" t="str">
        <f>IF(C16="","",COUNTIFS(Tabla1[[#All],[sem 12]],"=P",Tabla1[[#All],[llave2]],Gráficos_!C16))</f>
        <v/>
      </c>
      <c r="V16" t="str">
        <f>IF(C16="","",COUNTIFS(Tabla1[[#All],[sem 13]],"=P",Tabla1[[#All],[llave2]],Gráficos_!C16))</f>
        <v/>
      </c>
      <c r="W16" t="str">
        <f>IF(C16="","",COUNTIFS(Tabla1[[#All],[sem 14]],"=P",Tabla1[[#All],[llave2]],Gráficos_!C16))</f>
        <v/>
      </c>
      <c r="X16" t="str">
        <f>IF(C16="","",COUNTIFS(Tabla1[[#All],[sem 15]],"=P",Tabla1[[#All],[llave2]],Gráficos_!C16))</f>
        <v/>
      </c>
      <c r="Y16" s="188" t="str">
        <f>IF(C16="","",COUNTIFS(Tabla1[[#All],[sem 16]],"=P",Tabla1[[#All],[llave2]],Gráficos_!C16))</f>
        <v/>
      </c>
      <c r="AA16" s="184" t="str">
        <f t="shared" si="0"/>
        <v/>
      </c>
      <c r="AB16" t="str">
        <f t="shared" si="1"/>
        <v/>
      </c>
      <c r="AC16" s="62" t="str">
        <f t="shared" si="2"/>
        <v/>
      </c>
      <c r="AD16" t="str">
        <f t="shared" si="3"/>
        <v/>
      </c>
      <c r="AE16" t="str">
        <f t="shared" si="13"/>
        <v/>
      </c>
      <c r="AF16" t="str">
        <f t="shared" si="4"/>
        <v/>
      </c>
      <c r="AG16" t="str">
        <f t="shared" si="5"/>
        <v/>
      </c>
      <c r="AH16" t="str">
        <f t="shared" si="6"/>
        <v/>
      </c>
      <c r="AI16" t="str">
        <f t="shared" si="7"/>
        <v/>
      </c>
      <c r="AK16" t="str">
        <f t="shared" si="14"/>
        <v/>
      </c>
      <c r="AL16" t="str">
        <f t="shared" si="8"/>
        <v/>
      </c>
      <c r="AM16" t="str">
        <f t="shared" si="8"/>
        <v/>
      </c>
      <c r="AN16" t="str">
        <f t="shared" si="8"/>
        <v/>
      </c>
      <c r="AO16" t="str">
        <f t="shared" si="8"/>
        <v/>
      </c>
      <c r="AP16" t="str">
        <f t="shared" si="8"/>
        <v/>
      </c>
      <c r="AQ16" t="str">
        <f t="shared" si="8"/>
        <v/>
      </c>
      <c r="AR16" t="str">
        <f t="shared" si="8"/>
        <v/>
      </c>
      <c r="AS16" t="str">
        <f t="shared" si="8"/>
        <v/>
      </c>
      <c r="AT16" t="str">
        <f t="shared" si="8"/>
        <v/>
      </c>
      <c r="AU16" t="str">
        <f t="shared" si="8"/>
        <v/>
      </c>
      <c r="AV16" t="str">
        <f t="shared" si="8"/>
        <v/>
      </c>
      <c r="AW16" t="str">
        <f t="shared" si="9"/>
        <v/>
      </c>
      <c r="AX16" t="str">
        <f t="shared" si="10"/>
        <v/>
      </c>
      <c r="AY16" t="str">
        <f t="shared" si="11"/>
        <v/>
      </c>
      <c r="AZ16" s="188" t="str">
        <f t="shared" si="12"/>
        <v/>
      </c>
      <c r="BA16" t="str">
        <f t="shared" si="15"/>
        <v/>
      </c>
    </row>
    <row r="17" spans="9:53">
      <c r="I17" t="str">
        <f>IF(C17="","",COUNTIFS(Tabla1[[#All],[¿Pasó a miembro?]],"Si",Tabla1[[#All],[Tipo Incrito]],"&lt;&gt;Pre-Inscrito",Tabla1[[#All],[llave2]],Gráficos_!C17))</f>
        <v/>
      </c>
      <c r="J17" s="184" t="str">
        <f>IF(C17="","",COUNTIFS(Tabla1[[#All],[sem 01]],"=P",Tabla1[[#All],[llave2]],Gráficos_!C17))</f>
        <v/>
      </c>
      <c r="K17" t="str">
        <f>IF(C17="","",COUNTIFS(Tabla1[[#All],[sem 02]],"=P",Tabla1[[#All],[llave2]],Gráficos_!C17))</f>
        <v/>
      </c>
      <c r="L17" t="str">
        <f>IF(C17="","",COUNTIFS(Tabla1[[#All],[sem 03]],"=P",Tabla1[[#All],[llave2]],Gráficos_!C17))</f>
        <v/>
      </c>
      <c r="M17" t="str">
        <f>IF(C17="","",COUNTIFS(Tabla1[[#All],[sem 04]],"=P",Tabla1[[#All],[llave2]],Gráficos_!C17))</f>
        <v/>
      </c>
      <c r="N17" t="str">
        <f>IF(C17="","",COUNTIFS(Tabla1[[#All],[sem 05]],"=P",Tabla1[[#All],[llave2]],Gráficos_!C17))</f>
        <v/>
      </c>
      <c r="O17" t="str">
        <f>IF(C17="","",COUNTIFS(Tabla1[[#All],[sem 06]],"=P",Tabla1[[#All],[llave2]],Gráficos_!C17))</f>
        <v/>
      </c>
      <c r="P17" t="str">
        <f>IF(C17="","",COUNTIFS(Tabla1[[#All],[sem 07]],"=P",Tabla1[[#All],[llave2]],Gráficos_!C17))</f>
        <v/>
      </c>
      <c r="Q17" t="str">
        <f>IF(C17="","",COUNTIFS(Tabla1[[#All],[sem 08]],"=P",Tabla1[[#All],[llave2]],Gráficos_!C17))</f>
        <v/>
      </c>
      <c r="R17" t="str">
        <f>IF(C17="","",COUNTIFS(Tabla1[[#All],[sem 09]],"=P",Tabla1[[#All],[llave2]],Gráficos_!C17))</f>
        <v/>
      </c>
      <c r="S17" t="str">
        <f>IF(C17="","",COUNTIFS(Tabla1[[#All],[sem 10]],"=P",Tabla1[[#All],[llave2]],Gráficos_!C17))</f>
        <v/>
      </c>
      <c r="T17" t="str">
        <f>IF(C17="","",COUNTIFS(Tabla1[[#All],[sem 11]],"=P",Tabla1[[#All],[llave2]],Gráficos_!C17))</f>
        <v/>
      </c>
      <c r="U17" t="str">
        <f>IF(C17="","",COUNTIFS(Tabla1[[#All],[sem 12]],"=P",Tabla1[[#All],[llave2]],Gráficos_!C17))</f>
        <v/>
      </c>
      <c r="V17" t="str">
        <f>IF(C17="","",COUNTIFS(Tabla1[[#All],[sem 13]],"=P",Tabla1[[#All],[llave2]],Gráficos_!C17))</f>
        <v/>
      </c>
      <c r="W17" t="str">
        <f>IF(C17="","",COUNTIFS(Tabla1[[#All],[sem 14]],"=P",Tabla1[[#All],[llave2]],Gráficos_!C17))</f>
        <v/>
      </c>
      <c r="X17" t="str">
        <f>IF(C17="","",COUNTIFS(Tabla1[[#All],[sem 15]],"=P",Tabla1[[#All],[llave2]],Gráficos_!C17))</f>
        <v/>
      </c>
      <c r="Y17" s="188" t="str">
        <f>IF(C17="","",COUNTIFS(Tabla1[[#All],[sem 16]],"=P",Tabla1[[#All],[llave2]],Gráficos_!C17))</f>
        <v/>
      </c>
      <c r="AA17" s="184" t="str">
        <f t="shared" si="0"/>
        <v/>
      </c>
      <c r="AB17" t="str">
        <f t="shared" si="1"/>
        <v/>
      </c>
      <c r="AC17" s="62" t="str">
        <f t="shared" si="2"/>
        <v/>
      </c>
      <c r="AD17" t="str">
        <f t="shared" si="3"/>
        <v/>
      </c>
      <c r="AE17" t="str">
        <f t="shared" si="13"/>
        <v/>
      </c>
      <c r="AF17" t="str">
        <f t="shared" si="4"/>
        <v/>
      </c>
      <c r="AG17" t="str">
        <f t="shared" si="5"/>
        <v/>
      </c>
      <c r="AH17" t="str">
        <f t="shared" si="6"/>
        <v/>
      </c>
      <c r="AI17" t="str">
        <f t="shared" si="7"/>
        <v/>
      </c>
      <c r="AK17" t="str">
        <f t="shared" si="14"/>
        <v/>
      </c>
      <c r="AL17" t="str">
        <f t="shared" si="8"/>
        <v/>
      </c>
      <c r="AM17" t="str">
        <f t="shared" si="8"/>
        <v/>
      </c>
      <c r="AN17" t="str">
        <f t="shared" si="8"/>
        <v/>
      </c>
      <c r="AO17" t="str">
        <f t="shared" si="8"/>
        <v/>
      </c>
      <c r="AP17" t="str">
        <f t="shared" si="8"/>
        <v/>
      </c>
      <c r="AQ17" t="str">
        <f t="shared" si="8"/>
        <v/>
      </c>
      <c r="AR17" t="str">
        <f t="shared" si="8"/>
        <v/>
      </c>
      <c r="AS17" t="str">
        <f t="shared" si="8"/>
        <v/>
      </c>
      <c r="AT17" t="str">
        <f t="shared" si="8"/>
        <v/>
      </c>
      <c r="AU17" t="str">
        <f t="shared" si="8"/>
        <v/>
      </c>
      <c r="AV17" t="str">
        <f t="shared" si="8"/>
        <v/>
      </c>
      <c r="AW17" t="str">
        <f t="shared" si="9"/>
        <v/>
      </c>
      <c r="AX17" t="str">
        <f t="shared" si="10"/>
        <v/>
      </c>
      <c r="AY17" t="str">
        <f t="shared" si="11"/>
        <v/>
      </c>
      <c r="AZ17" s="188" t="str">
        <f t="shared" si="12"/>
        <v/>
      </c>
      <c r="BA17" t="str">
        <f t="shared" si="15"/>
        <v/>
      </c>
    </row>
    <row r="18" spans="9:53">
      <c r="I18" t="str">
        <f>IF(C18="","",COUNTIFS(Tabla1[[#All],[¿Pasó a miembro?]],"Si",Tabla1[[#All],[Tipo Incrito]],"&lt;&gt;Pre-Inscrito",Tabla1[[#All],[llave2]],Gráficos_!C18))</f>
        <v/>
      </c>
      <c r="J18" s="184" t="str">
        <f>IF(C18="","",COUNTIFS(Tabla1[[#All],[sem 01]],"=P",Tabla1[[#All],[llave2]],Gráficos_!C18))</f>
        <v/>
      </c>
      <c r="K18" t="str">
        <f>IF(C18="","",COUNTIFS(Tabla1[[#All],[sem 02]],"=P",Tabla1[[#All],[llave2]],Gráficos_!C18))</f>
        <v/>
      </c>
      <c r="L18" t="str">
        <f>IF(C18="","",COUNTIFS(Tabla1[[#All],[sem 03]],"=P",Tabla1[[#All],[llave2]],Gráficos_!C18))</f>
        <v/>
      </c>
      <c r="M18" t="str">
        <f>IF(C18="","",COUNTIFS(Tabla1[[#All],[sem 04]],"=P",Tabla1[[#All],[llave2]],Gráficos_!C18))</f>
        <v/>
      </c>
      <c r="N18" t="str">
        <f>IF(C18="","",COUNTIFS(Tabla1[[#All],[sem 05]],"=P",Tabla1[[#All],[llave2]],Gráficos_!C18))</f>
        <v/>
      </c>
      <c r="O18" t="str">
        <f>IF(C18="","",COUNTIFS(Tabla1[[#All],[sem 06]],"=P",Tabla1[[#All],[llave2]],Gráficos_!C18))</f>
        <v/>
      </c>
      <c r="P18" t="str">
        <f>IF(C18="","",COUNTIFS(Tabla1[[#All],[sem 07]],"=P",Tabla1[[#All],[llave2]],Gráficos_!C18))</f>
        <v/>
      </c>
      <c r="Q18" t="str">
        <f>IF(C18="","",COUNTIFS(Tabla1[[#All],[sem 08]],"=P",Tabla1[[#All],[llave2]],Gráficos_!C18))</f>
        <v/>
      </c>
      <c r="R18" t="str">
        <f>IF(C18="","",COUNTIFS(Tabla1[[#All],[sem 09]],"=P",Tabla1[[#All],[llave2]],Gráficos_!C18))</f>
        <v/>
      </c>
      <c r="S18" t="str">
        <f>IF(C18="","",COUNTIFS(Tabla1[[#All],[sem 10]],"=P",Tabla1[[#All],[llave2]],Gráficos_!C18))</f>
        <v/>
      </c>
      <c r="T18" t="str">
        <f>IF(C18="","",COUNTIFS(Tabla1[[#All],[sem 11]],"=P",Tabla1[[#All],[llave2]],Gráficos_!C18))</f>
        <v/>
      </c>
      <c r="U18" t="str">
        <f>IF(C18="","",COUNTIFS(Tabla1[[#All],[sem 12]],"=P",Tabla1[[#All],[llave2]],Gráficos_!C18))</f>
        <v/>
      </c>
      <c r="V18" t="str">
        <f>IF(C18="","",COUNTIFS(Tabla1[[#All],[sem 13]],"=P",Tabla1[[#All],[llave2]],Gráficos_!C18))</f>
        <v/>
      </c>
      <c r="W18" t="str">
        <f>IF(C18="","",COUNTIFS(Tabla1[[#All],[sem 14]],"=P",Tabla1[[#All],[llave2]],Gráficos_!C18))</f>
        <v/>
      </c>
      <c r="X18" t="str">
        <f>IF(C18="","",COUNTIFS(Tabla1[[#All],[sem 15]],"=P",Tabla1[[#All],[llave2]],Gráficos_!C18))</f>
        <v/>
      </c>
      <c r="Y18" s="188" t="str">
        <f>IF(C18="","",COUNTIFS(Tabla1[[#All],[sem 16]],"=P",Tabla1[[#All],[llave2]],Gráficos_!C18))</f>
        <v/>
      </c>
      <c r="AA18" s="184" t="str">
        <f t="shared" si="0"/>
        <v/>
      </c>
      <c r="AB18" t="str">
        <f t="shared" si="1"/>
        <v/>
      </c>
      <c r="AC18" s="62" t="str">
        <f t="shared" si="2"/>
        <v/>
      </c>
      <c r="AD18" t="str">
        <f t="shared" si="3"/>
        <v/>
      </c>
      <c r="AE18" t="str">
        <f t="shared" si="13"/>
        <v/>
      </c>
      <c r="AF18" t="str">
        <f t="shared" si="4"/>
        <v/>
      </c>
      <c r="AG18" t="str">
        <f t="shared" si="5"/>
        <v/>
      </c>
      <c r="AH18" t="str">
        <f t="shared" si="6"/>
        <v/>
      </c>
      <c r="AI18" t="str">
        <f t="shared" si="7"/>
        <v/>
      </c>
      <c r="AK18" t="str">
        <f t="shared" si="14"/>
        <v/>
      </c>
      <c r="AL18" t="str">
        <f t="shared" si="8"/>
        <v/>
      </c>
      <c r="AM18" t="str">
        <f t="shared" si="8"/>
        <v/>
      </c>
      <c r="AN18" t="str">
        <f t="shared" si="8"/>
        <v/>
      </c>
      <c r="AO18" t="str">
        <f t="shared" si="8"/>
        <v/>
      </c>
      <c r="AP18" t="str">
        <f t="shared" si="8"/>
        <v/>
      </c>
      <c r="AQ18" t="str">
        <f t="shared" si="8"/>
        <v/>
      </c>
      <c r="AR18" t="str">
        <f t="shared" si="8"/>
        <v/>
      </c>
      <c r="AS18" t="str">
        <f t="shared" si="8"/>
        <v/>
      </c>
      <c r="AT18" t="str">
        <f t="shared" si="8"/>
        <v/>
      </c>
      <c r="AU18" t="str">
        <f t="shared" si="8"/>
        <v/>
      </c>
      <c r="AV18" t="str">
        <f t="shared" si="8"/>
        <v/>
      </c>
      <c r="AW18" t="str">
        <f t="shared" si="9"/>
        <v/>
      </c>
      <c r="AX18" t="str">
        <f t="shared" si="10"/>
        <v/>
      </c>
      <c r="AY18" t="str">
        <f t="shared" si="11"/>
        <v/>
      </c>
      <c r="AZ18" s="188" t="str">
        <f t="shared" si="12"/>
        <v/>
      </c>
      <c r="BA18" t="str">
        <f t="shared" si="15"/>
        <v/>
      </c>
    </row>
    <row r="19" spans="9:53">
      <c r="I19" t="str">
        <f>IF(C19="","",COUNTIFS(Tabla1[[#All],[¿Pasó a miembro?]],"Si",Tabla1[[#All],[Tipo Incrito]],"&lt;&gt;Pre-Inscrito",Tabla1[[#All],[llave2]],Gráficos_!C19))</f>
        <v/>
      </c>
      <c r="J19" s="184" t="str">
        <f>IF(C19="","",COUNTIFS(Tabla1[[#All],[sem 01]],"=P",Tabla1[[#All],[llave2]],Gráficos_!C19))</f>
        <v/>
      </c>
      <c r="K19" t="str">
        <f>IF(C19="","",COUNTIFS(Tabla1[[#All],[sem 02]],"=P",Tabla1[[#All],[llave2]],Gráficos_!C19))</f>
        <v/>
      </c>
      <c r="L19" t="str">
        <f>IF(C19="","",COUNTIFS(Tabla1[[#All],[sem 03]],"=P",Tabla1[[#All],[llave2]],Gráficos_!C19))</f>
        <v/>
      </c>
      <c r="M19" t="str">
        <f>IF(C19="","",COUNTIFS(Tabla1[[#All],[sem 04]],"=P",Tabla1[[#All],[llave2]],Gráficos_!C19))</f>
        <v/>
      </c>
      <c r="N19" t="str">
        <f>IF(C19="","",COUNTIFS(Tabla1[[#All],[sem 05]],"=P",Tabla1[[#All],[llave2]],Gráficos_!C19))</f>
        <v/>
      </c>
      <c r="O19" t="str">
        <f>IF(C19="","",COUNTIFS(Tabla1[[#All],[sem 06]],"=P",Tabla1[[#All],[llave2]],Gráficos_!C19))</f>
        <v/>
      </c>
      <c r="P19" t="str">
        <f>IF(C19="","",COUNTIFS(Tabla1[[#All],[sem 07]],"=P",Tabla1[[#All],[llave2]],Gráficos_!C19))</f>
        <v/>
      </c>
      <c r="Q19" t="str">
        <f>IF(C19="","",COUNTIFS(Tabla1[[#All],[sem 08]],"=P",Tabla1[[#All],[llave2]],Gráficos_!C19))</f>
        <v/>
      </c>
      <c r="R19" t="str">
        <f>IF(C19="","",COUNTIFS(Tabla1[[#All],[sem 09]],"=P",Tabla1[[#All],[llave2]],Gráficos_!C19))</f>
        <v/>
      </c>
      <c r="S19" t="str">
        <f>IF(C19="","",COUNTIFS(Tabla1[[#All],[sem 10]],"=P",Tabla1[[#All],[llave2]],Gráficos_!C19))</f>
        <v/>
      </c>
      <c r="T19" t="str">
        <f>IF(C19="","",COUNTIFS(Tabla1[[#All],[sem 11]],"=P",Tabla1[[#All],[llave2]],Gráficos_!C19))</f>
        <v/>
      </c>
      <c r="U19" t="str">
        <f>IF(C19="","",COUNTIFS(Tabla1[[#All],[sem 12]],"=P",Tabla1[[#All],[llave2]],Gráficos_!C19))</f>
        <v/>
      </c>
      <c r="V19" t="str">
        <f>IF(C19="","",COUNTIFS(Tabla1[[#All],[sem 13]],"=P",Tabla1[[#All],[llave2]],Gráficos_!C19))</f>
        <v/>
      </c>
      <c r="W19" t="str">
        <f>IF(C19="","",COUNTIFS(Tabla1[[#All],[sem 14]],"=P",Tabla1[[#All],[llave2]],Gráficos_!C19))</f>
        <v/>
      </c>
      <c r="X19" t="str">
        <f>IF(C19="","",COUNTIFS(Tabla1[[#All],[sem 15]],"=P",Tabla1[[#All],[llave2]],Gráficos_!C19))</f>
        <v/>
      </c>
      <c r="Y19" s="188" t="str">
        <f>IF(C19="","",COUNTIFS(Tabla1[[#All],[sem 16]],"=P",Tabla1[[#All],[llave2]],Gráficos_!C19))</f>
        <v/>
      </c>
      <c r="AA19" s="184" t="str">
        <f t="shared" si="0"/>
        <v/>
      </c>
      <c r="AB19" t="str">
        <f t="shared" si="1"/>
        <v/>
      </c>
      <c r="AC19" s="62" t="str">
        <f t="shared" si="2"/>
        <v/>
      </c>
      <c r="AD19" t="str">
        <f t="shared" si="3"/>
        <v/>
      </c>
      <c r="AE19" t="str">
        <f t="shared" si="13"/>
        <v/>
      </c>
      <c r="AF19" t="str">
        <f t="shared" si="4"/>
        <v/>
      </c>
      <c r="AG19" t="str">
        <f t="shared" si="5"/>
        <v/>
      </c>
      <c r="AH19" t="str">
        <f t="shared" si="6"/>
        <v/>
      </c>
      <c r="AI19" t="str">
        <f t="shared" si="7"/>
        <v/>
      </c>
      <c r="AK19" t="str">
        <f t="shared" si="14"/>
        <v/>
      </c>
      <c r="AL19" t="str">
        <f t="shared" si="8"/>
        <v/>
      </c>
      <c r="AM19" t="str">
        <f t="shared" si="8"/>
        <v/>
      </c>
      <c r="AN19" t="str">
        <f t="shared" si="8"/>
        <v/>
      </c>
      <c r="AO19" t="str">
        <f t="shared" si="8"/>
        <v/>
      </c>
      <c r="AP19" t="str">
        <f t="shared" si="8"/>
        <v/>
      </c>
      <c r="AQ19" t="str">
        <f t="shared" si="8"/>
        <v/>
      </c>
      <c r="AR19" t="str">
        <f t="shared" si="8"/>
        <v/>
      </c>
      <c r="AS19" t="str">
        <f t="shared" si="8"/>
        <v/>
      </c>
      <c r="AT19" t="str">
        <f t="shared" si="8"/>
        <v/>
      </c>
      <c r="AU19" t="str">
        <f t="shared" si="8"/>
        <v/>
      </c>
      <c r="AV19" t="str">
        <f t="shared" si="8"/>
        <v/>
      </c>
      <c r="AW19" t="str">
        <f t="shared" si="9"/>
        <v/>
      </c>
      <c r="AX19" t="str">
        <f t="shared" si="10"/>
        <v/>
      </c>
      <c r="AY19" t="str">
        <f t="shared" si="11"/>
        <v/>
      </c>
      <c r="AZ19" s="188" t="str">
        <f t="shared" si="12"/>
        <v/>
      </c>
      <c r="BA19" t="str">
        <f t="shared" si="15"/>
        <v/>
      </c>
    </row>
    <row r="20" spans="9:53">
      <c r="I20" t="str">
        <f>IF(C20="","",COUNTIFS(Tabla1[[#All],[¿Pasó a miembro?]],"Si",Tabla1[[#All],[Tipo Incrito]],"&lt;&gt;Pre-Inscrito",Tabla1[[#All],[llave2]],Gráficos_!C20))</f>
        <v/>
      </c>
      <c r="J20" s="184" t="str">
        <f>IF(C20="","",COUNTIFS(Tabla1[[#All],[sem 01]],"=P",Tabla1[[#All],[llave2]],Gráficos_!C20))</f>
        <v/>
      </c>
      <c r="K20" t="str">
        <f>IF(C20="","",COUNTIFS(Tabla1[[#All],[sem 02]],"=P",Tabla1[[#All],[llave2]],Gráficos_!C20))</f>
        <v/>
      </c>
      <c r="L20" t="str">
        <f>IF(C20="","",COUNTIFS(Tabla1[[#All],[sem 03]],"=P",Tabla1[[#All],[llave2]],Gráficos_!C20))</f>
        <v/>
      </c>
      <c r="M20" t="str">
        <f>IF(C20="","",COUNTIFS(Tabla1[[#All],[sem 04]],"=P",Tabla1[[#All],[llave2]],Gráficos_!C20))</f>
        <v/>
      </c>
      <c r="N20" t="str">
        <f>IF(C20="","",COUNTIFS(Tabla1[[#All],[sem 05]],"=P",Tabla1[[#All],[llave2]],Gráficos_!C20))</f>
        <v/>
      </c>
      <c r="O20" t="str">
        <f>IF(C20="","",COUNTIFS(Tabla1[[#All],[sem 06]],"=P",Tabla1[[#All],[llave2]],Gráficos_!C20))</f>
        <v/>
      </c>
      <c r="P20" t="str">
        <f>IF(C20="","",COUNTIFS(Tabla1[[#All],[sem 07]],"=P",Tabla1[[#All],[llave2]],Gráficos_!C20))</f>
        <v/>
      </c>
      <c r="Q20" t="str">
        <f>IF(C20="","",COUNTIFS(Tabla1[[#All],[sem 08]],"=P",Tabla1[[#All],[llave2]],Gráficos_!C20))</f>
        <v/>
      </c>
      <c r="R20" t="str">
        <f>IF(C20="","",COUNTIFS(Tabla1[[#All],[sem 09]],"=P",Tabla1[[#All],[llave2]],Gráficos_!C20))</f>
        <v/>
      </c>
      <c r="S20" t="str">
        <f>IF(C20="","",COUNTIFS(Tabla1[[#All],[sem 10]],"=P",Tabla1[[#All],[llave2]],Gráficos_!C20))</f>
        <v/>
      </c>
      <c r="T20" t="str">
        <f>IF(C20="","",COUNTIFS(Tabla1[[#All],[sem 11]],"=P",Tabla1[[#All],[llave2]],Gráficos_!C20))</f>
        <v/>
      </c>
      <c r="U20" t="str">
        <f>IF(C20="","",COUNTIFS(Tabla1[[#All],[sem 12]],"=P",Tabla1[[#All],[llave2]],Gráficos_!C20))</f>
        <v/>
      </c>
      <c r="V20" t="str">
        <f>IF(C20="","",COUNTIFS(Tabla1[[#All],[sem 13]],"=P",Tabla1[[#All],[llave2]],Gráficos_!C20))</f>
        <v/>
      </c>
      <c r="W20" t="str">
        <f>IF(C20="","",COUNTIFS(Tabla1[[#All],[sem 14]],"=P",Tabla1[[#All],[llave2]],Gráficos_!C20))</f>
        <v/>
      </c>
      <c r="X20" t="str">
        <f>IF(C20="","",COUNTIFS(Tabla1[[#All],[sem 15]],"=P",Tabla1[[#All],[llave2]],Gráficos_!C20))</f>
        <v/>
      </c>
      <c r="Y20" s="188" t="str">
        <f>IF(C20="","",COUNTIFS(Tabla1[[#All],[sem 16]],"=P",Tabla1[[#All],[llave2]],Gráficos_!C20))</f>
        <v/>
      </c>
      <c r="AA20" s="184" t="str">
        <f t="shared" si="0"/>
        <v/>
      </c>
      <c r="AB20" t="str">
        <f t="shared" si="1"/>
        <v/>
      </c>
      <c r="AC20" s="62" t="str">
        <f t="shared" si="2"/>
        <v/>
      </c>
      <c r="AD20" t="str">
        <f t="shared" si="3"/>
        <v/>
      </c>
      <c r="AE20" t="str">
        <f t="shared" si="13"/>
        <v/>
      </c>
      <c r="AF20" t="str">
        <f t="shared" si="4"/>
        <v/>
      </c>
      <c r="AG20" t="str">
        <f t="shared" si="5"/>
        <v/>
      </c>
      <c r="AH20" t="str">
        <f t="shared" si="6"/>
        <v/>
      </c>
      <c r="AI20" t="str">
        <f t="shared" si="7"/>
        <v/>
      </c>
      <c r="AK20" t="str">
        <f t="shared" si="14"/>
        <v/>
      </c>
      <c r="AL20" t="str">
        <f t="shared" si="8"/>
        <v/>
      </c>
      <c r="AM20" t="str">
        <f t="shared" si="8"/>
        <v/>
      </c>
      <c r="AN20" t="str">
        <f t="shared" si="8"/>
        <v/>
      </c>
      <c r="AO20" t="str">
        <f t="shared" si="8"/>
        <v/>
      </c>
      <c r="AP20" t="str">
        <f t="shared" si="8"/>
        <v/>
      </c>
      <c r="AQ20" t="str">
        <f t="shared" si="8"/>
        <v/>
      </c>
      <c r="AR20" t="str">
        <f t="shared" si="8"/>
        <v/>
      </c>
      <c r="AS20" t="str">
        <f t="shared" si="8"/>
        <v/>
      </c>
      <c r="AT20" t="str">
        <f t="shared" si="8"/>
        <v/>
      </c>
      <c r="AU20" t="str">
        <f t="shared" si="8"/>
        <v/>
      </c>
      <c r="AV20" t="str">
        <f t="shared" si="8"/>
        <v/>
      </c>
      <c r="AW20" t="str">
        <f t="shared" si="9"/>
        <v/>
      </c>
      <c r="AX20" t="str">
        <f t="shared" si="10"/>
        <v/>
      </c>
      <c r="AY20" t="str">
        <f t="shared" si="11"/>
        <v/>
      </c>
      <c r="AZ20" s="188" t="str">
        <f t="shared" si="12"/>
        <v/>
      </c>
      <c r="BA20" t="str">
        <f t="shared" si="15"/>
        <v/>
      </c>
    </row>
    <row r="21" spans="9:53">
      <c r="I21" t="str">
        <f>IF(C21="","",COUNTIFS(Tabla1[[#All],[¿Pasó a miembro?]],"Si",Tabla1[[#All],[Tipo Incrito]],"&lt;&gt;Pre-Inscrito",Tabla1[[#All],[llave2]],Gráficos_!C21))</f>
        <v/>
      </c>
      <c r="J21" s="184" t="str">
        <f>IF(C21="","",COUNTIFS(Tabla1[[#All],[sem 01]],"=P",Tabla1[[#All],[llave2]],Gráficos_!C21))</f>
        <v/>
      </c>
      <c r="K21" t="str">
        <f>IF(C21="","",COUNTIFS(Tabla1[[#All],[sem 02]],"=P",Tabla1[[#All],[llave2]],Gráficos_!C21))</f>
        <v/>
      </c>
      <c r="L21" t="str">
        <f>IF(C21="","",COUNTIFS(Tabla1[[#All],[sem 03]],"=P",Tabla1[[#All],[llave2]],Gráficos_!C21))</f>
        <v/>
      </c>
      <c r="M21" t="str">
        <f>IF(C21="","",COUNTIFS(Tabla1[[#All],[sem 04]],"=P",Tabla1[[#All],[llave2]],Gráficos_!C21))</f>
        <v/>
      </c>
      <c r="N21" t="str">
        <f>IF(C21="","",COUNTIFS(Tabla1[[#All],[sem 05]],"=P",Tabla1[[#All],[llave2]],Gráficos_!C21))</f>
        <v/>
      </c>
      <c r="O21" t="str">
        <f>IF(C21="","",COUNTIFS(Tabla1[[#All],[sem 06]],"=P",Tabla1[[#All],[llave2]],Gráficos_!C21))</f>
        <v/>
      </c>
      <c r="P21" t="str">
        <f>IF(C21="","",COUNTIFS(Tabla1[[#All],[sem 07]],"=P",Tabla1[[#All],[llave2]],Gráficos_!C21))</f>
        <v/>
      </c>
      <c r="Q21" t="str">
        <f>IF(C21="","",COUNTIFS(Tabla1[[#All],[sem 08]],"=P",Tabla1[[#All],[llave2]],Gráficos_!C21))</f>
        <v/>
      </c>
      <c r="R21" t="str">
        <f>IF(C21="","",COUNTIFS(Tabla1[[#All],[sem 09]],"=P",Tabla1[[#All],[llave2]],Gráficos_!C21))</f>
        <v/>
      </c>
      <c r="S21" t="str">
        <f>IF(C21="","",COUNTIFS(Tabla1[[#All],[sem 10]],"=P",Tabla1[[#All],[llave2]],Gráficos_!C21))</f>
        <v/>
      </c>
      <c r="T21" t="str">
        <f>IF(C21="","",COUNTIFS(Tabla1[[#All],[sem 11]],"=P",Tabla1[[#All],[llave2]],Gráficos_!C21))</f>
        <v/>
      </c>
      <c r="U21" t="str">
        <f>IF(C21="","",COUNTIFS(Tabla1[[#All],[sem 12]],"=P",Tabla1[[#All],[llave2]],Gráficos_!C21))</f>
        <v/>
      </c>
      <c r="V21" t="str">
        <f>IF(C21="","",COUNTIFS(Tabla1[[#All],[sem 13]],"=P",Tabla1[[#All],[llave2]],Gráficos_!C21))</f>
        <v/>
      </c>
      <c r="W21" t="str">
        <f>IF(C21="","",COUNTIFS(Tabla1[[#All],[sem 14]],"=P",Tabla1[[#All],[llave2]],Gráficos_!C21))</f>
        <v/>
      </c>
      <c r="X21" t="str">
        <f>IF(C21="","",COUNTIFS(Tabla1[[#All],[sem 15]],"=P",Tabla1[[#All],[llave2]],Gráficos_!C21))</f>
        <v/>
      </c>
      <c r="Y21" s="188" t="str">
        <f>IF(C21="","",COUNTIFS(Tabla1[[#All],[sem 16]],"=P",Tabla1[[#All],[llave2]],Gráficos_!C21))</f>
        <v/>
      </c>
      <c r="AA21" s="184" t="str">
        <f t="shared" si="0"/>
        <v/>
      </c>
      <c r="AB21" t="str">
        <f t="shared" si="1"/>
        <v/>
      </c>
      <c r="AC21" s="62" t="str">
        <f t="shared" si="2"/>
        <v/>
      </c>
      <c r="AD21" t="str">
        <f t="shared" si="3"/>
        <v/>
      </c>
      <c r="AE21" t="str">
        <f t="shared" si="13"/>
        <v/>
      </c>
      <c r="AF21" t="str">
        <f t="shared" si="4"/>
        <v/>
      </c>
      <c r="AG21" t="str">
        <f t="shared" si="5"/>
        <v/>
      </c>
      <c r="AH21" t="str">
        <f t="shared" si="6"/>
        <v/>
      </c>
      <c r="AI21" t="str">
        <f t="shared" si="7"/>
        <v/>
      </c>
      <c r="AK21" t="str">
        <f t="shared" si="14"/>
        <v/>
      </c>
      <c r="AL21" t="str">
        <f t="shared" si="8"/>
        <v/>
      </c>
      <c r="AM21" t="str">
        <f t="shared" si="8"/>
        <v/>
      </c>
      <c r="AN21" t="str">
        <f t="shared" si="8"/>
        <v/>
      </c>
      <c r="AO21" t="str">
        <f t="shared" si="8"/>
        <v/>
      </c>
      <c r="AP21" t="str">
        <f t="shared" si="8"/>
        <v/>
      </c>
      <c r="AQ21" t="str">
        <f t="shared" si="8"/>
        <v/>
      </c>
      <c r="AR21" t="str">
        <f t="shared" si="8"/>
        <v/>
      </c>
      <c r="AS21" t="str">
        <f t="shared" si="8"/>
        <v/>
      </c>
      <c r="AT21" t="str">
        <f t="shared" si="8"/>
        <v/>
      </c>
      <c r="AU21" t="str">
        <f t="shared" si="8"/>
        <v/>
      </c>
      <c r="AV21" t="str">
        <f t="shared" si="8"/>
        <v/>
      </c>
      <c r="AW21" t="str">
        <f t="shared" si="9"/>
        <v/>
      </c>
      <c r="AX21" t="str">
        <f t="shared" si="10"/>
        <v/>
      </c>
      <c r="AY21" t="str">
        <f t="shared" si="11"/>
        <v/>
      </c>
      <c r="AZ21" s="188" t="str">
        <f t="shared" si="12"/>
        <v/>
      </c>
      <c r="BA21" t="str">
        <f t="shared" si="15"/>
        <v/>
      </c>
    </row>
    <row r="22" spans="9:53">
      <c r="I22" t="str">
        <f>IF(C22="","",COUNTIFS(Tabla1[[#All],[¿Pasó a miembro?]],"Si",Tabla1[[#All],[Tipo Incrito]],"&lt;&gt;Pre-Inscrito",Tabla1[[#All],[llave2]],Gráficos_!C22))</f>
        <v/>
      </c>
      <c r="J22" s="184" t="str">
        <f>IF(C22="","",COUNTIFS(Tabla1[[#All],[sem 01]],"=P",Tabla1[[#All],[llave2]],Gráficos_!C22))</f>
        <v/>
      </c>
      <c r="K22" t="str">
        <f>IF(C22="","",COUNTIFS(Tabla1[[#All],[sem 02]],"=P",Tabla1[[#All],[llave2]],Gráficos_!C22))</f>
        <v/>
      </c>
      <c r="L22" t="str">
        <f>IF(C22="","",COUNTIFS(Tabla1[[#All],[sem 03]],"=P",Tabla1[[#All],[llave2]],Gráficos_!C22))</f>
        <v/>
      </c>
      <c r="M22" t="str">
        <f>IF(C22="","",COUNTIFS(Tabla1[[#All],[sem 04]],"=P",Tabla1[[#All],[llave2]],Gráficos_!C22))</f>
        <v/>
      </c>
      <c r="N22" t="str">
        <f>IF(C22="","",COUNTIFS(Tabla1[[#All],[sem 05]],"=P",Tabla1[[#All],[llave2]],Gráficos_!C22))</f>
        <v/>
      </c>
      <c r="O22" t="str">
        <f>IF(C22="","",COUNTIFS(Tabla1[[#All],[sem 06]],"=P",Tabla1[[#All],[llave2]],Gráficos_!C22))</f>
        <v/>
      </c>
      <c r="P22" t="str">
        <f>IF(C22="","",COUNTIFS(Tabla1[[#All],[sem 07]],"=P",Tabla1[[#All],[llave2]],Gráficos_!C22))</f>
        <v/>
      </c>
      <c r="Q22" t="str">
        <f>IF(C22="","",COUNTIFS(Tabla1[[#All],[sem 08]],"=P",Tabla1[[#All],[llave2]],Gráficos_!C22))</f>
        <v/>
      </c>
      <c r="R22" t="str">
        <f>IF(C22="","",COUNTIFS(Tabla1[[#All],[sem 09]],"=P",Tabla1[[#All],[llave2]],Gráficos_!C22))</f>
        <v/>
      </c>
      <c r="S22" t="str">
        <f>IF(C22="","",COUNTIFS(Tabla1[[#All],[sem 10]],"=P",Tabla1[[#All],[llave2]],Gráficos_!C22))</f>
        <v/>
      </c>
      <c r="T22" t="str">
        <f>IF(C22="","",COUNTIFS(Tabla1[[#All],[sem 11]],"=P",Tabla1[[#All],[llave2]],Gráficos_!C22))</f>
        <v/>
      </c>
      <c r="U22" t="str">
        <f>IF(C22="","",COUNTIFS(Tabla1[[#All],[sem 12]],"=P",Tabla1[[#All],[llave2]],Gráficos_!C22))</f>
        <v/>
      </c>
      <c r="V22" t="str">
        <f>IF(C22="","",COUNTIFS(Tabla1[[#All],[sem 13]],"=P",Tabla1[[#All],[llave2]],Gráficos_!C22))</f>
        <v/>
      </c>
      <c r="W22" t="str">
        <f>IF(C22="","",COUNTIFS(Tabla1[[#All],[sem 14]],"=P",Tabla1[[#All],[llave2]],Gráficos_!C22))</f>
        <v/>
      </c>
      <c r="X22" t="str">
        <f>IF(C22="","",COUNTIFS(Tabla1[[#All],[sem 15]],"=P",Tabla1[[#All],[llave2]],Gráficos_!C22))</f>
        <v/>
      </c>
      <c r="Y22" s="188" t="str">
        <f>IF(C22="","",COUNTIFS(Tabla1[[#All],[sem 16]],"=P",Tabla1[[#All],[llave2]],Gráficos_!C22))</f>
        <v/>
      </c>
      <c r="AA22" s="184" t="str">
        <f t="shared" si="0"/>
        <v/>
      </c>
      <c r="AB22" t="str">
        <f t="shared" si="1"/>
        <v/>
      </c>
      <c r="AC22" s="62" t="str">
        <f t="shared" si="2"/>
        <v/>
      </c>
      <c r="AD22" t="str">
        <f t="shared" si="3"/>
        <v/>
      </c>
      <c r="AE22" t="str">
        <f t="shared" si="13"/>
        <v/>
      </c>
      <c r="AF22" t="str">
        <f t="shared" si="4"/>
        <v/>
      </c>
      <c r="AG22" t="str">
        <f t="shared" si="5"/>
        <v/>
      </c>
      <c r="AH22" t="str">
        <f t="shared" si="6"/>
        <v/>
      </c>
      <c r="AI22" t="str">
        <f t="shared" si="7"/>
        <v/>
      </c>
      <c r="AK22" t="str">
        <f t="shared" si="14"/>
        <v/>
      </c>
      <c r="AL22" t="str">
        <f t="shared" si="8"/>
        <v/>
      </c>
      <c r="AM22" t="str">
        <f t="shared" si="8"/>
        <v/>
      </c>
      <c r="AN22" t="str">
        <f t="shared" si="8"/>
        <v/>
      </c>
      <c r="AO22" t="str">
        <f t="shared" si="8"/>
        <v/>
      </c>
      <c r="AP22" t="str">
        <f t="shared" si="8"/>
        <v/>
      </c>
      <c r="AQ22" t="str">
        <f t="shared" si="8"/>
        <v/>
      </c>
      <c r="AR22" t="str">
        <f t="shared" si="8"/>
        <v/>
      </c>
      <c r="AS22" t="str">
        <f t="shared" si="8"/>
        <v/>
      </c>
      <c r="AT22" t="str">
        <f t="shared" si="8"/>
        <v/>
      </c>
      <c r="AU22" t="str">
        <f t="shared" si="8"/>
        <v/>
      </c>
      <c r="AV22" t="str">
        <f t="shared" si="8"/>
        <v/>
      </c>
      <c r="AW22" t="str">
        <f t="shared" si="9"/>
        <v/>
      </c>
      <c r="AX22" t="str">
        <f t="shared" si="10"/>
        <v/>
      </c>
      <c r="AY22" t="str">
        <f t="shared" si="11"/>
        <v/>
      </c>
      <c r="AZ22" s="188" t="str">
        <f t="shared" si="12"/>
        <v/>
      </c>
      <c r="BA22" t="str">
        <f t="shared" si="15"/>
        <v/>
      </c>
    </row>
    <row r="23" spans="9:53">
      <c r="I23" t="str">
        <f>IF(C23="","",COUNTIFS(Tabla1[[#All],[¿Pasó a miembro?]],"Si",Tabla1[[#All],[Tipo Incrito]],"&lt;&gt;Pre-Inscrito",Tabla1[[#All],[llave2]],Gráficos_!C23))</f>
        <v/>
      </c>
      <c r="J23" s="184" t="str">
        <f>IF(C23="","",COUNTIFS(Tabla1[[#All],[sem 01]],"=P",Tabla1[[#All],[llave2]],Gráficos_!C23))</f>
        <v/>
      </c>
      <c r="K23" t="str">
        <f>IF(C23="","",COUNTIFS(Tabla1[[#All],[sem 02]],"=P",Tabla1[[#All],[llave2]],Gráficos_!C23))</f>
        <v/>
      </c>
      <c r="L23" t="str">
        <f>IF(C23="","",COUNTIFS(Tabla1[[#All],[sem 03]],"=P",Tabla1[[#All],[llave2]],Gráficos_!C23))</f>
        <v/>
      </c>
      <c r="M23" t="str">
        <f>IF(C23="","",COUNTIFS(Tabla1[[#All],[sem 04]],"=P",Tabla1[[#All],[llave2]],Gráficos_!C23))</f>
        <v/>
      </c>
      <c r="N23" t="str">
        <f>IF(C23="","",COUNTIFS(Tabla1[[#All],[sem 05]],"=P",Tabla1[[#All],[llave2]],Gráficos_!C23))</f>
        <v/>
      </c>
      <c r="O23" t="str">
        <f>IF(C23="","",COUNTIFS(Tabla1[[#All],[sem 06]],"=P",Tabla1[[#All],[llave2]],Gráficos_!C23))</f>
        <v/>
      </c>
      <c r="P23" t="str">
        <f>IF(C23="","",COUNTIFS(Tabla1[[#All],[sem 07]],"=P",Tabla1[[#All],[llave2]],Gráficos_!C23))</f>
        <v/>
      </c>
      <c r="Q23" t="str">
        <f>IF(C23="","",COUNTIFS(Tabla1[[#All],[sem 08]],"=P",Tabla1[[#All],[llave2]],Gráficos_!C23))</f>
        <v/>
      </c>
      <c r="R23" t="str">
        <f>IF(C23="","",COUNTIFS(Tabla1[[#All],[sem 09]],"=P",Tabla1[[#All],[llave2]],Gráficos_!C23))</f>
        <v/>
      </c>
      <c r="S23" t="str">
        <f>IF(C23="","",COUNTIFS(Tabla1[[#All],[sem 10]],"=P",Tabla1[[#All],[llave2]],Gráficos_!C23))</f>
        <v/>
      </c>
      <c r="T23" t="str">
        <f>IF(C23="","",COUNTIFS(Tabla1[[#All],[sem 11]],"=P",Tabla1[[#All],[llave2]],Gráficos_!C23))</f>
        <v/>
      </c>
      <c r="U23" t="str">
        <f>IF(C23="","",COUNTIFS(Tabla1[[#All],[sem 12]],"=P",Tabla1[[#All],[llave2]],Gráficos_!C23))</f>
        <v/>
      </c>
      <c r="V23" t="str">
        <f>IF(C23="","",COUNTIFS(Tabla1[[#All],[sem 13]],"=P",Tabla1[[#All],[llave2]],Gráficos_!C23))</f>
        <v/>
      </c>
      <c r="W23" t="str">
        <f>IF(C23="","",COUNTIFS(Tabla1[[#All],[sem 14]],"=P",Tabla1[[#All],[llave2]],Gráficos_!C23))</f>
        <v/>
      </c>
      <c r="X23" t="str">
        <f>IF(C23="","",COUNTIFS(Tabla1[[#All],[sem 15]],"=P",Tabla1[[#All],[llave2]],Gráficos_!C23))</f>
        <v/>
      </c>
      <c r="Y23" s="188" t="str">
        <f>IF(C23="","",COUNTIFS(Tabla1[[#All],[sem 16]],"=P",Tabla1[[#All],[llave2]],Gráficos_!C23))</f>
        <v/>
      </c>
      <c r="AA23" s="184" t="str">
        <f t="shared" si="0"/>
        <v/>
      </c>
      <c r="AB23" t="str">
        <f t="shared" si="1"/>
        <v/>
      </c>
      <c r="AC23" s="62" t="str">
        <f t="shared" si="2"/>
        <v/>
      </c>
      <c r="AD23" t="str">
        <f t="shared" si="3"/>
        <v/>
      </c>
      <c r="AE23" t="str">
        <f t="shared" si="13"/>
        <v/>
      </c>
      <c r="AF23" t="str">
        <f t="shared" si="4"/>
        <v/>
      </c>
      <c r="AG23" t="str">
        <f t="shared" si="5"/>
        <v/>
      </c>
      <c r="AH23" t="str">
        <f t="shared" si="6"/>
        <v/>
      </c>
      <c r="AI23" t="str">
        <f t="shared" si="7"/>
        <v/>
      </c>
      <c r="AK23" t="str">
        <f t="shared" si="14"/>
        <v/>
      </c>
      <c r="AL23" t="str">
        <f t="shared" si="14"/>
        <v/>
      </c>
      <c r="AM23" t="str">
        <f t="shared" si="14"/>
        <v/>
      </c>
      <c r="AN23" t="str">
        <f t="shared" si="14"/>
        <v/>
      </c>
      <c r="AO23" t="str">
        <f t="shared" si="14"/>
        <v/>
      </c>
      <c r="AP23" t="str">
        <f t="shared" si="14"/>
        <v/>
      </c>
      <c r="AQ23" t="str">
        <f t="shared" si="14"/>
        <v/>
      </c>
      <c r="AR23" t="str">
        <f t="shared" si="14"/>
        <v/>
      </c>
      <c r="AS23" t="str">
        <f t="shared" si="14"/>
        <v/>
      </c>
      <c r="AT23" t="str">
        <f t="shared" si="14"/>
        <v/>
      </c>
      <c r="AU23" t="str">
        <f t="shared" si="14"/>
        <v/>
      </c>
      <c r="AV23" t="str">
        <f t="shared" si="14"/>
        <v/>
      </c>
      <c r="AW23" t="str">
        <f t="shared" si="9"/>
        <v/>
      </c>
      <c r="AX23" t="str">
        <f t="shared" si="10"/>
        <v/>
      </c>
      <c r="AY23" t="str">
        <f t="shared" si="11"/>
        <v/>
      </c>
      <c r="AZ23" s="188" t="str">
        <f t="shared" si="12"/>
        <v/>
      </c>
      <c r="BA23" t="str">
        <f t="shared" si="15"/>
        <v/>
      </c>
    </row>
    <row r="24" spans="9:53">
      <c r="I24" t="str">
        <f>IF(C24="","",COUNTIFS(Tabla1[[#All],[¿Pasó a miembro?]],"Si",Tabla1[[#All],[Tipo Incrito]],"&lt;&gt;Pre-Inscrito",Tabla1[[#All],[llave2]],Gráficos_!C24))</f>
        <v/>
      </c>
      <c r="J24" s="184" t="str">
        <f>IF(C24="","",COUNTIFS(Tabla1[[#All],[sem 01]],"=P",Tabla1[[#All],[llave2]],Gráficos_!C24))</f>
        <v/>
      </c>
      <c r="K24" t="str">
        <f>IF(C24="","",COUNTIFS(Tabla1[[#All],[sem 02]],"=P",Tabla1[[#All],[llave2]],Gráficos_!C24))</f>
        <v/>
      </c>
      <c r="L24" t="str">
        <f>IF(C24="","",COUNTIFS(Tabla1[[#All],[sem 03]],"=P",Tabla1[[#All],[llave2]],Gráficos_!C24))</f>
        <v/>
      </c>
      <c r="M24" t="str">
        <f>IF(C24="","",COUNTIFS(Tabla1[[#All],[sem 04]],"=P",Tabla1[[#All],[llave2]],Gráficos_!C24))</f>
        <v/>
      </c>
      <c r="N24" t="str">
        <f>IF(C24="","",COUNTIFS(Tabla1[[#All],[sem 05]],"=P",Tabla1[[#All],[llave2]],Gráficos_!C24))</f>
        <v/>
      </c>
      <c r="O24" t="str">
        <f>IF(C24="","",COUNTIFS(Tabla1[[#All],[sem 06]],"=P",Tabla1[[#All],[llave2]],Gráficos_!C24))</f>
        <v/>
      </c>
      <c r="P24" t="str">
        <f>IF(C24="","",COUNTIFS(Tabla1[[#All],[sem 07]],"=P",Tabla1[[#All],[llave2]],Gráficos_!C24))</f>
        <v/>
      </c>
      <c r="Q24" t="str">
        <f>IF(C24="","",COUNTIFS(Tabla1[[#All],[sem 08]],"=P",Tabla1[[#All],[llave2]],Gráficos_!C24))</f>
        <v/>
      </c>
      <c r="R24" t="str">
        <f>IF(C24="","",COUNTIFS(Tabla1[[#All],[sem 09]],"=P",Tabla1[[#All],[llave2]],Gráficos_!C24))</f>
        <v/>
      </c>
      <c r="S24" t="str">
        <f>IF(C24="","",COUNTIFS(Tabla1[[#All],[sem 10]],"=P",Tabla1[[#All],[llave2]],Gráficos_!C24))</f>
        <v/>
      </c>
      <c r="T24" t="str">
        <f>IF(C24="","",COUNTIFS(Tabla1[[#All],[sem 11]],"=P",Tabla1[[#All],[llave2]],Gráficos_!C24))</f>
        <v/>
      </c>
      <c r="U24" t="str">
        <f>IF(C24="","",COUNTIFS(Tabla1[[#All],[sem 12]],"=P",Tabla1[[#All],[llave2]],Gráficos_!C24))</f>
        <v/>
      </c>
      <c r="V24" t="str">
        <f>IF(C24="","",COUNTIFS(Tabla1[[#All],[sem 13]],"=P",Tabla1[[#All],[llave2]],Gráficos_!C24))</f>
        <v/>
      </c>
      <c r="W24" t="str">
        <f>IF(C24="","",COUNTIFS(Tabla1[[#All],[sem 14]],"=P",Tabla1[[#All],[llave2]],Gráficos_!C24))</f>
        <v/>
      </c>
      <c r="X24" t="str">
        <f>IF(C24="","",COUNTIFS(Tabla1[[#All],[sem 15]],"=P",Tabla1[[#All],[llave2]],Gráficos_!C24))</f>
        <v/>
      </c>
      <c r="Y24" s="188" t="str">
        <f>IF(C24="","",COUNTIFS(Tabla1[[#All],[sem 16]],"=P",Tabla1[[#All],[llave2]],Gráficos_!C24))</f>
        <v/>
      </c>
      <c r="AA24" s="184" t="str">
        <f t="shared" si="0"/>
        <v/>
      </c>
      <c r="AB24" t="str">
        <f t="shared" si="1"/>
        <v/>
      </c>
      <c r="AC24" s="62" t="str">
        <f t="shared" si="2"/>
        <v/>
      </c>
      <c r="AD24" t="str">
        <f t="shared" si="3"/>
        <v/>
      </c>
      <c r="AE24" t="str">
        <f t="shared" si="13"/>
        <v/>
      </c>
      <c r="AF24" t="str">
        <f t="shared" si="4"/>
        <v/>
      </c>
      <c r="AG24" t="str">
        <f t="shared" si="5"/>
        <v/>
      </c>
      <c r="AH24" t="str">
        <f t="shared" si="6"/>
        <v/>
      </c>
      <c r="AI24" t="str">
        <f t="shared" si="7"/>
        <v/>
      </c>
      <c r="AK24" t="str">
        <f t="shared" si="14"/>
        <v/>
      </c>
      <c r="AL24" t="str">
        <f t="shared" si="14"/>
        <v/>
      </c>
      <c r="AM24" t="str">
        <f t="shared" si="14"/>
        <v/>
      </c>
      <c r="AN24" t="str">
        <f t="shared" si="14"/>
        <v/>
      </c>
      <c r="AO24" t="str">
        <f t="shared" si="14"/>
        <v/>
      </c>
      <c r="AP24" t="str">
        <f t="shared" si="14"/>
        <v/>
      </c>
      <c r="AQ24" t="str">
        <f t="shared" si="14"/>
        <v/>
      </c>
      <c r="AR24" t="str">
        <f t="shared" si="14"/>
        <v/>
      </c>
      <c r="AS24" t="str">
        <f t="shared" si="14"/>
        <v/>
      </c>
      <c r="AT24" t="str">
        <f t="shared" si="14"/>
        <v/>
      </c>
      <c r="AU24" t="str">
        <f t="shared" si="14"/>
        <v/>
      </c>
      <c r="AV24" t="str">
        <f t="shared" si="14"/>
        <v/>
      </c>
      <c r="AW24" t="str">
        <f t="shared" si="9"/>
        <v/>
      </c>
      <c r="AX24" t="str">
        <f t="shared" si="10"/>
        <v/>
      </c>
      <c r="AY24" t="str">
        <f t="shared" si="11"/>
        <v/>
      </c>
      <c r="AZ24" s="188" t="str">
        <f t="shared" si="12"/>
        <v/>
      </c>
      <c r="BA24" t="str">
        <f t="shared" si="15"/>
        <v/>
      </c>
    </row>
    <row r="25" spans="9:53">
      <c r="I25" t="str">
        <f>IF(C25="","",COUNTIFS(Tabla1[[#All],[¿Pasó a miembro?]],"Si",Tabla1[[#All],[Tipo Incrito]],"&lt;&gt;Pre-Inscrito",Tabla1[[#All],[llave2]],Gráficos_!C25))</f>
        <v/>
      </c>
      <c r="J25" s="184" t="str">
        <f>IF(C25="","",COUNTIFS(Tabla1[[#All],[sem 01]],"=P",Tabla1[[#All],[llave2]],Gráficos_!C25))</f>
        <v/>
      </c>
      <c r="K25" t="str">
        <f>IF(C25="","",COUNTIFS(Tabla1[[#All],[sem 02]],"=P",Tabla1[[#All],[llave2]],Gráficos_!C25))</f>
        <v/>
      </c>
      <c r="L25" t="str">
        <f>IF(C25="","",COUNTIFS(Tabla1[[#All],[sem 03]],"=P",Tabla1[[#All],[llave2]],Gráficos_!C25))</f>
        <v/>
      </c>
      <c r="M25" t="str">
        <f>IF(C25="","",COUNTIFS(Tabla1[[#All],[sem 04]],"=P",Tabla1[[#All],[llave2]],Gráficos_!C25))</f>
        <v/>
      </c>
      <c r="N25" t="str">
        <f>IF(C25="","",COUNTIFS(Tabla1[[#All],[sem 05]],"=P",Tabla1[[#All],[llave2]],Gráficos_!C25))</f>
        <v/>
      </c>
      <c r="O25" t="str">
        <f>IF(C25="","",COUNTIFS(Tabla1[[#All],[sem 06]],"=P",Tabla1[[#All],[llave2]],Gráficos_!C25))</f>
        <v/>
      </c>
      <c r="P25" t="str">
        <f>IF(C25="","",COUNTIFS(Tabla1[[#All],[sem 07]],"=P",Tabla1[[#All],[llave2]],Gráficos_!C25))</f>
        <v/>
      </c>
      <c r="Q25" t="str">
        <f>IF(C25="","",COUNTIFS(Tabla1[[#All],[sem 08]],"=P",Tabla1[[#All],[llave2]],Gráficos_!C25))</f>
        <v/>
      </c>
      <c r="R25" t="str">
        <f>IF(C25="","",COUNTIFS(Tabla1[[#All],[sem 09]],"=P",Tabla1[[#All],[llave2]],Gráficos_!C25))</f>
        <v/>
      </c>
      <c r="S25" t="str">
        <f>IF(C25="","",COUNTIFS(Tabla1[[#All],[sem 10]],"=P",Tabla1[[#All],[llave2]],Gráficos_!C25))</f>
        <v/>
      </c>
      <c r="T25" t="str">
        <f>IF(C25="","",COUNTIFS(Tabla1[[#All],[sem 11]],"=P",Tabla1[[#All],[llave2]],Gráficos_!C25))</f>
        <v/>
      </c>
      <c r="U25" t="str">
        <f>IF(C25="","",COUNTIFS(Tabla1[[#All],[sem 12]],"=P",Tabla1[[#All],[llave2]],Gráficos_!C25))</f>
        <v/>
      </c>
      <c r="V25" t="str">
        <f>IF(C25="","",COUNTIFS(Tabla1[[#All],[sem 13]],"=P",Tabla1[[#All],[llave2]],Gráficos_!C25))</f>
        <v/>
      </c>
      <c r="W25" t="str">
        <f>IF(C25="","",COUNTIFS(Tabla1[[#All],[sem 14]],"=P",Tabla1[[#All],[llave2]],Gráficos_!C25))</f>
        <v/>
      </c>
      <c r="X25" t="str">
        <f>IF(C25="","",COUNTIFS(Tabla1[[#All],[sem 15]],"=P",Tabla1[[#All],[llave2]],Gráficos_!C25))</f>
        <v/>
      </c>
      <c r="Y25" s="188" t="str">
        <f>IF(C25="","",COUNTIFS(Tabla1[[#All],[sem 16]],"=P",Tabla1[[#All],[llave2]],Gráficos_!C25))</f>
        <v/>
      </c>
      <c r="AA25" s="184" t="str">
        <f t="shared" si="0"/>
        <v/>
      </c>
      <c r="AB25" t="str">
        <f t="shared" si="1"/>
        <v/>
      </c>
      <c r="AC25" s="62" t="str">
        <f t="shared" si="2"/>
        <v/>
      </c>
      <c r="AD25" t="str">
        <f t="shared" si="3"/>
        <v/>
      </c>
      <c r="AE25" t="str">
        <f t="shared" si="13"/>
        <v/>
      </c>
      <c r="AF25" t="str">
        <f t="shared" si="4"/>
        <v/>
      </c>
      <c r="AG25" t="str">
        <f t="shared" si="5"/>
        <v/>
      </c>
      <c r="AH25" t="str">
        <f t="shared" si="6"/>
        <v/>
      </c>
      <c r="AI25" t="str">
        <f t="shared" si="7"/>
        <v/>
      </c>
      <c r="AK25" t="str">
        <f t="shared" si="14"/>
        <v/>
      </c>
      <c r="AL25" t="str">
        <f t="shared" si="14"/>
        <v/>
      </c>
      <c r="AM25" t="str">
        <f t="shared" si="14"/>
        <v/>
      </c>
      <c r="AN25" t="str">
        <f t="shared" si="14"/>
        <v/>
      </c>
      <c r="AO25" t="str">
        <f t="shared" si="14"/>
        <v/>
      </c>
      <c r="AP25" t="str">
        <f t="shared" si="14"/>
        <v/>
      </c>
      <c r="AQ25" t="str">
        <f t="shared" si="14"/>
        <v/>
      </c>
      <c r="AR25" t="str">
        <f t="shared" si="14"/>
        <v/>
      </c>
      <c r="AS25" t="str">
        <f t="shared" si="14"/>
        <v/>
      </c>
      <c r="AT25" t="str">
        <f t="shared" si="14"/>
        <v/>
      </c>
      <c r="AU25" t="str">
        <f t="shared" si="14"/>
        <v/>
      </c>
      <c r="AV25" t="str">
        <f t="shared" si="14"/>
        <v/>
      </c>
      <c r="AW25" t="str">
        <f t="shared" si="9"/>
        <v/>
      </c>
      <c r="AX25" t="str">
        <f t="shared" si="10"/>
        <v/>
      </c>
      <c r="AY25" t="str">
        <f t="shared" si="11"/>
        <v/>
      </c>
      <c r="AZ25" s="188" t="str">
        <f t="shared" si="12"/>
        <v/>
      </c>
      <c r="BA25" t="str">
        <f t="shared" si="15"/>
        <v/>
      </c>
    </row>
    <row r="26" spans="9:53">
      <c r="I26" t="str">
        <f>IF(C26="","",COUNTIFS(Tabla1[[#All],[¿Pasó a miembro?]],"Si",Tabla1[[#All],[Tipo Incrito]],"&lt;&gt;Pre-Inscrito",Tabla1[[#All],[llave2]],Gráficos_!C26))</f>
        <v/>
      </c>
      <c r="J26" s="184" t="str">
        <f>IF(C26="","",COUNTIFS(Tabla1[[#All],[sem 01]],"=P",Tabla1[[#All],[llave2]],Gráficos_!C26))</f>
        <v/>
      </c>
      <c r="K26" t="str">
        <f>IF(C26="","",COUNTIFS(Tabla1[[#All],[sem 02]],"=P",Tabla1[[#All],[llave2]],Gráficos_!C26))</f>
        <v/>
      </c>
      <c r="L26" t="str">
        <f>IF(C26="","",COUNTIFS(Tabla1[[#All],[sem 03]],"=P",Tabla1[[#All],[llave2]],Gráficos_!C26))</f>
        <v/>
      </c>
      <c r="M26" t="str">
        <f>IF(C26="","",COUNTIFS(Tabla1[[#All],[sem 04]],"=P",Tabla1[[#All],[llave2]],Gráficos_!C26))</f>
        <v/>
      </c>
      <c r="N26" t="str">
        <f>IF(C26="","",COUNTIFS(Tabla1[[#All],[sem 05]],"=P",Tabla1[[#All],[llave2]],Gráficos_!C26))</f>
        <v/>
      </c>
      <c r="O26" t="str">
        <f>IF(C26="","",COUNTIFS(Tabla1[[#All],[sem 06]],"=P",Tabla1[[#All],[llave2]],Gráficos_!C26))</f>
        <v/>
      </c>
      <c r="P26" t="str">
        <f>IF(C26="","",COUNTIFS(Tabla1[[#All],[sem 07]],"=P",Tabla1[[#All],[llave2]],Gráficos_!C26))</f>
        <v/>
      </c>
      <c r="Q26" t="str">
        <f>IF(C26="","",COUNTIFS(Tabla1[[#All],[sem 08]],"=P",Tabla1[[#All],[llave2]],Gráficos_!C26))</f>
        <v/>
      </c>
      <c r="R26" t="str">
        <f>IF(C26="","",COUNTIFS(Tabla1[[#All],[sem 09]],"=P",Tabla1[[#All],[llave2]],Gráficos_!C26))</f>
        <v/>
      </c>
      <c r="S26" t="str">
        <f>IF(C26="","",COUNTIFS(Tabla1[[#All],[sem 10]],"=P",Tabla1[[#All],[llave2]],Gráficos_!C26))</f>
        <v/>
      </c>
      <c r="T26" t="str">
        <f>IF(C26="","",COUNTIFS(Tabla1[[#All],[sem 11]],"=P",Tabla1[[#All],[llave2]],Gráficos_!C26))</f>
        <v/>
      </c>
      <c r="U26" t="str">
        <f>IF(C26="","",COUNTIFS(Tabla1[[#All],[sem 12]],"=P",Tabla1[[#All],[llave2]],Gráficos_!C26))</f>
        <v/>
      </c>
      <c r="V26" t="str">
        <f>IF(C26="","",COUNTIFS(Tabla1[[#All],[sem 13]],"=P",Tabla1[[#All],[llave2]],Gráficos_!C26))</f>
        <v/>
      </c>
      <c r="W26" t="str">
        <f>IF(C26="","",COUNTIFS(Tabla1[[#All],[sem 14]],"=P",Tabla1[[#All],[llave2]],Gráficos_!C26))</f>
        <v/>
      </c>
      <c r="X26" t="str">
        <f>IF(C26="","",COUNTIFS(Tabla1[[#All],[sem 15]],"=P",Tabla1[[#All],[llave2]],Gráficos_!C26))</f>
        <v/>
      </c>
      <c r="Y26" s="188" t="str">
        <f>IF(C26="","",COUNTIFS(Tabla1[[#All],[sem 16]],"=P",Tabla1[[#All],[llave2]],Gráficos_!C26))</f>
        <v/>
      </c>
      <c r="AA26" s="184" t="str">
        <f t="shared" si="0"/>
        <v/>
      </c>
      <c r="AB26" t="str">
        <f t="shared" si="1"/>
        <v/>
      </c>
      <c r="AC26" s="62" t="str">
        <f t="shared" si="2"/>
        <v/>
      </c>
      <c r="AD26" t="str">
        <f t="shared" si="3"/>
        <v/>
      </c>
      <c r="AE26" t="str">
        <f t="shared" si="13"/>
        <v/>
      </c>
      <c r="AF26" t="str">
        <f t="shared" si="4"/>
        <v/>
      </c>
      <c r="AG26" t="str">
        <f t="shared" si="5"/>
        <v/>
      </c>
      <c r="AH26" t="str">
        <f t="shared" si="6"/>
        <v/>
      </c>
      <c r="AI26" t="str">
        <f t="shared" si="7"/>
        <v/>
      </c>
      <c r="AK26" t="str">
        <f t="shared" si="14"/>
        <v/>
      </c>
      <c r="AL26" t="str">
        <f t="shared" si="14"/>
        <v/>
      </c>
      <c r="AM26" t="str">
        <f t="shared" si="14"/>
        <v/>
      </c>
      <c r="AN26" t="str">
        <f t="shared" si="14"/>
        <v/>
      </c>
      <c r="AO26" t="str">
        <f t="shared" si="14"/>
        <v/>
      </c>
      <c r="AP26" t="str">
        <f t="shared" si="14"/>
        <v/>
      </c>
      <c r="AQ26" t="str">
        <f t="shared" si="14"/>
        <v/>
      </c>
      <c r="AR26" t="str">
        <f t="shared" si="14"/>
        <v/>
      </c>
      <c r="AS26" t="str">
        <f t="shared" si="14"/>
        <v/>
      </c>
      <c r="AT26" t="str">
        <f t="shared" si="14"/>
        <v/>
      </c>
      <c r="AU26" t="str">
        <f t="shared" si="14"/>
        <v/>
      </c>
      <c r="AV26" t="str">
        <f t="shared" si="14"/>
        <v/>
      </c>
      <c r="AW26" t="str">
        <f t="shared" si="9"/>
        <v/>
      </c>
      <c r="AX26" t="str">
        <f t="shared" si="10"/>
        <v/>
      </c>
      <c r="AY26" t="str">
        <f t="shared" si="11"/>
        <v/>
      </c>
      <c r="AZ26" s="188" t="str">
        <f t="shared" si="12"/>
        <v/>
      </c>
      <c r="BA26" t="str">
        <f t="shared" si="15"/>
        <v/>
      </c>
    </row>
    <row r="27" spans="9:53">
      <c r="I27" t="str">
        <f>IF(C27="","",COUNTIFS(Tabla1[[#All],[¿Pasó a miembro?]],"Si",Tabla1[[#All],[Tipo Incrito]],"&lt;&gt;Pre-Inscrito",Tabla1[[#All],[llave2]],Gráficos_!C27))</f>
        <v/>
      </c>
      <c r="J27" s="184" t="str">
        <f>IF(C27="","",COUNTIFS(Tabla1[[#All],[sem 01]],"=P",Tabla1[[#All],[llave2]],Gráficos_!C27))</f>
        <v/>
      </c>
      <c r="K27" t="str">
        <f>IF(C27="","",COUNTIFS(Tabla1[[#All],[sem 02]],"=P",Tabla1[[#All],[llave2]],Gráficos_!C27))</f>
        <v/>
      </c>
      <c r="L27" t="str">
        <f>IF(C27="","",COUNTIFS(Tabla1[[#All],[sem 03]],"=P",Tabla1[[#All],[llave2]],Gráficos_!C27))</f>
        <v/>
      </c>
      <c r="M27" t="str">
        <f>IF(C27="","",COUNTIFS(Tabla1[[#All],[sem 04]],"=P",Tabla1[[#All],[llave2]],Gráficos_!C27))</f>
        <v/>
      </c>
      <c r="N27" t="str">
        <f>IF(C27="","",COUNTIFS(Tabla1[[#All],[sem 05]],"=P",Tabla1[[#All],[llave2]],Gráficos_!C27))</f>
        <v/>
      </c>
      <c r="O27" t="str">
        <f>IF(C27="","",COUNTIFS(Tabla1[[#All],[sem 06]],"=P",Tabla1[[#All],[llave2]],Gráficos_!C27))</f>
        <v/>
      </c>
      <c r="P27" t="str">
        <f>IF(C27="","",COUNTIFS(Tabla1[[#All],[sem 07]],"=P",Tabla1[[#All],[llave2]],Gráficos_!C27))</f>
        <v/>
      </c>
      <c r="Q27" t="str">
        <f>IF(C27="","",COUNTIFS(Tabla1[[#All],[sem 08]],"=P",Tabla1[[#All],[llave2]],Gráficos_!C27))</f>
        <v/>
      </c>
      <c r="R27" t="str">
        <f>IF(C27="","",COUNTIFS(Tabla1[[#All],[sem 09]],"=P",Tabla1[[#All],[llave2]],Gráficos_!C27))</f>
        <v/>
      </c>
      <c r="S27" t="str">
        <f>IF(C27="","",COUNTIFS(Tabla1[[#All],[sem 10]],"=P",Tabla1[[#All],[llave2]],Gráficos_!C27))</f>
        <v/>
      </c>
      <c r="T27" t="str">
        <f>IF(C27="","",COUNTIFS(Tabla1[[#All],[sem 11]],"=P",Tabla1[[#All],[llave2]],Gráficos_!C27))</f>
        <v/>
      </c>
      <c r="U27" t="str">
        <f>IF(C27="","",COUNTIFS(Tabla1[[#All],[sem 12]],"=P",Tabla1[[#All],[llave2]],Gráficos_!C27))</f>
        <v/>
      </c>
      <c r="V27" t="str">
        <f>IF(C27="","",COUNTIFS(Tabla1[[#All],[sem 13]],"=P",Tabla1[[#All],[llave2]],Gráficos_!C27))</f>
        <v/>
      </c>
      <c r="W27" t="str">
        <f>IF(C27="","",COUNTIFS(Tabla1[[#All],[sem 14]],"=P",Tabla1[[#All],[llave2]],Gráficos_!C27))</f>
        <v/>
      </c>
      <c r="X27" t="str">
        <f>IF(C27="","",COUNTIFS(Tabla1[[#All],[sem 15]],"=P",Tabla1[[#All],[llave2]],Gráficos_!C27))</f>
        <v/>
      </c>
      <c r="Y27" s="188" t="str">
        <f>IF(C27="","",COUNTIFS(Tabla1[[#All],[sem 16]],"=P",Tabla1[[#All],[llave2]],Gráficos_!C27))</f>
        <v/>
      </c>
      <c r="AA27" s="184" t="str">
        <f t="shared" si="0"/>
        <v/>
      </c>
      <c r="AB27" t="str">
        <f t="shared" si="1"/>
        <v/>
      </c>
      <c r="AC27" s="62" t="str">
        <f t="shared" si="2"/>
        <v/>
      </c>
      <c r="AD27" t="str">
        <f t="shared" si="3"/>
        <v/>
      </c>
      <c r="AE27" t="str">
        <f t="shared" si="13"/>
        <v/>
      </c>
      <c r="AF27" t="str">
        <f t="shared" si="4"/>
        <v/>
      </c>
      <c r="AG27" t="str">
        <f t="shared" si="5"/>
        <v/>
      </c>
      <c r="AH27" t="str">
        <f t="shared" si="6"/>
        <v/>
      </c>
      <c r="AI27" t="str">
        <f t="shared" si="7"/>
        <v/>
      </c>
      <c r="AK27" t="str">
        <f t="shared" si="14"/>
        <v/>
      </c>
      <c r="AL27" t="str">
        <f t="shared" si="14"/>
        <v/>
      </c>
      <c r="AM27" t="str">
        <f t="shared" si="14"/>
        <v/>
      </c>
      <c r="AN27" t="str">
        <f t="shared" si="14"/>
        <v/>
      </c>
      <c r="AO27" t="str">
        <f t="shared" si="14"/>
        <v/>
      </c>
      <c r="AP27" t="str">
        <f t="shared" si="14"/>
        <v/>
      </c>
      <c r="AQ27" t="str">
        <f t="shared" si="14"/>
        <v/>
      </c>
      <c r="AR27" t="str">
        <f t="shared" si="14"/>
        <v/>
      </c>
      <c r="AS27" t="str">
        <f t="shared" si="14"/>
        <v/>
      </c>
      <c r="AT27" t="str">
        <f t="shared" si="14"/>
        <v/>
      </c>
      <c r="AU27" t="str">
        <f t="shared" si="14"/>
        <v/>
      </c>
      <c r="AV27" t="str">
        <f t="shared" si="14"/>
        <v/>
      </c>
      <c r="AW27" t="str">
        <f t="shared" si="9"/>
        <v/>
      </c>
      <c r="AX27" t="str">
        <f t="shared" si="10"/>
        <v/>
      </c>
      <c r="AY27" t="str">
        <f t="shared" si="11"/>
        <v/>
      </c>
      <c r="AZ27" s="188" t="str">
        <f t="shared" si="12"/>
        <v/>
      </c>
      <c r="BA27" t="str">
        <f t="shared" si="15"/>
        <v/>
      </c>
    </row>
    <row r="28" spans="9:53">
      <c r="I28" t="str">
        <f>IF(C28="","",COUNTIFS(Tabla1[[#All],[¿Pasó a miembro?]],"Si",Tabla1[[#All],[Tipo Incrito]],"&lt;&gt;Pre-Inscrito",Tabla1[[#All],[llave2]],Gráficos_!C28))</f>
        <v/>
      </c>
      <c r="J28" s="184" t="str">
        <f>IF(C28="","",COUNTIFS(Tabla1[[#All],[sem 01]],"=P",Tabla1[[#All],[llave2]],Gráficos_!C28))</f>
        <v/>
      </c>
      <c r="K28" t="str">
        <f>IF(C28="","",COUNTIFS(Tabla1[[#All],[sem 02]],"=P",Tabla1[[#All],[llave2]],Gráficos_!C28))</f>
        <v/>
      </c>
      <c r="L28" t="str">
        <f>IF(C28="","",COUNTIFS(Tabla1[[#All],[sem 03]],"=P",Tabla1[[#All],[llave2]],Gráficos_!C28))</f>
        <v/>
      </c>
      <c r="M28" t="str">
        <f>IF(C28="","",COUNTIFS(Tabla1[[#All],[sem 04]],"=P",Tabla1[[#All],[llave2]],Gráficos_!C28))</f>
        <v/>
      </c>
      <c r="N28" t="str">
        <f>IF(C28="","",COUNTIFS(Tabla1[[#All],[sem 05]],"=P",Tabla1[[#All],[llave2]],Gráficos_!C28))</f>
        <v/>
      </c>
      <c r="O28" t="str">
        <f>IF(C28="","",COUNTIFS(Tabla1[[#All],[sem 06]],"=P",Tabla1[[#All],[llave2]],Gráficos_!C28))</f>
        <v/>
      </c>
      <c r="P28" t="str">
        <f>IF(C28="","",COUNTIFS(Tabla1[[#All],[sem 07]],"=P",Tabla1[[#All],[llave2]],Gráficos_!C28))</f>
        <v/>
      </c>
      <c r="Q28" t="str">
        <f>IF(C28="","",COUNTIFS(Tabla1[[#All],[sem 08]],"=P",Tabla1[[#All],[llave2]],Gráficos_!C28))</f>
        <v/>
      </c>
      <c r="R28" t="str">
        <f>IF(C28="","",COUNTIFS(Tabla1[[#All],[sem 09]],"=P",Tabla1[[#All],[llave2]],Gráficos_!C28))</f>
        <v/>
      </c>
      <c r="S28" t="str">
        <f>IF(C28="","",COUNTIFS(Tabla1[[#All],[sem 10]],"=P",Tabla1[[#All],[llave2]],Gráficos_!C28))</f>
        <v/>
      </c>
      <c r="T28" t="str">
        <f>IF(C28="","",COUNTIFS(Tabla1[[#All],[sem 11]],"=P",Tabla1[[#All],[llave2]],Gráficos_!C28))</f>
        <v/>
      </c>
      <c r="U28" t="str">
        <f>IF(C28="","",COUNTIFS(Tabla1[[#All],[sem 12]],"=P",Tabla1[[#All],[llave2]],Gráficos_!C28))</f>
        <v/>
      </c>
      <c r="V28" t="str">
        <f>IF(C28="","",COUNTIFS(Tabla1[[#All],[sem 13]],"=P",Tabla1[[#All],[llave2]],Gráficos_!C28))</f>
        <v/>
      </c>
      <c r="W28" t="str">
        <f>IF(C28="","",COUNTIFS(Tabla1[[#All],[sem 14]],"=P",Tabla1[[#All],[llave2]],Gráficos_!C28))</f>
        <v/>
      </c>
      <c r="X28" t="str">
        <f>IF(C28="","",COUNTIFS(Tabla1[[#All],[sem 15]],"=P",Tabla1[[#All],[llave2]],Gráficos_!C28))</f>
        <v/>
      </c>
      <c r="Y28" s="188" t="str">
        <f>IF(C28="","",COUNTIFS(Tabla1[[#All],[sem 16]],"=P",Tabla1[[#All],[llave2]],Gráficos_!C28))</f>
        <v/>
      </c>
      <c r="AA28" s="184" t="str">
        <f t="shared" si="0"/>
        <v/>
      </c>
      <c r="AB28" t="str">
        <f t="shared" si="1"/>
        <v/>
      </c>
      <c r="AC28" s="62" t="str">
        <f t="shared" si="2"/>
        <v/>
      </c>
      <c r="AD28" t="str">
        <f t="shared" si="3"/>
        <v/>
      </c>
      <c r="AE28" t="str">
        <f t="shared" si="13"/>
        <v/>
      </c>
      <c r="AF28" t="str">
        <f t="shared" si="4"/>
        <v/>
      </c>
      <c r="AG28" t="str">
        <f t="shared" si="5"/>
        <v/>
      </c>
      <c r="AH28" t="str">
        <f t="shared" si="6"/>
        <v/>
      </c>
      <c r="AI28" t="str">
        <f t="shared" si="7"/>
        <v/>
      </c>
      <c r="AK28" t="str">
        <f t="shared" si="14"/>
        <v/>
      </c>
      <c r="AL28" t="str">
        <f t="shared" si="14"/>
        <v/>
      </c>
      <c r="AM28" t="str">
        <f t="shared" si="14"/>
        <v/>
      </c>
      <c r="AN28" t="str">
        <f t="shared" si="14"/>
        <v/>
      </c>
      <c r="AO28" t="str">
        <f t="shared" si="14"/>
        <v/>
      </c>
      <c r="AP28" t="str">
        <f t="shared" si="14"/>
        <v/>
      </c>
      <c r="AQ28" t="str">
        <f t="shared" si="14"/>
        <v/>
      </c>
      <c r="AR28" t="str">
        <f t="shared" si="14"/>
        <v/>
      </c>
      <c r="AS28" t="str">
        <f t="shared" si="14"/>
        <v/>
      </c>
      <c r="AT28" t="str">
        <f t="shared" si="14"/>
        <v/>
      </c>
      <c r="AU28" t="str">
        <f t="shared" si="14"/>
        <v/>
      </c>
      <c r="AV28" t="str">
        <f t="shared" si="14"/>
        <v/>
      </c>
      <c r="AW28" t="str">
        <f t="shared" si="9"/>
        <v/>
      </c>
      <c r="AX28" t="str">
        <f t="shared" si="10"/>
        <v/>
      </c>
      <c r="AY28" t="str">
        <f t="shared" si="11"/>
        <v/>
      </c>
      <c r="AZ28" s="188" t="str">
        <f t="shared" si="12"/>
        <v/>
      </c>
      <c r="BA28" t="str">
        <f t="shared" si="15"/>
        <v/>
      </c>
    </row>
    <row r="29" spans="9:53">
      <c r="I29" t="str">
        <f>IF(C29="","",COUNTIFS(Tabla1[[#All],[¿Pasó a miembro?]],"Si",Tabla1[[#All],[Tipo Incrito]],"&lt;&gt;Pre-Inscrito",Tabla1[[#All],[llave2]],Gráficos_!C29))</f>
        <v/>
      </c>
      <c r="J29" s="184" t="str">
        <f>IF(C29="","",COUNTIFS(Tabla1[[#All],[sem 01]],"=P",Tabla1[[#All],[llave2]],Gráficos_!C29))</f>
        <v/>
      </c>
      <c r="K29" t="str">
        <f>IF(C29="","",COUNTIFS(Tabla1[[#All],[sem 02]],"=P",Tabla1[[#All],[llave2]],Gráficos_!C29))</f>
        <v/>
      </c>
      <c r="L29" t="str">
        <f>IF(C29="","",COUNTIFS(Tabla1[[#All],[sem 03]],"=P",Tabla1[[#All],[llave2]],Gráficos_!C29))</f>
        <v/>
      </c>
      <c r="M29" t="str">
        <f>IF(C29="","",COUNTIFS(Tabla1[[#All],[sem 04]],"=P",Tabla1[[#All],[llave2]],Gráficos_!C29))</f>
        <v/>
      </c>
      <c r="N29" t="str">
        <f>IF(C29="","",COUNTIFS(Tabla1[[#All],[sem 05]],"=P",Tabla1[[#All],[llave2]],Gráficos_!C29))</f>
        <v/>
      </c>
      <c r="O29" t="str">
        <f>IF(C29="","",COUNTIFS(Tabla1[[#All],[sem 06]],"=P",Tabla1[[#All],[llave2]],Gráficos_!C29))</f>
        <v/>
      </c>
      <c r="P29" t="str">
        <f>IF(C29="","",COUNTIFS(Tabla1[[#All],[sem 07]],"=P",Tabla1[[#All],[llave2]],Gráficos_!C29))</f>
        <v/>
      </c>
      <c r="Q29" t="str">
        <f>IF(C29="","",COUNTIFS(Tabla1[[#All],[sem 08]],"=P",Tabla1[[#All],[llave2]],Gráficos_!C29))</f>
        <v/>
      </c>
      <c r="R29" t="str">
        <f>IF(C29="","",COUNTIFS(Tabla1[[#All],[sem 09]],"=P",Tabla1[[#All],[llave2]],Gráficos_!C29))</f>
        <v/>
      </c>
      <c r="S29" t="str">
        <f>IF(C29="","",COUNTIFS(Tabla1[[#All],[sem 10]],"=P",Tabla1[[#All],[llave2]],Gráficos_!C29))</f>
        <v/>
      </c>
      <c r="T29" t="str">
        <f>IF(C29="","",COUNTIFS(Tabla1[[#All],[sem 11]],"=P",Tabla1[[#All],[llave2]],Gráficos_!C29))</f>
        <v/>
      </c>
      <c r="U29" t="str">
        <f>IF(C29="","",COUNTIFS(Tabla1[[#All],[sem 12]],"=P",Tabla1[[#All],[llave2]],Gráficos_!C29))</f>
        <v/>
      </c>
      <c r="V29" t="str">
        <f>IF(C29="","",COUNTIFS(Tabla1[[#All],[sem 13]],"=P",Tabla1[[#All],[llave2]],Gráficos_!C29))</f>
        <v/>
      </c>
      <c r="W29" t="str">
        <f>IF(C29="","",COUNTIFS(Tabla1[[#All],[sem 14]],"=P",Tabla1[[#All],[llave2]],Gráficos_!C29))</f>
        <v/>
      </c>
      <c r="X29" t="str">
        <f>IF(C29="","",COUNTIFS(Tabla1[[#All],[sem 15]],"=P",Tabla1[[#All],[llave2]],Gráficos_!C29))</f>
        <v/>
      </c>
      <c r="Y29" s="188" t="str">
        <f>IF(C29="","",COUNTIFS(Tabla1[[#All],[sem 16]],"=P",Tabla1[[#All],[llave2]],Gráficos_!C29))</f>
        <v/>
      </c>
      <c r="AA29" s="184" t="str">
        <f t="shared" si="0"/>
        <v/>
      </c>
      <c r="AB29" t="str">
        <f t="shared" si="1"/>
        <v/>
      </c>
      <c r="AC29" s="62" t="str">
        <f t="shared" si="2"/>
        <v/>
      </c>
      <c r="AD29" t="str">
        <f t="shared" si="3"/>
        <v/>
      </c>
      <c r="AE29" t="str">
        <f t="shared" si="13"/>
        <v/>
      </c>
      <c r="AF29" t="str">
        <f t="shared" si="4"/>
        <v/>
      </c>
      <c r="AG29" t="str">
        <f t="shared" si="5"/>
        <v/>
      </c>
      <c r="AH29" t="str">
        <f t="shared" si="6"/>
        <v/>
      </c>
      <c r="AI29" t="str">
        <f t="shared" si="7"/>
        <v/>
      </c>
      <c r="AK29" t="str">
        <f t="shared" ref="AK29:AV50" si="16">IF(J29="","",J29)</f>
        <v/>
      </c>
      <c r="AL29" t="str">
        <f t="shared" si="16"/>
        <v/>
      </c>
      <c r="AM29" t="str">
        <f t="shared" si="16"/>
        <v/>
      </c>
      <c r="AN29" t="str">
        <f t="shared" si="16"/>
        <v/>
      </c>
      <c r="AO29" t="str">
        <f t="shared" si="16"/>
        <v/>
      </c>
      <c r="AP29" t="str">
        <f t="shared" si="16"/>
        <v/>
      </c>
      <c r="AQ29" t="str">
        <f t="shared" si="16"/>
        <v/>
      </c>
      <c r="AR29" t="str">
        <f t="shared" si="16"/>
        <v/>
      </c>
      <c r="AS29" t="str">
        <f t="shared" si="16"/>
        <v/>
      </c>
      <c r="AT29" t="str">
        <f t="shared" si="16"/>
        <v/>
      </c>
      <c r="AU29" t="str">
        <f t="shared" si="16"/>
        <v/>
      </c>
      <c r="AV29" t="str">
        <f t="shared" si="16"/>
        <v/>
      </c>
      <c r="AW29" t="str">
        <f t="shared" si="9"/>
        <v/>
      </c>
      <c r="AX29" t="str">
        <f t="shared" si="10"/>
        <v/>
      </c>
      <c r="AY29" t="str">
        <f t="shared" si="11"/>
        <v/>
      </c>
      <c r="AZ29" s="188" t="str">
        <f t="shared" si="12"/>
        <v/>
      </c>
      <c r="BA29" t="str">
        <f t="shared" si="15"/>
        <v/>
      </c>
    </row>
    <row r="30" spans="9:53">
      <c r="I30" t="str">
        <f>IF(C30="","",COUNTIFS(Tabla1[[#All],[¿Pasó a miembro?]],"Si",Tabla1[[#All],[Tipo Incrito]],"&lt;&gt;Pre-Inscrito",Tabla1[[#All],[llave2]],Gráficos_!C30))</f>
        <v/>
      </c>
      <c r="J30" s="184" t="str">
        <f>IF(C30="","",COUNTIFS(Tabla1[[#All],[sem 01]],"=P",Tabla1[[#All],[llave2]],Gráficos_!C30))</f>
        <v/>
      </c>
      <c r="K30" t="str">
        <f>IF(C30="","",COUNTIFS(Tabla1[[#All],[sem 02]],"=P",Tabla1[[#All],[llave2]],Gráficos_!C30))</f>
        <v/>
      </c>
      <c r="L30" t="str">
        <f>IF(C30="","",COUNTIFS(Tabla1[[#All],[sem 03]],"=P",Tabla1[[#All],[llave2]],Gráficos_!C30))</f>
        <v/>
      </c>
      <c r="M30" t="str">
        <f>IF(C30="","",COUNTIFS(Tabla1[[#All],[sem 04]],"=P",Tabla1[[#All],[llave2]],Gráficos_!C30))</f>
        <v/>
      </c>
      <c r="N30" t="str">
        <f>IF(C30="","",COUNTIFS(Tabla1[[#All],[sem 05]],"=P",Tabla1[[#All],[llave2]],Gráficos_!C30))</f>
        <v/>
      </c>
      <c r="O30" t="str">
        <f>IF(C30="","",COUNTIFS(Tabla1[[#All],[sem 06]],"=P",Tabla1[[#All],[llave2]],Gráficos_!C30))</f>
        <v/>
      </c>
      <c r="P30" t="str">
        <f>IF(C30="","",COUNTIFS(Tabla1[[#All],[sem 07]],"=P",Tabla1[[#All],[llave2]],Gráficos_!C30))</f>
        <v/>
      </c>
      <c r="Q30" t="str">
        <f>IF(C30="","",COUNTIFS(Tabla1[[#All],[sem 08]],"=P",Tabla1[[#All],[llave2]],Gráficos_!C30))</f>
        <v/>
      </c>
      <c r="R30" t="str">
        <f>IF(C30="","",COUNTIFS(Tabla1[[#All],[sem 09]],"=P",Tabla1[[#All],[llave2]],Gráficos_!C30))</f>
        <v/>
      </c>
      <c r="S30" t="str">
        <f>IF(C30="","",COUNTIFS(Tabla1[[#All],[sem 10]],"=P",Tabla1[[#All],[llave2]],Gráficos_!C30))</f>
        <v/>
      </c>
      <c r="T30" t="str">
        <f>IF(C30="","",COUNTIFS(Tabla1[[#All],[sem 11]],"=P",Tabla1[[#All],[llave2]],Gráficos_!C30))</f>
        <v/>
      </c>
      <c r="U30" t="str">
        <f>IF(C30="","",COUNTIFS(Tabla1[[#All],[sem 12]],"=P",Tabla1[[#All],[llave2]],Gráficos_!C30))</f>
        <v/>
      </c>
      <c r="V30" t="str">
        <f>IF(C30="","",COUNTIFS(Tabla1[[#All],[sem 13]],"=P",Tabla1[[#All],[llave2]],Gráficos_!C30))</f>
        <v/>
      </c>
      <c r="W30" t="str">
        <f>IF(C30="","",COUNTIFS(Tabla1[[#All],[sem 14]],"=P",Tabla1[[#All],[llave2]],Gráficos_!C30))</f>
        <v/>
      </c>
      <c r="X30" t="str">
        <f>IF(C30="","",COUNTIFS(Tabla1[[#All],[sem 15]],"=P",Tabla1[[#All],[llave2]],Gráficos_!C30))</f>
        <v/>
      </c>
      <c r="Y30" s="188" t="str">
        <f>IF(C30="","",COUNTIFS(Tabla1[[#All],[sem 16]],"=P",Tabla1[[#All],[llave2]],Gráficos_!C30))</f>
        <v/>
      </c>
      <c r="AA30" s="184" t="str">
        <f t="shared" si="0"/>
        <v/>
      </c>
      <c r="AB30" t="str">
        <f t="shared" si="1"/>
        <v/>
      </c>
      <c r="AC30" s="62" t="str">
        <f t="shared" si="2"/>
        <v/>
      </c>
      <c r="AD30" t="str">
        <f t="shared" si="3"/>
        <v/>
      </c>
      <c r="AE30" t="str">
        <f t="shared" si="13"/>
        <v/>
      </c>
      <c r="AF30" t="str">
        <f t="shared" si="4"/>
        <v/>
      </c>
      <c r="AG30" t="str">
        <f t="shared" si="5"/>
        <v/>
      </c>
      <c r="AH30" t="str">
        <f t="shared" si="6"/>
        <v/>
      </c>
      <c r="AI30" t="str">
        <f t="shared" si="7"/>
        <v/>
      </c>
      <c r="AK30" t="str">
        <f t="shared" si="16"/>
        <v/>
      </c>
      <c r="AL30" t="str">
        <f t="shared" si="16"/>
        <v/>
      </c>
      <c r="AM30" t="str">
        <f t="shared" si="16"/>
        <v/>
      </c>
      <c r="AN30" t="str">
        <f t="shared" si="16"/>
        <v/>
      </c>
      <c r="AO30" t="str">
        <f t="shared" si="16"/>
        <v/>
      </c>
      <c r="AP30" t="str">
        <f t="shared" si="16"/>
        <v/>
      </c>
      <c r="AQ30" t="str">
        <f t="shared" si="16"/>
        <v/>
      </c>
      <c r="AR30" t="str">
        <f t="shared" si="16"/>
        <v/>
      </c>
      <c r="AS30" t="str">
        <f t="shared" si="16"/>
        <v/>
      </c>
      <c r="AT30" t="str">
        <f t="shared" si="16"/>
        <v/>
      </c>
      <c r="AU30" t="str">
        <f t="shared" si="16"/>
        <v/>
      </c>
      <c r="AV30" t="str">
        <f t="shared" si="16"/>
        <v/>
      </c>
      <c r="AW30" t="str">
        <f t="shared" si="9"/>
        <v/>
      </c>
      <c r="AX30" t="str">
        <f t="shared" si="10"/>
        <v/>
      </c>
      <c r="AY30" t="str">
        <f t="shared" si="11"/>
        <v/>
      </c>
      <c r="AZ30" s="188" t="str">
        <f t="shared" si="12"/>
        <v/>
      </c>
      <c r="BA30" t="str">
        <f t="shared" si="15"/>
        <v/>
      </c>
    </row>
    <row r="31" spans="9:53">
      <c r="I31" t="str">
        <f>IF(C31="","",COUNTIFS(Tabla1[[#All],[¿Pasó a miembro?]],"Si",Tabla1[[#All],[Tipo Incrito]],"&lt;&gt;Pre-Inscrito",Tabla1[[#All],[llave2]],Gráficos_!C31))</f>
        <v/>
      </c>
      <c r="J31" s="184" t="str">
        <f>IF(C31="","",COUNTIFS(Tabla1[[#All],[sem 01]],"=P",Tabla1[[#All],[llave2]],Gráficos_!C31))</f>
        <v/>
      </c>
      <c r="K31" t="str">
        <f>IF(C31="","",COUNTIFS(Tabla1[[#All],[sem 02]],"=P",Tabla1[[#All],[llave2]],Gráficos_!C31))</f>
        <v/>
      </c>
      <c r="L31" t="str">
        <f>IF(C31="","",COUNTIFS(Tabla1[[#All],[sem 03]],"=P",Tabla1[[#All],[llave2]],Gráficos_!C31))</f>
        <v/>
      </c>
      <c r="M31" t="str">
        <f>IF(C31="","",COUNTIFS(Tabla1[[#All],[sem 04]],"=P",Tabla1[[#All],[llave2]],Gráficos_!C31))</f>
        <v/>
      </c>
      <c r="N31" t="str">
        <f>IF(C31="","",COUNTIFS(Tabla1[[#All],[sem 05]],"=P",Tabla1[[#All],[llave2]],Gráficos_!C31))</f>
        <v/>
      </c>
      <c r="O31" t="str">
        <f>IF(C31="","",COUNTIFS(Tabla1[[#All],[sem 06]],"=P",Tabla1[[#All],[llave2]],Gráficos_!C31))</f>
        <v/>
      </c>
      <c r="P31" t="str">
        <f>IF(C31="","",COUNTIFS(Tabla1[[#All],[sem 07]],"=P",Tabla1[[#All],[llave2]],Gráficos_!C31))</f>
        <v/>
      </c>
      <c r="Q31" t="str">
        <f>IF(C31="","",COUNTIFS(Tabla1[[#All],[sem 08]],"=P",Tabla1[[#All],[llave2]],Gráficos_!C31))</f>
        <v/>
      </c>
      <c r="R31" t="str">
        <f>IF(C31="","",COUNTIFS(Tabla1[[#All],[sem 09]],"=P",Tabla1[[#All],[llave2]],Gráficos_!C31))</f>
        <v/>
      </c>
      <c r="S31" t="str">
        <f>IF(C31="","",COUNTIFS(Tabla1[[#All],[sem 10]],"=P",Tabla1[[#All],[llave2]],Gráficos_!C31))</f>
        <v/>
      </c>
      <c r="T31" t="str">
        <f>IF(C31="","",COUNTIFS(Tabla1[[#All],[sem 11]],"=P",Tabla1[[#All],[llave2]],Gráficos_!C31))</f>
        <v/>
      </c>
      <c r="U31" t="str">
        <f>IF(C31="","",COUNTIFS(Tabla1[[#All],[sem 12]],"=P",Tabla1[[#All],[llave2]],Gráficos_!C31))</f>
        <v/>
      </c>
      <c r="V31" t="str">
        <f>IF(C31="","",COUNTIFS(Tabla1[[#All],[sem 13]],"=P",Tabla1[[#All],[llave2]],Gráficos_!C31))</f>
        <v/>
      </c>
      <c r="W31" t="str">
        <f>IF(C31="","",COUNTIFS(Tabla1[[#All],[sem 14]],"=P",Tabla1[[#All],[llave2]],Gráficos_!C31))</f>
        <v/>
      </c>
      <c r="X31" t="str">
        <f>IF(C31="","",COUNTIFS(Tabla1[[#All],[sem 15]],"=P",Tabla1[[#All],[llave2]],Gráficos_!C31))</f>
        <v/>
      </c>
      <c r="Y31" s="188" t="str">
        <f>IF(C31="","",COUNTIFS(Tabla1[[#All],[sem 16]],"=P",Tabla1[[#All],[llave2]],Gráficos_!C31))</f>
        <v/>
      </c>
      <c r="AA31" s="184" t="str">
        <f t="shared" si="0"/>
        <v/>
      </c>
      <c r="AB31" t="str">
        <f t="shared" si="1"/>
        <v/>
      </c>
      <c r="AC31" s="62" t="str">
        <f t="shared" si="2"/>
        <v/>
      </c>
      <c r="AD31" t="str">
        <f t="shared" si="3"/>
        <v/>
      </c>
      <c r="AE31" t="str">
        <f t="shared" si="13"/>
        <v/>
      </c>
      <c r="AF31" t="str">
        <f t="shared" si="4"/>
        <v/>
      </c>
      <c r="AG31" t="str">
        <f t="shared" si="5"/>
        <v/>
      </c>
      <c r="AH31" t="str">
        <f t="shared" si="6"/>
        <v/>
      </c>
      <c r="AI31" t="str">
        <f t="shared" si="7"/>
        <v/>
      </c>
      <c r="AK31" t="str">
        <f t="shared" si="16"/>
        <v/>
      </c>
      <c r="AL31" t="str">
        <f t="shared" si="16"/>
        <v/>
      </c>
      <c r="AM31" t="str">
        <f t="shared" si="16"/>
        <v/>
      </c>
      <c r="AN31" t="str">
        <f t="shared" si="16"/>
        <v/>
      </c>
      <c r="AO31" t="str">
        <f t="shared" si="16"/>
        <v/>
      </c>
      <c r="AP31" t="str">
        <f t="shared" si="16"/>
        <v/>
      </c>
      <c r="AQ31" t="str">
        <f t="shared" si="16"/>
        <v/>
      </c>
      <c r="AR31" t="str">
        <f t="shared" si="16"/>
        <v/>
      </c>
      <c r="AS31" t="str">
        <f t="shared" si="16"/>
        <v/>
      </c>
      <c r="AT31" t="str">
        <f t="shared" si="16"/>
        <v/>
      </c>
      <c r="AU31" t="str">
        <f t="shared" si="16"/>
        <v/>
      </c>
      <c r="AV31" t="str">
        <f t="shared" si="16"/>
        <v/>
      </c>
      <c r="AW31" t="str">
        <f t="shared" si="9"/>
        <v/>
      </c>
      <c r="AX31" t="str">
        <f t="shared" si="10"/>
        <v/>
      </c>
      <c r="AY31" t="str">
        <f t="shared" si="11"/>
        <v/>
      </c>
      <c r="AZ31" s="188" t="str">
        <f t="shared" si="12"/>
        <v/>
      </c>
      <c r="BA31" t="str">
        <f t="shared" si="15"/>
        <v/>
      </c>
    </row>
    <row r="32" spans="9:53">
      <c r="I32" t="str">
        <f>IF(C32="","",COUNTIFS(Tabla1[[#All],[¿Pasó a miembro?]],"Si",Tabla1[[#All],[Tipo Incrito]],"&lt;&gt;Pre-Inscrito",Tabla1[[#All],[llave2]],Gráficos_!C32))</f>
        <v/>
      </c>
      <c r="J32" s="184" t="str">
        <f>IF(C32="","",COUNTIFS(Tabla1[[#All],[sem 01]],"=P",Tabla1[[#All],[llave2]],Gráficos_!C32))</f>
        <v/>
      </c>
      <c r="K32" t="str">
        <f>IF(C32="","",COUNTIFS(Tabla1[[#All],[sem 02]],"=P",Tabla1[[#All],[llave2]],Gráficos_!C32))</f>
        <v/>
      </c>
      <c r="L32" t="str">
        <f>IF(C32="","",COUNTIFS(Tabla1[[#All],[sem 03]],"=P",Tabla1[[#All],[llave2]],Gráficos_!C32))</f>
        <v/>
      </c>
      <c r="M32" t="str">
        <f>IF(C32="","",COUNTIFS(Tabla1[[#All],[sem 04]],"=P",Tabla1[[#All],[llave2]],Gráficos_!C32))</f>
        <v/>
      </c>
      <c r="N32" t="str">
        <f>IF(C32="","",COUNTIFS(Tabla1[[#All],[sem 05]],"=P",Tabla1[[#All],[llave2]],Gráficos_!C32))</f>
        <v/>
      </c>
      <c r="O32" t="str">
        <f>IF(C32="","",COUNTIFS(Tabla1[[#All],[sem 06]],"=P",Tabla1[[#All],[llave2]],Gráficos_!C32))</f>
        <v/>
      </c>
      <c r="P32" t="str">
        <f>IF(C32="","",COUNTIFS(Tabla1[[#All],[sem 07]],"=P",Tabla1[[#All],[llave2]],Gráficos_!C32))</f>
        <v/>
      </c>
      <c r="Q32" t="str">
        <f>IF(C32="","",COUNTIFS(Tabla1[[#All],[sem 08]],"=P",Tabla1[[#All],[llave2]],Gráficos_!C32))</f>
        <v/>
      </c>
      <c r="R32" t="str">
        <f>IF(C32="","",COUNTIFS(Tabla1[[#All],[sem 09]],"=P",Tabla1[[#All],[llave2]],Gráficos_!C32))</f>
        <v/>
      </c>
      <c r="S32" t="str">
        <f>IF(C32="","",COUNTIFS(Tabla1[[#All],[sem 10]],"=P",Tabla1[[#All],[llave2]],Gráficos_!C32))</f>
        <v/>
      </c>
      <c r="T32" t="str">
        <f>IF(C32="","",COUNTIFS(Tabla1[[#All],[sem 11]],"=P",Tabla1[[#All],[llave2]],Gráficos_!C32))</f>
        <v/>
      </c>
      <c r="U32" t="str">
        <f>IF(C32="","",COUNTIFS(Tabla1[[#All],[sem 12]],"=P",Tabla1[[#All],[llave2]],Gráficos_!C32))</f>
        <v/>
      </c>
      <c r="V32" t="str">
        <f>IF(C32="","",COUNTIFS(Tabla1[[#All],[sem 13]],"=P",Tabla1[[#All],[llave2]],Gráficos_!C32))</f>
        <v/>
      </c>
      <c r="W32" t="str">
        <f>IF(C32="","",COUNTIFS(Tabla1[[#All],[sem 14]],"=P",Tabla1[[#All],[llave2]],Gráficos_!C32))</f>
        <v/>
      </c>
      <c r="X32" t="str">
        <f>IF(C32="","",COUNTIFS(Tabla1[[#All],[sem 15]],"=P",Tabla1[[#All],[llave2]],Gráficos_!C32))</f>
        <v/>
      </c>
      <c r="Y32" s="188" t="str">
        <f>IF(C32="","",COUNTIFS(Tabla1[[#All],[sem 16]],"=P",Tabla1[[#All],[llave2]],Gráficos_!C32))</f>
        <v/>
      </c>
      <c r="AA32" s="184" t="str">
        <f t="shared" si="0"/>
        <v/>
      </c>
      <c r="AB32" t="str">
        <f t="shared" si="1"/>
        <v/>
      </c>
      <c r="AC32" s="62" t="str">
        <f t="shared" si="2"/>
        <v/>
      </c>
      <c r="AD32" t="str">
        <f t="shared" si="3"/>
        <v/>
      </c>
      <c r="AE32" t="str">
        <f t="shared" si="13"/>
        <v/>
      </c>
      <c r="AF32" t="str">
        <f t="shared" si="4"/>
        <v/>
      </c>
      <c r="AG32" t="str">
        <f t="shared" si="5"/>
        <v/>
      </c>
      <c r="AH32" t="str">
        <f t="shared" si="6"/>
        <v/>
      </c>
      <c r="AI32" t="str">
        <f t="shared" si="7"/>
        <v/>
      </c>
      <c r="AK32" t="str">
        <f t="shared" si="16"/>
        <v/>
      </c>
      <c r="AL32" t="str">
        <f t="shared" si="16"/>
        <v/>
      </c>
      <c r="AM32" t="str">
        <f t="shared" si="16"/>
        <v/>
      </c>
      <c r="AN32" t="str">
        <f t="shared" si="16"/>
        <v/>
      </c>
      <c r="AO32" t="str">
        <f t="shared" si="16"/>
        <v/>
      </c>
      <c r="AP32" t="str">
        <f t="shared" si="16"/>
        <v/>
      </c>
      <c r="AQ32" t="str">
        <f t="shared" si="16"/>
        <v/>
      </c>
      <c r="AR32" t="str">
        <f t="shared" si="16"/>
        <v/>
      </c>
      <c r="AS32" t="str">
        <f t="shared" si="16"/>
        <v/>
      </c>
      <c r="AT32" t="str">
        <f t="shared" si="16"/>
        <v/>
      </c>
      <c r="AU32" t="str">
        <f t="shared" si="16"/>
        <v/>
      </c>
      <c r="AV32" t="str">
        <f t="shared" si="16"/>
        <v/>
      </c>
      <c r="AW32" t="str">
        <f t="shared" si="9"/>
        <v/>
      </c>
      <c r="AX32" t="str">
        <f t="shared" si="10"/>
        <v/>
      </c>
      <c r="AY32" t="str">
        <f t="shared" si="11"/>
        <v/>
      </c>
      <c r="AZ32" s="188" t="str">
        <f t="shared" si="12"/>
        <v/>
      </c>
      <c r="BA32" t="str">
        <f t="shared" si="15"/>
        <v/>
      </c>
    </row>
    <row r="33" spans="4:96">
      <c r="I33" t="str">
        <f>IF(C33="","",COUNTIFS(Tabla1[[#All],[¿Pasó a miembro?]],"Si",Tabla1[[#All],[Tipo Incrito]],"&lt;&gt;Pre-Inscrito",Tabla1[[#All],[llave2]],Gráficos_!C33))</f>
        <v/>
      </c>
      <c r="J33" s="184" t="str">
        <f>IF(C33="","",COUNTIFS(Tabla1[[#All],[sem 01]],"=P",Tabla1[[#All],[llave2]],Gráficos_!C33))</f>
        <v/>
      </c>
      <c r="K33" t="str">
        <f>IF(C33="","",COUNTIFS(Tabla1[[#All],[sem 02]],"=P",Tabla1[[#All],[llave2]],Gráficos_!C33))</f>
        <v/>
      </c>
      <c r="L33" t="str">
        <f>IF(C33="","",COUNTIFS(Tabla1[[#All],[sem 03]],"=P",Tabla1[[#All],[llave2]],Gráficos_!C33))</f>
        <v/>
      </c>
      <c r="M33" t="str">
        <f>IF(C33="","",COUNTIFS(Tabla1[[#All],[sem 04]],"=P",Tabla1[[#All],[llave2]],Gráficos_!C33))</f>
        <v/>
      </c>
      <c r="N33" t="str">
        <f>IF(C33="","",COUNTIFS(Tabla1[[#All],[sem 05]],"=P",Tabla1[[#All],[llave2]],Gráficos_!C33))</f>
        <v/>
      </c>
      <c r="O33" t="str">
        <f>IF(C33="","",COUNTIFS(Tabla1[[#All],[sem 06]],"=P",Tabla1[[#All],[llave2]],Gráficos_!C33))</f>
        <v/>
      </c>
      <c r="P33" t="str">
        <f>IF(C33="","",COUNTIFS(Tabla1[[#All],[sem 07]],"=P",Tabla1[[#All],[llave2]],Gráficos_!C33))</f>
        <v/>
      </c>
      <c r="Q33" t="str">
        <f>IF(C33="","",COUNTIFS(Tabla1[[#All],[sem 08]],"=P",Tabla1[[#All],[llave2]],Gráficos_!C33))</f>
        <v/>
      </c>
      <c r="R33" t="str">
        <f>IF(C33="","",COUNTIFS(Tabla1[[#All],[sem 09]],"=P",Tabla1[[#All],[llave2]],Gráficos_!C33))</f>
        <v/>
      </c>
      <c r="S33" t="str">
        <f>IF(C33="","",COUNTIFS(Tabla1[[#All],[sem 10]],"=P",Tabla1[[#All],[llave2]],Gráficos_!C33))</f>
        <v/>
      </c>
      <c r="T33" t="str">
        <f>IF(C33="","",COUNTIFS(Tabla1[[#All],[sem 11]],"=P",Tabla1[[#All],[llave2]],Gráficos_!C33))</f>
        <v/>
      </c>
      <c r="U33" t="str">
        <f>IF(C33="","",COUNTIFS(Tabla1[[#All],[sem 12]],"=P",Tabla1[[#All],[llave2]],Gráficos_!C33))</f>
        <v/>
      </c>
      <c r="V33" t="str">
        <f>IF(C33="","",COUNTIFS(Tabla1[[#All],[sem 13]],"=P",Tabla1[[#All],[llave2]],Gráficos_!C33))</f>
        <v/>
      </c>
      <c r="W33" t="str">
        <f>IF(C33="","",COUNTIFS(Tabla1[[#All],[sem 14]],"=P",Tabla1[[#All],[llave2]],Gráficos_!C33))</f>
        <v/>
      </c>
      <c r="X33" t="str">
        <f>IF(C33="","",COUNTIFS(Tabla1[[#All],[sem 15]],"=P",Tabla1[[#All],[llave2]],Gráficos_!C33))</f>
        <v/>
      </c>
      <c r="Y33" s="188" t="str">
        <f>IF(C33="","",COUNTIFS(Tabla1[[#All],[sem 16]],"=P",Tabla1[[#All],[llave2]],Gráficos_!C33))</f>
        <v/>
      </c>
      <c r="AA33" s="184" t="str">
        <f t="shared" si="0"/>
        <v/>
      </c>
      <c r="AB33" t="str">
        <f t="shared" si="1"/>
        <v/>
      </c>
      <c r="AC33" s="62" t="str">
        <f t="shared" si="2"/>
        <v/>
      </c>
      <c r="AD33" t="str">
        <f t="shared" si="3"/>
        <v/>
      </c>
      <c r="AE33" t="str">
        <f t="shared" si="13"/>
        <v/>
      </c>
      <c r="AF33" t="str">
        <f t="shared" si="4"/>
        <v/>
      </c>
      <c r="AG33" t="str">
        <f t="shared" si="5"/>
        <v/>
      </c>
      <c r="AH33" t="str">
        <f t="shared" si="6"/>
        <v/>
      </c>
      <c r="AI33" t="str">
        <f t="shared" si="7"/>
        <v/>
      </c>
      <c r="AK33" t="str">
        <f t="shared" si="16"/>
        <v/>
      </c>
      <c r="AL33" t="str">
        <f t="shared" si="16"/>
        <v/>
      </c>
      <c r="AM33" t="str">
        <f t="shared" si="16"/>
        <v/>
      </c>
      <c r="AN33" t="str">
        <f t="shared" si="16"/>
        <v/>
      </c>
      <c r="AO33" t="str">
        <f t="shared" si="16"/>
        <v/>
      </c>
      <c r="AP33" t="str">
        <f t="shared" si="16"/>
        <v/>
      </c>
      <c r="AQ33" t="str">
        <f t="shared" si="16"/>
        <v/>
      </c>
      <c r="AR33" t="str">
        <f t="shared" si="16"/>
        <v/>
      </c>
      <c r="AS33" t="str">
        <f t="shared" si="16"/>
        <v/>
      </c>
      <c r="AT33" t="str">
        <f t="shared" si="16"/>
        <v/>
      </c>
      <c r="AU33" t="str">
        <f t="shared" si="16"/>
        <v/>
      </c>
      <c r="AV33" t="str">
        <f t="shared" si="16"/>
        <v/>
      </c>
      <c r="AW33" t="str">
        <f t="shared" si="9"/>
        <v/>
      </c>
      <c r="AX33" t="str">
        <f t="shared" si="10"/>
        <v/>
      </c>
      <c r="AY33" t="str">
        <f t="shared" si="11"/>
        <v/>
      </c>
      <c r="AZ33" s="188" t="str">
        <f t="shared" si="12"/>
        <v/>
      </c>
      <c r="BA33" t="str">
        <f t="shared" si="15"/>
        <v/>
      </c>
    </row>
    <row r="34" spans="4:96">
      <c r="I34" t="str">
        <f>IF(C34="","",COUNTIFS(Tabla1[[#All],[¿Pasó a miembro?]],"Si",Tabla1[[#All],[Tipo Incrito]],"&lt;&gt;Pre-Inscrito",Tabla1[[#All],[llave2]],Gráficos_!C34))</f>
        <v/>
      </c>
      <c r="J34" s="184" t="str">
        <f>IF(C34="","",COUNTIFS(Tabla1[[#All],[sem 01]],"=P",Tabla1[[#All],[llave2]],Gráficos_!C34))</f>
        <v/>
      </c>
      <c r="K34" t="str">
        <f>IF(C34="","",COUNTIFS(Tabla1[[#All],[sem 02]],"=P",Tabla1[[#All],[llave2]],Gráficos_!C34))</f>
        <v/>
      </c>
      <c r="L34" t="str">
        <f>IF(C34="","",COUNTIFS(Tabla1[[#All],[sem 03]],"=P",Tabla1[[#All],[llave2]],Gráficos_!C34))</f>
        <v/>
      </c>
      <c r="M34" t="str">
        <f>IF(C34="","",COUNTIFS(Tabla1[[#All],[sem 04]],"=P",Tabla1[[#All],[llave2]],Gráficos_!C34))</f>
        <v/>
      </c>
      <c r="N34" t="str">
        <f>IF(C34="","",COUNTIFS(Tabla1[[#All],[sem 05]],"=P",Tabla1[[#All],[llave2]],Gráficos_!C34))</f>
        <v/>
      </c>
      <c r="O34" t="str">
        <f>IF(C34="","",COUNTIFS(Tabla1[[#All],[sem 06]],"=P",Tabla1[[#All],[llave2]],Gráficos_!C34))</f>
        <v/>
      </c>
      <c r="P34" t="str">
        <f>IF(C34="","",COUNTIFS(Tabla1[[#All],[sem 07]],"=P",Tabla1[[#All],[llave2]],Gráficos_!C34))</f>
        <v/>
      </c>
      <c r="Q34" t="str">
        <f>IF(C34="","",COUNTIFS(Tabla1[[#All],[sem 08]],"=P",Tabla1[[#All],[llave2]],Gráficos_!C34))</f>
        <v/>
      </c>
      <c r="R34" t="str">
        <f>IF(C34="","",COUNTIFS(Tabla1[[#All],[sem 09]],"=P",Tabla1[[#All],[llave2]],Gráficos_!C34))</f>
        <v/>
      </c>
      <c r="S34" t="str">
        <f>IF(C34="","",COUNTIFS(Tabla1[[#All],[sem 10]],"=P",Tabla1[[#All],[llave2]],Gráficos_!C34))</f>
        <v/>
      </c>
      <c r="T34" t="str">
        <f>IF(C34="","",COUNTIFS(Tabla1[[#All],[sem 11]],"=P",Tabla1[[#All],[llave2]],Gráficos_!C34))</f>
        <v/>
      </c>
      <c r="U34" t="str">
        <f>IF(C34="","",COUNTIFS(Tabla1[[#All],[sem 12]],"=P",Tabla1[[#All],[llave2]],Gráficos_!C34))</f>
        <v/>
      </c>
      <c r="V34" t="str">
        <f>IF(C34="","",COUNTIFS(Tabla1[[#All],[sem 13]],"=P",Tabla1[[#All],[llave2]],Gráficos_!C34))</f>
        <v/>
      </c>
      <c r="W34" t="str">
        <f>IF(C34="","",COUNTIFS(Tabla1[[#All],[sem 14]],"=P",Tabla1[[#All],[llave2]],Gráficos_!C34))</f>
        <v/>
      </c>
      <c r="X34" t="str">
        <f>IF(C34="","",COUNTIFS(Tabla1[[#All],[sem 15]],"=P",Tabla1[[#All],[llave2]],Gráficos_!C34))</f>
        <v/>
      </c>
      <c r="Y34" s="188" t="str">
        <f>IF(C34="","",COUNTIFS(Tabla1[[#All],[sem 16]],"=P",Tabla1[[#All],[llave2]],Gráficos_!C34))</f>
        <v/>
      </c>
      <c r="AA34" s="184" t="str">
        <f t="shared" si="0"/>
        <v/>
      </c>
      <c r="AB34" t="str">
        <f t="shared" si="1"/>
        <v/>
      </c>
      <c r="AC34" s="62" t="str">
        <f t="shared" si="2"/>
        <v/>
      </c>
      <c r="AD34" t="str">
        <f t="shared" si="3"/>
        <v/>
      </c>
      <c r="AE34" t="str">
        <f t="shared" si="13"/>
        <v/>
      </c>
      <c r="AF34" t="str">
        <f t="shared" si="4"/>
        <v/>
      </c>
      <c r="AG34" t="str">
        <f t="shared" si="5"/>
        <v/>
      </c>
      <c r="AH34" t="str">
        <f t="shared" si="6"/>
        <v/>
      </c>
      <c r="AI34" t="str">
        <f t="shared" si="7"/>
        <v/>
      </c>
      <c r="AK34" t="str">
        <f t="shared" si="16"/>
        <v/>
      </c>
      <c r="AL34" t="str">
        <f t="shared" si="16"/>
        <v/>
      </c>
      <c r="AM34" t="str">
        <f t="shared" si="16"/>
        <v/>
      </c>
      <c r="AN34" t="str">
        <f t="shared" si="16"/>
        <v/>
      </c>
      <c r="AO34" t="str">
        <f t="shared" si="16"/>
        <v/>
      </c>
      <c r="AP34" t="str">
        <f t="shared" si="16"/>
        <v/>
      </c>
      <c r="AQ34" t="str">
        <f t="shared" si="16"/>
        <v/>
      </c>
      <c r="AR34" t="str">
        <f t="shared" si="16"/>
        <v/>
      </c>
      <c r="AS34" t="str">
        <f t="shared" si="16"/>
        <v/>
      </c>
      <c r="AT34" t="str">
        <f t="shared" si="16"/>
        <v/>
      </c>
      <c r="AU34" t="str">
        <f t="shared" si="16"/>
        <v/>
      </c>
      <c r="AV34" t="str">
        <f t="shared" si="16"/>
        <v/>
      </c>
      <c r="AW34" t="str">
        <f t="shared" si="9"/>
        <v/>
      </c>
      <c r="AX34" t="str">
        <f t="shared" si="10"/>
        <v/>
      </c>
      <c r="AY34" t="str">
        <f t="shared" si="11"/>
        <v/>
      </c>
      <c r="AZ34" s="188" t="str">
        <f t="shared" si="12"/>
        <v/>
      </c>
      <c r="BA34" t="str">
        <f t="shared" si="15"/>
        <v/>
      </c>
    </row>
    <row r="35" spans="4:96">
      <c r="I35" t="str">
        <f>IF(C35="","",COUNTIFS(Tabla1[[#All],[¿Pasó a miembro?]],"Si",Tabla1[[#All],[Tipo Incrito]],"&lt;&gt;Pre-Inscrito",Tabla1[[#All],[llave2]],Gráficos_!C35))</f>
        <v/>
      </c>
      <c r="J35" s="184" t="str">
        <f>IF(C35="","",COUNTIFS(Tabla1[[#All],[sem 01]],"=P",Tabla1[[#All],[llave2]],Gráficos_!C35))</f>
        <v/>
      </c>
      <c r="K35" t="str">
        <f>IF(C35="","",COUNTIFS(Tabla1[[#All],[sem 02]],"=P",Tabla1[[#All],[llave2]],Gráficos_!C35))</f>
        <v/>
      </c>
      <c r="L35" t="str">
        <f>IF(C35="","",COUNTIFS(Tabla1[[#All],[sem 03]],"=P",Tabla1[[#All],[llave2]],Gráficos_!C35))</f>
        <v/>
      </c>
      <c r="M35" t="str">
        <f>IF(C35="","",COUNTIFS(Tabla1[[#All],[sem 04]],"=P",Tabla1[[#All],[llave2]],Gráficos_!C35))</f>
        <v/>
      </c>
      <c r="N35" t="str">
        <f>IF(C35="","",COUNTIFS(Tabla1[[#All],[sem 05]],"=P",Tabla1[[#All],[llave2]],Gráficos_!C35))</f>
        <v/>
      </c>
      <c r="O35" t="str">
        <f>IF(C35="","",COUNTIFS(Tabla1[[#All],[sem 06]],"=P",Tabla1[[#All],[llave2]],Gráficos_!C35))</f>
        <v/>
      </c>
      <c r="P35" t="str">
        <f>IF(C35="","",COUNTIFS(Tabla1[[#All],[sem 07]],"=P",Tabla1[[#All],[llave2]],Gráficos_!C35))</f>
        <v/>
      </c>
      <c r="Q35" t="str">
        <f>IF(C35="","",COUNTIFS(Tabla1[[#All],[sem 08]],"=P",Tabla1[[#All],[llave2]],Gráficos_!C35))</f>
        <v/>
      </c>
      <c r="R35" t="str">
        <f>IF(C35="","",COUNTIFS(Tabla1[[#All],[sem 09]],"=P",Tabla1[[#All],[llave2]],Gráficos_!C35))</f>
        <v/>
      </c>
      <c r="S35" t="str">
        <f>IF(C35="","",COUNTIFS(Tabla1[[#All],[sem 10]],"=P",Tabla1[[#All],[llave2]],Gráficos_!C35))</f>
        <v/>
      </c>
      <c r="T35" t="str">
        <f>IF(C35="","",COUNTIFS(Tabla1[[#All],[sem 11]],"=P",Tabla1[[#All],[llave2]],Gráficos_!C35))</f>
        <v/>
      </c>
      <c r="U35" t="str">
        <f>IF(C35="","",COUNTIFS(Tabla1[[#All],[sem 12]],"=P",Tabla1[[#All],[llave2]],Gráficos_!C35))</f>
        <v/>
      </c>
      <c r="V35" t="str">
        <f>IF(C35="","",COUNTIFS(Tabla1[[#All],[sem 13]],"=P",Tabla1[[#All],[llave2]],Gráficos_!C35))</f>
        <v/>
      </c>
      <c r="W35" t="str">
        <f>IF(C35="","",COUNTIFS(Tabla1[[#All],[sem 14]],"=P",Tabla1[[#All],[llave2]],Gráficos_!C35))</f>
        <v/>
      </c>
      <c r="X35" t="str">
        <f>IF(C35="","",COUNTIFS(Tabla1[[#All],[sem 15]],"=P",Tabla1[[#All],[llave2]],Gráficos_!C35))</f>
        <v/>
      </c>
      <c r="Y35" s="188" t="str">
        <f>IF(C35="","",COUNTIFS(Tabla1[[#All],[sem 16]],"=P",Tabla1[[#All],[llave2]],Gráficos_!C35))</f>
        <v/>
      </c>
      <c r="AA35" s="184" t="str">
        <f t="shared" si="0"/>
        <v/>
      </c>
      <c r="AB35" t="str">
        <f t="shared" si="1"/>
        <v/>
      </c>
      <c r="AC35" s="62" t="str">
        <f t="shared" si="2"/>
        <v/>
      </c>
      <c r="AD35" t="str">
        <f t="shared" si="3"/>
        <v/>
      </c>
      <c r="AE35" t="str">
        <f t="shared" si="13"/>
        <v/>
      </c>
      <c r="AF35" t="str">
        <f t="shared" si="4"/>
        <v/>
      </c>
      <c r="AG35" t="str">
        <f t="shared" si="5"/>
        <v/>
      </c>
      <c r="AH35" t="str">
        <f t="shared" si="6"/>
        <v/>
      </c>
      <c r="AI35" t="str">
        <f t="shared" si="7"/>
        <v/>
      </c>
      <c r="AK35" t="str">
        <f t="shared" si="16"/>
        <v/>
      </c>
      <c r="AL35" t="str">
        <f t="shared" si="16"/>
        <v/>
      </c>
      <c r="AM35" t="str">
        <f t="shared" si="16"/>
        <v/>
      </c>
      <c r="AN35" t="str">
        <f t="shared" si="16"/>
        <v/>
      </c>
      <c r="AO35" t="str">
        <f t="shared" si="16"/>
        <v/>
      </c>
      <c r="AP35" t="str">
        <f t="shared" si="16"/>
        <v/>
      </c>
      <c r="AQ35" t="str">
        <f t="shared" si="16"/>
        <v/>
      </c>
      <c r="AR35" t="str">
        <f t="shared" si="16"/>
        <v/>
      </c>
      <c r="AS35" t="str">
        <f t="shared" si="16"/>
        <v/>
      </c>
      <c r="AT35" t="str">
        <f t="shared" si="16"/>
        <v/>
      </c>
      <c r="AU35" t="str">
        <f t="shared" si="16"/>
        <v/>
      </c>
      <c r="AV35" t="str">
        <f t="shared" si="16"/>
        <v/>
      </c>
      <c r="AW35" t="str">
        <f t="shared" si="9"/>
        <v/>
      </c>
      <c r="AX35" t="str">
        <f t="shared" si="10"/>
        <v/>
      </c>
      <c r="AY35" t="str">
        <f t="shared" si="11"/>
        <v/>
      </c>
      <c r="AZ35" s="188" t="str">
        <f t="shared" si="12"/>
        <v/>
      </c>
      <c r="BA35" t="str">
        <f t="shared" si="15"/>
        <v/>
      </c>
    </row>
    <row r="36" spans="4:96">
      <c r="I36" t="str">
        <f>IF(C36="","",COUNTIFS(Tabla1[[#All],[¿Pasó a miembro?]],"Si",Tabla1[[#All],[Tipo Incrito]],"&lt;&gt;Pre-Inscrito",Tabla1[[#All],[llave2]],Gráficos_!C36))</f>
        <v/>
      </c>
      <c r="J36" s="184" t="str">
        <f>IF(C36="","",COUNTIFS(Tabla1[[#All],[sem 01]],"=P",Tabla1[[#All],[llave2]],Gráficos_!C36))</f>
        <v/>
      </c>
      <c r="K36" t="str">
        <f>IF(C36="","",COUNTIFS(Tabla1[[#All],[sem 02]],"=P",Tabla1[[#All],[llave2]],Gráficos_!C36))</f>
        <v/>
      </c>
      <c r="L36" t="str">
        <f>IF(C36="","",COUNTIFS(Tabla1[[#All],[sem 03]],"=P",Tabla1[[#All],[llave2]],Gráficos_!C36))</f>
        <v/>
      </c>
      <c r="M36" t="str">
        <f>IF(C36="","",COUNTIFS(Tabla1[[#All],[sem 04]],"=P",Tabla1[[#All],[llave2]],Gráficos_!C36))</f>
        <v/>
      </c>
      <c r="N36" t="str">
        <f>IF(C36="","",COUNTIFS(Tabla1[[#All],[sem 05]],"=P",Tabla1[[#All],[llave2]],Gráficos_!C36))</f>
        <v/>
      </c>
      <c r="O36" t="str">
        <f>IF(C36="","",COUNTIFS(Tabla1[[#All],[sem 06]],"=P",Tabla1[[#All],[llave2]],Gráficos_!C36))</f>
        <v/>
      </c>
      <c r="P36" t="str">
        <f>IF(C36="","",COUNTIFS(Tabla1[[#All],[sem 07]],"=P",Tabla1[[#All],[llave2]],Gráficos_!C36))</f>
        <v/>
      </c>
      <c r="Q36" t="str">
        <f>IF(C36="","",COUNTIFS(Tabla1[[#All],[sem 08]],"=P",Tabla1[[#All],[llave2]],Gráficos_!C36))</f>
        <v/>
      </c>
      <c r="R36" t="str">
        <f>IF(C36="","",COUNTIFS(Tabla1[[#All],[sem 09]],"=P",Tabla1[[#All],[llave2]],Gráficos_!C36))</f>
        <v/>
      </c>
      <c r="S36" t="str">
        <f>IF(C36="","",COUNTIFS(Tabla1[[#All],[sem 10]],"=P",Tabla1[[#All],[llave2]],Gráficos_!C36))</f>
        <v/>
      </c>
      <c r="T36" t="str">
        <f>IF(C36="","",COUNTIFS(Tabla1[[#All],[sem 11]],"=P",Tabla1[[#All],[llave2]],Gráficos_!C36))</f>
        <v/>
      </c>
      <c r="U36" t="str">
        <f>IF(C36="","",COUNTIFS(Tabla1[[#All],[sem 12]],"=P",Tabla1[[#All],[llave2]],Gráficos_!C36))</f>
        <v/>
      </c>
      <c r="V36" t="str">
        <f>IF(C36="","",COUNTIFS(Tabla1[[#All],[sem 13]],"=P",Tabla1[[#All],[llave2]],Gráficos_!C36))</f>
        <v/>
      </c>
      <c r="W36" t="str">
        <f>IF(C36="","",COUNTIFS(Tabla1[[#All],[sem 14]],"=P",Tabla1[[#All],[llave2]],Gráficos_!C36))</f>
        <v/>
      </c>
      <c r="X36" t="str">
        <f>IF(C36="","",COUNTIFS(Tabla1[[#All],[sem 15]],"=P",Tabla1[[#All],[llave2]],Gráficos_!C36))</f>
        <v/>
      </c>
      <c r="Y36" s="188" t="str">
        <f>IF(C36="","",COUNTIFS(Tabla1[[#All],[sem 16]],"=P",Tabla1[[#All],[llave2]],Gráficos_!C36))</f>
        <v/>
      </c>
      <c r="AA36" s="184" t="str">
        <f t="shared" si="0"/>
        <v/>
      </c>
      <c r="AB36" t="str">
        <f t="shared" si="1"/>
        <v/>
      </c>
      <c r="AC36" s="62" t="str">
        <f t="shared" si="2"/>
        <v/>
      </c>
      <c r="AD36" t="str">
        <f t="shared" si="3"/>
        <v/>
      </c>
      <c r="AE36" t="str">
        <f t="shared" si="13"/>
        <v/>
      </c>
      <c r="AF36" t="str">
        <f t="shared" si="4"/>
        <v/>
      </c>
      <c r="AG36" t="str">
        <f t="shared" si="5"/>
        <v/>
      </c>
      <c r="AH36" t="str">
        <f t="shared" si="6"/>
        <v/>
      </c>
      <c r="AI36" t="str">
        <f t="shared" si="7"/>
        <v/>
      </c>
      <c r="AK36" t="str">
        <f t="shared" si="16"/>
        <v/>
      </c>
      <c r="AL36" t="str">
        <f t="shared" si="16"/>
        <v/>
      </c>
      <c r="AM36" t="str">
        <f t="shared" si="16"/>
        <v/>
      </c>
      <c r="AN36" t="str">
        <f t="shared" si="16"/>
        <v/>
      </c>
      <c r="AO36" t="str">
        <f t="shared" si="16"/>
        <v/>
      </c>
      <c r="AP36" t="str">
        <f t="shared" si="16"/>
        <v/>
      </c>
      <c r="AQ36" t="str">
        <f t="shared" si="16"/>
        <v/>
      </c>
      <c r="AR36" t="str">
        <f t="shared" si="16"/>
        <v/>
      </c>
      <c r="AS36" t="str">
        <f t="shared" si="16"/>
        <v/>
      </c>
      <c r="AT36" t="str">
        <f t="shared" si="16"/>
        <v/>
      </c>
      <c r="AU36" t="str">
        <f t="shared" si="16"/>
        <v/>
      </c>
      <c r="AV36" t="str">
        <f t="shared" si="16"/>
        <v/>
      </c>
      <c r="AW36" t="str">
        <f t="shared" si="9"/>
        <v/>
      </c>
      <c r="AX36" t="str">
        <f t="shared" si="10"/>
        <v/>
      </c>
      <c r="AY36" t="str">
        <f t="shared" si="11"/>
        <v/>
      </c>
      <c r="AZ36" s="188" t="str">
        <f t="shared" si="12"/>
        <v/>
      </c>
      <c r="BA36" t="str">
        <f t="shared" si="15"/>
        <v/>
      </c>
    </row>
    <row r="37" spans="4:96">
      <c r="I37" t="str">
        <f>IF(C37="","",COUNTIFS(Tabla1[[#All],[¿Pasó a miembro?]],"Si",Tabla1[[#All],[Tipo Incrito]],"&lt;&gt;Pre-Inscrito",Tabla1[[#All],[llave2]],Gráficos_!C37))</f>
        <v/>
      </c>
      <c r="J37" s="184" t="str">
        <f>IF(C37="","",COUNTIFS(Tabla1[[#All],[sem 01]],"=P",Tabla1[[#All],[llave2]],Gráficos_!C37))</f>
        <v/>
      </c>
      <c r="K37" t="str">
        <f>IF(C37="","",COUNTIFS(Tabla1[[#All],[sem 02]],"=P",Tabla1[[#All],[llave2]],Gráficos_!C37))</f>
        <v/>
      </c>
      <c r="L37" t="str">
        <f>IF(C37="","",COUNTIFS(Tabla1[[#All],[sem 03]],"=P",Tabla1[[#All],[llave2]],Gráficos_!C37))</f>
        <v/>
      </c>
      <c r="M37" t="str">
        <f>IF(C37="","",COUNTIFS(Tabla1[[#All],[sem 04]],"=P",Tabla1[[#All],[llave2]],Gráficos_!C37))</f>
        <v/>
      </c>
      <c r="N37" t="str">
        <f>IF(C37="","",COUNTIFS(Tabla1[[#All],[sem 05]],"=P",Tabla1[[#All],[llave2]],Gráficos_!C37))</f>
        <v/>
      </c>
      <c r="O37" t="str">
        <f>IF(C37="","",COUNTIFS(Tabla1[[#All],[sem 06]],"=P",Tabla1[[#All],[llave2]],Gráficos_!C37))</f>
        <v/>
      </c>
      <c r="P37" t="str">
        <f>IF(C37="","",COUNTIFS(Tabla1[[#All],[sem 07]],"=P",Tabla1[[#All],[llave2]],Gráficos_!C37))</f>
        <v/>
      </c>
      <c r="Q37" t="str">
        <f>IF(C37="","",COUNTIFS(Tabla1[[#All],[sem 08]],"=P",Tabla1[[#All],[llave2]],Gráficos_!C37))</f>
        <v/>
      </c>
      <c r="R37" t="str">
        <f>IF(C37="","",COUNTIFS(Tabla1[[#All],[sem 09]],"=P",Tabla1[[#All],[llave2]],Gráficos_!C37))</f>
        <v/>
      </c>
      <c r="S37" t="str">
        <f>IF(C37="","",COUNTIFS(Tabla1[[#All],[sem 10]],"=P",Tabla1[[#All],[llave2]],Gráficos_!C37))</f>
        <v/>
      </c>
      <c r="T37" t="str">
        <f>IF(C37="","",COUNTIFS(Tabla1[[#All],[sem 11]],"=P",Tabla1[[#All],[llave2]],Gráficos_!C37))</f>
        <v/>
      </c>
      <c r="U37" t="str">
        <f>IF(C37="","",COUNTIFS(Tabla1[[#All],[sem 12]],"=P",Tabla1[[#All],[llave2]],Gráficos_!C37))</f>
        <v/>
      </c>
      <c r="V37" t="str">
        <f>IF(C37="","",COUNTIFS(Tabla1[[#All],[sem 13]],"=P",Tabla1[[#All],[llave2]],Gráficos_!C37))</f>
        <v/>
      </c>
      <c r="W37" t="str">
        <f>IF(C37="","",COUNTIFS(Tabla1[[#All],[sem 14]],"=P",Tabla1[[#All],[llave2]],Gráficos_!C37))</f>
        <v/>
      </c>
      <c r="X37" t="str">
        <f>IF(C37="","",COUNTIFS(Tabla1[[#All],[sem 15]],"=P",Tabla1[[#All],[llave2]],Gráficos_!C37))</f>
        <v/>
      </c>
      <c r="Y37" s="188" t="str">
        <f>IF(C37="","",COUNTIFS(Tabla1[[#All],[sem 16]],"=P",Tabla1[[#All],[llave2]],Gráficos_!C37))</f>
        <v/>
      </c>
      <c r="AA37" s="184" t="str">
        <f t="shared" si="0"/>
        <v/>
      </c>
      <c r="AB37" t="str">
        <f t="shared" si="1"/>
        <v/>
      </c>
      <c r="AC37" s="62" t="str">
        <f t="shared" si="2"/>
        <v/>
      </c>
      <c r="AD37" t="str">
        <f t="shared" si="3"/>
        <v/>
      </c>
      <c r="AE37" t="str">
        <f t="shared" si="13"/>
        <v/>
      </c>
      <c r="AF37" t="str">
        <f t="shared" si="4"/>
        <v/>
      </c>
      <c r="AG37" t="str">
        <f t="shared" si="5"/>
        <v/>
      </c>
      <c r="AH37" t="str">
        <f t="shared" si="6"/>
        <v/>
      </c>
      <c r="AI37" t="str">
        <f t="shared" si="7"/>
        <v/>
      </c>
      <c r="AK37" t="str">
        <f t="shared" si="16"/>
        <v/>
      </c>
      <c r="AL37" t="str">
        <f t="shared" si="16"/>
        <v/>
      </c>
      <c r="AM37" t="str">
        <f t="shared" si="16"/>
        <v/>
      </c>
      <c r="AN37" t="str">
        <f t="shared" si="16"/>
        <v/>
      </c>
      <c r="AO37" t="str">
        <f t="shared" si="16"/>
        <v/>
      </c>
      <c r="AP37" t="str">
        <f t="shared" si="16"/>
        <v/>
      </c>
      <c r="AQ37" t="str">
        <f t="shared" si="16"/>
        <v/>
      </c>
      <c r="AR37" t="str">
        <f t="shared" si="16"/>
        <v/>
      </c>
      <c r="AS37" t="str">
        <f t="shared" si="16"/>
        <v/>
      </c>
      <c r="AT37" t="str">
        <f t="shared" si="16"/>
        <v/>
      </c>
      <c r="AU37" t="str">
        <f t="shared" si="16"/>
        <v/>
      </c>
      <c r="AV37" t="str">
        <f t="shared" si="16"/>
        <v/>
      </c>
      <c r="AW37" t="str">
        <f t="shared" si="9"/>
        <v/>
      </c>
      <c r="AX37" t="str">
        <f t="shared" si="10"/>
        <v/>
      </c>
      <c r="AY37" t="str">
        <f t="shared" si="11"/>
        <v/>
      </c>
      <c r="AZ37" s="188" t="str">
        <f t="shared" si="12"/>
        <v/>
      </c>
      <c r="BA37" t="str">
        <f t="shared" si="15"/>
        <v/>
      </c>
    </row>
    <row r="38" spans="4:96">
      <c r="I38" t="str">
        <f>IF(C38="","",COUNTIFS(Tabla1[[#All],[¿Pasó a miembro?]],"Si",Tabla1[[#All],[Tipo Incrito]],"&lt;&gt;Pre-Inscrito",Tabla1[[#All],[llave2]],Gráficos_!C38))</f>
        <v/>
      </c>
      <c r="J38" s="184" t="str">
        <f>IF(C38="","",COUNTIFS(Tabla1[[#All],[sem 01]],"=P",Tabla1[[#All],[llave2]],Gráficos_!C38))</f>
        <v/>
      </c>
      <c r="K38" t="str">
        <f>IF(C38="","",COUNTIFS(Tabla1[[#All],[sem 02]],"=P",Tabla1[[#All],[llave2]],Gráficos_!C38))</f>
        <v/>
      </c>
      <c r="L38" t="str">
        <f>IF(C38="","",COUNTIFS(Tabla1[[#All],[sem 03]],"=P",Tabla1[[#All],[llave2]],Gráficos_!C38))</f>
        <v/>
      </c>
      <c r="M38" t="str">
        <f>IF(C38="","",COUNTIFS(Tabla1[[#All],[sem 04]],"=P",Tabla1[[#All],[llave2]],Gráficos_!C38))</f>
        <v/>
      </c>
      <c r="N38" t="str">
        <f>IF(C38="","",COUNTIFS(Tabla1[[#All],[sem 05]],"=P",Tabla1[[#All],[llave2]],Gráficos_!C38))</f>
        <v/>
      </c>
      <c r="O38" t="str">
        <f>IF(C38="","",COUNTIFS(Tabla1[[#All],[sem 06]],"=P",Tabla1[[#All],[llave2]],Gráficos_!C38))</f>
        <v/>
      </c>
      <c r="P38" t="str">
        <f>IF(C38="","",COUNTIFS(Tabla1[[#All],[sem 07]],"=P",Tabla1[[#All],[llave2]],Gráficos_!C38))</f>
        <v/>
      </c>
      <c r="Q38" t="str">
        <f>IF(C38="","",COUNTIFS(Tabla1[[#All],[sem 08]],"=P",Tabla1[[#All],[llave2]],Gráficos_!C38))</f>
        <v/>
      </c>
      <c r="R38" t="str">
        <f>IF(C38="","",COUNTIFS(Tabla1[[#All],[sem 09]],"=P",Tabla1[[#All],[llave2]],Gráficos_!C38))</f>
        <v/>
      </c>
      <c r="S38" t="str">
        <f>IF(C38="","",COUNTIFS(Tabla1[[#All],[sem 10]],"=P",Tabla1[[#All],[llave2]],Gráficos_!C38))</f>
        <v/>
      </c>
      <c r="T38" t="str">
        <f>IF(C38="","",COUNTIFS(Tabla1[[#All],[sem 11]],"=P",Tabla1[[#All],[llave2]],Gráficos_!C38))</f>
        <v/>
      </c>
      <c r="U38" t="str">
        <f>IF(C38="","",COUNTIFS(Tabla1[[#All],[sem 12]],"=P",Tabla1[[#All],[llave2]],Gráficos_!C38))</f>
        <v/>
      </c>
      <c r="V38" t="str">
        <f>IF(C38="","",COUNTIFS(Tabla1[[#All],[sem 13]],"=P",Tabla1[[#All],[llave2]],Gráficos_!C38))</f>
        <v/>
      </c>
      <c r="W38" t="str">
        <f>IF(C38="","",COUNTIFS(Tabla1[[#All],[sem 14]],"=P",Tabla1[[#All],[llave2]],Gráficos_!C38))</f>
        <v/>
      </c>
      <c r="X38" t="str">
        <f>IF(C38="","",COUNTIFS(Tabla1[[#All],[sem 15]],"=P",Tabla1[[#All],[llave2]],Gráficos_!C38))</f>
        <v/>
      </c>
      <c r="Y38" s="188" t="str">
        <f>IF(C38="","",COUNTIFS(Tabla1[[#All],[sem 16]],"=P",Tabla1[[#All],[llave2]],Gráficos_!C38))</f>
        <v/>
      </c>
      <c r="AA38" s="184" t="str">
        <f t="shared" si="0"/>
        <v/>
      </c>
      <c r="AB38" t="str">
        <f t="shared" si="1"/>
        <v/>
      </c>
      <c r="AC38" s="62" t="str">
        <f t="shared" si="2"/>
        <v/>
      </c>
      <c r="AD38" t="str">
        <f t="shared" si="3"/>
        <v/>
      </c>
      <c r="AE38" t="str">
        <f t="shared" si="13"/>
        <v/>
      </c>
      <c r="AF38" t="str">
        <f t="shared" si="4"/>
        <v/>
      </c>
      <c r="AG38" t="str">
        <f t="shared" si="5"/>
        <v/>
      </c>
      <c r="AH38" t="str">
        <f t="shared" si="6"/>
        <v/>
      </c>
      <c r="AI38" t="str">
        <f t="shared" si="7"/>
        <v/>
      </c>
      <c r="AK38" t="str">
        <f t="shared" si="16"/>
        <v/>
      </c>
      <c r="AL38" t="str">
        <f t="shared" si="16"/>
        <v/>
      </c>
      <c r="AM38" t="str">
        <f t="shared" si="16"/>
        <v/>
      </c>
      <c r="AN38" t="str">
        <f t="shared" si="16"/>
        <v/>
      </c>
      <c r="AO38" t="str">
        <f t="shared" si="16"/>
        <v/>
      </c>
      <c r="AP38" t="str">
        <f t="shared" si="16"/>
        <v/>
      </c>
      <c r="AQ38" t="str">
        <f t="shared" si="16"/>
        <v/>
      </c>
      <c r="AR38" t="str">
        <f t="shared" si="16"/>
        <v/>
      </c>
      <c r="AS38" t="str">
        <f t="shared" si="16"/>
        <v/>
      </c>
      <c r="AT38" t="str">
        <f t="shared" si="16"/>
        <v/>
      </c>
      <c r="AU38" t="str">
        <f t="shared" si="16"/>
        <v/>
      </c>
      <c r="AV38" t="str">
        <f t="shared" si="16"/>
        <v/>
      </c>
      <c r="AW38" t="str">
        <f t="shared" si="9"/>
        <v/>
      </c>
      <c r="AX38" t="str">
        <f t="shared" si="10"/>
        <v/>
      </c>
      <c r="AY38" t="str">
        <f t="shared" si="11"/>
        <v/>
      </c>
      <c r="AZ38" s="188" t="str">
        <f t="shared" si="12"/>
        <v/>
      </c>
      <c r="BA38" t="str">
        <f t="shared" si="15"/>
        <v/>
      </c>
    </row>
    <row r="39" spans="4:96">
      <c r="I39" t="str">
        <f>IF(C39="","",COUNTIFS(Tabla1[[#All],[¿Pasó a miembro?]],"Si",Tabla1[[#All],[Tipo Incrito]],"&lt;&gt;Pre-Inscrito",Tabla1[[#All],[llave2]],Gráficos_!C39))</f>
        <v/>
      </c>
      <c r="J39" s="184" t="str">
        <f>IF(C39="","",COUNTIFS(Tabla1[[#All],[sem 01]],"=P",Tabla1[[#All],[llave2]],Gráficos_!C39))</f>
        <v/>
      </c>
      <c r="K39" t="str">
        <f>IF(C39="","",COUNTIFS(Tabla1[[#All],[sem 02]],"=P",Tabla1[[#All],[llave2]],Gráficos_!C39))</f>
        <v/>
      </c>
      <c r="L39" t="str">
        <f>IF(C39="","",COUNTIFS(Tabla1[[#All],[sem 03]],"=P",Tabla1[[#All],[llave2]],Gráficos_!C39))</f>
        <v/>
      </c>
      <c r="M39" t="str">
        <f>IF(C39="","",COUNTIFS(Tabla1[[#All],[sem 04]],"=P",Tabla1[[#All],[llave2]],Gráficos_!C39))</f>
        <v/>
      </c>
      <c r="N39" t="str">
        <f>IF(C39="","",COUNTIFS(Tabla1[[#All],[sem 05]],"=P",Tabla1[[#All],[llave2]],Gráficos_!C39))</f>
        <v/>
      </c>
      <c r="O39" t="str">
        <f>IF(C39="","",COUNTIFS(Tabla1[[#All],[sem 06]],"=P",Tabla1[[#All],[llave2]],Gráficos_!C39))</f>
        <v/>
      </c>
      <c r="P39" t="str">
        <f>IF(C39="","",COUNTIFS(Tabla1[[#All],[sem 07]],"=P",Tabla1[[#All],[llave2]],Gráficos_!C39))</f>
        <v/>
      </c>
      <c r="Q39" t="str">
        <f>IF(C39="","",COUNTIFS(Tabla1[[#All],[sem 08]],"=P",Tabla1[[#All],[llave2]],Gráficos_!C39))</f>
        <v/>
      </c>
      <c r="R39" t="str">
        <f>IF(C39="","",COUNTIFS(Tabla1[[#All],[sem 09]],"=P",Tabla1[[#All],[llave2]],Gráficos_!C39))</f>
        <v/>
      </c>
      <c r="S39" t="str">
        <f>IF(C39="","",COUNTIFS(Tabla1[[#All],[sem 10]],"=P",Tabla1[[#All],[llave2]],Gráficos_!C39))</f>
        <v/>
      </c>
      <c r="T39" t="str">
        <f>IF(C39="","",COUNTIFS(Tabla1[[#All],[sem 11]],"=P",Tabla1[[#All],[llave2]],Gráficos_!C39))</f>
        <v/>
      </c>
      <c r="U39" t="str">
        <f>IF(C39="","",COUNTIFS(Tabla1[[#All],[sem 12]],"=P",Tabla1[[#All],[llave2]],Gráficos_!C39))</f>
        <v/>
      </c>
      <c r="V39" t="str">
        <f>IF(C39="","",COUNTIFS(Tabla1[[#All],[sem 13]],"=P",Tabla1[[#All],[llave2]],Gráficos_!C39))</f>
        <v/>
      </c>
      <c r="W39" t="str">
        <f>IF(C39="","",COUNTIFS(Tabla1[[#All],[sem 14]],"=P",Tabla1[[#All],[llave2]],Gráficos_!C39))</f>
        <v/>
      </c>
      <c r="X39" t="str">
        <f>IF(C39="","",COUNTIFS(Tabla1[[#All],[sem 15]],"=P",Tabla1[[#All],[llave2]],Gráficos_!C39))</f>
        <v/>
      </c>
      <c r="Y39" s="188" t="str">
        <f>IF(C39="","",COUNTIFS(Tabla1[[#All],[sem 16]],"=P",Tabla1[[#All],[llave2]],Gráficos_!C39))</f>
        <v/>
      </c>
      <c r="AA39" s="184" t="str">
        <f t="shared" ref="AA39:AA70" si="17">IF(OR(C39="",C39="(En blanco)"),"",C39)</f>
        <v/>
      </c>
      <c r="AB39" t="str">
        <f t="shared" ref="AB39:AB70" si="18">IF(OR(D39="",D39="(En blanco)"),"",D39)</f>
        <v/>
      </c>
      <c r="AC39" s="62" t="str">
        <f t="shared" ref="AC39:AC70" si="19">IF(OR(B39="",B39="(En blanco)"),"",B39)</f>
        <v/>
      </c>
      <c r="AD39" t="str">
        <f t="shared" ref="AD39:AD70" si="20">IF(OR(B39="",B39="(En blanco)"),"",TEXT(B39,"mmmm"))</f>
        <v/>
      </c>
      <c r="AE39" t="str">
        <f t="shared" si="13"/>
        <v/>
      </c>
      <c r="AF39" t="str">
        <f t="shared" ref="AF39:AF70" si="21">IF(OR(E39="",E39="(En blanco)"),"",E39)</f>
        <v/>
      </c>
      <c r="AG39" t="str">
        <f t="shared" ref="AG39:AG70" si="22">IF(OR(F39="",F39="(En blanco)"),"",F39)</f>
        <v/>
      </c>
      <c r="AH39" t="str">
        <f t="shared" ref="AH39:AH70" si="23">IF(OR(G39="",G39="(En blanco)"),"",G39)</f>
        <v/>
      </c>
      <c r="AI39" t="str">
        <f t="shared" ref="AI39:AI70" si="24">IF(H39="","",H39)</f>
        <v/>
      </c>
      <c r="AK39" t="str">
        <f t="shared" si="16"/>
        <v/>
      </c>
      <c r="AL39" t="str">
        <f t="shared" si="16"/>
        <v/>
      </c>
      <c r="AM39" t="str">
        <f t="shared" si="16"/>
        <v/>
      </c>
      <c r="AN39" t="str">
        <f t="shared" si="16"/>
        <v/>
      </c>
      <c r="AO39" t="str">
        <f t="shared" si="16"/>
        <v/>
      </c>
      <c r="AP39" t="str">
        <f t="shared" si="16"/>
        <v/>
      </c>
      <c r="AQ39" t="str">
        <f t="shared" si="16"/>
        <v/>
      </c>
      <c r="AR39" t="str">
        <f t="shared" si="16"/>
        <v/>
      </c>
      <c r="AS39" t="str">
        <f t="shared" si="16"/>
        <v/>
      </c>
      <c r="AT39" t="str">
        <f t="shared" si="16"/>
        <v/>
      </c>
      <c r="AU39" t="str">
        <f t="shared" si="16"/>
        <v/>
      </c>
      <c r="AV39" t="str">
        <f t="shared" si="16"/>
        <v/>
      </c>
      <c r="AW39" t="str">
        <f t="shared" si="9"/>
        <v/>
      </c>
      <c r="AX39" t="str">
        <f t="shared" si="10"/>
        <v/>
      </c>
      <c r="AY39" t="str">
        <f t="shared" si="11"/>
        <v/>
      </c>
      <c r="AZ39" s="188" t="str">
        <f t="shared" si="12"/>
        <v/>
      </c>
      <c r="BA39" t="str">
        <f t="shared" si="15"/>
        <v/>
      </c>
    </row>
    <row r="40" spans="4:96">
      <c r="I40" t="str">
        <f>IF(C40="","",COUNTIFS(Tabla1[[#All],[¿Pasó a miembro?]],"Si",Tabla1[[#All],[Tipo Incrito]],"&lt;&gt;Pre-Inscrito",Tabla1[[#All],[llave2]],Gráficos_!C40))</f>
        <v/>
      </c>
      <c r="J40" s="184" t="str">
        <f>IF(C40="","",COUNTIFS(Tabla1[[#All],[sem 01]],"=P",Tabla1[[#All],[llave2]],Gráficos_!C40))</f>
        <v/>
      </c>
      <c r="K40" t="str">
        <f>IF(C40="","",COUNTIFS(Tabla1[[#All],[sem 02]],"=P",Tabla1[[#All],[llave2]],Gráficos_!C40))</f>
        <v/>
      </c>
      <c r="L40" t="str">
        <f>IF(C40="","",COUNTIFS(Tabla1[[#All],[sem 03]],"=P",Tabla1[[#All],[llave2]],Gráficos_!C40))</f>
        <v/>
      </c>
      <c r="M40" t="str">
        <f>IF(C40="","",COUNTIFS(Tabla1[[#All],[sem 04]],"=P",Tabla1[[#All],[llave2]],Gráficos_!C40))</f>
        <v/>
      </c>
      <c r="N40" t="str">
        <f>IF(C40="","",COUNTIFS(Tabla1[[#All],[sem 05]],"=P",Tabla1[[#All],[llave2]],Gráficos_!C40))</f>
        <v/>
      </c>
      <c r="O40" t="str">
        <f>IF(C40="","",COUNTIFS(Tabla1[[#All],[sem 06]],"=P",Tabla1[[#All],[llave2]],Gráficos_!C40))</f>
        <v/>
      </c>
      <c r="P40" t="str">
        <f>IF(C40="","",COUNTIFS(Tabla1[[#All],[sem 07]],"=P",Tabla1[[#All],[llave2]],Gráficos_!C40))</f>
        <v/>
      </c>
      <c r="Q40" t="str">
        <f>IF(C40="","",COUNTIFS(Tabla1[[#All],[sem 08]],"=P",Tabla1[[#All],[llave2]],Gráficos_!C40))</f>
        <v/>
      </c>
      <c r="R40" t="str">
        <f>IF(C40="","",COUNTIFS(Tabla1[[#All],[sem 09]],"=P",Tabla1[[#All],[llave2]],Gráficos_!C40))</f>
        <v/>
      </c>
      <c r="S40" t="str">
        <f>IF(C40="","",COUNTIFS(Tabla1[[#All],[sem 10]],"=P",Tabla1[[#All],[llave2]],Gráficos_!C40))</f>
        <v/>
      </c>
      <c r="T40" t="str">
        <f>IF(C40="","",COUNTIFS(Tabla1[[#All],[sem 11]],"=P",Tabla1[[#All],[llave2]],Gráficos_!C40))</f>
        <v/>
      </c>
      <c r="U40" t="str">
        <f>IF(C40="","",COUNTIFS(Tabla1[[#All],[sem 12]],"=P",Tabla1[[#All],[llave2]],Gráficos_!C40))</f>
        <v/>
      </c>
      <c r="V40" t="str">
        <f>IF(C40="","",COUNTIFS(Tabla1[[#All],[sem 13]],"=P",Tabla1[[#All],[llave2]],Gráficos_!C40))</f>
        <v/>
      </c>
      <c r="W40" t="str">
        <f>IF(C40="","",COUNTIFS(Tabla1[[#All],[sem 14]],"=P",Tabla1[[#All],[llave2]],Gráficos_!C40))</f>
        <v/>
      </c>
      <c r="X40" t="str">
        <f>IF(C40="","",COUNTIFS(Tabla1[[#All],[sem 15]],"=P",Tabla1[[#All],[llave2]],Gráficos_!C40))</f>
        <v/>
      </c>
      <c r="Y40" s="188" t="str">
        <f>IF(C40="","",COUNTIFS(Tabla1[[#All],[sem 16]],"=P",Tabla1[[#All],[llave2]],Gráficos_!C40))</f>
        <v/>
      </c>
      <c r="AA40" s="184" t="str">
        <f t="shared" si="17"/>
        <v/>
      </c>
      <c r="AB40" t="str">
        <f t="shared" si="18"/>
        <v/>
      </c>
      <c r="AC40" s="62" t="str">
        <f t="shared" si="19"/>
        <v/>
      </c>
      <c r="AD40" t="str">
        <f t="shared" si="20"/>
        <v/>
      </c>
      <c r="AE40" t="str">
        <f t="shared" si="13"/>
        <v/>
      </c>
      <c r="AF40" t="str">
        <f t="shared" si="21"/>
        <v/>
      </c>
      <c r="AG40" t="str">
        <f t="shared" si="22"/>
        <v/>
      </c>
      <c r="AH40" t="str">
        <f t="shared" si="23"/>
        <v/>
      </c>
      <c r="AI40" t="str">
        <f t="shared" si="24"/>
        <v/>
      </c>
      <c r="AK40" t="str">
        <f t="shared" si="16"/>
        <v/>
      </c>
      <c r="AL40" t="str">
        <f t="shared" si="16"/>
        <v/>
      </c>
      <c r="AM40" t="str">
        <f t="shared" si="16"/>
        <v/>
      </c>
      <c r="AN40" t="str">
        <f t="shared" si="16"/>
        <v/>
      </c>
      <c r="AO40" t="str">
        <f t="shared" si="16"/>
        <v/>
      </c>
      <c r="AP40" t="str">
        <f t="shared" si="16"/>
        <v/>
      </c>
      <c r="AQ40" t="str">
        <f t="shared" si="16"/>
        <v/>
      </c>
      <c r="AR40" t="str">
        <f t="shared" si="16"/>
        <v/>
      </c>
      <c r="AS40" t="str">
        <f t="shared" si="16"/>
        <v/>
      </c>
      <c r="AT40" t="str">
        <f t="shared" si="16"/>
        <v/>
      </c>
      <c r="AU40" t="str">
        <f t="shared" si="16"/>
        <v/>
      </c>
      <c r="AV40" t="str">
        <f t="shared" si="16"/>
        <v/>
      </c>
      <c r="AW40" t="str">
        <f t="shared" si="9"/>
        <v/>
      </c>
      <c r="AX40" t="str">
        <f t="shared" si="10"/>
        <v/>
      </c>
      <c r="AY40" t="str">
        <f t="shared" si="11"/>
        <v/>
      </c>
      <c r="AZ40" s="188" t="str">
        <f t="shared" si="12"/>
        <v/>
      </c>
      <c r="BA40" t="str">
        <f t="shared" si="15"/>
        <v/>
      </c>
    </row>
    <row r="41" spans="4:96">
      <c r="D41" s="62"/>
      <c r="I41" t="str">
        <f>IF(C41="","",COUNTIFS(Tabla1[[#All],[¿Pasó a miembro?]],"Si",Tabla1[[#All],[Tipo Incrito]],"&lt;&gt;Pre-Inscrito",Tabla1[[#All],[llave2]],Gráficos_!C41))</f>
        <v/>
      </c>
      <c r="J41" s="184" t="str">
        <f>IF(C41="","",COUNTIFS(Tabla1[[#All],[sem 01]],"=P",Tabla1[[#All],[llave2]],Gráficos_!C41))</f>
        <v/>
      </c>
      <c r="K41" t="str">
        <f>IF(C41="","",COUNTIFS(Tabla1[[#All],[sem 02]],"=P",Tabla1[[#All],[llave2]],Gráficos_!C41))</f>
        <v/>
      </c>
      <c r="L41" t="str">
        <f>IF(C41="","",COUNTIFS(Tabla1[[#All],[sem 03]],"=P",Tabla1[[#All],[llave2]],Gráficos_!C41))</f>
        <v/>
      </c>
      <c r="M41" t="str">
        <f>IF(C41="","",COUNTIFS(Tabla1[[#All],[sem 04]],"=P",Tabla1[[#All],[llave2]],Gráficos_!C41))</f>
        <v/>
      </c>
      <c r="N41" t="str">
        <f>IF(C41="","",COUNTIFS(Tabla1[[#All],[sem 05]],"=P",Tabla1[[#All],[llave2]],Gráficos_!C41))</f>
        <v/>
      </c>
      <c r="O41" t="str">
        <f>IF(C41="","",COUNTIFS(Tabla1[[#All],[sem 06]],"=P",Tabla1[[#All],[llave2]],Gráficos_!C41))</f>
        <v/>
      </c>
      <c r="P41" t="str">
        <f>IF(C41="","",COUNTIFS(Tabla1[[#All],[sem 07]],"=P",Tabla1[[#All],[llave2]],Gráficos_!C41))</f>
        <v/>
      </c>
      <c r="Q41" t="str">
        <f>IF(C41="","",COUNTIFS(Tabla1[[#All],[sem 08]],"=P",Tabla1[[#All],[llave2]],Gráficos_!C41))</f>
        <v/>
      </c>
      <c r="R41" t="str">
        <f>IF(C41="","",COUNTIFS(Tabla1[[#All],[sem 09]],"=P",Tabla1[[#All],[llave2]],Gráficos_!C41))</f>
        <v/>
      </c>
      <c r="S41" t="str">
        <f>IF(C41="","",COUNTIFS(Tabla1[[#All],[sem 10]],"=P",Tabla1[[#All],[llave2]],Gráficos_!C41))</f>
        <v/>
      </c>
      <c r="T41" t="str">
        <f>IF(C41="","",COUNTIFS(Tabla1[[#All],[sem 11]],"=P",Tabla1[[#All],[llave2]],Gráficos_!C41))</f>
        <v/>
      </c>
      <c r="U41" t="str">
        <f>IF(C41="","",COUNTIFS(Tabla1[[#All],[sem 12]],"=P",Tabla1[[#All],[llave2]],Gráficos_!C41))</f>
        <v/>
      </c>
      <c r="V41" t="str">
        <f>IF(C41="","",COUNTIFS(Tabla1[[#All],[sem 13]],"=P",Tabla1[[#All],[llave2]],Gráficos_!C41))</f>
        <v/>
      </c>
      <c r="W41" t="str">
        <f>IF(C41="","",COUNTIFS(Tabla1[[#All],[sem 14]],"=P",Tabla1[[#All],[llave2]],Gráficos_!C41))</f>
        <v/>
      </c>
      <c r="X41" t="str">
        <f>IF(C41="","",COUNTIFS(Tabla1[[#All],[sem 15]],"=P",Tabla1[[#All],[llave2]],Gráficos_!C41))</f>
        <v/>
      </c>
      <c r="Y41" s="188" t="str">
        <f>IF(C41="","",COUNTIFS(Tabla1[[#All],[sem 16]],"=P",Tabla1[[#All],[llave2]],Gráficos_!C41))</f>
        <v/>
      </c>
      <c r="AA41" s="184" t="str">
        <f t="shared" si="17"/>
        <v/>
      </c>
      <c r="AB41" t="str">
        <f t="shared" si="18"/>
        <v/>
      </c>
      <c r="AC41" s="62" t="str">
        <f t="shared" si="19"/>
        <v/>
      </c>
      <c r="AD41" t="str">
        <f t="shared" si="20"/>
        <v/>
      </c>
      <c r="AE41" t="str">
        <f t="shared" si="13"/>
        <v/>
      </c>
      <c r="AF41" t="str">
        <f t="shared" si="21"/>
        <v/>
      </c>
      <c r="AG41" t="str">
        <f t="shared" si="22"/>
        <v/>
      </c>
      <c r="AH41" t="str">
        <f t="shared" si="23"/>
        <v/>
      </c>
      <c r="AI41" t="str">
        <f t="shared" si="24"/>
        <v/>
      </c>
      <c r="AK41" t="str">
        <f t="shared" si="16"/>
        <v/>
      </c>
      <c r="AL41" t="str">
        <f t="shared" si="16"/>
        <v/>
      </c>
      <c r="AM41" t="str">
        <f t="shared" si="16"/>
        <v/>
      </c>
      <c r="AN41" t="str">
        <f t="shared" si="16"/>
        <v/>
      </c>
      <c r="AO41" t="str">
        <f t="shared" si="16"/>
        <v/>
      </c>
      <c r="AP41" t="str">
        <f t="shared" si="16"/>
        <v/>
      </c>
      <c r="AQ41" t="str">
        <f t="shared" si="16"/>
        <v/>
      </c>
      <c r="AR41" t="str">
        <f t="shared" si="16"/>
        <v/>
      </c>
      <c r="AS41" t="str">
        <f t="shared" si="16"/>
        <v/>
      </c>
      <c r="AT41" t="str">
        <f t="shared" si="16"/>
        <v/>
      </c>
      <c r="AU41" t="str">
        <f t="shared" si="16"/>
        <v/>
      </c>
      <c r="AV41" t="str">
        <f t="shared" si="16"/>
        <v/>
      </c>
      <c r="AW41" t="str">
        <f t="shared" si="9"/>
        <v/>
      </c>
      <c r="AX41" t="str">
        <f t="shared" si="10"/>
        <v/>
      </c>
      <c r="AY41" t="str">
        <f t="shared" si="11"/>
        <v/>
      </c>
      <c r="AZ41" s="188" t="str">
        <f t="shared" si="12"/>
        <v/>
      </c>
      <c r="BA41" t="str">
        <f t="shared" si="15"/>
        <v/>
      </c>
    </row>
    <row r="42" spans="4:96">
      <c r="D42" s="62"/>
      <c r="I42" t="str">
        <f>IF(C42="","",COUNTIFS(Tabla1[[#All],[¿Pasó a miembro?]],"Si",Tabla1[[#All],[Tipo Incrito]],"&lt;&gt;Pre-Inscrito",Tabla1[[#All],[llave2]],Gráficos_!C42))</f>
        <v/>
      </c>
      <c r="J42" s="184" t="str">
        <f>IF(C42="","",COUNTIFS(Tabla1[[#All],[sem 01]],"=P",Tabla1[[#All],[llave2]],Gráficos_!C42))</f>
        <v/>
      </c>
      <c r="K42" t="str">
        <f>IF(C42="","",COUNTIFS(Tabla1[[#All],[sem 02]],"=P",Tabla1[[#All],[llave2]],Gráficos_!C42))</f>
        <v/>
      </c>
      <c r="L42" t="str">
        <f>IF(C42="","",COUNTIFS(Tabla1[[#All],[sem 03]],"=P",Tabla1[[#All],[llave2]],Gráficos_!C42))</f>
        <v/>
      </c>
      <c r="M42" t="str">
        <f>IF(C42="","",COUNTIFS(Tabla1[[#All],[sem 04]],"=P",Tabla1[[#All],[llave2]],Gráficos_!C42))</f>
        <v/>
      </c>
      <c r="N42" t="str">
        <f>IF(C42="","",COUNTIFS(Tabla1[[#All],[sem 05]],"=P",Tabla1[[#All],[llave2]],Gráficos_!C42))</f>
        <v/>
      </c>
      <c r="O42" t="str">
        <f>IF(C42="","",COUNTIFS(Tabla1[[#All],[sem 06]],"=P",Tabla1[[#All],[llave2]],Gráficos_!C42))</f>
        <v/>
      </c>
      <c r="P42" t="str">
        <f>IF(C42="","",COUNTIFS(Tabla1[[#All],[sem 07]],"=P",Tabla1[[#All],[llave2]],Gráficos_!C42))</f>
        <v/>
      </c>
      <c r="Q42" t="str">
        <f>IF(C42="","",COUNTIFS(Tabla1[[#All],[sem 08]],"=P",Tabla1[[#All],[llave2]],Gráficos_!C42))</f>
        <v/>
      </c>
      <c r="R42" t="str">
        <f>IF(C42="","",COUNTIFS(Tabla1[[#All],[sem 09]],"=P",Tabla1[[#All],[llave2]],Gráficos_!C42))</f>
        <v/>
      </c>
      <c r="S42" t="str">
        <f>IF(C42="","",COUNTIFS(Tabla1[[#All],[sem 10]],"=P",Tabla1[[#All],[llave2]],Gráficos_!C42))</f>
        <v/>
      </c>
      <c r="T42" t="str">
        <f>IF(C42="","",COUNTIFS(Tabla1[[#All],[sem 11]],"=P",Tabla1[[#All],[llave2]],Gráficos_!C42))</f>
        <v/>
      </c>
      <c r="U42" t="str">
        <f>IF(C42="","",COUNTIFS(Tabla1[[#All],[sem 12]],"=P",Tabla1[[#All],[llave2]],Gráficos_!C42))</f>
        <v/>
      </c>
      <c r="V42" t="str">
        <f>IF(C42="","",COUNTIFS(Tabla1[[#All],[sem 13]],"=P",Tabla1[[#All],[llave2]],Gráficos_!C42))</f>
        <v/>
      </c>
      <c r="W42" t="str">
        <f>IF(C42="","",COUNTIFS(Tabla1[[#All],[sem 14]],"=P",Tabla1[[#All],[llave2]],Gráficos_!C42))</f>
        <v/>
      </c>
      <c r="X42" t="str">
        <f>IF(C42="","",COUNTIFS(Tabla1[[#All],[sem 15]],"=P",Tabla1[[#All],[llave2]],Gráficos_!C42))</f>
        <v/>
      </c>
      <c r="Y42" s="188" t="str">
        <f>IF(C42="","",COUNTIFS(Tabla1[[#All],[sem 16]],"=P",Tabla1[[#All],[llave2]],Gráficos_!C42))</f>
        <v/>
      </c>
      <c r="AA42" s="184" t="str">
        <f t="shared" si="17"/>
        <v/>
      </c>
      <c r="AB42" t="str">
        <f t="shared" si="18"/>
        <v/>
      </c>
      <c r="AC42" s="62" t="str">
        <f t="shared" si="19"/>
        <v/>
      </c>
      <c r="AD42" t="str">
        <f t="shared" si="20"/>
        <v/>
      </c>
      <c r="AE42" t="str">
        <f t="shared" si="13"/>
        <v/>
      </c>
      <c r="AF42" t="str">
        <f t="shared" si="21"/>
        <v/>
      </c>
      <c r="AG42" t="str">
        <f t="shared" si="22"/>
        <v/>
      </c>
      <c r="AH42" t="str">
        <f t="shared" si="23"/>
        <v/>
      </c>
      <c r="AI42" t="str">
        <f t="shared" si="24"/>
        <v/>
      </c>
      <c r="AK42" t="str">
        <f t="shared" si="16"/>
        <v/>
      </c>
      <c r="AL42" t="str">
        <f t="shared" si="16"/>
        <v/>
      </c>
      <c r="AM42" t="str">
        <f t="shared" si="16"/>
        <v/>
      </c>
      <c r="AN42" t="str">
        <f t="shared" si="16"/>
        <v/>
      </c>
      <c r="AO42" t="str">
        <f t="shared" si="16"/>
        <v/>
      </c>
      <c r="AP42" t="str">
        <f t="shared" si="16"/>
        <v/>
      </c>
      <c r="AQ42" t="str">
        <f t="shared" si="16"/>
        <v/>
      </c>
      <c r="AR42" t="str">
        <f t="shared" si="16"/>
        <v/>
      </c>
      <c r="AS42" t="str">
        <f t="shared" si="16"/>
        <v/>
      </c>
      <c r="AT42" t="str">
        <f t="shared" si="16"/>
        <v/>
      </c>
      <c r="AU42" t="str">
        <f t="shared" si="16"/>
        <v/>
      </c>
      <c r="AV42" t="str">
        <f t="shared" si="16"/>
        <v/>
      </c>
      <c r="AW42" t="str">
        <f t="shared" si="9"/>
        <v/>
      </c>
      <c r="AX42" t="str">
        <f t="shared" si="10"/>
        <v/>
      </c>
      <c r="AY42" t="str">
        <f t="shared" si="11"/>
        <v/>
      </c>
      <c r="AZ42" s="188" t="str">
        <f t="shared" si="12"/>
        <v/>
      </c>
      <c r="BA42" t="str">
        <f t="shared" si="15"/>
        <v/>
      </c>
    </row>
    <row r="43" spans="4:96">
      <c r="D43" s="62"/>
      <c r="I43" t="str">
        <f>IF(C43="","",COUNTIFS(Tabla1[[#All],[¿Pasó a miembro?]],"Si",Tabla1[[#All],[Tipo Incrito]],"&lt;&gt;Pre-Inscrito",Tabla1[[#All],[llave2]],Gráficos_!C43))</f>
        <v/>
      </c>
      <c r="J43" s="184" t="str">
        <f>IF(C43="","",COUNTIFS(Tabla1[[#All],[sem 01]],"=P",Tabla1[[#All],[llave2]],Gráficos_!C43))</f>
        <v/>
      </c>
      <c r="K43" t="str">
        <f>IF(C43="","",COUNTIFS(Tabla1[[#All],[sem 02]],"=P",Tabla1[[#All],[llave2]],Gráficos_!C43))</f>
        <v/>
      </c>
      <c r="L43" t="str">
        <f>IF(C43="","",COUNTIFS(Tabla1[[#All],[sem 03]],"=P",Tabla1[[#All],[llave2]],Gráficos_!C43))</f>
        <v/>
      </c>
      <c r="M43" t="str">
        <f>IF(C43="","",COUNTIFS(Tabla1[[#All],[sem 04]],"=P",Tabla1[[#All],[llave2]],Gráficos_!C43))</f>
        <v/>
      </c>
      <c r="N43" t="str">
        <f>IF(C43="","",COUNTIFS(Tabla1[[#All],[sem 05]],"=P",Tabla1[[#All],[llave2]],Gráficos_!C43))</f>
        <v/>
      </c>
      <c r="O43" t="str">
        <f>IF(C43="","",COUNTIFS(Tabla1[[#All],[sem 06]],"=P",Tabla1[[#All],[llave2]],Gráficos_!C43))</f>
        <v/>
      </c>
      <c r="P43" t="str">
        <f>IF(C43="","",COUNTIFS(Tabla1[[#All],[sem 07]],"=P",Tabla1[[#All],[llave2]],Gráficos_!C43))</f>
        <v/>
      </c>
      <c r="Q43" t="str">
        <f>IF(C43="","",COUNTIFS(Tabla1[[#All],[sem 08]],"=P",Tabla1[[#All],[llave2]],Gráficos_!C43))</f>
        <v/>
      </c>
      <c r="R43" t="str">
        <f>IF(C43="","",COUNTIFS(Tabla1[[#All],[sem 09]],"=P",Tabla1[[#All],[llave2]],Gráficos_!C43))</f>
        <v/>
      </c>
      <c r="S43" t="str">
        <f>IF(C43="","",COUNTIFS(Tabla1[[#All],[sem 10]],"=P",Tabla1[[#All],[llave2]],Gráficos_!C43))</f>
        <v/>
      </c>
      <c r="T43" t="str">
        <f>IF(C43="","",COUNTIFS(Tabla1[[#All],[sem 11]],"=P",Tabla1[[#All],[llave2]],Gráficos_!C43))</f>
        <v/>
      </c>
      <c r="U43" t="str">
        <f>IF(C43="","",COUNTIFS(Tabla1[[#All],[sem 12]],"=P",Tabla1[[#All],[llave2]],Gráficos_!C43))</f>
        <v/>
      </c>
      <c r="V43" t="str">
        <f>IF(C43="","",COUNTIFS(Tabla1[[#All],[sem 13]],"=P",Tabla1[[#All],[llave2]],Gráficos_!C43))</f>
        <v/>
      </c>
      <c r="W43" t="str">
        <f>IF(C43="","",COUNTIFS(Tabla1[[#All],[sem 14]],"=P",Tabla1[[#All],[llave2]],Gráficos_!C43))</f>
        <v/>
      </c>
      <c r="X43" t="str">
        <f>IF(C43="","",COUNTIFS(Tabla1[[#All],[sem 15]],"=P",Tabla1[[#All],[llave2]],Gráficos_!C43))</f>
        <v/>
      </c>
      <c r="Y43" s="188" t="str">
        <f>IF(C43="","",COUNTIFS(Tabla1[[#All],[sem 16]],"=P",Tabla1[[#All],[llave2]],Gráficos_!C43))</f>
        <v/>
      </c>
      <c r="AA43" s="184" t="str">
        <f t="shared" si="17"/>
        <v/>
      </c>
      <c r="AB43" t="str">
        <f t="shared" si="18"/>
        <v/>
      </c>
      <c r="AC43" s="62" t="str">
        <f t="shared" si="19"/>
        <v/>
      </c>
      <c r="AD43" t="str">
        <f t="shared" si="20"/>
        <v/>
      </c>
      <c r="AE43" t="str">
        <f t="shared" si="13"/>
        <v/>
      </c>
      <c r="AF43" t="str">
        <f t="shared" si="21"/>
        <v/>
      </c>
      <c r="AG43" t="str">
        <f t="shared" si="22"/>
        <v/>
      </c>
      <c r="AH43" t="str">
        <f t="shared" si="23"/>
        <v/>
      </c>
      <c r="AI43" t="str">
        <f t="shared" si="24"/>
        <v/>
      </c>
      <c r="AK43" t="str">
        <f t="shared" si="16"/>
        <v/>
      </c>
      <c r="AL43" t="str">
        <f t="shared" si="16"/>
        <v/>
      </c>
      <c r="AM43" t="str">
        <f t="shared" si="16"/>
        <v/>
      </c>
      <c r="AN43" t="str">
        <f t="shared" si="16"/>
        <v/>
      </c>
      <c r="AO43" t="str">
        <f t="shared" si="16"/>
        <v/>
      </c>
      <c r="AP43" t="str">
        <f t="shared" si="16"/>
        <v/>
      </c>
      <c r="AQ43" t="str">
        <f t="shared" si="16"/>
        <v/>
      </c>
      <c r="AR43" t="str">
        <f t="shared" si="16"/>
        <v/>
      </c>
      <c r="AS43" t="str">
        <f t="shared" si="16"/>
        <v/>
      </c>
      <c r="AT43" t="str">
        <f t="shared" si="16"/>
        <v/>
      </c>
      <c r="AU43" t="str">
        <f t="shared" si="16"/>
        <v/>
      </c>
      <c r="AV43" t="str">
        <f t="shared" si="16"/>
        <v/>
      </c>
      <c r="AW43" t="str">
        <f t="shared" si="9"/>
        <v/>
      </c>
      <c r="AX43" t="str">
        <f t="shared" si="10"/>
        <v/>
      </c>
      <c r="AY43" t="str">
        <f t="shared" si="11"/>
        <v/>
      </c>
      <c r="AZ43" s="188" t="str">
        <f t="shared" si="12"/>
        <v/>
      </c>
      <c r="BA43" t="str">
        <f t="shared" si="15"/>
        <v/>
      </c>
    </row>
    <row r="44" spans="4:96">
      <c r="I44" t="str">
        <f>IF(C44="","",COUNTIFS(Tabla1[[#All],[¿Pasó a miembro?]],"Si",Tabla1[[#All],[Tipo Incrito]],"&lt;&gt;Pre-Inscrito",Tabla1[[#All],[llave2]],Gráficos_!C44))</f>
        <v/>
      </c>
      <c r="J44" s="184" t="str">
        <f>IF(C44="","",COUNTIFS(Tabla1[[#All],[sem 01]],"=P",Tabla1[[#All],[llave2]],Gráficos_!C44))</f>
        <v/>
      </c>
      <c r="K44" t="str">
        <f>IF(C44="","",COUNTIFS(Tabla1[[#All],[sem 02]],"=P",Tabla1[[#All],[llave2]],Gráficos_!C44))</f>
        <v/>
      </c>
      <c r="L44" t="str">
        <f>IF(C44="","",COUNTIFS(Tabla1[[#All],[sem 03]],"=P",Tabla1[[#All],[llave2]],Gráficos_!C44))</f>
        <v/>
      </c>
      <c r="M44" t="str">
        <f>IF(C44="","",COUNTIFS(Tabla1[[#All],[sem 04]],"=P",Tabla1[[#All],[llave2]],Gráficos_!C44))</f>
        <v/>
      </c>
      <c r="N44" t="str">
        <f>IF(C44="","",COUNTIFS(Tabla1[[#All],[sem 05]],"=P",Tabla1[[#All],[llave2]],Gráficos_!C44))</f>
        <v/>
      </c>
      <c r="O44" t="str">
        <f>IF(C44="","",COUNTIFS(Tabla1[[#All],[sem 06]],"=P",Tabla1[[#All],[llave2]],Gráficos_!C44))</f>
        <v/>
      </c>
      <c r="P44" t="str">
        <f>IF(C44="","",COUNTIFS(Tabla1[[#All],[sem 07]],"=P",Tabla1[[#All],[llave2]],Gráficos_!C44))</f>
        <v/>
      </c>
      <c r="Q44" t="str">
        <f>IF(C44="","",COUNTIFS(Tabla1[[#All],[sem 08]],"=P",Tabla1[[#All],[llave2]],Gráficos_!C44))</f>
        <v/>
      </c>
      <c r="R44" t="str">
        <f>IF(C44="","",COUNTIFS(Tabla1[[#All],[sem 09]],"=P",Tabla1[[#All],[llave2]],Gráficos_!C44))</f>
        <v/>
      </c>
      <c r="S44" t="str">
        <f>IF(C44="","",COUNTIFS(Tabla1[[#All],[sem 10]],"=P",Tabla1[[#All],[llave2]],Gráficos_!C44))</f>
        <v/>
      </c>
      <c r="T44" t="str">
        <f>IF(C44="","",COUNTIFS(Tabla1[[#All],[sem 11]],"=P",Tabla1[[#All],[llave2]],Gráficos_!C44))</f>
        <v/>
      </c>
      <c r="U44" t="str">
        <f>IF(C44="","",COUNTIFS(Tabla1[[#All],[sem 12]],"=P",Tabla1[[#All],[llave2]],Gráficos_!C44))</f>
        <v/>
      </c>
      <c r="V44" t="str">
        <f>IF(C44="","",COUNTIFS(Tabla1[[#All],[sem 13]],"=P",Tabla1[[#All],[llave2]],Gráficos_!C44))</f>
        <v/>
      </c>
      <c r="W44" t="str">
        <f>IF(C44="","",COUNTIFS(Tabla1[[#All],[sem 14]],"=P",Tabla1[[#All],[llave2]],Gráficos_!C44))</f>
        <v/>
      </c>
      <c r="X44" t="str">
        <f>IF(C44="","",COUNTIFS(Tabla1[[#All],[sem 15]],"=P",Tabla1[[#All],[llave2]],Gráficos_!C44))</f>
        <v/>
      </c>
      <c r="Y44" s="188" t="str">
        <f>IF(C44="","",COUNTIFS(Tabla1[[#All],[sem 16]],"=P",Tabla1[[#All],[llave2]],Gráficos_!C44))</f>
        <v/>
      </c>
      <c r="AA44" s="184" t="str">
        <f t="shared" si="17"/>
        <v/>
      </c>
      <c r="AB44" t="str">
        <f t="shared" si="18"/>
        <v/>
      </c>
      <c r="AC44" s="62" t="str">
        <f t="shared" si="19"/>
        <v/>
      </c>
      <c r="AD44" t="str">
        <f t="shared" si="20"/>
        <v/>
      </c>
      <c r="AE44" t="str">
        <f t="shared" si="13"/>
        <v/>
      </c>
      <c r="AF44" t="str">
        <f t="shared" si="21"/>
        <v/>
      </c>
      <c r="AG44" t="str">
        <f t="shared" si="22"/>
        <v/>
      </c>
      <c r="AH44" t="str">
        <f t="shared" si="23"/>
        <v/>
      </c>
      <c r="AI44" t="str">
        <f t="shared" si="24"/>
        <v/>
      </c>
      <c r="AK44" t="str">
        <f t="shared" si="16"/>
        <v/>
      </c>
      <c r="AL44" t="str">
        <f t="shared" si="16"/>
        <v/>
      </c>
      <c r="AM44" t="str">
        <f t="shared" si="16"/>
        <v/>
      </c>
      <c r="AN44" t="str">
        <f t="shared" si="16"/>
        <v/>
      </c>
      <c r="AO44" t="str">
        <f t="shared" si="16"/>
        <v/>
      </c>
      <c r="AP44" t="str">
        <f t="shared" si="16"/>
        <v/>
      </c>
      <c r="AQ44" t="str">
        <f t="shared" si="16"/>
        <v/>
      </c>
      <c r="AR44" t="str">
        <f t="shared" si="16"/>
        <v/>
      </c>
      <c r="AS44" t="str">
        <f t="shared" si="16"/>
        <v/>
      </c>
      <c r="AT44" t="str">
        <f t="shared" si="16"/>
        <v/>
      </c>
      <c r="AU44" t="str">
        <f t="shared" si="16"/>
        <v/>
      </c>
      <c r="AV44" t="str">
        <f t="shared" si="16"/>
        <v/>
      </c>
      <c r="AW44" t="str">
        <f t="shared" si="9"/>
        <v/>
      </c>
      <c r="AX44" t="str">
        <f t="shared" si="10"/>
        <v/>
      </c>
      <c r="AY44" t="str">
        <f t="shared" si="11"/>
        <v/>
      </c>
      <c r="AZ44" s="188" t="str">
        <f t="shared" si="12"/>
        <v/>
      </c>
      <c r="BA44" t="str">
        <f t="shared" si="15"/>
        <v/>
      </c>
      <c r="CM44" s="183" t="s">
        <v>14</v>
      </c>
      <c r="CN44" s="183" t="s">
        <v>23</v>
      </c>
      <c r="CO44" s="183" t="s">
        <v>24</v>
      </c>
      <c r="CP44" t="s">
        <v>471</v>
      </c>
      <c r="CQ44" t="s">
        <v>472</v>
      </c>
      <c r="CR44" t="s">
        <v>473</v>
      </c>
    </row>
    <row r="45" spans="4:96">
      <c r="I45" t="str">
        <f>IF(C45="","",COUNTIFS(Tabla1[[#All],[¿Pasó a miembro?]],"Si",Tabla1[[#All],[Tipo Incrito]],"&lt;&gt;Pre-Inscrito",Tabla1[[#All],[llave2]],Gráficos_!C45))</f>
        <v/>
      </c>
      <c r="J45" s="184" t="str">
        <f>IF(C45="","",COUNTIFS(Tabla1[[#All],[sem 01]],"=P",Tabla1[[#All],[llave2]],Gráficos_!C45))</f>
        <v/>
      </c>
      <c r="K45" t="str">
        <f>IF(C45="","",COUNTIFS(Tabla1[[#All],[sem 02]],"=P",Tabla1[[#All],[llave2]],Gráficos_!C45))</f>
        <v/>
      </c>
      <c r="L45" t="str">
        <f>IF(C45="","",COUNTIFS(Tabla1[[#All],[sem 03]],"=P",Tabla1[[#All],[llave2]],Gráficos_!C45))</f>
        <v/>
      </c>
      <c r="M45" t="str">
        <f>IF(C45="","",COUNTIFS(Tabla1[[#All],[sem 04]],"=P",Tabla1[[#All],[llave2]],Gráficos_!C45))</f>
        <v/>
      </c>
      <c r="N45" t="str">
        <f>IF(C45="","",COUNTIFS(Tabla1[[#All],[sem 05]],"=P",Tabla1[[#All],[llave2]],Gráficos_!C45))</f>
        <v/>
      </c>
      <c r="O45" t="str">
        <f>IF(C45="","",COUNTIFS(Tabla1[[#All],[sem 06]],"=P",Tabla1[[#All],[llave2]],Gráficos_!C45))</f>
        <v/>
      </c>
      <c r="P45" t="str">
        <f>IF(C45="","",COUNTIFS(Tabla1[[#All],[sem 07]],"=P",Tabla1[[#All],[llave2]],Gráficos_!C45))</f>
        <v/>
      </c>
      <c r="Q45" t="str">
        <f>IF(C45="","",COUNTIFS(Tabla1[[#All],[sem 08]],"=P",Tabla1[[#All],[llave2]],Gráficos_!C45))</f>
        <v/>
      </c>
      <c r="R45" t="str">
        <f>IF(C45="","",COUNTIFS(Tabla1[[#All],[sem 09]],"=P",Tabla1[[#All],[llave2]],Gráficos_!C45))</f>
        <v/>
      </c>
      <c r="S45" t="str">
        <f>IF(C45="","",COUNTIFS(Tabla1[[#All],[sem 10]],"=P",Tabla1[[#All],[llave2]],Gráficos_!C45))</f>
        <v/>
      </c>
      <c r="T45" t="str">
        <f>IF(C45="","",COUNTIFS(Tabla1[[#All],[sem 11]],"=P",Tabla1[[#All],[llave2]],Gráficos_!C45))</f>
        <v/>
      </c>
      <c r="U45" t="str">
        <f>IF(C45="","",COUNTIFS(Tabla1[[#All],[sem 12]],"=P",Tabla1[[#All],[llave2]],Gráficos_!C45))</f>
        <v/>
      </c>
      <c r="V45" t="str">
        <f>IF(C45="","",COUNTIFS(Tabla1[[#All],[sem 13]],"=P",Tabla1[[#All],[llave2]],Gráficos_!C45))</f>
        <v/>
      </c>
      <c r="W45" t="str">
        <f>IF(C45="","",COUNTIFS(Tabla1[[#All],[sem 14]],"=P",Tabla1[[#All],[llave2]],Gráficos_!C45))</f>
        <v/>
      </c>
      <c r="X45" t="str">
        <f>IF(C45="","",COUNTIFS(Tabla1[[#All],[sem 15]],"=P",Tabla1[[#All],[llave2]],Gráficos_!C45))</f>
        <v/>
      </c>
      <c r="Y45" s="188" t="str">
        <f>IF(C45="","",COUNTIFS(Tabla1[[#All],[sem 16]],"=P",Tabla1[[#All],[llave2]],Gráficos_!C45))</f>
        <v/>
      </c>
      <c r="AA45" s="184" t="str">
        <f t="shared" si="17"/>
        <v/>
      </c>
      <c r="AB45" t="str">
        <f t="shared" si="18"/>
        <v/>
      </c>
      <c r="AC45" s="62" t="str">
        <f t="shared" si="19"/>
        <v/>
      </c>
      <c r="AD45" t="str">
        <f t="shared" si="20"/>
        <v/>
      </c>
      <c r="AE45" t="str">
        <f t="shared" si="13"/>
        <v/>
      </c>
      <c r="AF45" t="str">
        <f t="shared" si="21"/>
        <v/>
      </c>
      <c r="AG45" t="str">
        <f t="shared" si="22"/>
        <v/>
      </c>
      <c r="AH45" t="str">
        <f t="shared" si="23"/>
        <v/>
      </c>
      <c r="AI45" t="str">
        <f t="shared" si="24"/>
        <v/>
      </c>
      <c r="AK45" t="str">
        <f t="shared" si="16"/>
        <v/>
      </c>
      <c r="AL45" t="str">
        <f t="shared" si="16"/>
        <v/>
      </c>
      <c r="AM45" t="str">
        <f t="shared" si="16"/>
        <v/>
      </c>
      <c r="AN45" t="str">
        <f t="shared" si="16"/>
        <v/>
      </c>
      <c r="AO45" t="str">
        <f t="shared" si="16"/>
        <v/>
      </c>
      <c r="AP45" t="str">
        <f t="shared" si="16"/>
        <v/>
      </c>
      <c r="AQ45" t="str">
        <f t="shared" si="16"/>
        <v/>
      </c>
      <c r="AR45" t="str">
        <f t="shared" si="16"/>
        <v/>
      </c>
      <c r="AS45" t="str">
        <f t="shared" si="16"/>
        <v/>
      </c>
      <c r="AT45" t="str">
        <f t="shared" si="16"/>
        <v/>
      </c>
      <c r="AU45" t="str">
        <f t="shared" si="16"/>
        <v/>
      </c>
      <c r="AV45" t="str">
        <f t="shared" si="16"/>
        <v/>
      </c>
      <c r="AW45" t="str">
        <f t="shared" si="9"/>
        <v/>
      </c>
      <c r="AX45" t="str">
        <f t="shared" si="10"/>
        <v/>
      </c>
      <c r="AY45" t="str">
        <f t="shared" si="11"/>
        <v/>
      </c>
      <c r="AZ45" s="188" t="str">
        <f t="shared" si="12"/>
        <v/>
      </c>
      <c r="BA45" t="str">
        <f t="shared" si="15"/>
        <v/>
      </c>
      <c r="CM45" t="s">
        <v>474</v>
      </c>
      <c r="CN45" t="s">
        <v>474</v>
      </c>
      <c r="CP45" s="341">
        <v>0</v>
      </c>
      <c r="CQ45" s="341">
        <v>0</v>
      </c>
      <c r="CR45" s="203" t="e">
        <v>#DIV/0!</v>
      </c>
    </row>
    <row r="46" spans="4:96">
      <c r="I46" t="str">
        <f>IF(C46="","",COUNTIFS(Tabla1[[#All],[¿Pasó a miembro?]],"Si",Tabla1[[#All],[Tipo Incrito]],"&lt;&gt;Pre-Inscrito",Tabla1[[#All],[llave2]],Gráficos_!C46))</f>
        <v/>
      </c>
      <c r="J46" s="184" t="str">
        <f>IF(C46="","",COUNTIFS(Tabla1[[#All],[sem 01]],"=P",Tabla1[[#All],[llave2]],Gráficos_!C46))</f>
        <v/>
      </c>
      <c r="K46" t="str">
        <f>IF(C46="","",COUNTIFS(Tabla1[[#All],[sem 02]],"=P",Tabla1[[#All],[llave2]],Gráficos_!C46))</f>
        <v/>
      </c>
      <c r="L46" t="str">
        <f>IF(C46="","",COUNTIFS(Tabla1[[#All],[sem 03]],"=P",Tabla1[[#All],[llave2]],Gráficos_!C46))</f>
        <v/>
      </c>
      <c r="M46" t="str">
        <f>IF(C46="","",COUNTIFS(Tabla1[[#All],[sem 04]],"=P",Tabla1[[#All],[llave2]],Gráficos_!C46))</f>
        <v/>
      </c>
      <c r="N46" t="str">
        <f>IF(C46="","",COUNTIFS(Tabla1[[#All],[sem 05]],"=P",Tabla1[[#All],[llave2]],Gráficos_!C46))</f>
        <v/>
      </c>
      <c r="O46" t="str">
        <f>IF(C46="","",COUNTIFS(Tabla1[[#All],[sem 06]],"=P",Tabla1[[#All],[llave2]],Gráficos_!C46))</f>
        <v/>
      </c>
      <c r="P46" t="str">
        <f>IF(C46="","",COUNTIFS(Tabla1[[#All],[sem 07]],"=P",Tabla1[[#All],[llave2]],Gráficos_!C46))</f>
        <v/>
      </c>
      <c r="Q46" t="str">
        <f>IF(C46="","",COUNTIFS(Tabla1[[#All],[sem 08]],"=P",Tabla1[[#All],[llave2]],Gráficos_!C46))</f>
        <v/>
      </c>
      <c r="R46" t="str">
        <f>IF(C46="","",COUNTIFS(Tabla1[[#All],[sem 09]],"=P",Tabla1[[#All],[llave2]],Gráficos_!C46))</f>
        <v/>
      </c>
      <c r="S46" t="str">
        <f>IF(C46="","",COUNTIFS(Tabla1[[#All],[sem 10]],"=P",Tabla1[[#All],[llave2]],Gráficos_!C46))</f>
        <v/>
      </c>
      <c r="T46" t="str">
        <f>IF(C46="","",COUNTIFS(Tabla1[[#All],[sem 11]],"=P",Tabla1[[#All],[llave2]],Gráficos_!C46))</f>
        <v/>
      </c>
      <c r="U46" t="str">
        <f>IF(C46="","",COUNTIFS(Tabla1[[#All],[sem 12]],"=P",Tabla1[[#All],[llave2]],Gráficos_!C46))</f>
        <v/>
      </c>
      <c r="V46" t="str">
        <f>IF(C46="","",COUNTIFS(Tabla1[[#All],[sem 13]],"=P",Tabla1[[#All],[llave2]],Gráficos_!C46))</f>
        <v/>
      </c>
      <c r="W46" t="str">
        <f>IF(C46="","",COUNTIFS(Tabla1[[#All],[sem 14]],"=P",Tabla1[[#All],[llave2]],Gráficos_!C46))</f>
        <v/>
      </c>
      <c r="X46" t="str">
        <f>IF(C46="","",COUNTIFS(Tabla1[[#All],[sem 15]],"=P",Tabla1[[#All],[llave2]],Gráficos_!C46))</f>
        <v/>
      </c>
      <c r="Y46" s="188" t="str">
        <f>IF(C46="","",COUNTIFS(Tabla1[[#All],[sem 16]],"=P",Tabla1[[#All],[llave2]],Gráficos_!C46))</f>
        <v/>
      </c>
      <c r="AA46" s="184" t="str">
        <f t="shared" si="17"/>
        <v/>
      </c>
      <c r="AB46" t="str">
        <f t="shared" si="18"/>
        <v/>
      </c>
      <c r="AC46" s="62" t="str">
        <f t="shared" si="19"/>
        <v/>
      </c>
      <c r="AD46" t="str">
        <f t="shared" si="20"/>
        <v/>
      </c>
      <c r="AE46" t="str">
        <f t="shared" si="13"/>
        <v/>
      </c>
      <c r="AF46" t="str">
        <f t="shared" si="21"/>
        <v/>
      </c>
      <c r="AG46" t="str">
        <f t="shared" si="22"/>
        <v/>
      </c>
      <c r="AH46" t="str">
        <f t="shared" si="23"/>
        <v/>
      </c>
      <c r="AI46" t="str">
        <f t="shared" si="24"/>
        <v/>
      </c>
      <c r="AK46" t="str">
        <f t="shared" si="16"/>
        <v/>
      </c>
      <c r="AL46" t="str">
        <f t="shared" si="16"/>
        <v/>
      </c>
      <c r="AM46" t="str">
        <f t="shared" si="16"/>
        <v/>
      </c>
      <c r="AN46" t="str">
        <f t="shared" si="16"/>
        <v/>
      </c>
      <c r="AO46" t="str">
        <f t="shared" si="16"/>
        <v/>
      </c>
      <c r="AP46" t="str">
        <f t="shared" si="16"/>
        <v/>
      </c>
      <c r="AQ46" t="str">
        <f t="shared" si="16"/>
        <v/>
      </c>
      <c r="AR46" t="str">
        <f t="shared" si="16"/>
        <v/>
      </c>
      <c r="AS46" t="str">
        <f t="shared" si="16"/>
        <v/>
      </c>
      <c r="AT46" t="str">
        <f t="shared" si="16"/>
        <v/>
      </c>
      <c r="AU46" t="str">
        <f t="shared" si="16"/>
        <v/>
      </c>
      <c r="AV46" t="str">
        <f t="shared" si="16"/>
        <v/>
      </c>
      <c r="AW46" t="str">
        <f t="shared" si="9"/>
        <v/>
      </c>
      <c r="AX46" t="str">
        <f t="shared" si="10"/>
        <v/>
      </c>
      <c r="AY46" t="str">
        <f t="shared" si="11"/>
        <v/>
      </c>
      <c r="AZ46" s="188" t="str">
        <f t="shared" si="12"/>
        <v/>
      </c>
      <c r="BA46" t="str">
        <f t="shared" si="15"/>
        <v/>
      </c>
      <c r="CM46" s="62">
        <v>45679</v>
      </c>
      <c r="CN46" t="s">
        <v>468</v>
      </c>
      <c r="CO46" t="s">
        <v>82</v>
      </c>
      <c r="CP46" s="341">
        <v>10</v>
      </c>
      <c r="CQ46" s="341">
        <v>0</v>
      </c>
      <c r="CR46" s="203">
        <v>0</v>
      </c>
    </row>
    <row r="47" spans="4:96">
      <c r="I47" t="str">
        <f>IF(C47="","",COUNTIFS(Tabla1[[#All],[¿Pasó a miembro?]],"Si",Tabla1[[#All],[Tipo Incrito]],"&lt;&gt;Pre-Inscrito",Tabla1[[#All],[llave2]],Gráficos_!C47))</f>
        <v/>
      </c>
      <c r="J47" s="184" t="str">
        <f>IF(C47="","",COUNTIFS(Tabla1[[#All],[sem 01]],"=P",Tabla1[[#All],[llave2]],Gráficos_!C47))</f>
        <v/>
      </c>
      <c r="K47" t="str">
        <f>IF(C47="","",COUNTIFS(Tabla1[[#All],[sem 02]],"=P",Tabla1[[#All],[llave2]],Gráficos_!C47))</f>
        <v/>
      </c>
      <c r="L47" t="str">
        <f>IF(C47="","",COUNTIFS(Tabla1[[#All],[sem 03]],"=P",Tabla1[[#All],[llave2]],Gráficos_!C47))</f>
        <v/>
      </c>
      <c r="M47" t="str">
        <f>IF(C47="","",COUNTIFS(Tabla1[[#All],[sem 04]],"=P",Tabla1[[#All],[llave2]],Gráficos_!C47))</f>
        <v/>
      </c>
      <c r="N47" t="str">
        <f>IF(C47="","",COUNTIFS(Tabla1[[#All],[sem 05]],"=P",Tabla1[[#All],[llave2]],Gráficos_!C47))</f>
        <v/>
      </c>
      <c r="O47" t="str">
        <f>IF(C47="","",COUNTIFS(Tabla1[[#All],[sem 06]],"=P",Tabla1[[#All],[llave2]],Gráficos_!C47))</f>
        <v/>
      </c>
      <c r="P47" t="str">
        <f>IF(C47="","",COUNTIFS(Tabla1[[#All],[sem 07]],"=P",Tabla1[[#All],[llave2]],Gráficos_!C47))</f>
        <v/>
      </c>
      <c r="Q47" t="str">
        <f>IF(C47="","",COUNTIFS(Tabla1[[#All],[sem 08]],"=P",Tabla1[[#All],[llave2]],Gráficos_!C47))</f>
        <v/>
      </c>
      <c r="R47" t="str">
        <f>IF(C47="","",COUNTIFS(Tabla1[[#All],[sem 09]],"=P",Tabla1[[#All],[llave2]],Gráficos_!C47))</f>
        <v/>
      </c>
      <c r="S47" t="str">
        <f>IF(C47="","",COUNTIFS(Tabla1[[#All],[sem 10]],"=P",Tabla1[[#All],[llave2]],Gráficos_!C47))</f>
        <v/>
      </c>
      <c r="T47" t="str">
        <f>IF(C47="","",COUNTIFS(Tabla1[[#All],[sem 11]],"=P",Tabla1[[#All],[llave2]],Gráficos_!C47))</f>
        <v/>
      </c>
      <c r="U47" t="str">
        <f>IF(C47="","",COUNTIFS(Tabla1[[#All],[sem 12]],"=P",Tabla1[[#All],[llave2]],Gráficos_!C47))</f>
        <v/>
      </c>
      <c r="V47" t="str">
        <f>IF(C47="","",COUNTIFS(Tabla1[[#All],[sem 13]],"=P",Tabla1[[#All],[llave2]],Gráficos_!C47))</f>
        <v/>
      </c>
      <c r="W47" t="str">
        <f>IF(C47="","",COUNTIFS(Tabla1[[#All],[sem 14]],"=P",Tabla1[[#All],[llave2]],Gráficos_!C47))</f>
        <v/>
      </c>
      <c r="X47" t="str">
        <f>IF(C47="","",COUNTIFS(Tabla1[[#All],[sem 15]],"=P",Tabla1[[#All],[llave2]],Gráficos_!C47))</f>
        <v/>
      </c>
      <c r="Y47" s="188" t="str">
        <f>IF(C47="","",COUNTIFS(Tabla1[[#All],[sem 16]],"=P",Tabla1[[#All],[llave2]],Gráficos_!C47))</f>
        <v/>
      </c>
      <c r="AA47" s="184" t="str">
        <f t="shared" si="17"/>
        <v/>
      </c>
      <c r="AB47" t="str">
        <f t="shared" si="18"/>
        <v/>
      </c>
      <c r="AC47" s="62" t="str">
        <f t="shared" si="19"/>
        <v/>
      </c>
      <c r="AD47" t="str">
        <f t="shared" si="20"/>
        <v/>
      </c>
      <c r="AE47" t="str">
        <f t="shared" si="13"/>
        <v/>
      </c>
      <c r="AF47" t="str">
        <f t="shared" si="21"/>
        <v/>
      </c>
      <c r="AG47" t="str">
        <f t="shared" si="22"/>
        <v/>
      </c>
      <c r="AH47" t="str">
        <f t="shared" si="23"/>
        <v/>
      </c>
      <c r="AI47" t="str">
        <f t="shared" si="24"/>
        <v/>
      </c>
      <c r="AK47" t="str">
        <f t="shared" si="16"/>
        <v/>
      </c>
      <c r="AL47" t="str">
        <f t="shared" si="16"/>
        <v/>
      </c>
      <c r="AM47" t="str">
        <f t="shared" si="16"/>
        <v/>
      </c>
      <c r="AN47" t="str">
        <f t="shared" si="16"/>
        <v/>
      </c>
      <c r="AO47" t="str">
        <f t="shared" si="16"/>
        <v/>
      </c>
      <c r="AP47" t="str">
        <f t="shared" si="16"/>
        <v/>
      </c>
      <c r="AQ47" t="str">
        <f t="shared" si="16"/>
        <v/>
      </c>
      <c r="AR47" t="str">
        <f t="shared" si="16"/>
        <v/>
      </c>
      <c r="AS47" t="str">
        <f t="shared" si="16"/>
        <v/>
      </c>
      <c r="AT47" t="str">
        <f t="shared" si="16"/>
        <v/>
      </c>
      <c r="AU47" t="str">
        <f t="shared" si="16"/>
        <v/>
      </c>
      <c r="AV47" t="str">
        <f t="shared" si="16"/>
        <v/>
      </c>
      <c r="AW47" t="str">
        <f t="shared" si="9"/>
        <v/>
      </c>
      <c r="AX47" t="str">
        <f t="shared" si="10"/>
        <v/>
      </c>
      <c r="AY47" t="str">
        <f t="shared" si="11"/>
        <v/>
      </c>
      <c r="AZ47" s="188" t="str">
        <f t="shared" si="12"/>
        <v/>
      </c>
      <c r="BA47" t="str">
        <f t="shared" si="15"/>
        <v/>
      </c>
      <c r="CM47" s="62">
        <v>45682</v>
      </c>
      <c r="CN47" t="s">
        <v>469</v>
      </c>
      <c r="CO47" t="s">
        <v>82</v>
      </c>
      <c r="CP47" s="341">
        <v>11</v>
      </c>
      <c r="CQ47" s="341">
        <v>0</v>
      </c>
      <c r="CR47" s="203">
        <v>0</v>
      </c>
    </row>
    <row r="48" spans="4:96">
      <c r="I48" t="str">
        <f>IF(C48="","",COUNTIFS(Tabla1[[#All],[¿Pasó a miembro?]],"Si",Tabla1[[#All],[Tipo Incrito]],"&lt;&gt;Pre-Inscrito",Tabla1[[#All],[llave2]],Gráficos_!C48))</f>
        <v/>
      </c>
      <c r="J48" s="184" t="str">
        <f>IF(C48="","",COUNTIFS(Tabla1[[#All],[sem 01]],"=P",Tabla1[[#All],[llave2]],Gráficos_!C48))</f>
        <v/>
      </c>
      <c r="K48" t="str">
        <f>IF(C48="","",COUNTIFS(Tabla1[[#All],[sem 02]],"=P",Tabla1[[#All],[llave2]],Gráficos_!C48))</f>
        <v/>
      </c>
      <c r="L48" t="str">
        <f>IF(C48="","",COUNTIFS(Tabla1[[#All],[sem 03]],"=P",Tabla1[[#All],[llave2]],Gráficos_!C48))</f>
        <v/>
      </c>
      <c r="M48" t="str">
        <f>IF(C48="","",COUNTIFS(Tabla1[[#All],[sem 04]],"=P",Tabla1[[#All],[llave2]],Gráficos_!C48))</f>
        <v/>
      </c>
      <c r="N48" t="str">
        <f>IF(C48="","",COUNTIFS(Tabla1[[#All],[sem 05]],"=P",Tabla1[[#All],[llave2]],Gráficos_!C48))</f>
        <v/>
      </c>
      <c r="O48" t="str">
        <f>IF(C48="","",COUNTIFS(Tabla1[[#All],[sem 06]],"=P",Tabla1[[#All],[llave2]],Gráficos_!C48))</f>
        <v/>
      </c>
      <c r="P48" t="str">
        <f>IF(C48="","",COUNTIFS(Tabla1[[#All],[sem 07]],"=P",Tabla1[[#All],[llave2]],Gráficos_!C48))</f>
        <v/>
      </c>
      <c r="Q48" t="str">
        <f>IF(C48="","",COUNTIFS(Tabla1[[#All],[sem 08]],"=P",Tabla1[[#All],[llave2]],Gráficos_!C48))</f>
        <v/>
      </c>
      <c r="R48" t="str">
        <f>IF(C48="","",COUNTIFS(Tabla1[[#All],[sem 09]],"=P",Tabla1[[#All],[llave2]],Gráficos_!C48))</f>
        <v/>
      </c>
      <c r="S48" t="str">
        <f>IF(C48="","",COUNTIFS(Tabla1[[#All],[sem 10]],"=P",Tabla1[[#All],[llave2]],Gráficos_!C48))</f>
        <v/>
      </c>
      <c r="T48" t="str">
        <f>IF(C48="","",COUNTIFS(Tabla1[[#All],[sem 11]],"=P",Tabla1[[#All],[llave2]],Gráficos_!C48))</f>
        <v/>
      </c>
      <c r="U48" t="str">
        <f>IF(C48="","",COUNTIFS(Tabla1[[#All],[sem 12]],"=P",Tabla1[[#All],[llave2]],Gráficos_!C48))</f>
        <v/>
      </c>
      <c r="V48" t="str">
        <f>IF(C48="","",COUNTIFS(Tabla1[[#All],[sem 13]],"=P",Tabla1[[#All],[llave2]],Gráficos_!C48))</f>
        <v/>
      </c>
      <c r="W48" t="str">
        <f>IF(C48="","",COUNTIFS(Tabla1[[#All],[sem 14]],"=P",Tabla1[[#All],[llave2]],Gráficos_!C48))</f>
        <v/>
      </c>
      <c r="X48" t="str">
        <f>IF(C48="","",COUNTIFS(Tabla1[[#All],[sem 15]],"=P",Tabla1[[#All],[llave2]],Gráficos_!C48))</f>
        <v/>
      </c>
      <c r="Y48" s="188" t="str">
        <f>IF(C48="","",COUNTIFS(Tabla1[[#All],[sem 16]],"=P",Tabla1[[#All],[llave2]],Gráficos_!C48))</f>
        <v/>
      </c>
      <c r="AA48" s="184" t="str">
        <f t="shared" si="17"/>
        <v/>
      </c>
      <c r="AB48" t="str">
        <f t="shared" si="18"/>
        <v/>
      </c>
      <c r="AC48" s="62" t="str">
        <f t="shared" si="19"/>
        <v/>
      </c>
      <c r="AD48" t="str">
        <f t="shared" si="20"/>
        <v/>
      </c>
      <c r="AE48" t="str">
        <f t="shared" si="13"/>
        <v/>
      </c>
      <c r="AF48" t="str">
        <f t="shared" si="21"/>
        <v/>
      </c>
      <c r="AG48" t="str">
        <f t="shared" si="22"/>
        <v/>
      </c>
      <c r="AH48" t="str">
        <f t="shared" si="23"/>
        <v/>
      </c>
      <c r="AI48" t="str">
        <f t="shared" si="24"/>
        <v/>
      </c>
      <c r="AK48" t="str">
        <f t="shared" si="16"/>
        <v/>
      </c>
      <c r="AL48" t="str">
        <f t="shared" si="16"/>
        <v/>
      </c>
      <c r="AM48" t="str">
        <f t="shared" si="16"/>
        <v/>
      </c>
      <c r="AN48" t="str">
        <f t="shared" si="16"/>
        <v/>
      </c>
      <c r="AO48" t="str">
        <f t="shared" si="16"/>
        <v/>
      </c>
      <c r="AP48" t="str">
        <f t="shared" si="16"/>
        <v/>
      </c>
      <c r="AQ48" t="str">
        <f t="shared" si="16"/>
        <v/>
      </c>
      <c r="AR48" t="str">
        <f t="shared" si="16"/>
        <v/>
      </c>
      <c r="AS48" t="str">
        <f t="shared" si="16"/>
        <v/>
      </c>
      <c r="AT48" t="str">
        <f t="shared" si="16"/>
        <v/>
      </c>
      <c r="AU48" t="str">
        <f t="shared" si="16"/>
        <v/>
      </c>
      <c r="AV48" t="str">
        <f t="shared" si="16"/>
        <v/>
      </c>
      <c r="AW48" t="str">
        <f t="shared" si="9"/>
        <v/>
      </c>
      <c r="AX48" t="str">
        <f t="shared" si="10"/>
        <v/>
      </c>
      <c r="AY48" t="str">
        <f t="shared" si="11"/>
        <v/>
      </c>
      <c r="AZ48" s="188" t="str">
        <f t="shared" si="12"/>
        <v/>
      </c>
      <c r="BA48" t="str">
        <f t="shared" si="15"/>
        <v/>
      </c>
      <c r="CM48" s="62">
        <v>45710</v>
      </c>
      <c r="CN48" t="s">
        <v>470</v>
      </c>
      <c r="CO48" t="s">
        <v>82</v>
      </c>
      <c r="CP48" s="341">
        <v>11</v>
      </c>
      <c r="CQ48" s="341">
        <v>0</v>
      </c>
      <c r="CR48" s="203">
        <v>0</v>
      </c>
    </row>
    <row r="49" spans="9:96">
      <c r="I49" t="str">
        <f>IF(C49="","",COUNTIFS(Tabla1[[#All],[¿Pasó a miembro?]],"Si",Tabla1[[#All],[Tipo Incrito]],"&lt;&gt;Pre-Inscrito",Tabla1[[#All],[llave2]],Gráficos_!C49))</f>
        <v/>
      </c>
      <c r="J49" s="184" t="str">
        <f>IF(C49="","",COUNTIFS(Tabla1[[#All],[sem 01]],"=P",Tabla1[[#All],[llave2]],Gráficos_!C49))</f>
        <v/>
      </c>
      <c r="K49" t="str">
        <f>IF(C49="","",COUNTIFS(Tabla1[[#All],[sem 02]],"=P",Tabla1[[#All],[llave2]],Gráficos_!C49))</f>
        <v/>
      </c>
      <c r="L49" t="str">
        <f>IF(C49="","",COUNTIFS(Tabla1[[#All],[sem 03]],"=P",Tabla1[[#All],[llave2]],Gráficos_!C49))</f>
        <v/>
      </c>
      <c r="M49" t="str">
        <f>IF(C49="","",COUNTIFS(Tabla1[[#All],[sem 04]],"=P",Tabla1[[#All],[llave2]],Gráficos_!C49))</f>
        <v/>
      </c>
      <c r="N49" t="str">
        <f>IF(C49="","",COUNTIFS(Tabla1[[#All],[sem 05]],"=P",Tabla1[[#All],[llave2]],Gráficos_!C49))</f>
        <v/>
      </c>
      <c r="O49" t="str">
        <f>IF(C49="","",COUNTIFS(Tabla1[[#All],[sem 06]],"=P",Tabla1[[#All],[llave2]],Gráficos_!C49))</f>
        <v/>
      </c>
      <c r="P49" t="str">
        <f>IF(C49="","",COUNTIFS(Tabla1[[#All],[sem 07]],"=P",Tabla1[[#All],[llave2]],Gráficos_!C49))</f>
        <v/>
      </c>
      <c r="Q49" t="str">
        <f>IF(C49="","",COUNTIFS(Tabla1[[#All],[sem 08]],"=P",Tabla1[[#All],[llave2]],Gráficos_!C49))</f>
        <v/>
      </c>
      <c r="R49" t="str">
        <f>IF(C49="","",COUNTIFS(Tabla1[[#All],[sem 09]],"=P",Tabla1[[#All],[llave2]],Gráficos_!C49))</f>
        <v/>
      </c>
      <c r="S49" t="str">
        <f>IF(C49="","",COUNTIFS(Tabla1[[#All],[sem 10]],"=P",Tabla1[[#All],[llave2]],Gráficos_!C49))</f>
        <v/>
      </c>
      <c r="T49" t="str">
        <f>IF(C49="","",COUNTIFS(Tabla1[[#All],[sem 11]],"=P",Tabla1[[#All],[llave2]],Gráficos_!C49))</f>
        <v/>
      </c>
      <c r="U49" t="str">
        <f>IF(C49="","",COUNTIFS(Tabla1[[#All],[sem 12]],"=P",Tabla1[[#All],[llave2]],Gráficos_!C49))</f>
        <v/>
      </c>
      <c r="V49" t="str">
        <f>IF(C49="","",COUNTIFS(Tabla1[[#All],[sem 13]],"=P",Tabla1[[#All],[llave2]],Gráficos_!C49))</f>
        <v/>
      </c>
      <c r="W49" t="str">
        <f>IF(C49="","",COUNTIFS(Tabla1[[#All],[sem 14]],"=P",Tabla1[[#All],[llave2]],Gráficos_!C49))</f>
        <v/>
      </c>
      <c r="X49" t="str">
        <f>IF(C49="","",COUNTIFS(Tabla1[[#All],[sem 15]],"=P",Tabla1[[#All],[llave2]],Gráficos_!C49))</f>
        <v/>
      </c>
      <c r="Y49" s="188" t="str">
        <f>IF(C49="","",COUNTIFS(Tabla1[[#All],[sem 16]],"=P",Tabla1[[#All],[llave2]],Gráficos_!C49))</f>
        <v/>
      </c>
      <c r="AA49" s="184" t="str">
        <f t="shared" si="17"/>
        <v/>
      </c>
      <c r="AB49" t="str">
        <f t="shared" si="18"/>
        <v/>
      </c>
      <c r="AC49" s="62" t="str">
        <f t="shared" si="19"/>
        <v/>
      </c>
      <c r="AD49" t="str">
        <f t="shared" si="20"/>
        <v/>
      </c>
      <c r="AE49" t="str">
        <f t="shared" si="13"/>
        <v/>
      </c>
      <c r="AF49" t="str">
        <f t="shared" si="21"/>
        <v/>
      </c>
      <c r="AG49" t="str">
        <f t="shared" si="22"/>
        <v/>
      </c>
      <c r="AH49" t="str">
        <f t="shared" si="23"/>
        <v/>
      </c>
      <c r="AI49" t="str">
        <f t="shared" si="24"/>
        <v/>
      </c>
      <c r="AK49" t="str">
        <f t="shared" si="16"/>
        <v/>
      </c>
      <c r="AL49" t="str">
        <f t="shared" si="16"/>
        <v/>
      </c>
      <c r="AM49" t="str">
        <f t="shared" si="16"/>
        <v/>
      </c>
      <c r="AN49" t="str">
        <f t="shared" si="16"/>
        <v/>
      </c>
      <c r="AO49" t="str">
        <f t="shared" si="16"/>
        <v/>
      </c>
      <c r="AP49" t="str">
        <f t="shared" si="16"/>
        <v/>
      </c>
      <c r="AQ49" t="str">
        <f t="shared" si="16"/>
        <v/>
      </c>
      <c r="AR49" t="str">
        <f t="shared" si="16"/>
        <v/>
      </c>
      <c r="AS49" t="str">
        <f t="shared" si="16"/>
        <v/>
      </c>
      <c r="AT49" t="str">
        <f t="shared" si="16"/>
        <v/>
      </c>
      <c r="AU49" t="str">
        <f t="shared" si="16"/>
        <v/>
      </c>
      <c r="AV49" t="str">
        <f t="shared" si="16"/>
        <v/>
      </c>
      <c r="AW49" t="str">
        <f t="shared" si="9"/>
        <v/>
      </c>
      <c r="AX49" t="str">
        <f t="shared" si="10"/>
        <v/>
      </c>
      <c r="AY49" t="str">
        <f t="shared" si="11"/>
        <v/>
      </c>
      <c r="AZ49" s="188" t="str">
        <f t="shared" si="12"/>
        <v/>
      </c>
      <c r="BA49" t="str">
        <f t="shared" si="15"/>
        <v/>
      </c>
      <c r="CM49" t="s">
        <v>431</v>
      </c>
      <c r="CN49" t="s">
        <v>431</v>
      </c>
      <c r="CO49" t="s">
        <v>431</v>
      </c>
      <c r="CP49" s="341"/>
      <c r="CQ49" s="341"/>
      <c r="CR49" s="203" t="e">
        <v>#DIV/0!</v>
      </c>
    </row>
    <row r="50" spans="9:96">
      <c r="I50" t="str">
        <f>IF(C50="","",COUNTIFS(Tabla1[[#All],[¿Pasó a miembro?]],"Si",Tabla1[[#All],[Tipo Incrito]],"&lt;&gt;Pre-Inscrito",Tabla1[[#All],[llave2]],Gráficos_!C50))</f>
        <v/>
      </c>
      <c r="J50" s="184" t="str">
        <f>IF(C50="","",COUNTIFS(Tabla1[[#All],[sem 01]],"=P",Tabla1[[#All],[llave2]],Gráficos_!C50))</f>
        <v/>
      </c>
      <c r="K50" t="str">
        <f>IF(C50="","",COUNTIFS(Tabla1[[#All],[sem 02]],"=P",Tabla1[[#All],[llave2]],Gráficos_!C50))</f>
        <v/>
      </c>
      <c r="L50" t="str">
        <f>IF(C50="","",COUNTIFS(Tabla1[[#All],[sem 03]],"=P",Tabla1[[#All],[llave2]],Gráficos_!C50))</f>
        <v/>
      </c>
      <c r="M50" t="str">
        <f>IF(C50="","",COUNTIFS(Tabla1[[#All],[sem 04]],"=P",Tabla1[[#All],[llave2]],Gráficos_!C50))</f>
        <v/>
      </c>
      <c r="N50" t="str">
        <f>IF(C50="","",COUNTIFS(Tabla1[[#All],[sem 05]],"=P",Tabla1[[#All],[llave2]],Gráficos_!C50))</f>
        <v/>
      </c>
      <c r="O50" t="str">
        <f>IF(C50="","",COUNTIFS(Tabla1[[#All],[sem 06]],"=P",Tabla1[[#All],[llave2]],Gráficos_!C50))</f>
        <v/>
      </c>
      <c r="P50" t="str">
        <f>IF(C50="","",COUNTIFS(Tabla1[[#All],[sem 07]],"=P",Tabla1[[#All],[llave2]],Gráficos_!C50))</f>
        <v/>
      </c>
      <c r="Q50" t="str">
        <f>IF(C50="","",COUNTIFS(Tabla1[[#All],[sem 08]],"=P",Tabla1[[#All],[llave2]],Gráficos_!C50))</f>
        <v/>
      </c>
      <c r="R50" t="str">
        <f>IF(C50="","",COUNTIFS(Tabla1[[#All],[sem 09]],"=P",Tabla1[[#All],[llave2]],Gráficos_!C50))</f>
        <v/>
      </c>
      <c r="S50" t="str">
        <f>IF(C50="","",COUNTIFS(Tabla1[[#All],[sem 10]],"=P",Tabla1[[#All],[llave2]],Gráficos_!C50))</f>
        <v/>
      </c>
      <c r="T50" t="str">
        <f>IF(C50="","",COUNTIFS(Tabla1[[#All],[sem 11]],"=P",Tabla1[[#All],[llave2]],Gráficos_!C50))</f>
        <v/>
      </c>
      <c r="U50" t="str">
        <f>IF(C50="","",COUNTIFS(Tabla1[[#All],[sem 12]],"=P",Tabla1[[#All],[llave2]],Gráficos_!C50))</f>
        <v/>
      </c>
      <c r="V50" t="str">
        <f>IF(C50="","",COUNTIFS(Tabla1[[#All],[sem 13]],"=P",Tabla1[[#All],[llave2]],Gráficos_!C50))</f>
        <v/>
      </c>
      <c r="W50" t="str">
        <f>IF(C50="","",COUNTIFS(Tabla1[[#All],[sem 14]],"=P",Tabla1[[#All],[llave2]],Gráficos_!C50))</f>
        <v/>
      </c>
      <c r="X50" t="str">
        <f>IF(C50="","",COUNTIFS(Tabla1[[#All],[sem 15]],"=P",Tabla1[[#All],[llave2]],Gráficos_!C50))</f>
        <v/>
      </c>
      <c r="Y50" s="188" t="str">
        <f>IF(C50="","",COUNTIFS(Tabla1[[#All],[sem 16]],"=P",Tabla1[[#All],[llave2]],Gráficos_!C50))</f>
        <v/>
      </c>
      <c r="AA50" s="184" t="str">
        <f t="shared" si="17"/>
        <v/>
      </c>
      <c r="AB50" t="str">
        <f t="shared" si="18"/>
        <v/>
      </c>
      <c r="AC50" s="62" t="str">
        <f t="shared" si="19"/>
        <v/>
      </c>
      <c r="AD50" t="str">
        <f t="shared" si="20"/>
        <v/>
      </c>
      <c r="AE50" t="str">
        <f t="shared" si="13"/>
        <v/>
      </c>
      <c r="AF50" t="str">
        <f t="shared" si="21"/>
        <v/>
      </c>
      <c r="AG50" t="str">
        <f t="shared" si="22"/>
        <v/>
      </c>
      <c r="AH50" t="str">
        <f t="shared" si="23"/>
        <v/>
      </c>
      <c r="AI50" t="str">
        <f t="shared" si="24"/>
        <v/>
      </c>
      <c r="AK50" t="str">
        <f t="shared" si="16"/>
        <v/>
      </c>
      <c r="AL50" t="str">
        <f t="shared" si="16"/>
        <v/>
      </c>
      <c r="AM50" t="str">
        <f t="shared" si="16"/>
        <v/>
      </c>
      <c r="AN50" t="str">
        <f t="shared" ref="AK50:AV71" si="25">IF(M50="","",M50)</f>
        <v/>
      </c>
      <c r="AO50" t="str">
        <f t="shared" si="25"/>
        <v/>
      </c>
      <c r="AP50" t="str">
        <f t="shared" si="25"/>
        <v/>
      </c>
      <c r="AQ50" t="str">
        <f t="shared" si="25"/>
        <v/>
      </c>
      <c r="AR50" t="str">
        <f t="shared" si="25"/>
        <v/>
      </c>
      <c r="AS50" t="str">
        <f t="shared" si="25"/>
        <v/>
      </c>
      <c r="AT50" t="str">
        <f t="shared" si="25"/>
        <v/>
      </c>
      <c r="AU50" t="str">
        <f t="shared" si="25"/>
        <v/>
      </c>
      <c r="AV50" t="str">
        <f t="shared" si="25"/>
        <v/>
      </c>
      <c r="AW50" t="str">
        <f t="shared" si="9"/>
        <v/>
      </c>
      <c r="AX50" t="str">
        <f t="shared" si="10"/>
        <v/>
      </c>
      <c r="AY50" t="str">
        <f t="shared" si="11"/>
        <v/>
      </c>
      <c r="AZ50" s="188" t="str">
        <f t="shared" si="12"/>
        <v/>
      </c>
      <c r="BA50" t="str">
        <f t="shared" si="15"/>
        <v/>
      </c>
      <c r="CM50" t="s">
        <v>475</v>
      </c>
      <c r="CP50" s="341">
        <v>32</v>
      </c>
      <c r="CQ50" s="341">
        <v>0</v>
      </c>
      <c r="CR50" s="203">
        <v>0</v>
      </c>
    </row>
    <row r="51" spans="9:96">
      <c r="I51" t="str">
        <f>IF(C51="","",COUNTIFS(Tabla1[[#All],[¿Pasó a miembro?]],"Si",Tabla1[[#All],[Tipo Incrito]],"&lt;&gt;Pre-Inscrito",Tabla1[[#All],[llave2]],Gráficos_!C51))</f>
        <v/>
      </c>
      <c r="J51" s="184" t="str">
        <f>IF(C51="","",COUNTIFS(Tabla1[[#All],[sem 01]],"=P",Tabla1[[#All],[llave2]],Gráficos_!C51))</f>
        <v/>
      </c>
      <c r="K51" t="str">
        <f>IF(C51="","",COUNTIFS(Tabla1[[#All],[sem 02]],"=P",Tabla1[[#All],[llave2]],Gráficos_!C51))</f>
        <v/>
      </c>
      <c r="L51" t="str">
        <f>IF(C51="","",COUNTIFS(Tabla1[[#All],[sem 03]],"=P",Tabla1[[#All],[llave2]],Gráficos_!C51))</f>
        <v/>
      </c>
      <c r="M51" t="str">
        <f>IF(C51="","",COUNTIFS(Tabla1[[#All],[sem 04]],"=P",Tabla1[[#All],[llave2]],Gráficos_!C51))</f>
        <v/>
      </c>
      <c r="N51" t="str">
        <f>IF(C51="","",COUNTIFS(Tabla1[[#All],[sem 05]],"=P",Tabla1[[#All],[llave2]],Gráficos_!C51))</f>
        <v/>
      </c>
      <c r="O51" t="str">
        <f>IF(C51="","",COUNTIFS(Tabla1[[#All],[sem 06]],"=P",Tabla1[[#All],[llave2]],Gráficos_!C51))</f>
        <v/>
      </c>
      <c r="P51" t="str">
        <f>IF(C51="","",COUNTIFS(Tabla1[[#All],[sem 07]],"=P",Tabla1[[#All],[llave2]],Gráficos_!C51))</f>
        <v/>
      </c>
      <c r="Q51" t="str">
        <f>IF(C51="","",COUNTIFS(Tabla1[[#All],[sem 08]],"=P",Tabla1[[#All],[llave2]],Gráficos_!C51))</f>
        <v/>
      </c>
      <c r="R51" t="str">
        <f>IF(C51="","",COUNTIFS(Tabla1[[#All],[sem 09]],"=P",Tabla1[[#All],[llave2]],Gráficos_!C51))</f>
        <v/>
      </c>
      <c r="S51" t="str">
        <f>IF(C51="","",COUNTIFS(Tabla1[[#All],[sem 10]],"=P",Tabla1[[#All],[llave2]],Gráficos_!C51))</f>
        <v/>
      </c>
      <c r="T51" t="str">
        <f>IF(C51="","",COUNTIFS(Tabla1[[#All],[sem 11]],"=P",Tabla1[[#All],[llave2]],Gráficos_!C51))</f>
        <v/>
      </c>
      <c r="U51" t="str">
        <f>IF(C51="","",COUNTIFS(Tabla1[[#All],[sem 12]],"=P",Tabla1[[#All],[llave2]],Gráficos_!C51))</f>
        <v/>
      </c>
      <c r="V51" t="str">
        <f>IF(C51="","",COUNTIFS(Tabla1[[#All],[sem 13]],"=P",Tabla1[[#All],[llave2]],Gráficos_!C51))</f>
        <v/>
      </c>
      <c r="W51" t="str">
        <f>IF(C51="","",COUNTIFS(Tabla1[[#All],[sem 14]],"=P",Tabla1[[#All],[llave2]],Gráficos_!C51))</f>
        <v/>
      </c>
      <c r="X51" t="str">
        <f>IF(C51="","",COUNTIFS(Tabla1[[#All],[sem 15]],"=P",Tabla1[[#All],[llave2]],Gráficos_!C51))</f>
        <v/>
      </c>
      <c r="Y51" s="188" t="str">
        <f>IF(C51="","",COUNTIFS(Tabla1[[#All],[sem 16]],"=P",Tabla1[[#All],[llave2]],Gráficos_!C51))</f>
        <v/>
      </c>
      <c r="AA51" s="184" t="str">
        <f t="shared" si="17"/>
        <v/>
      </c>
      <c r="AB51" t="str">
        <f t="shared" si="18"/>
        <v/>
      </c>
      <c r="AC51" s="62" t="str">
        <f t="shared" si="19"/>
        <v/>
      </c>
      <c r="AD51" t="str">
        <f t="shared" si="20"/>
        <v/>
      </c>
      <c r="AE51" t="str">
        <f t="shared" si="13"/>
        <v/>
      </c>
      <c r="AF51" t="str">
        <f t="shared" si="21"/>
        <v/>
      </c>
      <c r="AG51" t="str">
        <f t="shared" si="22"/>
        <v/>
      </c>
      <c r="AH51" t="str">
        <f t="shared" si="23"/>
        <v/>
      </c>
      <c r="AI51" t="str">
        <f t="shared" si="24"/>
        <v/>
      </c>
      <c r="AK51" t="str">
        <f t="shared" si="25"/>
        <v/>
      </c>
      <c r="AL51" t="str">
        <f t="shared" si="25"/>
        <v/>
      </c>
      <c r="AM51" t="str">
        <f t="shared" si="25"/>
        <v/>
      </c>
      <c r="AN51" t="str">
        <f t="shared" si="25"/>
        <v/>
      </c>
      <c r="AO51" t="str">
        <f t="shared" si="25"/>
        <v/>
      </c>
      <c r="AP51" t="str">
        <f t="shared" si="25"/>
        <v/>
      </c>
      <c r="AQ51" t="str">
        <f t="shared" si="25"/>
        <v/>
      </c>
      <c r="AR51" t="str">
        <f t="shared" si="25"/>
        <v/>
      </c>
      <c r="AS51" t="str">
        <f t="shared" si="25"/>
        <v/>
      </c>
      <c r="AT51" t="str">
        <f t="shared" si="25"/>
        <v/>
      </c>
      <c r="AU51" t="str">
        <f t="shared" si="25"/>
        <v/>
      </c>
      <c r="AV51" t="str">
        <f t="shared" si="25"/>
        <v/>
      </c>
      <c r="AW51" t="str">
        <f t="shared" si="9"/>
        <v/>
      </c>
      <c r="AX51" t="str">
        <f t="shared" si="10"/>
        <v/>
      </c>
      <c r="AY51" t="str">
        <f t="shared" si="11"/>
        <v/>
      </c>
      <c r="AZ51" s="188" t="str">
        <f t="shared" si="12"/>
        <v/>
      </c>
      <c r="BA51" t="str">
        <f t="shared" si="15"/>
        <v/>
      </c>
    </row>
    <row r="52" spans="9:96">
      <c r="I52" t="str">
        <f>IF(C52="","",COUNTIFS(Tabla1[[#All],[¿Pasó a miembro?]],"Si",Tabla1[[#All],[Tipo Incrito]],"&lt;&gt;Pre-Inscrito",Tabla1[[#All],[llave2]],Gráficos_!C52))</f>
        <v/>
      </c>
      <c r="J52" s="184" t="str">
        <f>IF(C52="","",COUNTIFS(Tabla1[[#All],[sem 01]],"=P",Tabla1[[#All],[llave2]],Gráficos_!C52))</f>
        <v/>
      </c>
      <c r="K52" t="str">
        <f>IF(C52="","",COUNTIFS(Tabla1[[#All],[sem 02]],"=P",Tabla1[[#All],[llave2]],Gráficos_!C52))</f>
        <v/>
      </c>
      <c r="L52" t="str">
        <f>IF(C52="","",COUNTIFS(Tabla1[[#All],[sem 03]],"=P",Tabla1[[#All],[llave2]],Gráficos_!C52))</f>
        <v/>
      </c>
      <c r="M52" t="str">
        <f>IF(C52="","",COUNTIFS(Tabla1[[#All],[sem 04]],"=P",Tabla1[[#All],[llave2]],Gráficos_!C52))</f>
        <v/>
      </c>
      <c r="N52" t="str">
        <f>IF(C52="","",COUNTIFS(Tabla1[[#All],[sem 05]],"=P",Tabla1[[#All],[llave2]],Gráficos_!C52))</f>
        <v/>
      </c>
      <c r="O52" t="str">
        <f>IF(C52="","",COUNTIFS(Tabla1[[#All],[sem 06]],"=P",Tabla1[[#All],[llave2]],Gráficos_!C52))</f>
        <v/>
      </c>
      <c r="P52" t="str">
        <f>IF(C52="","",COUNTIFS(Tabla1[[#All],[sem 07]],"=P",Tabla1[[#All],[llave2]],Gráficos_!C52))</f>
        <v/>
      </c>
      <c r="Q52" t="str">
        <f>IF(C52="","",COUNTIFS(Tabla1[[#All],[sem 08]],"=P",Tabla1[[#All],[llave2]],Gráficos_!C52))</f>
        <v/>
      </c>
      <c r="R52" t="str">
        <f>IF(C52="","",COUNTIFS(Tabla1[[#All],[sem 09]],"=P",Tabla1[[#All],[llave2]],Gráficos_!C52))</f>
        <v/>
      </c>
      <c r="S52" t="str">
        <f>IF(C52="","",COUNTIFS(Tabla1[[#All],[sem 10]],"=P",Tabla1[[#All],[llave2]],Gráficos_!C52))</f>
        <v/>
      </c>
      <c r="T52" t="str">
        <f>IF(C52="","",COUNTIFS(Tabla1[[#All],[sem 11]],"=P",Tabla1[[#All],[llave2]],Gráficos_!C52))</f>
        <v/>
      </c>
      <c r="U52" t="str">
        <f>IF(C52="","",COUNTIFS(Tabla1[[#All],[sem 12]],"=P",Tabla1[[#All],[llave2]],Gráficos_!C52))</f>
        <v/>
      </c>
      <c r="V52" t="str">
        <f>IF(C52="","",COUNTIFS(Tabla1[[#All],[sem 13]],"=P",Tabla1[[#All],[llave2]],Gráficos_!C52))</f>
        <v/>
      </c>
      <c r="W52" t="str">
        <f>IF(C52="","",COUNTIFS(Tabla1[[#All],[sem 14]],"=P",Tabla1[[#All],[llave2]],Gráficos_!C52))</f>
        <v/>
      </c>
      <c r="X52" t="str">
        <f>IF(C52="","",COUNTIFS(Tabla1[[#All],[sem 15]],"=P",Tabla1[[#All],[llave2]],Gráficos_!C52))</f>
        <v/>
      </c>
      <c r="Y52" s="188" t="str">
        <f>IF(C52="","",COUNTIFS(Tabla1[[#All],[sem 16]],"=P",Tabla1[[#All],[llave2]],Gráficos_!C52))</f>
        <v/>
      </c>
      <c r="AA52" s="184" t="str">
        <f t="shared" si="17"/>
        <v/>
      </c>
      <c r="AB52" t="str">
        <f t="shared" si="18"/>
        <v/>
      </c>
      <c r="AC52" s="62" t="str">
        <f t="shared" si="19"/>
        <v/>
      </c>
      <c r="AD52" t="str">
        <f t="shared" si="20"/>
        <v/>
      </c>
      <c r="AE52" t="str">
        <f t="shared" si="13"/>
        <v/>
      </c>
      <c r="AF52" t="str">
        <f t="shared" si="21"/>
        <v/>
      </c>
      <c r="AG52" t="str">
        <f t="shared" si="22"/>
        <v/>
      </c>
      <c r="AH52" t="str">
        <f t="shared" si="23"/>
        <v/>
      </c>
      <c r="AI52" t="str">
        <f t="shared" si="24"/>
        <v/>
      </c>
      <c r="AK52" t="str">
        <f t="shared" si="25"/>
        <v/>
      </c>
      <c r="AL52" t="str">
        <f t="shared" si="25"/>
        <v/>
      </c>
      <c r="AM52" t="str">
        <f t="shared" si="25"/>
        <v/>
      </c>
      <c r="AN52" t="str">
        <f t="shared" si="25"/>
        <v/>
      </c>
      <c r="AO52" t="str">
        <f t="shared" si="25"/>
        <v/>
      </c>
      <c r="AP52" t="str">
        <f t="shared" si="25"/>
        <v/>
      </c>
      <c r="AQ52" t="str">
        <f t="shared" si="25"/>
        <v/>
      </c>
      <c r="AR52" t="str">
        <f t="shared" si="25"/>
        <v/>
      </c>
      <c r="AS52" t="str">
        <f t="shared" si="25"/>
        <v/>
      </c>
      <c r="AT52" t="str">
        <f t="shared" si="25"/>
        <v/>
      </c>
      <c r="AU52" t="str">
        <f t="shared" si="25"/>
        <v/>
      </c>
      <c r="AV52" t="str">
        <f t="shared" si="25"/>
        <v/>
      </c>
      <c r="AW52" t="str">
        <f t="shared" si="9"/>
        <v/>
      </c>
      <c r="AX52" t="str">
        <f t="shared" si="10"/>
        <v/>
      </c>
      <c r="AY52" t="str">
        <f t="shared" si="11"/>
        <v/>
      </c>
      <c r="AZ52" s="188" t="str">
        <f t="shared" si="12"/>
        <v/>
      </c>
      <c r="BA52" t="str">
        <f t="shared" si="15"/>
        <v/>
      </c>
    </row>
    <row r="53" spans="9:96">
      <c r="I53" t="str">
        <f>IF(C53="","",COUNTIFS(Tabla1[[#All],[¿Pasó a miembro?]],"Si",Tabla1[[#All],[Tipo Incrito]],"&lt;&gt;Pre-Inscrito",Tabla1[[#All],[llave2]],Gráficos_!C53))</f>
        <v/>
      </c>
      <c r="J53" s="184" t="str">
        <f>IF(C53="","",COUNTIFS(Tabla1[[#All],[sem 01]],"=P",Tabla1[[#All],[llave2]],Gráficos_!C53))</f>
        <v/>
      </c>
      <c r="K53" t="str">
        <f>IF(C53="","",COUNTIFS(Tabla1[[#All],[sem 02]],"=P",Tabla1[[#All],[llave2]],Gráficos_!C53))</f>
        <v/>
      </c>
      <c r="L53" t="str">
        <f>IF(C53="","",COUNTIFS(Tabla1[[#All],[sem 03]],"=P",Tabla1[[#All],[llave2]],Gráficos_!C53))</f>
        <v/>
      </c>
      <c r="M53" t="str">
        <f>IF(C53="","",COUNTIFS(Tabla1[[#All],[sem 04]],"=P",Tabla1[[#All],[llave2]],Gráficos_!C53))</f>
        <v/>
      </c>
      <c r="N53" t="str">
        <f>IF(C53="","",COUNTIFS(Tabla1[[#All],[sem 05]],"=P",Tabla1[[#All],[llave2]],Gráficos_!C53))</f>
        <v/>
      </c>
      <c r="O53" t="str">
        <f>IF(C53="","",COUNTIFS(Tabla1[[#All],[sem 06]],"=P",Tabla1[[#All],[llave2]],Gráficos_!C53))</f>
        <v/>
      </c>
      <c r="P53" t="str">
        <f>IF(C53="","",COUNTIFS(Tabla1[[#All],[sem 07]],"=P",Tabla1[[#All],[llave2]],Gráficos_!C53))</f>
        <v/>
      </c>
      <c r="Q53" t="str">
        <f>IF(C53="","",COUNTIFS(Tabla1[[#All],[sem 08]],"=P",Tabla1[[#All],[llave2]],Gráficos_!C53))</f>
        <v/>
      </c>
      <c r="R53" t="str">
        <f>IF(C53="","",COUNTIFS(Tabla1[[#All],[sem 09]],"=P",Tabla1[[#All],[llave2]],Gráficos_!C53))</f>
        <v/>
      </c>
      <c r="S53" t="str">
        <f>IF(C53="","",COUNTIFS(Tabla1[[#All],[sem 10]],"=P",Tabla1[[#All],[llave2]],Gráficos_!C53))</f>
        <v/>
      </c>
      <c r="T53" t="str">
        <f>IF(C53="","",COUNTIFS(Tabla1[[#All],[sem 11]],"=P",Tabla1[[#All],[llave2]],Gráficos_!C53))</f>
        <v/>
      </c>
      <c r="U53" t="str">
        <f>IF(C53="","",COUNTIFS(Tabla1[[#All],[sem 12]],"=P",Tabla1[[#All],[llave2]],Gráficos_!C53))</f>
        <v/>
      </c>
      <c r="V53" t="str">
        <f>IF(C53="","",COUNTIFS(Tabla1[[#All],[sem 13]],"=P",Tabla1[[#All],[llave2]],Gráficos_!C53))</f>
        <v/>
      </c>
      <c r="W53" t="str">
        <f>IF(C53="","",COUNTIFS(Tabla1[[#All],[sem 14]],"=P",Tabla1[[#All],[llave2]],Gráficos_!C53))</f>
        <v/>
      </c>
      <c r="X53" t="str">
        <f>IF(C53="","",COUNTIFS(Tabla1[[#All],[sem 15]],"=P",Tabla1[[#All],[llave2]],Gráficos_!C53))</f>
        <v/>
      </c>
      <c r="Y53" s="188" t="str">
        <f>IF(C53="","",COUNTIFS(Tabla1[[#All],[sem 16]],"=P",Tabla1[[#All],[llave2]],Gráficos_!C53))</f>
        <v/>
      </c>
      <c r="AA53" s="184" t="str">
        <f t="shared" si="17"/>
        <v/>
      </c>
      <c r="AB53" t="str">
        <f t="shared" si="18"/>
        <v/>
      </c>
      <c r="AC53" s="62" t="str">
        <f t="shared" si="19"/>
        <v/>
      </c>
      <c r="AD53" t="str">
        <f t="shared" si="20"/>
        <v/>
      </c>
      <c r="AE53" t="str">
        <f t="shared" si="13"/>
        <v/>
      </c>
      <c r="AF53" t="str">
        <f t="shared" si="21"/>
        <v/>
      </c>
      <c r="AG53" t="str">
        <f t="shared" si="22"/>
        <v/>
      </c>
      <c r="AH53" t="str">
        <f t="shared" si="23"/>
        <v/>
      </c>
      <c r="AI53" t="str">
        <f t="shared" si="24"/>
        <v/>
      </c>
      <c r="AK53" t="str">
        <f t="shared" si="25"/>
        <v/>
      </c>
      <c r="AL53" t="str">
        <f t="shared" si="25"/>
        <v/>
      </c>
      <c r="AM53" t="str">
        <f t="shared" si="25"/>
        <v/>
      </c>
      <c r="AN53" t="str">
        <f t="shared" si="25"/>
        <v/>
      </c>
      <c r="AO53" t="str">
        <f t="shared" si="25"/>
        <v/>
      </c>
      <c r="AP53" t="str">
        <f t="shared" si="25"/>
        <v/>
      </c>
      <c r="AQ53" t="str">
        <f t="shared" si="25"/>
        <v/>
      </c>
      <c r="AR53" t="str">
        <f t="shared" si="25"/>
        <v/>
      </c>
      <c r="AS53" t="str">
        <f t="shared" si="25"/>
        <v/>
      </c>
      <c r="AT53" t="str">
        <f t="shared" si="25"/>
        <v/>
      </c>
      <c r="AU53" t="str">
        <f t="shared" si="25"/>
        <v/>
      </c>
      <c r="AV53" t="str">
        <f t="shared" si="25"/>
        <v/>
      </c>
      <c r="AW53" t="str">
        <f t="shared" si="9"/>
        <v/>
      </c>
      <c r="AX53" t="str">
        <f t="shared" si="10"/>
        <v/>
      </c>
      <c r="AY53" t="str">
        <f t="shared" si="11"/>
        <v/>
      </c>
      <c r="AZ53" s="188" t="str">
        <f t="shared" si="12"/>
        <v/>
      </c>
      <c r="BA53" t="str">
        <f t="shared" si="15"/>
        <v/>
      </c>
    </row>
    <row r="54" spans="9:96">
      <c r="I54" t="str">
        <f>IF(C54="","",COUNTIFS(Tabla1[[#All],[¿Pasó a miembro?]],"Si",Tabla1[[#All],[Tipo Incrito]],"&lt;&gt;Pre-Inscrito",Tabla1[[#All],[llave2]],Gráficos_!C54))</f>
        <v/>
      </c>
      <c r="J54" s="184" t="str">
        <f>IF(C54="","",COUNTIFS(Tabla1[[#All],[sem 01]],"=P",Tabla1[[#All],[llave2]],Gráficos_!C54))</f>
        <v/>
      </c>
      <c r="K54" t="str">
        <f>IF(C54="","",COUNTIFS(Tabla1[[#All],[sem 02]],"=P",Tabla1[[#All],[llave2]],Gráficos_!C54))</f>
        <v/>
      </c>
      <c r="L54" t="str">
        <f>IF(C54="","",COUNTIFS(Tabla1[[#All],[sem 03]],"=P",Tabla1[[#All],[llave2]],Gráficos_!C54))</f>
        <v/>
      </c>
      <c r="M54" t="str">
        <f>IF(C54="","",COUNTIFS(Tabla1[[#All],[sem 04]],"=P",Tabla1[[#All],[llave2]],Gráficos_!C54))</f>
        <v/>
      </c>
      <c r="N54" t="str">
        <f>IF(C54="","",COUNTIFS(Tabla1[[#All],[sem 05]],"=P",Tabla1[[#All],[llave2]],Gráficos_!C54))</f>
        <v/>
      </c>
      <c r="O54" t="str">
        <f>IF(C54="","",COUNTIFS(Tabla1[[#All],[sem 06]],"=P",Tabla1[[#All],[llave2]],Gráficos_!C54))</f>
        <v/>
      </c>
      <c r="P54" t="str">
        <f>IF(C54="","",COUNTIFS(Tabla1[[#All],[sem 07]],"=P",Tabla1[[#All],[llave2]],Gráficos_!C54))</f>
        <v/>
      </c>
      <c r="Q54" t="str">
        <f>IF(C54="","",COUNTIFS(Tabla1[[#All],[sem 08]],"=P",Tabla1[[#All],[llave2]],Gráficos_!C54))</f>
        <v/>
      </c>
      <c r="R54" t="str">
        <f>IF(C54="","",COUNTIFS(Tabla1[[#All],[sem 09]],"=P",Tabla1[[#All],[llave2]],Gráficos_!C54))</f>
        <v/>
      </c>
      <c r="S54" t="str">
        <f>IF(C54="","",COUNTIFS(Tabla1[[#All],[sem 10]],"=P",Tabla1[[#All],[llave2]],Gráficos_!C54))</f>
        <v/>
      </c>
      <c r="T54" t="str">
        <f>IF(C54="","",COUNTIFS(Tabla1[[#All],[sem 11]],"=P",Tabla1[[#All],[llave2]],Gráficos_!C54))</f>
        <v/>
      </c>
      <c r="U54" t="str">
        <f>IF(C54="","",COUNTIFS(Tabla1[[#All],[sem 12]],"=P",Tabla1[[#All],[llave2]],Gráficos_!C54))</f>
        <v/>
      </c>
      <c r="V54" t="str">
        <f>IF(C54="","",COUNTIFS(Tabla1[[#All],[sem 13]],"=P",Tabla1[[#All],[llave2]],Gráficos_!C54))</f>
        <v/>
      </c>
      <c r="W54" t="str">
        <f>IF(C54="","",COUNTIFS(Tabla1[[#All],[sem 14]],"=P",Tabla1[[#All],[llave2]],Gráficos_!C54))</f>
        <v/>
      </c>
      <c r="X54" t="str">
        <f>IF(C54="","",COUNTIFS(Tabla1[[#All],[sem 15]],"=P",Tabla1[[#All],[llave2]],Gráficos_!C54))</f>
        <v/>
      </c>
      <c r="Y54" s="188" t="str">
        <f>IF(C54="","",COUNTIFS(Tabla1[[#All],[sem 16]],"=P",Tabla1[[#All],[llave2]],Gráficos_!C54))</f>
        <v/>
      </c>
      <c r="AA54" s="184" t="str">
        <f t="shared" si="17"/>
        <v/>
      </c>
      <c r="AB54" t="str">
        <f t="shared" si="18"/>
        <v/>
      </c>
      <c r="AC54" s="62" t="str">
        <f t="shared" si="19"/>
        <v/>
      </c>
      <c r="AD54" t="str">
        <f t="shared" si="20"/>
        <v/>
      </c>
      <c r="AE54" t="str">
        <f t="shared" si="13"/>
        <v/>
      </c>
      <c r="AF54" t="str">
        <f t="shared" si="21"/>
        <v/>
      </c>
      <c r="AG54" t="str">
        <f t="shared" si="22"/>
        <v/>
      </c>
      <c r="AH54" t="str">
        <f t="shared" si="23"/>
        <v/>
      </c>
      <c r="AI54" t="str">
        <f t="shared" si="24"/>
        <v/>
      </c>
      <c r="AK54" t="str">
        <f t="shared" si="25"/>
        <v/>
      </c>
      <c r="AL54" t="str">
        <f t="shared" si="25"/>
        <v/>
      </c>
      <c r="AM54" t="str">
        <f t="shared" si="25"/>
        <v/>
      </c>
      <c r="AN54" t="str">
        <f t="shared" si="25"/>
        <v/>
      </c>
      <c r="AO54" t="str">
        <f t="shared" si="25"/>
        <v/>
      </c>
      <c r="AP54" t="str">
        <f t="shared" si="25"/>
        <v/>
      </c>
      <c r="AQ54" t="str">
        <f t="shared" si="25"/>
        <v/>
      </c>
      <c r="AR54" t="str">
        <f t="shared" si="25"/>
        <v/>
      </c>
      <c r="AS54" t="str">
        <f t="shared" si="25"/>
        <v/>
      </c>
      <c r="AT54" t="str">
        <f t="shared" si="25"/>
        <v/>
      </c>
      <c r="AU54" t="str">
        <f t="shared" si="25"/>
        <v/>
      </c>
      <c r="AV54" t="str">
        <f t="shared" si="25"/>
        <v/>
      </c>
      <c r="AW54" t="str">
        <f t="shared" si="9"/>
        <v/>
      </c>
      <c r="AX54" t="str">
        <f t="shared" si="10"/>
        <v/>
      </c>
      <c r="AY54" t="str">
        <f t="shared" si="11"/>
        <v/>
      </c>
      <c r="AZ54" s="188" t="str">
        <f t="shared" si="12"/>
        <v/>
      </c>
      <c r="BA54" t="str">
        <f t="shared" si="15"/>
        <v/>
      </c>
    </row>
    <row r="55" spans="9:96">
      <c r="I55" t="str">
        <f>IF(C55="","",COUNTIFS(Tabla1[[#All],[¿Pasó a miembro?]],"Si",Tabla1[[#All],[Tipo Incrito]],"&lt;&gt;Pre-Inscrito",Tabla1[[#All],[llave2]],Gráficos_!C55))</f>
        <v/>
      </c>
      <c r="J55" s="184" t="str">
        <f>IF(C55="","",COUNTIFS(Tabla1[[#All],[sem 01]],"=P",Tabla1[[#All],[llave2]],Gráficos_!C55))</f>
        <v/>
      </c>
      <c r="K55" t="str">
        <f>IF(C55="","",COUNTIFS(Tabla1[[#All],[sem 02]],"=P",Tabla1[[#All],[llave2]],Gráficos_!C55))</f>
        <v/>
      </c>
      <c r="L55" t="str">
        <f>IF(C55="","",COUNTIFS(Tabla1[[#All],[sem 03]],"=P",Tabla1[[#All],[llave2]],Gráficos_!C55))</f>
        <v/>
      </c>
      <c r="M55" t="str">
        <f>IF(C55="","",COUNTIFS(Tabla1[[#All],[sem 04]],"=P",Tabla1[[#All],[llave2]],Gráficos_!C55))</f>
        <v/>
      </c>
      <c r="N55" t="str">
        <f>IF(C55="","",COUNTIFS(Tabla1[[#All],[sem 05]],"=P",Tabla1[[#All],[llave2]],Gráficos_!C55))</f>
        <v/>
      </c>
      <c r="O55" t="str">
        <f>IF(C55="","",COUNTIFS(Tabla1[[#All],[sem 06]],"=P",Tabla1[[#All],[llave2]],Gráficos_!C55))</f>
        <v/>
      </c>
      <c r="P55" t="str">
        <f>IF(C55="","",COUNTIFS(Tabla1[[#All],[sem 07]],"=P",Tabla1[[#All],[llave2]],Gráficos_!C55))</f>
        <v/>
      </c>
      <c r="Q55" t="str">
        <f>IF(C55="","",COUNTIFS(Tabla1[[#All],[sem 08]],"=P",Tabla1[[#All],[llave2]],Gráficos_!C55))</f>
        <v/>
      </c>
      <c r="R55" t="str">
        <f>IF(C55="","",COUNTIFS(Tabla1[[#All],[sem 09]],"=P",Tabla1[[#All],[llave2]],Gráficos_!C55))</f>
        <v/>
      </c>
      <c r="S55" t="str">
        <f>IF(C55="","",COUNTIFS(Tabla1[[#All],[sem 10]],"=P",Tabla1[[#All],[llave2]],Gráficos_!C55))</f>
        <v/>
      </c>
      <c r="T55" t="str">
        <f>IF(C55="","",COUNTIFS(Tabla1[[#All],[sem 11]],"=P",Tabla1[[#All],[llave2]],Gráficos_!C55))</f>
        <v/>
      </c>
      <c r="U55" t="str">
        <f>IF(C55="","",COUNTIFS(Tabla1[[#All],[sem 12]],"=P",Tabla1[[#All],[llave2]],Gráficos_!C55))</f>
        <v/>
      </c>
      <c r="V55" t="str">
        <f>IF(C55="","",COUNTIFS(Tabla1[[#All],[sem 13]],"=P",Tabla1[[#All],[llave2]],Gráficos_!C55))</f>
        <v/>
      </c>
      <c r="W55" t="str">
        <f>IF(C55="","",COUNTIFS(Tabla1[[#All],[sem 14]],"=P",Tabla1[[#All],[llave2]],Gráficos_!C55))</f>
        <v/>
      </c>
      <c r="X55" t="str">
        <f>IF(C55="","",COUNTIFS(Tabla1[[#All],[sem 15]],"=P",Tabla1[[#All],[llave2]],Gráficos_!C55))</f>
        <v/>
      </c>
      <c r="Y55" s="188" t="str">
        <f>IF(C55="","",COUNTIFS(Tabla1[[#All],[sem 16]],"=P",Tabla1[[#All],[llave2]],Gráficos_!C55))</f>
        <v/>
      </c>
      <c r="AA55" s="184" t="str">
        <f t="shared" si="17"/>
        <v/>
      </c>
      <c r="AB55" t="str">
        <f t="shared" si="18"/>
        <v/>
      </c>
      <c r="AC55" s="62" t="str">
        <f t="shared" si="19"/>
        <v/>
      </c>
      <c r="AD55" t="str">
        <f t="shared" si="20"/>
        <v/>
      </c>
      <c r="AE55" t="str">
        <f t="shared" si="13"/>
        <v/>
      </c>
      <c r="AF55" t="str">
        <f t="shared" si="21"/>
        <v/>
      </c>
      <c r="AG55" t="str">
        <f t="shared" si="22"/>
        <v/>
      </c>
      <c r="AH55" t="str">
        <f t="shared" si="23"/>
        <v/>
      </c>
      <c r="AI55" t="str">
        <f t="shared" si="24"/>
        <v/>
      </c>
      <c r="AK55" t="str">
        <f t="shared" si="25"/>
        <v/>
      </c>
      <c r="AL55" t="str">
        <f t="shared" si="25"/>
        <v/>
      </c>
      <c r="AM55" t="str">
        <f t="shared" si="25"/>
        <v/>
      </c>
      <c r="AN55" t="str">
        <f t="shared" si="25"/>
        <v/>
      </c>
      <c r="AO55" t="str">
        <f t="shared" si="25"/>
        <v/>
      </c>
      <c r="AP55" t="str">
        <f t="shared" si="25"/>
        <v/>
      </c>
      <c r="AQ55" t="str">
        <f t="shared" si="25"/>
        <v/>
      </c>
      <c r="AR55" t="str">
        <f t="shared" si="25"/>
        <v/>
      </c>
      <c r="AS55" t="str">
        <f t="shared" si="25"/>
        <v/>
      </c>
      <c r="AT55" t="str">
        <f t="shared" si="25"/>
        <v/>
      </c>
      <c r="AU55" t="str">
        <f t="shared" si="25"/>
        <v/>
      </c>
      <c r="AV55" t="str">
        <f t="shared" si="25"/>
        <v/>
      </c>
      <c r="AW55" t="str">
        <f t="shared" si="9"/>
        <v/>
      </c>
      <c r="AX55" t="str">
        <f t="shared" si="10"/>
        <v/>
      </c>
      <c r="AY55" t="str">
        <f t="shared" si="11"/>
        <v/>
      </c>
      <c r="AZ55" s="188" t="str">
        <f t="shared" si="12"/>
        <v/>
      </c>
      <c r="BA55" t="str">
        <f t="shared" si="15"/>
        <v/>
      </c>
      <c r="BJ55" s="181"/>
      <c r="BK55" s="181"/>
      <c r="BL55" s="181"/>
      <c r="BM55" s="181"/>
      <c r="BN55" s="181"/>
      <c r="BO55" s="181"/>
      <c r="BP55" s="181"/>
      <c r="BQ55" s="181"/>
      <c r="BR55" s="181"/>
      <c r="BS55" s="181"/>
      <c r="BT55" s="181"/>
      <c r="BU55" s="181"/>
      <c r="BV55" s="181"/>
      <c r="BW55" s="181"/>
      <c r="BX55" s="181"/>
      <c r="BY55" s="181"/>
      <c r="BZ55" s="181"/>
      <c r="CA55" s="181"/>
      <c r="CB55" s="181"/>
      <c r="CC55" s="181"/>
      <c r="CD55" s="181"/>
      <c r="CE55" s="181"/>
      <c r="CF55" s="181"/>
      <c r="CG55" s="181"/>
      <c r="CH55" s="181"/>
      <c r="CI55" s="181"/>
      <c r="CJ55" s="181"/>
    </row>
    <row r="56" spans="9:96">
      <c r="I56" t="str">
        <f>IF(C56="","",COUNTIFS(Tabla1[[#All],[¿Pasó a miembro?]],"Si",Tabla1[[#All],[Tipo Incrito]],"&lt;&gt;Pre-Inscrito",Tabla1[[#All],[llave2]],Gráficos_!C56))</f>
        <v/>
      </c>
      <c r="J56" s="184" t="str">
        <f>IF(C56="","",COUNTIFS(Tabla1[[#All],[sem 01]],"=P",Tabla1[[#All],[llave2]],Gráficos_!C56))</f>
        <v/>
      </c>
      <c r="K56" t="str">
        <f>IF(C56="","",COUNTIFS(Tabla1[[#All],[sem 02]],"=P",Tabla1[[#All],[llave2]],Gráficos_!C56))</f>
        <v/>
      </c>
      <c r="L56" t="str">
        <f>IF(C56="","",COUNTIFS(Tabla1[[#All],[sem 03]],"=P",Tabla1[[#All],[llave2]],Gráficos_!C56))</f>
        <v/>
      </c>
      <c r="M56" t="str">
        <f>IF(C56="","",COUNTIFS(Tabla1[[#All],[sem 04]],"=P",Tabla1[[#All],[llave2]],Gráficos_!C56))</f>
        <v/>
      </c>
      <c r="N56" t="str">
        <f>IF(C56="","",COUNTIFS(Tabla1[[#All],[sem 05]],"=P",Tabla1[[#All],[llave2]],Gráficos_!C56))</f>
        <v/>
      </c>
      <c r="O56" t="str">
        <f>IF(C56="","",COUNTIFS(Tabla1[[#All],[sem 06]],"=P",Tabla1[[#All],[llave2]],Gráficos_!C56))</f>
        <v/>
      </c>
      <c r="P56" t="str">
        <f>IF(C56="","",COUNTIFS(Tabla1[[#All],[sem 07]],"=P",Tabla1[[#All],[llave2]],Gráficos_!C56))</f>
        <v/>
      </c>
      <c r="Q56" t="str">
        <f>IF(C56="","",COUNTIFS(Tabla1[[#All],[sem 08]],"=P",Tabla1[[#All],[llave2]],Gráficos_!C56))</f>
        <v/>
      </c>
      <c r="R56" t="str">
        <f>IF(C56="","",COUNTIFS(Tabla1[[#All],[sem 09]],"=P",Tabla1[[#All],[llave2]],Gráficos_!C56))</f>
        <v/>
      </c>
      <c r="S56" t="str">
        <f>IF(C56="","",COUNTIFS(Tabla1[[#All],[sem 10]],"=P",Tabla1[[#All],[llave2]],Gráficos_!C56))</f>
        <v/>
      </c>
      <c r="T56" t="str">
        <f>IF(C56="","",COUNTIFS(Tabla1[[#All],[sem 11]],"=P",Tabla1[[#All],[llave2]],Gráficos_!C56))</f>
        <v/>
      </c>
      <c r="U56" t="str">
        <f>IF(C56="","",COUNTIFS(Tabla1[[#All],[sem 12]],"=P",Tabla1[[#All],[llave2]],Gráficos_!C56))</f>
        <v/>
      </c>
      <c r="V56" t="str">
        <f>IF(C56="","",COUNTIFS(Tabla1[[#All],[sem 13]],"=P",Tabla1[[#All],[llave2]],Gráficos_!C56))</f>
        <v/>
      </c>
      <c r="W56" t="str">
        <f>IF(C56="","",COUNTIFS(Tabla1[[#All],[sem 14]],"=P",Tabla1[[#All],[llave2]],Gráficos_!C56))</f>
        <v/>
      </c>
      <c r="X56" t="str">
        <f>IF(C56="","",COUNTIFS(Tabla1[[#All],[sem 15]],"=P",Tabla1[[#All],[llave2]],Gráficos_!C56))</f>
        <v/>
      </c>
      <c r="Y56" s="188" t="str">
        <f>IF(C56="","",COUNTIFS(Tabla1[[#All],[sem 16]],"=P",Tabla1[[#All],[llave2]],Gráficos_!C56))</f>
        <v/>
      </c>
      <c r="AA56" s="184" t="str">
        <f t="shared" si="17"/>
        <v/>
      </c>
      <c r="AB56" t="str">
        <f t="shared" si="18"/>
        <v/>
      </c>
      <c r="AC56" s="62" t="str">
        <f t="shared" si="19"/>
        <v/>
      </c>
      <c r="AD56" t="str">
        <f t="shared" si="20"/>
        <v/>
      </c>
      <c r="AE56" t="str">
        <f t="shared" si="13"/>
        <v/>
      </c>
      <c r="AF56" t="str">
        <f t="shared" si="21"/>
        <v/>
      </c>
      <c r="AG56" t="str">
        <f t="shared" si="22"/>
        <v/>
      </c>
      <c r="AH56" t="str">
        <f t="shared" si="23"/>
        <v/>
      </c>
      <c r="AI56" t="str">
        <f t="shared" si="24"/>
        <v/>
      </c>
      <c r="AK56" t="str">
        <f t="shared" si="25"/>
        <v/>
      </c>
      <c r="AL56" t="str">
        <f t="shared" si="25"/>
        <v/>
      </c>
      <c r="AM56" t="str">
        <f t="shared" si="25"/>
        <v/>
      </c>
      <c r="AN56" t="str">
        <f t="shared" si="25"/>
        <v/>
      </c>
      <c r="AO56" t="str">
        <f t="shared" si="25"/>
        <v/>
      </c>
      <c r="AP56" t="str">
        <f t="shared" si="25"/>
        <v/>
      </c>
      <c r="AQ56" t="str">
        <f t="shared" si="25"/>
        <v/>
      </c>
      <c r="AR56" t="str">
        <f t="shared" si="25"/>
        <v/>
      </c>
      <c r="AS56" t="str">
        <f t="shared" si="25"/>
        <v/>
      </c>
      <c r="AT56" t="str">
        <f t="shared" si="25"/>
        <v/>
      </c>
      <c r="AU56" t="str">
        <f t="shared" si="25"/>
        <v/>
      </c>
      <c r="AV56" t="str">
        <f t="shared" si="25"/>
        <v/>
      </c>
      <c r="AW56" t="str">
        <f t="shared" si="9"/>
        <v/>
      </c>
      <c r="AX56" t="str">
        <f t="shared" si="10"/>
        <v/>
      </c>
      <c r="AY56" t="str">
        <f t="shared" si="11"/>
        <v/>
      </c>
      <c r="AZ56" s="188" t="str">
        <f t="shared" si="12"/>
        <v/>
      </c>
      <c r="BA56" t="str">
        <f t="shared" si="15"/>
        <v/>
      </c>
    </row>
    <row r="57" spans="9:96">
      <c r="I57" t="str">
        <f>IF(C57="","",COUNTIFS(Tabla1[[#All],[¿Pasó a miembro?]],"Si",Tabla1[[#All],[Tipo Incrito]],"&lt;&gt;Pre-Inscrito",Tabla1[[#All],[llave2]],Gráficos_!C57))</f>
        <v/>
      </c>
      <c r="J57" s="184" t="str">
        <f>IF(C57="","",COUNTIFS(Tabla1[[#All],[sem 01]],"=P",Tabla1[[#All],[llave2]],Gráficos_!C57))</f>
        <v/>
      </c>
      <c r="K57" t="str">
        <f>IF(C57="","",COUNTIFS(Tabla1[[#All],[sem 02]],"=P",Tabla1[[#All],[llave2]],Gráficos_!C57))</f>
        <v/>
      </c>
      <c r="L57" t="str">
        <f>IF(C57="","",COUNTIFS(Tabla1[[#All],[sem 03]],"=P",Tabla1[[#All],[llave2]],Gráficos_!C57))</f>
        <v/>
      </c>
      <c r="M57" t="str">
        <f>IF(C57="","",COUNTIFS(Tabla1[[#All],[sem 04]],"=P",Tabla1[[#All],[llave2]],Gráficos_!C57))</f>
        <v/>
      </c>
      <c r="N57" t="str">
        <f>IF(C57="","",COUNTIFS(Tabla1[[#All],[sem 05]],"=P",Tabla1[[#All],[llave2]],Gráficos_!C57))</f>
        <v/>
      </c>
      <c r="O57" t="str">
        <f>IF(C57="","",COUNTIFS(Tabla1[[#All],[sem 06]],"=P",Tabla1[[#All],[llave2]],Gráficos_!C57))</f>
        <v/>
      </c>
      <c r="P57" t="str">
        <f>IF(C57="","",COUNTIFS(Tabla1[[#All],[sem 07]],"=P",Tabla1[[#All],[llave2]],Gráficos_!C57))</f>
        <v/>
      </c>
      <c r="Q57" t="str">
        <f>IF(C57="","",COUNTIFS(Tabla1[[#All],[sem 08]],"=P",Tabla1[[#All],[llave2]],Gráficos_!C57))</f>
        <v/>
      </c>
      <c r="R57" t="str">
        <f>IF(C57="","",COUNTIFS(Tabla1[[#All],[sem 09]],"=P",Tabla1[[#All],[llave2]],Gráficos_!C57))</f>
        <v/>
      </c>
      <c r="S57" t="str">
        <f>IF(C57="","",COUNTIFS(Tabla1[[#All],[sem 10]],"=P",Tabla1[[#All],[llave2]],Gráficos_!C57))</f>
        <v/>
      </c>
      <c r="T57" t="str">
        <f>IF(C57="","",COUNTIFS(Tabla1[[#All],[sem 11]],"=P",Tabla1[[#All],[llave2]],Gráficos_!C57))</f>
        <v/>
      </c>
      <c r="U57" t="str">
        <f>IF(C57="","",COUNTIFS(Tabla1[[#All],[sem 12]],"=P",Tabla1[[#All],[llave2]],Gráficos_!C57))</f>
        <v/>
      </c>
      <c r="V57" t="str">
        <f>IF(C57="","",COUNTIFS(Tabla1[[#All],[sem 13]],"=P",Tabla1[[#All],[llave2]],Gráficos_!C57))</f>
        <v/>
      </c>
      <c r="W57" t="str">
        <f>IF(C57="","",COUNTIFS(Tabla1[[#All],[sem 14]],"=P",Tabla1[[#All],[llave2]],Gráficos_!C57))</f>
        <v/>
      </c>
      <c r="X57" t="str">
        <f>IF(C57="","",COUNTIFS(Tabla1[[#All],[sem 15]],"=P",Tabla1[[#All],[llave2]],Gráficos_!C57))</f>
        <v/>
      </c>
      <c r="Y57" s="188" t="str">
        <f>IF(C57="","",COUNTIFS(Tabla1[[#All],[sem 16]],"=P",Tabla1[[#All],[llave2]],Gráficos_!C57))</f>
        <v/>
      </c>
      <c r="AA57" s="184" t="str">
        <f t="shared" si="17"/>
        <v/>
      </c>
      <c r="AB57" t="str">
        <f t="shared" si="18"/>
        <v/>
      </c>
      <c r="AC57" s="62" t="str">
        <f t="shared" si="19"/>
        <v/>
      </c>
      <c r="AD57" t="str">
        <f t="shared" si="20"/>
        <v/>
      </c>
      <c r="AE57" t="str">
        <f t="shared" si="13"/>
        <v/>
      </c>
      <c r="AF57" t="str">
        <f t="shared" si="21"/>
        <v/>
      </c>
      <c r="AG57" t="str">
        <f t="shared" si="22"/>
        <v/>
      </c>
      <c r="AH57" t="str">
        <f t="shared" si="23"/>
        <v/>
      </c>
      <c r="AI57" t="str">
        <f t="shared" si="24"/>
        <v/>
      </c>
      <c r="AK57" t="str">
        <f t="shared" si="25"/>
        <v/>
      </c>
      <c r="AL57" t="str">
        <f t="shared" si="25"/>
        <v/>
      </c>
      <c r="AM57" t="str">
        <f t="shared" si="25"/>
        <v/>
      </c>
      <c r="AN57" t="str">
        <f t="shared" si="25"/>
        <v/>
      </c>
      <c r="AO57" t="str">
        <f t="shared" si="25"/>
        <v/>
      </c>
      <c r="AP57" t="str">
        <f t="shared" si="25"/>
        <v/>
      </c>
      <c r="AQ57" t="str">
        <f t="shared" si="25"/>
        <v/>
      </c>
      <c r="AR57" t="str">
        <f t="shared" si="25"/>
        <v/>
      </c>
      <c r="AS57" t="str">
        <f t="shared" si="25"/>
        <v/>
      </c>
      <c r="AT57" t="str">
        <f t="shared" si="25"/>
        <v/>
      </c>
      <c r="AU57" t="str">
        <f t="shared" si="25"/>
        <v/>
      </c>
      <c r="AV57" t="str">
        <f t="shared" si="25"/>
        <v/>
      </c>
      <c r="AW57" t="str">
        <f t="shared" si="9"/>
        <v/>
      </c>
      <c r="AX57" t="str">
        <f t="shared" si="10"/>
        <v/>
      </c>
      <c r="AY57" t="str">
        <f t="shared" si="11"/>
        <v/>
      </c>
      <c r="AZ57" s="188" t="str">
        <f t="shared" si="12"/>
        <v/>
      </c>
      <c r="BA57" t="str">
        <f t="shared" si="15"/>
        <v/>
      </c>
    </row>
    <row r="58" spans="9:96">
      <c r="I58" t="str">
        <f>IF(C58="","",COUNTIFS(Tabla1[[#All],[¿Pasó a miembro?]],"Si",Tabla1[[#All],[Tipo Incrito]],"&lt;&gt;Pre-Inscrito",Tabla1[[#All],[llave2]],Gráficos_!C58))</f>
        <v/>
      </c>
      <c r="J58" s="184" t="str">
        <f>IF(C58="","",COUNTIFS(Tabla1[[#All],[sem 01]],"=P",Tabla1[[#All],[llave2]],Gráficos_!C58))</f>
        <v/>
      </c>
      <c r="K58" t="str">
        <f>IF(C58="","",COUNTIFS(Tabla1[[#All],[sem 02]],"=P",Tabla1[[#All],[llave2]],Gráficos_!C58))</f>
        <v/>
      </c>
      <c r="L58" t="str">
        <f>IF(C58="","",COUNTIFS(Tabla1[[#All],[sem 03]],"=P",Tabla1[[#All],[llave2]],Gráficos_!C58))</f>
        <v/>
      </c>
      <c r="M58" t="str">
        <f>IF(C58="","",COUNTIFS(Tabla1[[#All],[sem 04]],"=P",Tabla1[[#All],[llave2]],Gráficos_!C58))</f>
        <v/>
      </c>
      <c r="N58" t="str">
        <f>IF(C58="","",COUNTIFS(Tabla1[[#All],[sem 05]],"=P",Tabla1[[#All],[llave2]],Gráficos_!C58))</f>
        <v/>
      </c>
      <c r="O58" t="str">
        <f>IF(C58="","",COUNTIFS(Tabla1[[#All],[sem 06]],"=P",Tabla1[[#All],[llave2]],Gráficos_!C58))</f>
        <v/>
      </c>
      <c r="P58" t="str">
        <f>IF(C58="","",COUNTIFS(Tabla1[[#All],[sem 07]],"=P",Tabla1[[#All],[llave2]],Gráficos_!C58))</f>
        <v/>
      </c>
      <c r="Q58" t="str">
        <f>IF(C58="","",COUNTIFS(Tabla1[[#All],[sem 08]],"=P",Tabla1[[#All],[llave2]],Gráficos_!C58))</f>
        <v/>
      </c>
      <c r="R58" t="str">
        <f>IF(C58="","",COUNTIFS(Tabla1[[#All],[sem 09]],"=P",Tabla1[[#All],[llave2]],Gráficos_!C58))</f>
        <v/>
      </c>
      <c r="S58" t="str">
        <f>IF(C58="","",COUNTIFS(Tabla1[[#All],[sem 10]],"=P",Tabla1[[#All],[llave2]],Gráficos_!C58))</f>
        <v/>
      </c>
      <c r="T58" t="str">
        <f>IF(C58="","",COUNTIFS(Tabla1[[#All],[sem 11]],"=P",Tabla1[[#All],[llave2]],Gráficos_!C58))</f>
        <v/>
      </c>
      <c r="U58" t="str">
        <f>IF(C58="","",COUNTIFS(Tabla1[[#All],[sem 12]],"=P",Tabla1[[#All],[llave2]],Gráficos_!C58))</f>
        <v/>
      </c>
      <c r="V58" t="str">
        <f>IF(C58="","",COUNTIFS(Tabla1[[#All],[sem 13]],"=P",Tabla1[[#All],[llave2]],Gráficos_!C58))</f>
        <v/>
      </c>
      <c r="W58" t="str">
        <f>IF(C58="","",COUNTIFS(Tabla1[[#All],[sem 14]],"=P",Tabla1[[#All],[llave2]],Gráficos_!C58))</f>
        <v/>
      </c>
      <c r="X58" t="str">
        <f>IF(C58="","",COUNTIFS(Tabla1[[#All],[sem 15]],"=P",Tabla1[[#All],[llave2]],Gráficos_!C58))</f>
        <v/>
      </c>
      <c r="Y58" s="188" t="str">
        <f>IF(C58="","",COUNTIFS(Tabla1[[#All],[sem 16]],"=P",Tabla1[[#All],[llave2]],Gráficos_!C58))</f>
        <v/>
      </c>
      <c r="AA58" s="184" t="str">
        <f t="shared" si="17"/>
        <v/>
      </c>
      <c r="AB58" t="str">
        <f t="shared" si="18"/>
        <v/>
      </c>
      <c r="AC58" s="62" t="str">
        <f t="shared" si="19"/>
        <v/>
      </c>
      <c r="AD58" t="str">
        <f t="shared" si="20"/>
        <v/>
      </c>
      <c r="AE58" t="str">
        <f t="shared" si="13"/>
        <v/>
      </c>
      <c r="AF58" t="str">
        <f t="shared" si="21"/>
        <v/>
      </c>
      <c r="AG58" t="str">
        <f t="shared" si="22"/>
        <v/>
      </c>
      <c r="AH58" t="str">
        <f t="shared" si="23"/>
        <v/>
      </c>
      <c r="AI58" t="str">
        <f t="shared" si="24"/>
        <v/>
      </c>
      <c r="AK58" t="str">
        <f t="shared" si="25"/>
        <v/>
      </c>
      <c r="AL58" t="str">
        <f t="shared" si="25"/>
        <v/>
      </c>
      <c r="AM58" t="str">
        <f t="shared" si="25"/>
        <v/>
      </c>
      <c r="AN58" t="str">
        <f t="shared" si="25"/>
        <v/>
      </c>
      <c r="AO58" t="str">
        <f t="shared" si="25"/>
        <v/>
      </c>
      <c r="AP58" t="str">
        <f t="shared" si="25"/>
        <v/>
      </c>
      <c r="AQ58" t="str">
        <f t="shared" si="25"/>
        <v/>
      </c>
      <c r="AR58" t="str">
        <f t="shared" si="25"/>
        <v/>
      </c>
      <c r="AS58" t="str">
        <f t="shared" si="25"/>
        <v/>
      </c>
      <c r="AT58" t="str">
        <f t="shared" si="25"/>
        <v/>
      </c>
      <c r="AU58" t="str">
        <f t="shared" si="25"/>
        <v/>
      </c>
      <c r="AV58" t="str">
        <f t="shared" si="25"/>
        <v/>
      </c>
      <c r="AW58" t="str">
        <f t="shared" si="9"/>
        <v/>
      </c>
      <c r="AX58" t="str">
        <f t="shared" si="10"/>
        <v/>
      </c>
      <c r="AY58" t="str">
        <f t="shared" si="11"/>
        <v/>
      </c>
      <c r="AZ58" s="188" t="str">
        <f t="shared" si="12"/>
        <v/>
      </c>
      <c r="BA58" t="str">
        <f t="shared" si="15"/>
        <v/>
      </c>
    </row>
    <row r="59" spans="9:96">
      <c r="I59" t="str">
        <f>IF(C59="","",COUNTIFS(Tabla1[[#All],[¿Pasó a miembro?]],"Si",Tabla1[[#All],[Tipo Incrito]],"&lt;&gt;Pre-Inscrito",Tabla1[[#All],[llave2]],Gráficos_!C59))</f>
        <v/>
      </c>
      <c r="J59" s="184" t="str">
        <f>IF(C59="","",COUNTIFS(Tabla1[[#All],[sem 01]],"=P",Tabla1[[#All],[llave2]],Gráficos_!C59))</f>
        <v/>
      </c>
      <c r="K59" t="str">
        <f>IF(C59="","",COUNTIFS(Tabla1[[#All],[sem 02]],"=P",Tabla1[[#All],[llave2]],Gráficos_!C59))</f>
        <v/>
      </c>
      <c r="L59" t="str">
        <f>IF(C59="","",COUNTIFS(Tabla1[[#All],[sem 03]],"=P",Tabla1[[#All],[llave2]],Gráficos_!C59))</f>
        <v/>
      </c>
      <c r="M59" t="str">
        <f>IF(C59="","",COUNTIFS(Tabla1[[#All],[sem 04]],"=P",Tabla1[[#All],[llave2]],Gráficos_!C59))</f>
        <v/>
      </c>
      <c r="N59" t="str">
        <f>IF(C59="","",COUNTIFS(Tabla1[[#All],[sem 05]],"=P",Tabla1[[#All],[llave2]],Gráficos_!C59))</f>
        <v/>
      </c>
      <c r="O59" t="str">
        <f>IF(C59="","",COUNTIFS(Tabla1[[#All],[sem 06]],"=P",Tabla1[[#All],[llave2]],Gráficos_!C59))</f>
        <v/>
      </c>
      <c r="P59" t="str">
        <f>IF(C59="","",COUNTIFS(Tabla1[[#All],[sem 07]],"=P",Tabla1[[#All],[llave2]],Gráficos_!C59))</f>
        <v/>
      </c>
      <c r="Q59" t="str">
        <f>IF(C59="","",COUNTIFS(Tabla1[[#All],[sem 08]],"=P",Tabla1[[#All],[llave2]],Gráficos_!C59))</f>
        <v/>
      </c>
      <c r="R59" t="str">
        <f>IF(C59="","",COUNTIFS(Tabla1[[#All],[sem 09]],"=P",Tabla1[[#All],[llave2]],Gráficos_!C59))</f>
        <v/>
      </c>
      <c r="S59" t="str">
        <f>IF(C59="","",COUNTIFS(Tabla1[[#All],[sem 10]],"=P",Tabla1[[#All],[llave2]],Gráficos_!C59))</f>
        <v/>
      </c>
      <c r="T59" t="str">
        <f>IF(C59="","",COUNTIFS(Tabla1[[#All],[sem 11]],"=P",Tabla1[[#All],[llave2]],Gráficos_!C59))</f>
        <v/>
      </c>
      <c r="U59" t="str">
        <f>IF(C59="","",COUNTIFS(Tabla1[[#All],[sem 12]],"=P",Tabla1[[#All],[llave2]],Gráficos_!C59))</f>
        <v/>
      </c>
      <c r="V59" t="str">
        <f>IF(C59="","",COUNTIFS(Tabla1[[#All],[sem 13]],"=P",Tabla1[[#All],[llave2]],Gráficos_!C59))</f>
        <v/>
      </c>
      <c r="W59" t="str">
        <f>IF(C59="","",COUNTIFS(Tabla1[[#All],[sem 14]],"=P",Tabla1[[#All],[llave2]],Gráficos_!C59))</f>
        <v/>
      </c>
      <c r="X59" t="str">
        <f>IF(C59="","",COUNTIFS(Tabla1[[#All],[sem 15]],"=P",Tabla1[[#All],[llave2]],Gráficos_!C59))</f>
        <v/>
      </c>
      <c r="Y59" s="188" t="str">
        <f>IF(C59="","",COUNTIFS(Tabla1[[#All],[sem 16]],"=P",Tabla1[[#All],[llave2]],Gráficos_!C59))</f>
        <v/>
      </c>
      <c r="AA59" s="184" t="str">
        <f t="shared" si="17"/>
        <v/>
      </c>
      <c r="AB59" t="str">
        <f t="shared" si="18"/>
        <v/>
      </c>
      <c r="AC59" s="62" t="str">
        <f t="shared" si="19"/>
        <v/>
      </c>
      <c r="AD59" t="str">
        <f t="shared" si="20"/>
        <v/>
      </c>
      <c r="AE59" t="str">
        <f t="shared" si="13"/>
        <v/>
      </c>
      <c r="AF59" t="str">
        <f t="shared" si="21"/>
        <v/>
      </c>
      <c r="AG59" t="str">
        <f t="shared" si="22"/>
        <v/>
      </c>
      <c r="AH59" t="str">
        <f t="shared" si="23"/>
        <v/>
      </c>
      <c r="AI59" t="str">
        <f t="shared" si="24"/>
        <v/>
      </c>
      <c r="AK59" t="str">
        <f t="shared" si="25"/>
        <v/>
      </c>
      <c r="AL59" t="str">
        <f t="shared" si="25"/>
        <v/>
      </c>
      <c r="AM59" t="str">
        <f t="shared" si="25"/>
        <v/>
      </c>
      <c r="AN59" t="str">
        <f t="shared" si="25"/>
        <v/>
      </c>
      <c r="AO59" t="str">
        <f t="shared" si="25"/>
        <v/>
      </c>
      <c r="AP59" t="str">
        <f t="shared" si="25"/>
        <v/>
      </c>
      <c r="AQ59" t="str">
        <f t="shared" si="25"/>
        <v/>
      </c>
      <c r="AR59" t="str">
        <f t="shared" si="25"/>
        <v/>
      </c>
      <c r="AS59" t="str">
        <f t="shared" si="25"/>
        <v/>
      </c>
      <c r="AT59" t="str">
        <f t="shared" si="25"/>
        <v/>
      </c>
      <c r="AU59" t="str">
        <f t="shared" si="25"/>
        <v/>
      </c>
      <c r="AV59" t="str">
        <f t="shared" si="25"/>
        <v/>
      </c>
      <c r="AW59" t="str">
        <f t="shared" si="9"/>
        <v/>
      </c>
      <c r="AX59" t="str">
        <f t="shared" si="10"/>
        <v/>
      </c>
      <c r="AY59" t="str">
        <f t="shared" si="11"/>
        <v/>
      </c>
      <c r="AZ59" s="188" t="str">
        <f t="shared" si="12"/>
        <v/>
      </c>
      <c r="BA59" t="str">
        <f t="shared" si="15"/>
        <v/>
      </c>
    </row>
    <row r="60" spans="9:96">
      <c r="I60" t="str">
        <f>IF(C60="","",COUNTIFS(Tabla1[[#All],[¿Pasó a miembro?]],"Si",Tabla1[[#All],[Tipo Incrito]],"&lt;&gt;Pre-Inscrito",Tabla1[[#All],[llave2]],Gráficos_!C60))</f>
        <v/>
      </c>
      <c r="J60" s="184" t="str">
        <f>IF(C60="","",COUNTIFS(Tabla1[[#All],[sem 01]],"=P",Tabla1[[#All],[llave2]],Gráficos_!C60))</f>
        <v/>
      </c>
      <c r="K60" t="str">
        <f>IF(C60="","",COUNTIFS(Tabla1[[#All],[sem 02]],"=P",Tabla1[[#All],[llave2]],Gráficos_!C60))</f>
        <v/>
      </c>
      <c r="L60" t="str">
        <f>IF(C60="","",COUNTIFS(Tabla1[[#All],[sem 03]],"=P",Tabla1[[#All],[llave2]],Gráficos_!C60))</f>
        <v/>
      </c>
      <c r="M60" t="str">
        <f>IF(C60="","",COUNTIFS(Tabla1[[#All],[sem 04]],"=P",Tabla1[[#All],[llave2]],Gráficos_!C60))</f>
        <v/>
      </c>
      <c r="N60" t="str">
        <f>IF(C60="","",COUNTIFS(Tabla1[[#All],[sem 05]],"=P",Tabla1[[#All],[llave2]],Gráficos_!C60))</f>
        <v/>
      </c>
      <c r="O60" t="str">
        <f>IF(C60="","",COUNTIFS(Tabla1[[#All],[sem 06]],"=P",Tabla1[[#All],[llave2]],Gráficos_!C60))</f>
        <v/>
      </c>
      <c r="P60" t="str">
        <f>IF(C60="","",COUNTIFS(Tabla1[[#All],[sem 07]],"=P",Tabla1[[#All],[llave2]],Gráficos_!C60))</f>
        <v/>
      </c>
      <c r="Q60" t="str">
        <f>IF(C60="","",COUNTIFS(Tabla1[[#All],[sem 08]],"=P",Tabla1[[#All],[llave2]],Gráficos_!C60))</f>
        <v/>
      </c>
      <c r="R60" t="str">
        <f>IF(C60="","",COUNTIFS(Tabla1[[#All],[sem 09]],"=P",Tabla1[[#All],[llave2]],Gráficos_!C60))</f>
        <v/>
      </c>
      <c r="S60" t="str">
        <f>IF(C60="","",COUNTIFS(Tabla1[[#All],[sem 10]],"=P",Tabla1[[#All],[llave2]],Gráficos_!C60))</f>
        <v/>
      </c>
      <c r="T60" t="str">
        <f>IF(C60="","",COUNTIFS(Tabla1[[#All],[sem 11]],"=P",Tabla1[[#All],[llave2]],Gráficos_!C60))</f>
        <v/>
      </c>
      <c r="U60" t="str">
        <f>IF(C60="","",COUNTIFS(Tabla1[[#All],[sem 12]],"=P",Tabla1[[#All],[llave2]],Gráficos_!C60))</f>
        <v/>
      </c>
      <c r="V60" t="str">
        <f>IF(C60="","",COUNTIFS(Tabla1[[#All],[sem 13]],"=P",Tabla1[[#All],[llave2]],Gráficos_!C60))</f>
        <v/>
      </c>
      <c r="W60" t="str">
        <f>IF(C60="","",COUNTIFS(Tabla1[[#All],[sem 14]],"=P",Tabla1[[#All],[llave2]],Gráficos_!C60))</f>
        <v/>
      </c>
      <c r="X60" t="str">
        <f>IF(C60="","",COUNTIFS(Tabla1[[#All],[sem 15]],"=P",Tabla1[[#All],[llave2]],Gráficos_!C60))</f>
        <v/>
      </c>
      <c r="Y60" s="188" t="str">
        <f>IF(C60="","",COUNTIFS(Tabla1[[#All],[sem 16]],"=P",Tabla1[[#All],[llave2]],Gráficos_!C60))</f>
        <v/>
      </c>
      <c r="AA60" s="184" t="str">
        <f t="shared" si="17"/>
        <v/>
      </c>
      <c r="AB60" t="str">
        <f t="shared" si="18"/>
        <v/>
      </c>
      <c r="AC60" s="62" t="str">
        <f t="shared" si="19"/>
        <v/>
      </c>
      <c r="AD60" t="str">
        <f t="shared" si="20"/>
        <v/>
      </c>
      <c r="AE60" t="str">
        <f t="shared" si="13"/>
        <v/>
      </c>
      <c r="AF60" t="str">
        <f t="shared" si="21"/>
        <v/>
      </c>
      <c r="AG60" t="str">
        <f t="shared" si="22"/>
        <v/>
      </c>
      <c r="AH60" t="str">
        <f t="shared" si="23"/>
        <v/>
      </c>
      <c r="AI60" t="str">
        <f t="shared" si="24"/>
        <v/>
      </c>
      <c r="AK60" t="str">
        <f t="shared" si="25"/>
        <v/>
      </c>
      <c r="AL60" t="str">
        <f t="shared" si="25"/>
        <v/>
      </c>
      <c r="AM60" t="str">
        <f t="shared" si="25"/>
        <v/>
      </c>
      <c r="AN60" t="str">
        <f t="shared" si="25"/>
        <v/>
      </c>
      <c r="AO60" t="str">
        <f t="shared" si="25"/>
        <v/>
      </c>
      <c r="AP60" t="str">
        <f t="shared" si="25"/>
        <v/>
      </c>
      <c r="AQ60" t="str">
        <f t="shared" si="25"/>
        <v/>
      </c>
      <c r="AR60" t="str">
        <f t="shared" si="25"/>
        <v/>
      </c>
      <c r="AS60" t="str">
        <f t="shared" si="25"/>
        <v/>
      </c>
      <c r="AT60" t="str">
        <f t="shared" si="25"/>
        <v/>
      </c>
      <c r="AU60" t="str">
        <f t="shared" si="25"/>
        <v/>
      </c>
      <c r="AV60" t="str">
        <f t="shared" si="25"/>
        <v/>
      </c>
      <c r="AW60" t="str">
        <f t="shared" si="9"/>
        <v/>
      </c>
      <c r="AX60" t="str">
        <f t="shared" si="10"/>
        <v/>
      </c>
      <c r="AY60" t="str">
        <f t="shared" si="11"/>
        <v/>
      </c>
      <c r="AZ60" s="188" t="str">
        <f t="shared" si="12"/>
        <v/>
      </c>
      <c r="BA60" t="str">
        <f t="shared" si="15"/>
        <v/>
      </c>
    </row>
    <row r="61" spans="9:96">
      <c r="I61" t="str">
        <f>IF(C61="","",COUNTIFS(Tabla1[[#All],[¿Pasó a miembro?]],"Si",Tabla1[[#All],[Tipo Incrito]],"&lt;&gt;Pre-Inscrito",Tabla1[[#All],[llave2]],Gráficos_!C61))</f>
        <v/>
      </c>
      <c r="J61" s="184" t="str">
        <f>IF(C61="","",COUNTIFS(Tabla1[[#All],[sem 01]],"=P",Tabla1[[#All],[llave2]],Gráficos_!C61))</f>
        <v/>
      </c>
      <c r="K61" t="str">
        <f>IF(C61="","",COUNTIFS(Tabla1[[#All],[sem 02]],"=P",Tabla1[[#All],[llave2]],Gráficos_!C61))</f>
        <v/>
      </c>
      <c r="L61" t="str">
        <f>IF(C61="","",COUNTIFS(Tabla1[[#All],[sem 03]],"=P",Tabla1[[#All],[llave2]],Gráficos_!C61))</f>
        <v/>
      </c>
      <c r="M61" t="str">
        <f>IF(C61="","",COUNTIFS(Tabla1[[#All],[sem 04]],"=P",Tabla1[[#All],[llave2]],Gráficos_!C61))</f>
        <v/>
      </c>
      <c r="N61" t="str">
        <f>IF(C61="","",COUNTIFS(Tabla1[[#All],[sem 05]],"=P",Tabla1[[#All],[llave2]],Gráficos_!C61))</f>
        <v/>
      </c>
      <c r="O61" t="str">
        <f>IF(C61="","",COUNTIFS(Tabla1[[#All],[sem 06]],"=P",Tabla1[[#All],[llave2]],Gráficos_!C61))</f>
        <v/>
      </c>
      <c r="P61" t="str">
        <f>IF(C61="","",COUNTIFS(Tabla1[[#All],[sem 07]],"=P",Tabla1[[#All],[llave2]],Gráficos_!C61))</f>
        <v/>
      </c>
      <c r="Q61" t="str">
        <f>IF(C61="","",COUNTIFS(Tabla1[[#All],[sem 08]],"=P",Tabla1[[#All],[llave2]],Gráficos_!C61))</f>
        <v/>
      </c>
      <c r="R61" t="str">
        <f>IF(C61="","",COUNTIFS(Tabla1[[#All],[sem 09]],"=P",Tabla1[[#All],[llave2]],Gráficos_!C61))</f>
        <v/>
      </c>
      <c r="S61" t="str">
        <f>IF(C61="","",COUNTIFS(Tabla1[[#All],[sem 10]],"=P",Tabla1[[#All],[llave2]],Gráficos_!C61))</f>
        <v/>
      </c>
      <c r="T61" t="str">
        <f>IF(C61="","",COUNTIFS(Tabla1[[#All],[sem 11]],"=P",Tabla1[[#All],[llave2]],Gráficos_!C61))</f>
        <v/>
      </c>
      <c r="U61" t="str">
        <f>IF(C61="","",COUNTIFS(Tabla1[[#All],[sem 12]],"=P",Tabla1[[#All],[llave2]],Gráficos_!C61))</f>
        <v/>
      </c>
      <c r="V61" t="str">
        <f>IF(C61="","",COUNTIFS(Tabla1[[#All],[sem 13]],"=P",Tabla1[[#All],[llave2]],Gráficos_!C61))</f>
        <v/>
      </c>
      <c r="W61" t="str">
        <f>IF(C61="","",COUNTIFS(Tabla1[[#All],[sem 14]],"=P",Tabla1[[#All],[llave2]],Gráficos_!C61))</f>
        <v/>
      </c>
      <c r="X61" t="str">
        <f>IF(C61="","",COUNTIFS(Tabla1[[#All],[sem 15]],"=P",Tabla1[[#All],[llave2]],Gráficos_!C61))</f>
        <v/>
      </c>
      <c r="Y61" s="188" t="str">
        <f>IF(C61="","",COUNTIFS(Tabla1[[#All],[sem 16]],"=P",Tabla1[[#All],[llave2]],Gráficos_!C61))</f>
        <v/>
      </c>
      <c r="AA61" s="184" t="str">
        <f t="shared" si="17"/>
        <v/>
      </c>
      <c r="AB61" t="str">
        <f t="shared" si="18"/>
        <v/>
      </c>
      <c r="AC61" s="62" t="str">
        <f t="shared" si="19"/>
        <v/>
      </c>
      <c r="AD61" t="str">
        <f t="shared" si="20"/>
        <v/>
      </c>
      <c r="AE61" t="str">
        <f t="shared" si="13"/>
        <v/>
      </c>
      <c r="AF61" t="str">
        <f t="shared" si="21"/>
        <v/>
      </c>
      <c r="AG61" t="str">
        <f t="shared" si="22"/>
        <v/>
      </c>
      <c r="AH61" t="str">
        <f t="shared" si="23"/>
        <v/>
      </c>
      <c r="AI61" t="str">
        <f t="shared" si="24"/>
        <v/>
      </c>
      <c r="AK61" t="str">
        <f t="shared" si="25"/>
        <v/>
      </c>
      <c r="AL61" t="str">
        <f t="shared" si="25"/>
        <v/>
      </c>
      <c r="AM61" t="str">
        <f t="shared" si="25"/>
        <v/>
      </c>
      <c r="AN61" t="str">
        <f t="shared" si="25"/>
        <v/>
      </c>
      <c r="AO61" t="str">
        <f t="shared" si="25"/>
        <v/>
      </c>
      <c r="AP61" t="str">
        <f t="shared" si="25"/>
        <v/>
      </c>
      <c r="AQ61" t="str">
        <f t="shared" si="25"/>
        <v/>
      </c>
      <c r="AR61" t="str">
        <f t="shared" si="25"/>
        <v/>
      </c>
      <c r="AS61" t="str">
        <f t="shared" si="25"/>
        <v/>
      </c>
      <c r="AT61" t="str">
        <f t="shared" si="25"/>
        <v/>
      </c>
      <c r="AU61" t="str">
        <f t="shared" si="25"/>
        <v/>
      </c>
      <c r="AV61" t="str">
        <f t="shared" si="25"/>
        <v/>
      </c>
      <c r="AW61" t="str">
        <f t="shared" si="9"/>
        <v/>
      </c>
      <c r="AX61" t="str">
        <f t="shared" si="10"/>
        <v/>
      </c>
      <c r="AY61" t="str">
        <f t="shared" si="11"/>
        <v/>
      </c>
      <c r="AZ61" s="188" t="str">
        <f t="shared" si="12"/>
        <v/>
      </c>
      <c r="BA61" t="str">
        <f t="shared" si="15"/>
        <v/>
      </c>
    </row>
    <row r="62" spans="9:96">
      <c r="I62" t="str">
        <f>IF(C62="","",COUNTIFS(Tabla1[[#All],[¿Pasó a miembro?]],"Si",Tabla1[[#All],[Tipo Incrito]],"&lt;&gt;Pre-Inscrito",Tabla1[[#All],[llave2]],Gráficos_!C62))</f>
        <v/>
      </c>
      <c r="J62" s="184" t="str">
        <f>IF(C62="","",COUNTIFS(Tabla1[[#All],[sem 01]],"=P",Tabla1[[#All],[llave2]],Gráficos_!C62))</f>
        <v/>
      </c>
      <c r="K62" t="str">
        <f>IF(C62="","",COUNTIFS(Tabla1[[#All],[sem 02]],"=P",Tabla1[[#All],[llave2]],Gráficos_!C62))</f>
        <v/>
      </c>
      <c r="L62" t="str">
        <f>IF(C62="","",COUNTIFS(Tabla1[[#All],[sem 03]],"=P",Tabla1[[#All],[llave2]],Gráficos_!C62))</f>
        <v/>
      </c>
      <c r="M62" t="str">
        <f>IF(C62="","",COUNTIFS(Tabla1[[#All],[sem 04]],"=P",Tabla1[[#All],[llave2]],Gráficos_!C62))</f>
        <v/>
      </c>
      <c r="N62" t="str">
        <f>IF(C62="","",COUNTIFS(Tabla1[[#All],[sem 05]],"=P",Tabla1[[#All],[llave2]],Gráficos_!C62))</f>
        <v/>
      </c>
      <c r="O62" t="str">
        <f>IF(C62="","",COUNTIFS(Tabla1[[#All],[sem 06]],"=P",Tabla1[[#All],[llave2]],Gráficos_!C62))</f>
        <v/>
      </c>
      <c r="P62" t="str">
        <f>IF(C62="","",COUNTIFS(Tabla1[[#All],[sem 07]],"=P",Tabla1[[#All],[llave2]],Gráficos_!C62))</f>
        <v/>
      </c>
      <c r="Q62" t="str">
        <f>IF(C62="","",COUNTIFS(Tabla1[[#All],[sem 08]],"=P",Tabla1[[#All],[llave2]],Gráficos_!C62))</f>
        <v/>
      </c>
      <c r="R62" t="str">
        <f>IF(C62="","",COUNTIFS(Tabla1[[#All],[sem 09]],"=P",Tabla1[[#All],[llave2]],Gráficos_!C62))</f>
        <v/>
      </c>
      <c r="S62" t="str">
        <f>IF(C62="","",COUNTIFS(Tabla1[[#All],[sem 10]],"=P",Tabla1[[#All],[llave2]],Gráficos_!C62))</f>
        <v/>
      </c>
      <c r="T62" t="str">
        <f>IF(C62="","",COUNTIFS(Tabla1[[#All],[sem 11]],"=P",Tabla1[[#All],[llave2]],Gráficos_!C62))</f>
        <v/>
      </c>
      <c r="U62" t="str">
        <f>IF(C62="","",COUNTIFS(Tabla1[[#All],[sem 12]],"=P",Tabla1[[#All],[llave2]],Gráficos_!C62))</f>
        <v/>
      </c>
      <c r="V62" t="str">
        <f>IF(C62="","",COUNTIFS(Tabla1[[#All],[sem 13]],"=P",Tabla1[[#All],[llave2]],Gráficos_!C62))</f>
        <v/>
      </c>
      <c r="W62" t="str">
        <f>IF(C62="","",COUNTIFS(Tabla1[[#All],[sem 14]],"=P",Tabla1[[#All],[llave2]],Gráficos_!C62))</f>
        <v/>
      </c>
      <c r="X62" t="str">
        <f>IF(C62="","",COUNTIFS(Tabla1[[#All],[sem 15]],"=P",Tabla1[[#All],[llave2]],Gráficos_!C62))</f>
        <v/>
      </c>
      <c r="Y62" s="188" t="str">
        <f>IF(C62="","",COUNTIFS(Tabla1[[#All],[sem 16]],"=P",Tabla1[[#All],[llave2]],Gráficos_!C62))</f>
        <v/>
      </c>
      <c r="AA62" s="184" t="str">
        <f t="shared" si="17"/>
        <v/>
      </c>
      <c r="AB62" t="str">
        <f t="shared" si="18"/>
        <v/>
      </c>
      <c r="AC62" s="62" t="str">
        <f t="shared" si="19"/>
        <v/>
      </c>
      <c r="AD62" t="str">
        <f t="shared" si="20"/>
        <v/>
      </c>
      <c r="AE62" t="str">
        <f t="shared" si="13"/>
        <v/>
      </c>
      <c r="AF62" t="str">
        <f t="shared" si="21"/>
        <v/>
      </c>
      <c r="AG62" t="str">
        <f t="shared" si="22"/>
        <v/>
      </c>
      <c r="AH62" t="str">
        <f t="shared" si="23"/>
        <v/>
      </c>
      <c r="AI62" t="str">
        <f t="shared" si="24"/>
        <v/>
      </c>
      <c r="AK62" t="str">
        <f t="shared" si="25"/>
        <v/>
      </c>
      <c r="AL62" t="str">
        <f t="shared" si="25"/>
        <v/>
      </c>
      <c r="AM62" t="str">
        <f t="shared" si="25"/>
        <v/>
      </c>
      <c r="AN62" t="str">
        <f t="shared" si="25"/>
        <v/>
      </c>
      <c r="AO62" t="str">
        <f t="shared" si="25"/>
        <v/>
      </c>
      <c r="AP62" t="str">
        <f t="shared" si="25"/>
        <v/>
      </c>
      <c r="AQ62" t="str">
        <f t="shared" si="25"/>
        <v/>
      </c>
      <c r="AR62" t="str">
        <f t="shared" si="25"/>
        <v/>
      </c>
      <c r="AS62" t="str">
        <f t="shared" si="25"/>
        <v/>
      </c>
      <c r="AT62" t="str">
        <f t="shared" si="25"/>
        <v/>
      </c>
      <c r="AU62" t="str">
        <f t="shared" si="25"/>
        <v/>
      </c>
      <c r="AV62" t="str">
        <f t="shared" si="25"/>
        <v/>
      </c>
      <c r="AW62" t="str">
        <f t="shared" si="9"/>
        <v/>
      </c>
      <c r="AX62" t="str">
        <f t="shared" si="10"/>
        <v/>
      </c>
      <c r="AY62" t="str">
        <f t="shared" si="11"/>
        <v/>
      </c>
      <c r="AZ62" s="188" t="str">
        <f t="shared" si="12"/>
        <v/>
      </c>
      <c r="BA62" t="str">
        <f t="shared" si="15"/>
        <v/>
      </c>
    </row>
    <row r="63" spans="9:96">
      <c r="I63" t="str">
        <f>IF(C63="","",COUNTIFS(Tabla1[[#All],[¿Pasó a miembro?]],"Si",Tabla1[[#All],[Tipo Incrito]],"&lt;&gt;Pre-Inscrito",Tabla1[[#All],[llave2]],Gráficos_!C63))</f>
        <v/>
      </c>
      <c r="J63" s="184" t="str">
        <f>IF(C63="","",COUNTIFS(Tabla1[[#All],[sem 01]],"=P",Tabla1[[#All],[llave2]],Gráficos_!C63))</f>
        <v/>
      </c>
      <c r="K63" t="str">
        <f>IF(C63="","",COUNTIFS(Tabla1[[#All],[sem 02]],"=P",Tabla1[[#All],[llave2]],Gráficos_!C63))</f>
        <v/>
      </c>
      <c r="L63" t="str">
        <f>IF(C63="","",COUNTIFS(Tabla1[[#All],[sem 03]],"=P",Tabla1[[#All],[llave2]],Gráficos_!C63))</f>
        <v/>
      </c>
      <c r="M63" t="str">
        <f>IF(C63="","",COUNTIFS(Tabla1[[#All],[sem 04]],"=P",Tabla1[[#All],[llave2]],Gráficos_!C63))</f>
        <v/>
      </c>
      <c r="N63" t="str">
        <f>IF(C63="","",COUNTIFS(Tabla1[[#All],[sem 05]],"=P",Tabla1[[#All],[llave2]],Gráficos_!C63))</f>
        <v/>
      </c>
      <c r="O63" t="str">
        <f>IF(C63="","",COUNTIFS(Tabla1[[#All],[sem 06]],"=P",Tabla1[[#All],[llave2]],Gráficos_!C63))</f>
        <v/>
      </c>
      <c r="P63" t="str">
        <f>IF(C63="","",COUNTIFS(Tabla1[[#All],[sem 07]],"=P",Tabla1[[#All],[llave2]],Gráficos_!C63))</f>
        <v/>
      </c>
      <c r="Q63" t="str">
        <f>IF(C63="","",COUNTIFS(Tabla1[[#All],[sem 08]],"=P",Tabla1[[#All],[llave2]],Gráficos_!C63))</f>
        <v/>
      </c>
      <c r="R63" t="str">
        <f>IF(C63="","",COUNTIFS(Tabla1[[#All],[sem 09]],"=P",Tabla1[[#All],[llave2]],Gráficos_!C63))</f>
        <v/>
      </c>
      <c r="S63" t="str">
        <f>IF(C63="","",COUNTIFS(Tabla1[[#All],[sem 10]],"=P",Tabla1[[#All],[llave2]],Gráficos_!C63))</f>
        <v/>
      </c>
      <c r="T63" t="str">
        <f>IF(C63="","",COUNTIFS(Tabla1[[#All],[sem 11]],"=P",Tabla1[[#All],[llave2]],Gráficos_!C63))</f>
        <v/>
      </c>
      <c r="U63" t="str">
        <f>IF(C63="","",COUNTIFS(Tabla1[[#All],[sem 12]],"=P",Tabla1[[#All],[llave2]],Gráficos_!C63))</f>
        <v/>
      </c>
      <c r="V63" t="str">
        <f>IF(C63="","",COUNTIFS(Tabla1[[#All],[sem 13]],"=P",Tabla1[[#All],[llave2]],Gráficos_!C63))</f>
        <v/>
      </c>
      <c r="W63" t="str">
        <f>IF(C63="","",COUNTIFS(Tabla1[[#All],[sem 14]],"=P",Tabla1[[#All],[llave2]],Gráficos_!C63))</f>
        <v/>
      </c>
      <c r="X63" t="str">
        <f>IF(C63="","",COUNTIFS(Tabla1[[#All],[sem 15]],"=P",Tabla1[[#All],[llave2]],Gráficos_!C63))</f>
        <v/>
      </c>
      <c r="Y63" s="188" t="str">
        <f>IF(C63="","",COUNTIFS(Tabla1[[#All],[sem 16]],"=P",Tabla1[[#All],[llave2]],Gráficos_!C63))</f>
        <v/>
      </c>
      <c r="AA63" s="184" t="str">
        <f t="shared" si="17"/>
        <v/>
      </c>
      <c r="AB63" t="str">
        <f t="shared" si="18"/>
        <v/>
      </c>
      <c r="AC63" s="62" t="str">
        <f t="shared" si="19"/>
        <v/>
      </c>
      <c r="AD63" t="str">
        <f t="shared" si="20"/>
        <v/>
      </c>
      <c r="AE63" t="str">
        <f t="shared" si="13"/>
        <v/>
      </c>
      <c r="AF63" t="str">
        <f t="shared" si="21"/>
        <v/>
      </c>
      <c r="AG63" t="str">
        <f t="shared" si="22"/>
        <v/>
      </c>
      <c r="AH63" t="str">
        <f t="shared" si="23"/>
        <v/>
      </c>
      <c r="AI63" t="str">
        <f t="shared" si="24"/>
        <v/>
      </c>
      <c r="AK63" t="str">
        <f t="shared" si="25"/>
        <v/>
      </c>
      <c r="AL63" t="str">
        <f t="shared" si="25"/>
        <v/>
      </c>
      <c r="AM63" t="str">
        <f t="shared" si="25"/>
        <v/>
      </c>
      <c r="AN63" t="str">
        <f t="shared" si="25"/>
        <v/>
      </c>
      <c r="AO63" t="str">
        <f t="shared" si="25"/>
        <v/>
      </c>
      <c r="AP63" t="str">
        <f t="shared" si="25"/>
        <v/>
      </c>
      <c r="AQ63" t="str">
        <f t="shared" si="25"/>
        <v/>
      </c>
      <c r="AR63" t="str">
        <f t="shared" si="25"/>
        <v/>
      </c>
      <c r="AS63" t="str">
        <f t="shared" si="25"/>
        <v/>
      </c>
      <c r="AT63" t="str">
        <f t="shared" si="25"/>
        <v/>
      </c>
      <c r="AU63" t="str">
        <f t="shared" si="25"/>
        <v/>
      </c>
      <c r="AV63" t="str">
        <f t="shared" si="25"/>
        <v/>
      </c>
      <c r="AW63" t="str">
        <f t="shared" si="9"/>
        <v/>
      </c>
      <c r="AX63" t="str">
        <f t="shared" si="10"/>
        <v/>
      </c>
      <c r="AY63" t="str">
        <f t="shared" si="11"/>
        <v/>
      </c>
      <c r="AZ63" s="188" t="str">
        <f t="shared" si="12"/>
        <v/>
      </c>
      <c r="BA63" t="str">
        <f t="shared" si="15"/>
        <v/>
      </c>
    </row>
    <row r="64" spans="9:96">
      <c r="I64" t="str">
        <f>IF(C64="","",COUNTIFS(Tabla1[[#All],[¿Pasó a miembro?]],"Si",Tabla1[[#All],[Tipo Incrito]],"&lt;&gt;Pre-Inscrito",Tabla1[[#All],[llave2]],Gráficos_!C64))</f>
        <v/>
      </c>
      <c r="J64" s="184" t="str">
        <f>IF(C64="","",COUNTIFS(Tabla1[[#All],[sem 01]],"=P",Tabla1[[#All],[llave2]],Gráficos_!C64))</f>
        <v/>
      </c>
      <c r="K64" t="str">
        <f>IF(C64="","",COUNTIFS(Tabla1[[#All],[sem 02]],"=P",Tabla1[[#All],[llave2]],Gráficos_!C64))</f>
        <v/>
      </c>
      <c r="L64" t="str">
        <f>IF(C64="","",COUNTIFS(Tabla1[[#All],[sem 03]],"=P",Tabla1[[#All],[llave2]],Gráficos_!C64))</f>
        <v/>
      </c>
      <c r="M64" t="str">
        <f>IF(C64="","",COUNTIFS(Tabla1[[#All],[sem 04]],"=P",Tabla1[[#All],[llave2]],Gráficos_!C64))</f>
        <v/>
      </c>
      <c r="N64" t="str">
        <f>IF(C64="","",COUNTIFS(Tabla1[[#All],[sem 05]],"=P",Tabla1[[#All],[llave2]],Gráficos_!C64))</f>
        <v/>
      </c>
      <c r="O64" t="str">
        <f>IF(C64="","",COUNTIFS(Tabla1[[#All],[sem 06]],"=P",Tabla1[[#All],[llave2]],Gráficos_!C64))</f>
        <v/>
      </c>
      <c r="P64" t="str">
        <f>IF(C64="","",COUNTIFS(Tabla1[[#All],[sem 07]],"=P",Tabla1[[#All],[llave2]],Gráficos_!C64))</f>
        <v/>
      </c>
      <c r="Q64" t="str">
        <f>IF(C64="","",COUNTIFS(Tabla1[[#All],[sem 08]],"=P",Tabla1[[#All],[llave2]],Gráficos_!C64))</f>
        <v/>
      </c>
      <c r="R64" t="str">
        <f>IF(C64="","",COUNTIFS(Tabla1[[#All],[sem 09]],"=P",Tabla1[[#All],[llave2]],Gráficos_!C64))</f>
        <v/>
      </c>
      <c r="S64" t="str">
        <f>IF(C64="","",COUNTIFS(Tabla1[[#All],[sem 10]],"=P",Tabla1[[#All],[llave2]],Gráficos_!C64))</f>
        <v/>
      </c>
      <c r="T64" t="str">
        <f>IF(C64="","",COUNTIFS(Tabla1[[#All],[sem 11]],"=P",Tabla1[[#All],[llave2]],Gráficos_!C64))</f>
        <v/>
      </c>
      <c r="U64" t="str">
        <f>IF(C64="","",COUNTIFS(Tabla1[[#All],[sem 12]],"=P",Tabla1[[#All],[llave2]],Gráficos_!C64))</f>
        <v/>
      </c>
      <c r="V64" t="str">
        <f>IF(C64="","",COUNTIFS(Tabla1[[#All],[sem 13]],"=P",Tabla1[[#All],[llave2]],Gráficos_!C64))</f>
        <v/>
      </c>
      <c r="W64" t="str">
        <f>IF(C64="","",COUNTIFS(Tabla1[[#All],[sem 14]],"=P",Tabla1[[#All],[llave2]],Gráficos_!C64))</f>
        <v/>
      </c>
      <c r="X64" t="str">
        <f>IF(C64="","",COUNTIFS(Tabla1[[#All],[sem 15]],"=P",Tabla1[[#All],[llave2]],Gráficos_!C64))</f>
        <v/>
      </c>
      <c r="Y64" s="188" t="str">
        <f>IF(C64="","",COUNTIFS(Tabla1[[#All],[sem 16]],"=P",Tabla1[[#All],[llave2]],Gráficos_!C64))</f>
        <v/>
      </c>
      <c r="AA64" s="184" t="str">
        <f t="shared" si="17"/>
        <v/>
      </c>
      <c r="AB64" t="str">
        <f t="shared" si="18"/>
        <v/>
      </c>
      <c r="AC64" s="62" t="str">
        <f t="shared" si="19"/>
        <v/>
      </c>
      <c r="AD64" t="str">
        <f t="shared" si="20"/>
        <v/>
      </c>
      <c r="AE64" t="str">
        <f t="shared" si="13"/>
        <v/>
      </c>
      <c r="AF64" t="str">
        <f t="shared" si="21"/>
        <v/>
      </c>
      <c r="AG64" t="str">
        <f t="shared" si="22"/>
        <v/>
      </c>
      <c r="AH64" t="str">
        <f t="shared" si="23"/>
        <v/>
      </c>
      <c r="AI64" t="str">
        <f t="shared" si="24"/>
        <v/>
      </c>
      <c r="AK64" t="str">
        <f t="shared" si="25"/>
        <v/>
      </c>
      <c r="AL64" t="str">
        <f t="shared" si="25"/>
        <v/>
      </c>
      <c r="AM64" t="str">
        <f t="shared" si="25"/>
        <v/>
      </c>
      <c r="AN64" t="str">
        <f t="shared" si="25"/>
        <v/>
      </c>
      <c r="AO64" t="str">
        <f t="shared" si="25"/>
        <v/>
      </c>
      <c r="AP64" t="str">
        <f t="shared" si="25"/>
        <v/>
      </c>
      <c r="AQ64" t="str">
        <f t="shared" si="25"/>
        <v/>
      </c>
      <c r="AR64" t="str">
        <f t="shared" si="25"/>
        <v/>
      </c>
      <c r="AS64" t="str">
        <f t="shared" si="25"/>
        <v/>
      </c>
      <c r="AT64" t="str">
        <f t="shared" si="25"/>
        <v/>
      </c>
      <c r="AU64" t="str">
        <f t="shared" si="25"/>
        <v/>
      </c>
      <c r="AV64" t="str">
        <f t="shared" si="25"/>
        <v/>
      </c>
      <c r="AW64" t="str">
        <f t="shared" si="9"/>
        <v/>
      </c>
      <c r="AX64" t="str">
        <f t="shared" si="10"/>
        <v/>
      </c>
      <c r="AY64" t="str">
        <f t="shared" si="11"/>
        <v/>
      </c>
      <c r="AZ64" s="188" t="str">
        <f t="shared" si="12"/>
        <v/>
      </c>
      <c r="BA64" t="str">
        <f t="shared" si="15"/>
        <v/>
      </c>
    </row>
    <row r="65" spans="9:53">
      <c r="I65" t="str">
        <f>IF(C65="","",COUNTIFS(Tabla1[[#All],[¿Pasó a miembro?]],"Si",Tabla1[[#All],[Tipo Incrito]],"&lt;&gt;Pre-Inscrito",Tabla1[[#All],[llave2]],Gráficos_!C65))</f>
        <v/>
      </c>
      <c r="J65" s="184" t="str">
        <f>IF(C65="","",COUNTIFS(Tabla1[[#All],[sem 01]],"=P",Tabla1[[#All],[llave2]],Gráficos_!C65))</f>
        <v/>
      </c>
      <c r="K65" t="str">
        <f>IF(C65="","",COUNTIFS(Tabla1[[#All],[sem 02]],"=P",Tabla1[[#All],[llave2]],Gráficos_!C65))</f>
        <v/>
      </c>
      <c r="L65" t="str">
        <f>IF(C65="","",COUNTIFS(Tabla1[[#All],[sem 03]],"=P",Tabla1[[#All],[llave2]],Gráficos_!C65))</f>
        <v/>
      </c>
      <c r="M65" t="str">
        <f>IF(C65="","",COUNTIFS(Tabla1[[#All],[sem 04]],"=P",Tabla1[[#All],[llave2]],Gráficos_!C65))</f>
        <v/>
      </c>
      <c r="N65" t="str">
        <f>IF(C65="","",COUNTIFS(Tabla1[[#All],[sem 05]],"=P",Tabla1[[#All],[llave2]],Gráficos_!C65))</f>
        <v/>
      </c>
      <c r="O65" t="str">
        <f>IF(C65="","",COUNTIFS(Tabla1[[#All],[sem 06]],"=P",Tabla1[[#All],[llave2]],Gráficos_!C65))</f>
        <v/>
      </c>
      <c r="P65" t="str">
        <f>IF(C65="","",COUNTIFS(Tabla1[[#All],[sem 07]],"=P",Tabla1[[#All],[llave2]],Gráficos_!C65))</f>
        <v/>
      </c>
      <c r="Q65" t="str">
        <f>IF(C65="","",COUNTIFS(Tabla1[[#All],[sem 08]],"=P",Tabla1[[#All],[llave2]],Gráficos_!C65))</f>
        <v/>
      </c>
      <c r="R65" t="str">
        <f>IF(C65="","",COUNTIFS(Tabla1[[#All],[sem 09]],"=P",Tabla1[[#All],[llave2]],Gráficos_!C65))</f>
        <v/>
      </c>
      <c r="S65" t="str">
        <f>IF(C65="","",COUNTIFS(Tabla1[[#All],[sem 10]],"=P",Tabla1[[#All],[llave2]],Gráficos_!C65))</f>
        <v/>
      </c>
      <c r="T65" t="str">
        <f>IF(C65="","",COUNTIFS(Tabla1[[#All],[sem 11]],"=P",Tabla1[[#All],[llave2]],Gráficos_!C65))</f>
        <v/>
      </c>
      <c r="U65" t="str">
        <f>IF(C65="","",COUNTIFS(Tabla1[[#All],[sem 12]],"=P",Tabla1[[#All],[llave2]],Gráficos_!C65))</f>
        <v/>
      </c>
      <c r="V65" t="str">
        <f>IF(C65="","",COUNTIFS(Tabla1[[#All],[sem 13]],"=P",Tabla1[[#All],[llave2]],Gráficos_!C65))</f>
        <v/>
      </c>
      <c r="W65" t="str">
        <f>IF(C65="","",COUNTIFS(Tabla1[[#All],[sem 14]],"=P",Tabla1[[#All],[llave2]],Gráficos_!C65))</f>
        <v/>
      </c>
      <c r="X65" t="str">
        <f>IF(C65="","",COUNTIFS(Tabla1[[#All],[sem 15]],"=P",Tabla1[[#All],[llave2]],Gráficos_!C65))</f>
        <v/>
      </c>
      <c r="Y65" s="188" t="str">
        <f>IF(C65="","",COUNTIFS(Tabla1[[#All],[sem 16]],"=P",Tabla1[[#All],[llave2]],Gráficos_!C65))</f>
        <v/>
      </c>
      <c r="AA65" s="184" t="str">
        <f t="shared" si="17"/>
        <v/>
      </c>
      <c r="AB65" t="str">
        <f t="shared" si="18"/>
        <v/>
      </c>
      <c r="AC65" s="62" t="str">
        <f t="shared" si="19"/>
        <v/>
      </c>
      <c r="AD65" t="str">
        <f t="shared" si="20"/>
        <v/>
      </c>
      <c r="AE65" t="str">
        <f t="shared" si="13"/>
        <v/>
      </c>
      <c r="AF65" t="str">
        <f t="shared" si="21"/>
        <v/>
      </c>
      <c r="AG65" t="str">
        <f t="shared" si="22"/>
        <v/>
      </c>
      <c r="AH65" t="str">
        <f t="shared" si="23"/>
        <v/>
      </c>
      <c r="AI65" t="str">
        <f t="shared" si="24"/>
        <v/>
      </c>
      <c r="AK65" t="str">
        <f t="shared" si="25"/>
        <v/>
      </c>
      <c r="AL65" t="str">
        <f t="shared" si="25"/>
        <v/>
      </c>
      <c r="AM65" t="str">
        <f t="shared" si="25"/>
        <v/>
      </c>
      <c r="AN65" t="str">
        <f t="shared" si="25"/>
        <v/>
      </c>
      <c r="AO65" t="str">
        <f t="shared" si="25"/>
        <v/>
      </c>
      <c r="AP65" t="str">
        <f t="shared" si="25"/>
        <v/>
      </c>
      <c r="AQ65" t="str">
        <f t="shared" si="25"/>
        <v/>
      </c>
      <c r="AR65" t="str">
        <f t="shared" si="25"/>
        <v/>
      </c>
      <c r="AS65" t="str">
        <f t="shared" si="25"/>
        <v/>
      </c>
      <c r="AT65" t="str">
        <f t="shared" si="25"/>
        <v/>
      </c>
      <c r="AU65" t="str">
        <f t="shared" si="25"/>
        <v/>
      </c>
      <c r="AV65" t="str">
        <f t="shared" si="25"/>
        <v/>
      </c>
      <c r="AW65" t="str">
        <f t="shared" si="9"/>
        <v/>
      </c>
      <c r="AX65" t="str">
        <f t="shared" si="10"/>
        <v/>
      </c>
      <c r="AY65" t="str">
        <f t="shared" si="11"/>
        <v/>
      </c>
      <c r="AZ65" s="188" t="str">
        <f t="shared" si="12"/>
        <v/>
      </c>
      <c r="BA65" t="str">
        <f t="shared" si="15"/>
        <v/>
      </c>
    </row>
    <row r="66" spans="9:53">
      <c r="I66" t="str">
        <f>IF(C66="","",COUNTIFS(Tabla1[[#All],[¿Pasó a miembro?]],"Si",Tabla1[[#All],[Tipo Incrito]],"&lt;&gt;Pre-Inscrito",Tabla1[[#All],[llave2]],Gráficos_!C66))</f>
        <v/>
      </c>
      <c r="J66" s="184" t="str">
        <f>IF(C66="","",COUNTIFS(Tabla1[[#All],[sem 01]],"=P",Tabla1[[#All],[llave2]],Gráficos_!C66))</f>
        <v/>
      </c>
      <c r="K66" t="str">
        <f>IF(C66="","",COUNTIFS(Tabla1[[#All],[sem 02]],"=P",Tabla1[[#All],[llave2]],Gráficos_!C66))</f>
        <v/>
      </c>
      <c r="L66" t="str">
        <f>IF(C66="","",COUNTIFS(Tabla1[[#All],[sem 03]],"=P",Tabla1[[#All],[llave2]],Gráficos_!C66))</f>
        <v/>
      </c>
      <c r="M66" t="str">
        <f>IF(C66="","",COUNTIFS(Tabla1[[#All],[sem 04]],"=P",Tabla1[[#All],[llave2]],Gráficos_!C66))</f>
        <v/>
      </c>
      <c r="N66" t="str">
        <f>IF(C66="","",COUNTIFS(Tabla1[[#All],[sem 05]],"=P",Tabla1[[#All],[llave2]],Gráficos_!C66))</f>
        <v/>
      </c>
      <c r="O66" t="str">
        <f>IF(C66="","",COUNTIFS(Tabla1[[#All],[sem 06]],"=P",Tabla1[[#All],[llave2]],Gráficos_!C66))</f>
        <v/>
      </c>
      <c r="P66" t="str">
        <f>IF(C66="","",COUNTIFS(Tabla1[[#All],[sem 07]],"=P",Tabla1[[#All],[llave2]],Gráficos_!C66))</f>
        <v/>
      </c>
      <c r="Q66" t="str">
        <f>IF(C66="","",COUNTIFS(Tabla1[[#All],[sem 08]],"=P",Tabla1[[#All],[llave2]],Gráficos_!C66))</f>
        <v/>
      </c>
      <c r="R66" t="str">
        <f>IF(C66="","",COUNTIFS(Tabla1[[#All],[sem 09]],"=P",Tabla1[[#All],[llave2]],Gráficos_!C66))</f>
        <v/>
      </c>
      <c r="S66" t="str">
        <f>IF(C66="","",COUNTIFS(Tabla1[[#All],[sem 10]],"=P",Tabla1[[#All],[llave2]],Gráficos_!C66))</f>
        <v/>
      </c>
      <c r="T66" t="str">
        <f>IF(C66="","",COUNTIFS(Tabla1[[#All],[sem 11]],"=P",Tabla1[[#All],[llave2]],Gráficos_!C66))</f>
        <v/>
      </c>
      <c r="U66" t="str">
        <f>IF(C66="","",COUNTIFS(Tabla1[[#All],[sem 12]],"=P",Tabla1[[#All],[llave2]],Gráficos_!C66))</f>
        <v/>
      </c>
      <c r="V66" t="str">
        <f>IF(C66="","",COUNTIFS(Tabla1[[#All],[sem 13]],"=P",Tabla1[[#All],[llave2]],Gráficos_!C66))</f>
        <v/>
      </c>
      <c r="W66" t="str">
        <f>IF(C66="","",COUNTIFS(Tabla1[[#All],[sem 14]],"=P",Tabla1[[#All],[llave2]],Gráficos_!C66))</f>
        <v/>
      </c>
      <c r="X66" t="str">
        <f>IF(C66="","",COUNTIFS(Tabla1[[#All],[sem 15]],"=P",Tabla1[[#All],[llave2]],Gráficos_!C66))</f>
        <v/>
      </c>
      <c r="Y66" s="188" t="str">
        <f>IF(C66="","",COUNTIFS(Tabla1[[#All],[sem 16]],"=P",Tabla1[[#All],[llave2]],Gráficos_!C66))</f>
        <v/>
      </c>
      <c r="AA66" s="184" t="str">
        <f t="shared" si="17"/>
        <v/>
      </c>
      <c r="AB66" t="str">
        <f t="shared" si="18"/>
        <v/>
      </c>
      <c r="AC66" s="62" t="str">
        <f t="shared" si="19"/>
        <v/>
      </c>
      <c r="AD66" t="str">
        <f t="shared" si="20"/>
        <v/>
      </c>
      <c r="AE66" t="str">
        <f t="shared" si="13"/>
        <v/>
      </c>
      <c r="AF66" t="str">
        <f t="shared" si="21"/>
        <v/>
      </c>
      <c r="AG66" t="str">
        <f t="shared" si="22"/>
        <v/>
      </c>
      <c r="AH66" t="str">
        <f t="shared" si="23"/>
        <v/>
      </c>
      <c r="AI66" t="str">
        <f t="shared" si="24"/>
        <v/>
      </c>
      <c r="AK66" t="str">
        <f t="shared" si="25"/>
        <v/>
      </c>
      <c r="AL66" t="str">
        <f t="shared" si="25"/>
        <v/>
      </c>
      <c r="AM66" t="str">
        <f t="shared" si="25"/>
        <v/>
      </c>
      <c r="AN66" t="str">
        <f t="shared" si="25"/>
        <v/>
      </c>
      <c r="AO66" t="str">
        <f t="shared" si="25"/>
        <v/>
      </c>
      <c r="AP66" t="str">
        <f t="shared" si="25"/>
        <v/>
      </c>
      <c r="AQ66" t="str">
        <f t="shared" si="25"/>
        <v/>
      </c>
      <c r="AR66" t="str">
        <f t="shared" si="25"/>
        <v/>
      </c>
      <c r="AS66" t="str">
        <f t="shared" si="25"/>
        <v/>
      </c>
      <c r="AT66" t="str">
        <f t="shared" si="25"/>
        <v/>
      </c>
      <c r="AU66" t="str">
        <f t="shared" si="25"/>
        <v/>
      </c>
      <c r="AV66" t="str">
        <f t="shared" si="25"/>
        <v/>
      </c>
      <c r="AW66" t="str">
        <f t="shared" si="9"/>
        <v/>
      </c>
      <c r="AX66" t="str">
        <f t="shared" si="10"/>
        <v/>
      </c>
      <c r="AY66" t="str">
        <f t="shared" si="11"/>
        <v/>
      </c>
      <c r="AZ66" s="188" t="str">
        <f t="shared" si="12"/>
        <v/>
      </c>
      <c r="BA66" t="str">
        <f t="shared" si="15"/>
        <v/>
      </c>
    </row>
    <row r="67" spans="9:53">
      <c r="I67" t="str">
        <f>IF(C67="","",COUNTIFS(Tabla1[[#All],[¿Pasó a miembro?]],"Si",Tabla1[[#All],[Tipo Incrito]],"&lt;&gt;Pre-Inscrito",Tabla1[[#All],[llave2]],Gráficos_!C67))</f>
        <v/>
      </c>
      <c r="J67" s="184" t="str">
        <f>IF(C67="","",COUNTIFS(Tabla1[[#All],[sem 01]],"=P",Tabla1[[#All],[llave2]],Gráficos_!C67))</f>
        <v/>
      </c>
      <c r="K67" t="str">
        <f>IF(C67="","",COUNTIFS(Tabla1[[#All],[sem 02]],"=P",Tabla1[[#All],[llave2]],Gráficos_!C67))</f>
        <v/>
      </c>
      <c r="L67" t="str">
        <f>IF(C67="","",COUNTIFS(Tabla1[[#All],[sem 03]],"=P",Tabla1[[#All],[llave2]],Gráficos_!C67))</f>
        <v/>
      </c>
      <c r="M67" t="str">
        <f>IF(C67="","",COUNTIFS(Tabla1[[#All],[sem 04]],"=P",Tabla1[[#All],[llave2]],Gráficos_!C67))</f>
        <v/>
      </c>
      <c r="N67" t="str">
        <f>IF(C67="","",COUNTIFS(Tabla1[[#All],[sem 05]],"=P",Tabla1[[#All],[llave2]],Gráficos_!C67))</f>
        <v/>
      </c>
      <c r="O67" t="str">
        <f>IF(C67="","",COUNTIFS(Tabla1[[#All],[sem 06]],"=P",Tabla1[[#All],[llave2]],Gráficos_!C67))</f>
        <v/>
      </c>
      <c r="P67" t="str">
        <f>IF(C67="","",COUNTIFS(Tabla1[[#All],[sem 07]],"=P",Tabla1[[#All],[llave2]],Gráficos_!C67))</f>
        <v/>
      </c>
      <c r="Q67" t="str">
        <f>IF(C67="","",COUNTIFS(Tabla1[[#All],[sem 08]],"=P",Tabla1[[#All],[llave2]],Gráficos_!C67))</f>
        <v/>
      </c>
      <c r="R67" t="str">
        <f>IF(C67="","",COUNTIFS(Tabla1[[#All],[sem 09]],"=P",Tabla1[[#All],[llave2]],Gráficos_!C67))</f>
        <v/>
      </c>
      <c r="S67" t="str">
        <f>IF(C67="","",COUNTIFS(Tabla1[[#All],[sem 10]],"=P",Tabla1[[#All],[llave2]],Gráficos_!C67))</f>
        <v/>
      </c>
      <c r="T67" t="str">
        <f>IF(C67="","",COUNTIFS(Tabla1[[#All],[sem 11]],"=P",Tabla1[[#All],[llave2]],Gráficos_!C67))</f>
        <v/>
      </c>
      <c r="U67" t="str">
        <f>IF(C67="","",COUNTIFS(Tabla1[[#All],[sem 12]],"=P",Tabla1[[#All],[llave2]],Gráficos_!C67))</f>
        <v/>
      </c>
      <c r="V67" t="str">
        <f>IF(C67="","",COUNTIFS(Tabla1[[#All],[sem 13]],"=P",Tabla1[[#All],[llave2]],Gráficos_!C67))</f>
        <v/>
      </c>
      <c r="W67" t="str">
        <f>IF(C67="","",COUNTIFS(Tabla1[[#All],[sem 14]],"=P",Tabla1[[#All],[llave2]],Gráficos_!C67))</f>
        <v/>
      </c>
      <c r="X67" t="str">
        <f>IF(C67="","",COUNTIFS(Tabla1[[#All],[sem 15]],"=P",Tabla1[[#All],[llave2]],Gráficos_!C67))</f>
        <v/>
      </c>
      <c r="Y67" s="188" t="str">
        <f>IF(C67="","",COUNTIFS(Tabla1[[#All],[sem 16]],"=P",Tabla1[[#All],[llave2]],Gráficos_!C67))</f>
        <v/>
      </c>
      <c r="AA67" s="184" t="str">
        <f t="shared" si="17"/>
        <v/>
      </c>
      <c r="AB67" t="str">
        <f t="shared" si="18"/>
        <v/>
      </c>
      <c r="AC67" s="62" t="str">
        <f t="shared" si="19"/>
        <v/>
      </c>
      <c r="AD67" t="str">
        <f t="shared" si="20"/>
        <v/>
      </c>
      <c r="AE67" t="str">
        <f t="shared" si="13"/>
        <v/>
      </c>
      <c r="AF67" t="str">
        <f t="shared" si="21"/>
        <v/>
      </c>
      <c r="AG67" t="str">
        <f t="shared" si="22"/>
        <v/>
      </c>
      <c r="AH67" t="str">
        <f t="shared" si="23"/>
        <v/>
      </c>
      <c r="AI67" t="str">
        <f t="shared" si="24"/>
        <v/>
      </c>
      <c r="AK67" t="str">
        <f t="shared" si="25"/>
        <v/>
      </c>
      <c r="AL67" t="str">
        <f t="shared" si="25"/>
        <v/>
      </c>
      <c r="AM67" t="str">
        <f t="shared" si="25"/>
        <v/>
      </c>
      <c r="AN67" t="str">
        <f t="shared" si="25"/>
        <v/>
      </c>
      <c r="AO67" t="str">
        <f t="shared" si="25"/>
        <v/>
      </c>
      <c r="AP67" t="str">
        <f t="shared" si="25"/>
        <v/>
      </c>
      <c r="AQ67" t="str">
        <f t="shared" si="25"/>
        <v/>
      </c>
      <c r="AR67" t="str">
        <f t="shared" si="25"/>
        <v/>
      </c>
      <c r="AS67" t="str">
        <f t="shared" si="25"/>
        <v/>
      </c>
      <c r="AT67" t="str">
        <f t="shared" si="25"/>
        <v/>
      </c>
      <c r="AU67" t="str">
        <f t="shared" si="25"/>
        <v/>
      </c>
      <c r="AV67" t="str">
        <f t="shared" si="25"/>
        <v/>
      </c>
      <c r="AW67" t="str">
        <f t="shared" si="9"/>
        <v/>
      </c>
      <c r="AX67" t="str">
        <f t="shared" si="10"/>
        <v/>
      </c>
      <c r="AY67" t="str">
        <f t="shared" si="11"/>
        <v/>
      </c>
      <c r="AZ67" s="188" t="str">
        <f t="shared" si="12"/>
        <v/>
      </c>
      <c r="BA67" t="str">
        <f t="shared" si="15"/>
        <v/>
      </c>
    </row>
    <row r="68" spans="9:53">
      <c r="I68" t="str">
        <f>IF(C68="","",COUNTIFS(Tabla1[[#All],[¿Pasó a miembro?]],"Si",Tabla1[[#All],[Tipo Incrito]],"&lt;&gt;Pre-Inscrito",Tabla1[[#All],[llave2]],Gráficos_!C68))</f>
        <v/>
      </c>
      <c r="J68" s="184" t="str">
        <f>IF(C68="","",COUNTIFS(Tabla1[[#All],[sem 01]],"=P",Tabla1[[#All],[llave2]],Gráficos_!C68))</f>
        <v/>
      </c>
      <c r="K68" t="str">
        <f>IF(C68="","",COUNTIFS(Tabla1[[#All],[sem 02]],"=P",Tabla1[[#All],[llave2]],Gráficos_!C68))</f>
        <v/>
      </c>
      <c r="L68" t="str">
        <f>IF(C68="","",COUNTIFS(Tabla1[[#All],[sem 03]],"=P",Tabla1[[#All],[llave2]],Gráficos_!C68))</f>
        <v/>
      </c>
      <c r="M68" t="str">
        <f>IF(C68="","",COUNTIFS(Tabla1[[#All],[sem 04]],"=P",Tabla1[[#All],[llave2]],Gráficos_!C68))</f>
        <v/>
      </c>
      <c r="N68" t="str">
        <f>IF(C68="","",COUNTIFS(Tabla1[[#All],[sem 05]],"=P",Tabla1[[#All],[llave2]],Gráficos_!C68))</f>
        <v/>
      </c>
      <c r="O68" t="str">
        <f>IF(C68="","",COUNTIFS(Tabla1[[#All],[sem 06]],"=P",Tabla1[[#All],[llave2]],Gráficos_!C68))</f>
        <v/>
      </c>
      <c r="P68" t="str">
        <f>IF(C68="","",COUNTIFS(Tabla1[[#All],[sem 07]],"=P",Tabla1[[#All],[llave2]],Gráficos_!C68))</f>
        <v/>
      </c>
      <c r="Q68" t="str">
        <f>IF(C68="","",COUNTIFS(Tabla1[[#All],[sem 08]],"=P",Tabla1[[#All],[llave2]],Gráficos_!C68))</f>
        <v/>
      </c>
      <c r="R68" t="str">
        <f>IF(C68="","",COUNTIFS(Tabla1[[#All],[sem 09]],"=P",Tabla1[[#All],[llave2]],Gráficos_!C68))</f>
        <v/>
      </c>
      <c r="S68" t="str">
        <f>IF(C68="","",COUNTIFS(Tabla1[[#All],[sem 10]],"=P",Tabla1[[#All],[llave2]],Gráficos_!C68))</f>
        <v/>
      </c>
      <c r="T68" t="str">
        <f>IF(C68="","",COUNTIFS(Tabla1[[#All],[sem 11]],"=P",Tabla1[[#All],[llave2]],Gráficos_!C68))</f>
        <v/>
      </c>
      <c r="U68" t="str">
        <f>IF(C68="","",COUNTIFS(Tabla1[[#All],[sem 12]],"=P",Tabla1[[#All],[llave2]],Gráficos_!C68))</f>
        <v/>
      </c>
      <c r="V68" t="str">
        <f>IF(C68="","",COUNTIFS(Tabla1[[#All],[sem 13]],"=P",Tabla1[[#All],[llave2]],Gráficos_!C68))</f>
        <v/>
      </c>
      <c r="W68" t="str">
        <f>IF(C68="","",COUNTIFS(Tabla1[[#All],[sem 14]],"=P",Tabla1[[#All],[llave2]],Gráficos_!C68))</f>
        <v/>
      </c>
      <c r="X68" t="str">
        <f>IF(C68="","",COUNTIFS(Tabla1[[#All],[sem 15]],"=P",Tabla1[[#All],[llave2]],Gráficos_!C68))</f>
        <v/>
      </c>
      <c r="Y68" s="188" t="str">
        <f>IF(C68="","",COUNTIFS(Tabla1[[#All],[sem 16]],"=P",Tabla1[[#All],[llave2]],Gráficos_!C68))</f>
        <v/>
      </c>
      <c r="AA68" s="184" t="str">
        <f t="shared" si="17"/>
        <v/>
      </c>
      <c r="AB68" t="str">
        <f t="shared" si="18"/>
        <v/>
      </c>
      <c r="AC68" s="62" t="str">
        <f t="shared" si="19"/>
        <v/>
      </c>
      <c r="AD68" t="str">
        <f t="shared" si="20"/>
        <v/>
      </c>
      <c r="AE68" t="str">
        <f t="shared" si="13"/>
        <v/>
      </c>
      <c r="AF68" t="str">
        <f t="shared" si="21"/>
        <v/>
      </c>
      <c r="AG68" t="str">
        <f t="shared" si="22"/>
        <v/>
      </c>
      <c r="AH68" t="str">
        <f t="shared" si="23"/>
        <v/>
      </c>
      <c r="AI68" t="str">
        <f t="shared" si="24"/>
        <v/>
      </c>
      <c r="AK68" t="str">
        <f t="shared" si="25"/>
        <v/>
      </c>
      <c r="AL68" t="str">
        <f t="shared" si="25"/>
        <v/>
      </c>
      <c r="AM68" t="str">
        <f t="shared" si="25"/>
        <v/>
      </c>
      <c r="AN68" t="str">
        <f t="shared" si="25"/>
        <v/>
      </c>
      <c r="AO68" t="str">
        <f t="shared" si="25"/>
        <v/>
      </c>
      <c r="AP68" t="str">
        <f t="shared" si="25"/>
        <v/>
      </c>
      <c r="AQ68" t="str">
        <f t="shared" si="25"/>
        <v/>
      </c>
      <c r="AR68" t="str">
        <f t="shared" si="25"/>
        <v/>
      </c>
      <c r="AS68" t="str">
        <f t="shared" si="25"/>
        <v/>
      </c>
      <c r="AT68" t="str">
        <f t="shared" si="25"/>
        <v/>
      </c>
      <c r="AU68" t="str">
        <f t="shared" si="25"/>
        <v/>
      </c>
      <c r="AV68" t="str">
        <f t="shared" si="25"/>
        <v/>
      </c>
      <c r="AW68" t="str">
        <f t="shared" si="9"/>
        <v/>
      </c>
      <c r="AX68" t="str">
        <f t="shared" si="10"/>
        <v/>
      </c>
      <c r="AY68" t="str">
        <f t="shared" si="11"/>
        <v/>
      </c>
      <c r="AZ68" s="188" t="str">
        <f t="shared" si="12"/>
        <v/>
      </c>
      <c r="BA68" t="str">
        <f t="shared" si="15"/>
        <v/>
      </c>
    </row>
    <row r="69" spans="9:53">
      <c r="I69" t="str">
        <f>IF(C69="","",COUNTIFS(Tabla1[[#All],[¿Pasó a miembro?]],"Si",Tabla1[[#All],[Tipo Incrito]],"&lt;&gt;Pre-Inscrito",Tabla1[[#All],[llave2]],Gráficos_!C69))</f>
        <v/>
      </c>
      <c r="J69" s="184" t="str">
        <f>IF(C69="","",COUNTIFS(Tabla1[[#All],[sem 01]],"=P",Tabla1[[#All],[llave2]],Gráficos_!C69))</f>
        <v/>
      </c>
      <c r="K69" t="str">
        <f>IF(C69="","",COUNTIFS(Tabla1[[#All],[sem 02]],"=P",Tabla1[[#All],[llave2]],Gráficos_!C69))</f>
        <v/>
      </c>
      <c r="L69" t="str">
        <f>IF(C69="","",COUNTIFS(Tabla1[[#All],[sem 03]],"=P",Tabla1[[#All],[llave2]],Gráficos_!C69))</f>
        <v/>
      </c>
      <c r="M69" t="str">
        <f>IF(C69="","",COUNTIFS(Tabla1[[#All],[sem 04]],"=P",Tabla1[[#All],[llave2]],Gráficos_!C69))</f>
        <v/>
      </c>
      <c r="N69" t="str">
        <f>IF(C69="","",COUNTIFS(Tabla1[[#All],[sem 05]],"=P",Tabla1[[#All],[llave2]],Gráficos_!C69))</f>
        <v/>
      </c>
      <c r="O69" t="str">
        <f>IF(C69="","",COUNTIFS(Tabla1[[#All],[sem 06]],"=P",Tabla1[[#All],[llave2]],Gráficos_!C69))</f>
        <v/>
      </c>
      <c r="P69" t="str">
        <f>IF(C69="","",COUNTIFS(Tabla1[[#All],[sem 07]],"=P",Tabla1[[#All],[llave2]],Gráficos_!C69))</f>
        <v/>
      </c>
      <c r="Q69" t="str">
        <f>IF(C69="","",COUNTIFS(Tabla1[[#All],[sem 08]],"=P",Tabla1[[#All],[llave2]],Gráficos_!C69))</f>
        <v/>
      </c>
      <c r="R69" t="str">
        <f>IF(C69="","",COUNTIFS(Tabla1[[#All],[sem 09]],"=P",Tabla1[[#All],[llave2]],Gráficos_!C69))</f>
        <v/>
      </c>
      <c r="S69" t="str">
        <f>IF(C69="","",COUNTIFS(Tabla1[[#All],[sem 10]],"=P",Tabla1[[#All],[llave2]],Gráficos_!C69))</f>
        <v/>
      </c>
      <c r="T69" t="str">
        <f>IF(C69="","",COUNTIFS(Tabla1[[#All],[sem 11]],"=P",Tabla1[[#All],[llave2]],Gráficos_!C69))</f>
        <v/>
      </c>
      <c r="U69" t="str">
        <f>IF(C69="","",COUNTIFS(Tabla1[[#All],[sem 12]],"=P",Tabla1[[#All],[llave2]],Gráficos_!C69))</f>
        <v/>
      </c>
      <c r="V69" t="str">
        <f>IF(C69="","",COUNTIFS(Tabla1[[#All],[sem 13]],"=P",Tabla1[[#All],[llave2]],Gráficos_!C69))</f>
        <v/>
      </c>
      <c r="W69" t="str">
        <f>IF(C69="","",COUNTIFS(Tabla1[[#All],[sem 14]],"=P",Tabla1[[#All],[llave2]],Gráficos_!C69))</f>
        <v/>
      </c>
      <c r="X69" t="str">
        <f>IF(C69="","",COUNTIFS(Tabla1[[#All],[sem 15]],"=P",Tabla1[[#All],[llave2]],Gráficos_!C69))</f>
        <v/>
      </c>
      <c r="Y69" s="188" t="str">
        <f>IF(C69="","",COUNTIFS(Tabla1[[#All],[sem 16]],"=P",Tabla1[[#All],[llave2]],Gráficos_!C69))</f>
        <v/>
      </c>
      <c r="AA69" s="184" t="str">
        <f t="shared" si="17"/>
        <v/>
      </c>
      <c r="AB69" t="str">
        <f t="shared" si="18"/>
        <v/>
      </c>
      <c r="AC69" s="62" t="str">
        <f t="shared" si="19"/>
        <v/>
      </c>
      <c r="AD69" t="str">
        <f t="shared" si="20"/>
        <v/>
      </c>
      <c r="AE69" t="str">
        <f t="shared" si="13"/>
        <v/>
      </c>
      <c r="AF69" t="str">
        <f t="shared" si="21"/>
        <v/>
      </c>
      <c r="AG69" t="str">
        <f t="shared" si="22"/>
        <v/>
      </c>
      <c r="AH69" t="str">
        <f t="shared" si="23"/>
        <v/>
      </c>
      <c r="AI69" t="str">
        <f t="shared" si="24"/>
        <v/>
      </c>
      <c r="AK69" t="str">
        <f t="shared" si="25"/>
        <v/>
      </c>
      <c r="AL69" t="str">
        <f t="shared" si="25"/>
        <v/>
      </c>
      <c r="AM69" t="str">
        <f t="shared" si="25"/>
        <v/>
      </c>
      <c r="AN69" t="str">
        <f t="shared" si="25"/>
        <v/>
      </c>
      <c r="AO69" t="str">
        <f t="shared" si="25"/>
        <v/>
      </c>
      <c r="AP69" t="str">
        <f t="shared" si="25"/>
        <v/>
      </c>
      <c r="AQ69" t="str">
        <f t="shared" si="25"/>
        <v/>
      </c>
      <c r="AR69" t="str">
        <f t="shared" si="25"/>
        <v/>
      </c>
      <c r="AS69" t="str">
        <f t="shared" si="25"/>
        <v/>
      </c>
      <c r="AT69" t="str">
        <f t="shared" si="25"/>
        <v/>
      </c>
      <c r="AU69" t="str">
        <f t="shared" si="25"/>
        <v/>
      </c>
      <c r="AV69" t="str">
        <f t="shared" si="25"/>
        <v/>
      </c>
      <c r="AW69" t="str">
        <f t="shared" si="9"/>
        <v/>
      </c>
      <c r="AX69" t="str">
        <f t="shared" si="10"/>
        <v/>
      </c>
      <c r="AY69" t="str">
        <f t="shared" si="11"/>
        <v/>
      </c>
      <c r="AZ69" s="188" t="str">
        <f t="shared" si="12"/>
        <v/>
      </c>
      <c r="BA69" t="str">
        <f t="shared" si="15"/>
        <v/>
      </c>
    </row>
    <row r="70" spans="9:53">
      <c r="I70" t="str">
        <f>IF(C70="","",COUNTIFS(Tabla1[[#All],[¿Pasó a miembro?]],"Si",Tabla1[[#All],[Tipo Incrito]],"&lt;&gt;Pre-Inscrito",Tabla1[[#All],[llave2]],Gráficos_!C70))</f>
        <v/>
      </c>
      <c r="J70" s="184" t="str">
        <f>IF(C70="","",COUNTIFS(Tabla1[[#All],[sem 01]],"=P",Tabla1[[#All],[llave2]],Gráficos_!C70))</f>
        <v/>
      </c>
      <c r="K70" t="str">
        <f>IF(C70="","",COUNTIFS(Tabla1[[#All],[sem 02]],"=P",Tabla1[[#All],[llave2]],Gráficos_!C70))</f>
        <v/>
      </c>
      <c r="L70" t="str">
        <f>IF(C70="","",COUNTIFS(Tabla1[[#All],[sem 03]],"=P",Tabla1[[#All],[llave2]],Gráficos_!C70))</f>
        <v/>
      </c>
      <c r="M70" t="str">
        <f>IF(C70="","",COUNTIFS(Tabla1[[#All],[sem 04]],"=P",Tabla1[[#All],[llave2]],Gráficos_!C70))</f>
        <v/>
      </c>
      <c r="N70" t="str">
        <f>IF(C70="","",COUNTIFS(Tabla1[[#All],[sem 05]],"=P",Tabla1[[#All],[llave2]],Gráficos_!C70))</f>
        <v/>
      </c>
      <c r="O70" t="str">
        <f>IF(C70="","",COUNTIFS(Tabla1[[#All],[sem 06]],"=P",Tabla1[[#All],[llave2]],Gráficos_!C70))</f>
        <v/>
      </c>
      <c r="P70" t="str">
        <f>IF(C70="","",COUNTIFS(Tabla1[[#All],[sem 07]],"=P",Tabla1[[#All],[llave2]],Gráficos_!C70))</f>
        <v/>
      </c>
      <c r="Q70" t="str">
        <f>IF(C70="","",COUNTIFS(Tabla1[[#All],[sem 08]],"=P",Tabla1[[#All],[llave2]],Gráficos_!C70))</f>
        <v/>
      </c>
      <c r="R70" t="str">
        <f>IF(C70="","",COUNTIFS(Tabla1[[#All],[sem 09]],"=P",Tabla1[[#All],[llave2]],Gráficos_!C70))</f>
        <v/>
      </c>
      <c r="S70" t="str">
        <f>IF(C70="","",COUNTIFS(Tabla1[[#All],[sem 10]],"=P",Tabla1[[#All],[llave2]],Gráficos_!C70))</f>
        <v/>
      </c>
      <c r="T70" t="str">
        <f>IF(C70="","",COUNTIFS(Tabla1[[#All],[sem 11]],"=P",Tabla1[[#All],[llave2]],Gráficos_!C70))</f>
        <v/>
      </c>
      <c r="U70" t="str">
        <f>IF(C70="","",COUNTIFS(Tabla1[[#All],[sem 12]],"=P",Tabla1[[#All],[llave2]],Gráficos_!C70))</f>
        <v/>
      </c>
      <c r="V70" t="str">
        <f>IF(C70="","",COUNTIFS(Tabla1[[#All],[sem 13]],"=P",Tabla1[[#All],[llave2]],Gráficos_!C70))</f>
        <v/>
      </c>
      <c r="W70" t="str">
        <f>IF(C70="","",COUNTIFS(Tabla1[[#All],[sem 14]],"=P",Tabla1[[#All],[llave2]],Gráficos_!C70))</f>
        <v/>
      </c>
      <c r="X70" t="str">
        <f>IF(C70="","",COUNTIFS(Tabla1[[#All],[sem 15]],"=P",Tabla1[[#All],[llave2]],Gráficos_!C70))</f>
        <v/>
      </c>
      <c r="Y70" s="188" t="str">
        <f>IF(C70="","",COUNTIFS(Tabla1[[#All],[sem 16]],"=P",Tabla1[[#All],[llave2]],Gráficos_!C70))</f>
        <v/>
      </c>
      <c r="AA70" s="184" t="str">
        <f t="shared" si="17"/>
        <v/>
      </c>
      <c r="AB70" t="str">
        <f t="shared" si="18"/>
        <v/>
      </c>
      <c r="AC70" s="62" t="str">
        <f t="shared" si="19"/>
        <v/>
      </c>
      <c r="AD70" t="str">
        <f t="shared" si="20"/>
        <v/>
      </c>
      <c r="AE70" t="str">
        <f t="shared" si="13"/>
        <v/>
      </c>
      <c r="AF70" t="str">
        <f t="shared" si="21"/>
        <v/>
      </c>
      <c r="AG70" t="str">
        <f t="shared" si="22"/>
        <v/>
      </c>
      <c r="AH70" t="str">
        <f t="shared" si="23"/>
        <v/>
      </c>
      <c r="AI70" t="str">
        <f t="shared" si="24"/>
        <v/>
      </c>
      <c r="AK70" t="str">
        <f t="shared" si="25"/>
        <v/>
      </c>
      <c r="AL70" t="str">
        <f t="shared" si="25"/>
        <v/>
      </c>
      <c r="AM70" t="str">
        <f t="shared" si="25"/>
        <v/>
      </c>
      <c r="AN70" t="str">
        <f t="shared" si="25"/>
        <v/>
      </c>
      <c r="AO70" t="str">
        <f t="shared" si="25"/>
        <v/>
      </c>
      <c r="AP70" t="str">
        <f t="shared" si="25"/>
        <v/>
      </c>
      <c r="AQ70" t="str">
        <f t="shared" si="25"/>
        <v/>
      </c>
      <c r="AR70" t="str">
        <f t="shared" si="25"/>
        <v/>
      </c>
      <c r="AS70" t="str">
        <f t="shared" si="25"/>
        <v/>
      </c>
      <c r="AT70" t="str">
        <f t="shared" si="25"/>
        <v/>
      </c>
      <c r="AU70" t="str">
        <f t="shared" si="25"/>
        <v/>
      </c>
      <c r="AV70" t="str">
        <f t="shared" si="25"/>
        <v/>
      </c>
      <c r="AW70" t="str">
        <f t="shared" si="9"/>
        <v/>
      </c>
      <c r="AX70" t="str">
        <f t="shared" si="10"/>
        <v/>
      </c>
      <c r="AY70" t="str">
        <f t="shared" si="11"/>
        <v/>
      </c>
      <c r="AZ70" s="188" t="str">
        <f t="shared" si="12"/>
        <v/>
      </c>
      <c r="BA70" t="str">
        <f t="shared" si="15"/>
        <v/>
      </c>
    </row>
    <row r="71" spans="9:53">
      <c r="I71" t="str">
        <f>IF(C71="","",COUNTIFS(Tabla1[[#All],[¿Pasó a miembro?]],"Si",Tabla1[[#All],[Tipo Incrito]],"&lt;&gt;Pre-Inscrito",Tabla1[[#All],[llave2]],Gráficos_!C71))</f>
        <v/>
      </c>
      <c r="J71" s="184" t="str">
        <f>IF(C71="","",COUNTIFS(Tabla1[[#All],[sem 01]],"=P",Tabla1[[#All],[llave2]],Gráficos_!C71))</f>
        <v/>
      </c>
      <c r="K71" t="str">
        <f>IF(C71="","",COUNTIFS(Tabla1[[#All],[sem 02]],"=P",Tabla1[[#All],[llave2]],Gráficos_!C71))</f>
        <v/>
      </c>
      <c r="L71" t="str">
        <f>IF(C71="","",COUNTIFS(Tabla1[[#All],[sem 03]],"=P",Tabla1[[#All],[llave2]],Gráficos_!C71))</f>
        <v/>
      </c>
      <c r="M71" t="str">
        <f>IF(C71="","",COUNTIFS(Tabla1[[#All],[sem 04]],"=P",Tabla1[[#All],[llave2]],Gráficos_!C71))</f>
        <v/>
      </c>
      <c r="N71" t="str">
        <f>IF(C71="","",COUNTIFS(Tabla1[[#All],[sem 05]],"=P",Tabla1[[#All],[llave2]],Gráficos_!C71))</f>
        <v/>
      </c>
      <c r="O71" t="str">
        <f>IF(C71="","",COUNTIFS(Tabla1[[#All],[sem 06]],"=P",Tabla1[[#All],[llave2]],Gráficos_!C71))</f>
        <v/>
      </c>
      <c r="P71" t="str">
        <f>IF(C71="","",COUNTIFS(Tabla1[[#All],[sem 07]],"=P",Tabla1[[#All],[llave2]],Gráficos_!C71))</f>
        <v/>
      </c>
      <c r="Q71" t="str">
        <f>IF(C71="","",COUNTIFS(Tabla1[[#All],[sem 08]],"=P",Tabla1[[#All],[llave2]],Gráficos_!C71))</f>
        <v/>
      </c>
      <c r="R71" t="str">
        <f>IF(C71="","",COUNTIFS(Tabla1[[#All],[sem 09]],"=P",Tabla1[[#All],[llave2]],Gráficos_!C71))</f>
        <v/>
      </c>
      <c r="S71" t="str">
        <f>IF(C71="","",COUNTIFS(Tabla1[[#All],[sem 10]],"=P",Tabla1[[#All],[llave2]],Gráficos_!C71))</f>
        <v/>
      </c>
      <c r="T71" t="str">
        <f>IF(C71="","",COUNTIFS(Tabla1[[#All],[sem 11]],"=P",Tabla1[[#All],[llave2]],Gráficos_!C71))</f>
        <v/>
      </c>
      <c r="U71" t="str">
        <f>IF(C71="","",COUNTIFS(Tabla1[[#All],[sem 12]],"=P",Tabla1[[#All],[llave2]],Gráficos_!C71))</f>
        <v/>
      </c>
      <c r="V71" t="str">
        <f>IF(C71="","",COUNTIFS(Tabla1[[#All],[sem 13]],"=P",Tabla1[[#All],[llave2]],Gráficos_!C71))</f>
        <v/>
      </c>
      <c r="W71" t="str">
        <f>IF(C71="","",COUNTIFS(Tabla1[[#All],[sem 14]],"=P",Tabla1[[#All],[llave2]],Gráficos_!C71))</f>
        <v/>
      </c>
      <c r="X71" t="str">
        <f>IF(C71="","",COUNTIFS(Tabla1[[#All],[sem 15]],"=P",Tabla1[[#All],[llave2]],Gráficos_!C71))</f>
        <v/>
      </c>
      <c r="Y71" s="188" t="str">
        <f>IF(C71="","",COUNTIFS(Tabla1[[#All],[sem 16]],"=P",Tabla1[[#All],[llave2]],Gráficos_!C71))</f>
        <v/>
      </c>
      <c r="AA71" s="184" t="str">
        <f t="shared" ref="AA71:AA102" si="26">IF(OR(C71="",C71="(En blanco)"),"",C71)</f>
        <v/>
      </c>
      <c r="AB71" t="str">
        <f t="shared" ref="AB71:AB102" si="27">IF(OR(D71="",D71="(En blanco)"),"",D71)</f>
        <v/>
      </c>
      <c r="AC71" s="62" t="str">
        <f t="shared" ref="AC71:AC102" si="28">IF(OR(B71="",B71="(En blanco)"),"",B71)</f>
        <v/>
      </c>
      <c r="AD71" t="str">
        <f t="shared" ref="AD71:AD102" si="29">IF(OR(B71="",B71="(En blanco)"),"",TEXT(B71,"mmmm"))</f>
        <v/>
      </c>
      <c r="AE71" t="str">
        <f t="shared" si="13"/>
        <v/>
      </c>
      <c r="AF71" t="str">
        <f t="shared" ref="AF71:AF102" si="30">IF(OR(E71="",E71="(En blanco)"),"",E71)</f>
        <v/>
      </c>
      <c r="AG71" t="str">
        <f t="shared" ref="AG71:AG102" si="31">IF(OR(F71="",F71="(En blanco)"),"",F71)</f>
        <v/>
      </c>
      <c r="AH71" t="str">
        <f t="shared" ref="AH71:AH102" si="32">IF(OR(G71="",G71="(En blanco)"),"",G71)</f>
        <v/>
      </c>
      <c r="AI71" t="str">
        <f t="shared" ref="AI71:AI102" si="33">IF(H71="","",H71)</f>
        <v/>
      </c>
      <c r="AK71" t="str">
        <f t="shared" si="25"/>
        <v/>
      </c>
      <c r="AL71" t="str">
        <f t="shared" si="25"/>
        <v/>
      </c>
      <c r="AM71" t="str">
        <f t="shared" si="25"/>
        <v/>
      </c>
      <c r="AN71" t="str">
        <f t="shared" si="25"/>
        <v/>
      </c>
      <c r="AO71" t="str">
        <f t="shared" si="25"/>
        <v/>
      </c>
      <c r="AP71" t="str">
        <f t="shared" si="25"/>
        <v/>
      </c>
      <c r="AQ71" t="str">
        <f t="shared" ref="AK71:AV92" si="34">IF(P71="","",P71)</f>
        <v/>
      </c>
      <c r="AR71" t="str">
        <f t="shared" si="34"/>
        <v/>
      </c>
      <c r="AS71" t="str">
        <f t="shared" si="34"/>
        <v/>
      </c>
      <c r="AT71" t="str">
        <f t="shared" si="34"/>
        <v/>
      </c>
      <c r="AU71" t="str">
        <f t="shared" si="34"/>
        <v/>
      </c>
      <c r="AV71" t="str">
        <f t="shared" si="34"/>
        <v/>
      </c>
      <c r="AW71" t="str">
        <f t="shared" ref="AW71:AW100" si="35">IF(V71="","",V71)</f>
        <v/>
      </c>
      <c r="AX71" t="str">
        <f t="shared" ref="AX71:AX100" si="36">IF(W71="","",W71)</f>
        <v/>
      </c>
      <c r="AY71" t="str">
        <f t="shared" ref="AY71:AY100" si="37">IF(X71="","",X71)</f>
        <v/>
      </c>
      <c r="AZ71" s="188" t="str">
        <f t="shared" ref="AZ71:AZ100" si="38">IF(Y71="","",Y71)</f>
        <v/>
      </c>
      <c r="BA71" t="str">
        <f t="shared" si="15"/>
        <v/>
      </c>
    </row>
    <row r="72" spans="9:53">
      <c r="I72" t="str">
        <f>IF(C72="","",COUNTIFS(Tabla1[[#All],[¿Pasó a miembro?]],"Si",Tabla1[[#All],[Tipo Incrito]],"&lt;&gt;Pre-Inscrito",Tabla1[[#All],[llave2]],Gráficos_!C72))</f>
        <v/>
      </c>
      <c r="J72" s="184" t="str">
        <f>IF(C72="","",COUNTIFS(Tabla1[[#All],[sem 01]],"=P",Tabla1[[#All],[llave2]],Gráficos_!C72))</f>
        <v/>
      </c>
      <c r="K72" t="str">
        <f>IF(C72="","",COUNTIFS(Tabla1[[#All],[sem 02]],"=P",Tabla1[[#All],[llave2]],Gráficos_!C72))</f>
        <v/>
      </c>
      <c r="L72" t="str">
        <f>IF(C72="","",COUNTIFS(Tabla1[[#All],[sem 03]],"=P",Tabla1[[#All],[llave2]],Gráficos_!C72))</f>
        <v/>
      </c>
      <c r="M72" t="str">
        <f>IF(C72="","",COUNTIFS(Tabla1[[#All],[sem 04]],"=P",Tabla1[[#All],[llave2]],Gráficos_!C72))</f>
        <v/>
      </c>
      <c r="N72" t="str">
        <f>IF(C72="","",COUNTIFS(Tabla1[[#All],[sem 05]],"=P",Tabla1[[#All],[llave2]],Gráficos_!C72))</f>
        <v/>
      </c>
      <c r="O72" t="str">
        <f>IF(C72="","",COUNTIFS(Tabla1[[#All],[sem 06]],"=P",Tabla1[[#All],[llave2]],Gráficos_!C72))</f>
        <v/>
      </c>
      <c r="P72" t="str">
        <f>IF(C72="","",COUNTIFS(Tabla1[[#All],[sem 07]],"=P",Tabla1[[#All],[llave2]],Gráficos_!C72))</f>
        <v/>
      </c>
      <c r="Q72" t="str">
        <f>IF(C72="","",COUNTIFS(Tabla1[[#All],[sem 08]],"=P",Tabla1[[#All],[llave2]],Gráficos_!C72))</f>
        <v/>
      </c>
      <c r="R72" t="str">
        <f>IF(C72="","",COUNTIFS(Tabla1[[#All],[sem 09]],"=P",Tabla1[[#All],[llave2]],Gráficos_!C72))</f>
        <v/>
      </c>
      <c r="S72" t="str">
        <f>IF(C72="","",COUNTIFS(Tabla1[[#All],[sem 10]],"=P",Tabla1[[#All],[llave2]],Gráficos_!C72))</f>
        <v/>
      </c>
      <c r="T72" t="str">
        <f>IF(C72="","",COUNTIFS(Tabla1[[#All],[sem 11]],"=P",Tabla1[[#All],[llave2]],Gráficos_!C72))</f>
        <v/>
      </c>
      <c r="U72" t="str">
        <f>IF(C72="","",COUNTIFS(Tabla1[[#All],[sem 12]],"=P",Tabla1[[#All],[llave2]],Gráficos_!C72))</f>
        <v/>
      </c>
      <c r="V72" t="str">
        <f>IF(C72="","",COUNTIFS(Tabla1[[#All],[sem 13]],"=P",Tabla1[[#All],[llave2]],Gráficos_!C72))</f>
        <v/>
      </c>
      <c r="W72" t="str">
        <f>IF(C72="","",COUNTIFS(Tabla1[[#All],[sem 14]],"=P",Tabla1[[#All],[llave2]],Gráficos_!C72))</f>
        <v/>
      </c>
      <c r="X72" t="str">
        <f>IF(C72="","",COUNTIFS(Tabla1[[#All],[sem 15]],"=P",Tabla1[[#All],[llave2]],Gráficos_!C72))</f>
        <v/>
      </c>
      <c r="Y72" s="188" t="str">
        <f>IF(C72="","",COUNTIFS(Tabla1[[#All],[sem 16]],"=P",Tabla1[[#All],[llave2]],Gráficos_!C72))</f>
        <v/>
      </c>
      <c r="AA72" s="184" t="str">
        <f t="shared" si="26"/>
        <v/>
      </c>
      <c r="AB72" t="str">
        <f t="shared" si="27"/>
        <v/>
      </c>
      <c r="AC72" s="62" t="str">
        <f t="shared" si="28"/>
        <v/>
      </c>
      <c r="AD72" t="str">
        <f t="shared" si="29"/>
        <v/>
      </c>
      <c r="AE72" t="str">
        <f t="shared" ref="AE72:AE100" si="39">IF(OR(B72="",B72="(En blanco)"),"",TEXT(B72,"yyyy"))</f>
        <v/>
      </c>
      <c r="AF72" t="str">
        <f t="shared" si="30"/>
        <v/>
      </c>
      <c r="AG72" t="str">
        <f t="shared" si="31"/>
        <v/>
      </c>
      <c r="AH72" t="str">
        <f t="shared" si="32"/>
        <v/>
      </c>
      <c r="AI72" t="str">
        <f t="shared" si="33"/>
        <v/>
      </c>
      <c r="AK72" t="str">
        <f t="shared" si="34"/>
        <v/>
      </c>
      <c r="AL72" t="str">
        <f t="shared" si="34"/>
        <v/>
      </c>
      <c r="AM72" t="str">
        <f t="shared" si="34"/>
        <v/>
      </c>
      <c r="AN72" t="str">
        <f t="shared" si="34"/>
        <v/>
      </c>
      <c r="AO72" t="str">
        <f t="shared" si="34"/>
        <v/>
      </c>
      <c r="AP72" t="str">
        <f t="shared" si="34"/>
        <v/>
      </c>
      <c r="AQ72" t="str">
        <f t="shared" si="34"/>
        <v/>
      </c>
      <c r="AR72" t="str">
        <f t="shared" si="34"/>
        <v/>
      </c>
      <c r="AS72" t="str">
        <f t="shared" si="34"/>
        <v/>
      </c>
      <c r="AT72" t="str">
        <f t="shared" si="34"/>
        <v/>
      </c>
      <c r="AU72" t="str">
        <f t="shared" si="34"/>
        <v/>
      </c>
      <c r="AV72" t="str">
        <f t="shared" si="34"/>
        <v/>
      </c>
      <c r="AW72" t="str">
        <f t="shared" si="35"/>
        <v/>
      </c>
      <c r="AX72" t="str">
        <f t="shared" si="36"/>
        <v/>
      </c>
      <c r="AY72" t="str">
        <f t="shared" si="37"/>
        <v/>
      </c>
      <c r="AZ72" s="188" t="str">
        <f t="shared" si="38"/>
        <v/>
      </c>
      <c r="BA72" t="str">
        <f t="shared" ref="BA72:BA135" si="40">IF(I72="","",I72)</f>
        <v/>
      </c>
    </row>
    <row r="73" spans="9:53">
      <c r="I73" t="str">
        <f>IF(C73="","",COUNTIFS(Tabla1[[#All],[¿Pasó a miembro?]],"Si",Tabla1[[#All],[Tipo Incrito]],"&lt;&gt;Pre-Inscrito",Tabla1[[#All],[llave2]],Gráficos_!C73))</f>
        <v/>
      </c>
      <c r="J73" s="184" t="str">
        <f>IF(C73="","",COUNTIFS(Tabla1[[#All],[sem 01]],"=P",Tabla1[[#All],[llave2]],Gráficos_!C73))</f>
        <v/>
      </c>
      <c r="K73" t="str">
        <f>IF(C73="","",COUNTIFS(Tabla1[[#All],[sem 02]],"=P",Tabla1[[#All],[llave2]],Gráficos_!C73))</f>
        <v/>
      </c>
      <c r="L73" t="str">
        <f>IF(C73="","",COUNTIFS(Tabla1[[#All],[sem 03]],"=P",Tabla1[[#All],[llave2]],Gráficos_!C73))</f>
        <v/>
      </c>
      <c r="M73" t="str">
        <f>IF(C73="","",COUNTIFS(Tabla1[[#All],[sem 04]],"=P",Tabla1[[#All],[llave2]],Gráficos_!C73))</f>
        <v/>
      </c>
      <c r="N73" t="str">
        <f>IF(C73="","",COUNTIFS(Tabla1[[#All],[sem 05]],"=P",Tabla1[[#All],[llave2]],Gráficos_!C73))</f>
        <v/>
      </c>
      <c r="O73" t="str">
        <f>IF(C73="","",COUNTIFS(Tabla1[[#All],[sem 06]],"=P",Tabla1[[#All],[llave2]],Gráficos_!C73))</f>
        <v/>
      </c>
      <c r="P73" t="str">
        <f>IF(C73="","",COUNTIFS(Tabla1[[#All],[sem 07]],"=P",Tabla1[[#All],[llave2]],Gráficos_!C73))</f>
        <v/>
      </c>
      <c r="Q73" t="str">
        <f>IF(C73="","",COUNTIFS(Tabla1[[#All],[sem 08]],"=P",Tabla1[[#All],[llave2]],Gráficos_!C73))</f>
        <v/>
      </c>
      <c r="R73" t="str">
        <f>IF(C73="","",COUNTIFS(Tabla1[[#All],[sem 09]],"=P",Tabla1[[#All],[llave2]],Gráficos_!C73))</f>
        <v/>
      </c>
      <c r="S73" t="str">
        <f>IF(C73="","",COUNTIFS(Tabla1[[#All],[sem 10]],"=P",Tabla1[[#All],[llave2]],Gráficos_!C73))</f>
        <v/>
      </c>
      <c r="T73" t="str">
        <f>IF(C73="","",COUNTIFS(Tabla1[[#All],[sem 11]],"=P",Tabla1[[#All],[llave2]],Gráficos_!C73))</f>
        <v/>
      </c>
      <c r="U73" t="str">
        <f>IF(C73="","",COUNTIFS(Tabla1[[#All],[sem 12]],"=P",Tabla1[[#All],[llave2]],Gráficos_!C73))</f>
        <v/>
      </c>
      <c r="V73" t="str">
        <f>IF(C73="","",COUNTIFS(Tabla1[[#All],[sem 13]],"=P",Tabla1[[#All],[llave2]],Gráficos_!C73))</f>
        <v/>
      </c>
      <c r="W73" t="str">
        <f>IF(C73="","",COUNTIFS(Tabla1[[#All],[sem 14]],"=P",Tabla1[[#All],[llave2]],Gráficos_!C73))</f>
        <v/>
      </c>
      <c r="X73" t="str">
        <f>IF(C73="","",COUNTIFS(Tabla1[[#All],[sem 15]],"=P",Tabla1[[#All],[llave2]],Gráficos_!C73))</f>
        <v/>
      </c>
      <c r="Y73" s="188" t="str">
        <f>IF(C73="","",COUNTIFS(Tabla1[[#All],[sem 16]],"=P",Tabla1[[#All],[llave2]],Gráficos_!C73))</f>
        <v/>
      </c>
      <c r="AA73" s="184" t="str">
        <f t="shared" si="26"/>
        <v/>
      </c>
      <c r="AB73" t="str">
        <f t="shared" si="27"/>
        <v/>
      </c>
      <c r="AC73" s="62" t="str">
        <f t="shared" si="28"/>
        <v/>
      </c>
      <c r="AD73" t="str">
        <f t="shared" si="29"/>
        <v/>
      </c>
      <c r="AE73" t="str">
        <f t="shared" si="39"/>
        <v/>
      </c>
      <c r="AF73" t="str">
        <f t="shared" si="30"/>
        <v/>
      </c>
      <c r="AG73" t="str">
        <f t="shared" si="31"/>
        <v/>
      </c>
      <c r="AH73" t="str">
        <f t="shared" si="32"/>
        <v/>
      </c>
      <c r="AI73" t="str">
        <f t="shared" si="33"/>
        <v/>
      </c>
      <c r="AK73" t="str">
        <f t="shared" si="34"/>
        <v/>
      </c>
      <c r="AL73" t="str">
        <f t="shared" si="34"/>
        <v/>
      </c>
      <c r="AM73" t="str">
        <f t="shared" si="34"/>
        <v/>
      </c>
      <c r="AN73" t="str">
        <f t="shared" si="34"/>
        <v/>
      </c>
      <c r="AO73" t="str">
        <f t="shared" si="34"/>
        <v/>
      </c>
      <c r="AP73" t="str">
        <f t="shared" si="34"/>
        <v/>
      </c>
      <c r="AQ73" t="str">
        <f t="shared" si="34"/>
        <v/>
      </c>
      <c r="AR73" t="str">
        <f t="shared" si="34"/>
        <v/>
      </c>
      <c r="AS73" t="str">
        <f t="shared" si="34"/>
        <v/>
      </c>
      <c r="AT73" t="str">
        <f t="shared" si="34"/>
        <v/>
      </c>
      <c r="AU73" t="str">
        <f t="shared" si="34"/>
        <v/>
      </c>
      <c r="AV73" t="str">
        <f t="shared" si="34"/>
        <v/>
      </c>
      <c r="AW73" t="str">
        <f t="shared" si="35"/>
        <v/>
      </c>
      <c r="AX73" t="str">
        <f t="shared" si="36"/>
        <v/>
      </c>
      <c r="AY73" t="str">
        <f t="shared" si="37"/>
        <v/>
      </c>
      <c r="AZ73" s="188" t="str">
        <f t="shared" si="38"/>
        <v/>
      </c>
      <c r="BA73" t="str">
        <f t="shared" si="40"/>
        <v/>
      </c>
    </row>
    <row r="74" spans="9:53">
      <c r="I74" t="str">
        <f>IF(C74="","",COUNTIFS(Tabla1[[#All],[¿Pasó a miembro?]],"Si",Tabla1[[#All],[Tipo Incrito]],"&lt;&gt;Pre-Inscrito",Tabla1[[#All],[llave2]],Gráficos_!C74))</f>
        <v/>
      </c>
      <c r="J74" s="184" t="str">
        <f>IF(C74="","",COUNTIFS(Tabla1[[#All],[sem 01]],"=P",Tabla1[[#All],[llave2]],Gráficos_!C74))</f>
        <v/>
      </c>
      <c r="K74" t="str">
        <f>IF(C74="","",COUNTIFS(Tabla1[[#All],[sem 02]],"=P",Tabla1[[#All],[llave2]],Gráficos_!C74))</f>
        <v/>
      </c>
      <c r="L74" t="str">
        <f>IF(C74="","",COUNTIFS(Tabla1[[#All],[sem 03]],"=P",Tabla1[[#All],[llave2]],Gráficos_!C74))</f>
        <v/>
      </c>
      <c r="M74" t="str">
        <f>IF(C74="","",COUNTIFS(Tabla1[[#All],[sem 04]],"=P",Tabla1[[#All],[llave2]],Gráficos_!C74))</f>
        <v/>
      </c>
      <c r="N74" t="str">
        <f>IF(C74="","",COUNTIFS(Tabla1[[#All],[sem 05]],"=P",Tabla1[[#All],[llave2]],Gráficos_!C74))</f>
        <v/>
      </c>
      <c r="O74" t="str">
        <f>IF(C74="","",COUNTIFS(Tabla1[[#All],[sem 06]],"=P",Tabla1[[#All],[llave2]],Gráficos_!C74))</f>
        <v/>
      </c>
      <c r="P74" t="str">
        <f>IF(C74="","",COUNTIFS(Tabla1[[#All],[sem 07]],"=P",Tabla1[[#All],[llave2]],Gráficos_!C74))</f>
        <v/>
      </c>
      <c r="Q74" t="str">
        <f>IF(C74="","",COUNTIFS(Tabla1[[#All],[sem 08]],"=P",Tabla1[[#All],[llave2]],Gráficos_!C74))</f>
        <v/>
      </c>
      <c r="R74" t="str">
        <f>IF(C74="","",COUNTIFS(Tabla1[[#All],[sem 09]],"=P",Tabla1[[#All],[llave2]],Gráficos_!C74))</f>
        <v/>
      </c>
      <c r="S74" t="str">
        <f>IF(C74="","",COUNTIFS(Tabla1[[#All],[sem 10]],"=P",Tabla1[[#All],[llave2]],Gráficos_!C74))</f>
        <v/>
      </c>
      <c r="T74" t="str">
        <f>IF(C74="","",COUNTIFS(Tabla1[[#All],[sem 11]],"=P",Tabla1[[#All],[llave2]],Gráficos_!C74))</f>
        <v/>
      </c>
      <c r="U74" t="str">
        <f>IF(C74="","",COUNTIFS(Tabla1[[#All],[sem 12]],"=P",Tabla1[[#All],[llave2]],Gráficos_!C74))</f>
        <v/>
      </c>
      <c r="V74" t="str">
        <f>IF(C74="","",COUNTIFS(Tabla1[[#All],[sem 13]],"=P",Tabla1[[#All],[llave2]],Gráficos_!C74))</f>
        <v/>
      </c>
      <c r="W74" t="str">
        <f>IF(C74="","",COUNTIFS(Tabla1[[#All],[sem 14]],"=P",Tabla1[[#All],[llave2]],Gráficos_!C74))</f>
        <v/>
      </c>
      <c r="X74" t="str">
        <f>IF(C74="","",COUNTIFS(Tabla1[[#All],[sem 15]],"=P",Tabla1[[#All],[llave2]],Gráficos_!C74))</f>
        <v/>
      </c>
      <c r="Y74" s="188" t="str">
        <f>IF(C74="","",COUNTIFS(Tabla1[[#All],[sem 16]],"=P",Tabla1[[#All],[llave2]],Gráficos_!C74))</f>
        <v/>
      </c>
      <c r="AA74" s="184" t="str">
        <f t="shared" si="26"/>
        <v/>
      </c>
      <c r="AB74" t="str">
        <f t="shared" si="27"/>
        <v/>
      </c>
      <c r="AC74" s="62" t="str">
        <f t="shared" si="28"/>
        <v/>
      </c>
      <c r="AD74" t="str">
        <f t="shared" si="29"/>
        <v/>
      </c>
      <c r="AE74" t="str">
        <f t="shared" si="39"/>
        <v/>
      </c>
      <c r="AF74" t="str">
        <f t="shared" si="30"/>
        <v/>
      </c>
      <c r="AG74" t="str">
        <f t="shared" si="31"/>
        <v/>
      </c>
      <c r="AH74" t="str">
        <f t="shared" si="32"/>
        <v/>
      </c>
      <c r="AI74" t="str">
        <f t="shared" si="33"/>
        <v/>
      </c>
      <c r="AK74" t="str">
        <f t="shared" si="34"/>
        <v/>
      </c>
      <c r="AL74" t="str">
        <f t="shared" si="34"/>
        <v/>
      </c>
      <c r="AM74" t="str">
        <f t="shared" si="34"/>
        <v/>
      </c>
      <c r="AN74" t="str">
        <f t="shared" si="34"/>
        <v/>
      </c>
      <c r="AO74" t="str">
        <f t="shared" si="34"/>
        <v/>
      </c>
      <c r="AP74" t="str">
        <f t="shared" si="34"/>
        <v/>
      </c>
      <c r="AQ74" t="str">
        <f t="shared" si="34"/>
        <v/>
      </c>
      <c r="AR74" t="str">
        <f t="shared" si="34"/>
        <v/>
      </c>
      <c r="AS74" t="str">
        <f t="shared" si="34"/>
        <v/>
      </c>
      <c r="AT74" t="str">
        <f t="shared" si="34"/>
        <v/>
      </c>
      <c r="AU74" t="str">
        <f t="shared" si="34"/>
        <v/>
      </c>
      <c r="AV74" t="str">
        <f t="shared" si="34"/>
        <v/>
      </c>
      <c r="AW74" t="str">
        <f t="shared" si="35"/>
        <v/>
      </c>
      <c r="AX74" t="str">
        <f t="shared" si="36"/>
        <v/>
      </c>
      <c r="AY74" t="str">
        <f t="shared" si="37"/>
        <v/>
      </c>
      <c r="AZ74" s="188" t="str">
        <f t="shared" si="38"/>
        <v/>
      </c>
      <c r="BA74" t="str">
        <f t="shared" si="40"/>
        <v/>
      </c>
    </row>
    <row r="75" spans="9:53">
      <c r="I75" t="str">
        <f>IF(C75="","",COUNTIFS(Tabla1[[#All],[¿Pasó a miembro?]],"Si",Tabla1[[#All],[Tipo Incrito]],"&lt;&gt;Pre-Inscrito",Tabla1[[#All],[llave2]],Gráficos_!C75))</f>
        <v/>
      </c>
      <c r="J75" s="184" t="str">
        <f>IF(C75="","",COUNTIFS(Tabla1[[#All],[sem 01]],"=P",Tabla1[[#All],[llave2]],Gráficos_!C75))</f>
        <v/>
      </c>
      <c r="K75" t="str">
        <f>IF(C75="","",COUNTIFS(Tabla1[[#All],[sem 02]],"=P",Tabla1[[#All],[llave2]],Gráficos_!C75))</f>
        <v/>
      </c>
      <c r="L75" t="str">
        <f>IF(C75="","",COUNTIFS(Tabla1[[#All],[sem 03]],"=P",Tabla1[[#All],[llave2]],Gráficos_!C75))</f>
        <v/>
      </c>
      <c r="M75" t="str">
        <f>IF(C75="","",COUNTIFS(Tabla1[[#All],[sem 04]],"=P",Tabla1[[#All],[llave2]],Gráficos_!C75))</f>
        <v/>
      </c>
      <c r="N75" t="str">
        <f>IF(C75="","",COUNTIFS(Tabla1[[#All],[sem 05]],"=P",Tabla1[[#All],[llave2]],Gráficos_!C75))</f>
        <v/>
      </c>
      <c r="O75" t="str">
        <f>IF(C75="","",COUNTIFS(Tabla1[[#All],[sem 06]],"=P",Tabla1[[#All],[llave2]],Gráficos_!C75))</f>
        <v/>
      </c>
      <c r="P75" t="str">
        <f>IF(C75="","",COUNTIFS(Tabla1[[#All],[sem 07]],"=P",Tabla1[[#All],[llave2]],Gráficos_!C75))</f>
        <v/>
      </c>
      <c r="Q75" t="str">
        <f>IF(C75="","",COUNTIFS(Tabla1[[#All],[sem 08]],"=P",Tabla1[[#All],[llave2]],Gráficos_!C75))</f>
        <v/>
      </c>
      <c r="R75" t="str">
        <f>IF(C75="","",COUNTIFS(Tabla1[[#All],[sem 09]],"=P",Tabla1[[#All],[llave2]],Gráficos_!C75))</f>
        <v/>
      </c>
      <c r="S75" t="str">
        <f>IF(C75="","",COUNTIFS(Tabla1[[#All],[sem 10]],"=P",Tabla1[[#All],[llave2]],Gráficos_!C75))</f>
        <v/>
      </c>
      <c r="T75" t="str">
        <f>IF(C75="","",COUNTIFS(Tabla1[[#All],[sem 11]],"=P",Tabla1[[#All],[llave2]],Gráficos_!C75))</f>
        <v/>
      </c>
      <c r="U75" t="str">
        <f>IF(C75="","",COUNTIFS(Tabla1[[#All],[sem 12]],"=P",Tabla1[[#All],[llave2]],Gráficos_!C75))</f>
        <v/>
      </c>
      <c r="V75" t="str">
        <f>IF(C75="","",COUNTIFS(Tabla1[[#All],[sem 13]],"=P",Tabla1[[#All],[llave2]],Gráficos_!C75))</f>
        <v/>
      </c>
      <c r="W75" t="str">
        <f>IF(C75="","",COUNTIFS(Tabla1[[#All],[sem 14]],"=P",Tabla1[[#All],[llave2]],Gráficos_!C75))</f>
        <v/>
      </c>
      <c r="X75" t="str">
        <f>IF(C75="","",COUNTIFS(Tabla1[[#All],[sem 15]],"=P",Tabla1[[#All],[llave2]],Gráficos_!C75))</f>
        <v/>
      </c>
      <c r="Y75" s="188" t="str">
        <f>IF(C75="","",COUNTIFS(Tabla1[[#All],[sem 16]],"=P",Tabla1[[#All],[llave2]],Gráficos_!C75))</f>
        <v/>
      </c>
      <c r="AA75" s="184" t="str">
        <f t="shared" si="26"/>
        <v/>
      </c>
      <c r="AB75" t="str">
        <f t="shared" si="27"/>
        <v/>
      </c>
      <c r="AC75" s="62" t="str">
        <f t="shared" si="28"/>
        <v/>
      </c>
      <c r="AD75" t="str">
        <f t="shared" si="29"/>
        <v/>
      </c>
      <c r="AE75" t="str">
        <f t="shared" si="39"/>
        <v/>
      </c>
      <c r="AF75" t="str">
        <f t="shared" si="30"/>
        <v/>
      </c>
      <c r="AG75" t="str">
        <f t="shared" si="31"/>
        <v/>
      </c>
      <c r="AH75" t="str">
        <f t="shared" si="32"/>
        <v/>
      </c>
      <c r="AI75" t="str">
        <f t="shared" si="33"/>
        <v/>
      </c>
      <c r="AK75" t="str">
        <f t="shared" si="34"/>
        <v/>
      </c>
      <c r="AL75" t="str">
        <f t="shared" si="34"/>
        <v/>
      </c>
      <c r="AM75" t="str">
        <f t="shared" si="34"/>
        <v/>
      </c>
      <c r="AN75" t="str">
        <f t="shared" si="34"/>
        <v/>
      </c>
      <c r="AO75" t="str">
        <f t="shared" si="34"/>
        <v/>
      </c>
      <c r="AP75" t="str">
        <f t="shared" si="34"/>
        <v/>
      </c>
      <c r="AQ75" t="str">
        <f t="shared" si="34"/>
        <v/>
      </c>
      <c r="AR75" t="str">
        <f t="shared" si="34"/>
        <v/>
      </c>
      <c r="AS75" t="str">
        <f t="shared" si="34"/>
        <v/>
      </c>
      <c r="AT75" t="str">
        <f t="shared" si="34"/>
        <v/>
      </c>
      <c r="AU75" t="str">
        <f t="shared" si="34"/>
        <v/>
      </c>
      <c r="AV75" t="str">
        <f t="shared" si="34"/>
        <v/>
      </c>
      <c r="AW75" t="str">
        <f t="shared" si="35"/>
        <v/>
      </c>
      <c r="AX75" t="str">
        <f t="shared" si="36"/>
        <v/>
      </c>
      <c r="AY75" t="str">
        <f t="shared" si="37"/>
        <v/>
      </c>
      <c r="AZ75" s="188" t="str">
        <f t="shared" si="38"/>
        <v/>
      </c>
      <c r="BA75" t="str">
        <f t="shared" si="40"/>
        <v/>
      </c>
    </row>
    <row r="76" spans="9:53">
      <c r="I76" t="str">
        <f>IF(C76="","",COUNTIFS(Tabla1[[#All],[¿Pasó a miembro?]],"Si",Tabla1[[#All],[Tipo Incrito]],"&lt;&gt;Pre-Inscrito",Tabla1[[#All],[llave2]],Gráficos_!C76))</f>
        <v/>
      </c>
      <c r="J76" s="184" t="str">
        <f>IF(C76="","",COUNTIFS(Tabla1[[#All],[sem 01]],"=P",Tabla1[[#All],[llave2]],Gráficos_!C76))</f>
        <v/>
      </c>
      <c r="K76" t="str">
        <f>IF(C76="","",COUNTIFS(Tabla1[[#All],[sem 02]],"=P",Tabla1[[#All],[llave2]],Gráficos_!C76))</f>
        <v/>
      </c>
      <c r="L76" t="str">
        <f>IF(C76="","",COUNTIFS(Tabla1[[#All],[sem 03]],"=P",Tabla1[[#All],[llave2]],Gráficos_!C76))</f>
        <v/>
      </c>
      <c r="M76" t="str">
        <f>IF(C76="","",COUNTIFS(Tabla1[[#All],[sem 04]],"=P",Tabla1[[#All],[llave2]],Gráficos_!C76))</f>
        <v/>
      </c>
      <c r="N76" t="str">
        <f>IF(C76="","",COUNTIFS(Tabla1[[#All],[sem 05]],"=P",Tabla1[[#All],[llave2]],Gráficos_!C76))</f>
        <v/>
      </c>
      <c r="O76" t="str">
        <f>IF(C76="","",COUNTIFS(Tabla1[[#All],[sem 06]],"=P",Tabla1[[#All],[llave2]],Gráficos_!C76))</f>
        <v/>
      </c>
      <c r="P76" t="str">
        <f>IF(C76="","",COUNTIFS(Tabla1[[#All],[sem 07]],"=P",Tabla1[[#All],[llave2]],Gráficos_!C76))</f>
        <v/>
      </c>
      <c r="Q76" t="str">
        <f>IF(C76="","",COUNTIFS(Tabla1[[#All],[sem 08]],"=P",Tabla1[[#All],[llave2]],Gráficos_!C76))</f>
        <v/>
      </c>
      <c r="R76" t="str">
        <f>IF(C76="","",COUNTIFS(Tabla1[[#All],[sem 09]],"=P",Tabla1[[#All],[llave2]],Gráficos_!C76))</f>
        <v/>
      </c>
      <c r="S76" t="str">
        <f>IF(C76="","",COUNTIFS(Tabla1[[#All],[sem 10]],"=P",Tabla1[[#All],[llave2]],Gráficos_!C76))</f>
        <v/>
      </c>
      <c r="T76" t="str">
        <f>IF(C76="","",COUNTIFS(Tabla1[[#All],[sem 11]],"=P",Tabla1[[#All],[llave2]],Gráficos_!C76))</f>
        <v/>
      </c>
      <c r="U76" t="str">
        <f>IF(C76="","",COUNTIFS(Tabla1[[#All],[sem 12]],"=P",Tabla1[[#All],[llave2]],Gráficos_!C76))</f>
        <v/>
      </c>
      <c r="V76" t="str">
        <f>IF(C76="","",COUNTIFS(Tabla1[[#All],[sem 13]],"=P",Tabla1[[#All],[llave2]],Gráficos_!C76))</f>
        <v/>
      </c>
      <c r="W76" t="str">
        <f>IF(C76="","",COUNTIFS(Tabla1[[#All],[sem 14]],"=P",Tabla1[[#All],[llave2]],Gráficos_!C76))</f>
        <v/>
      </c>
      <c r="X76" t="str">
        <f>IF(C76="","",COUNTIFS(Tabla1[[#All],[sem 15]],"=P",Tabla1[[#All],[llave2]],Gráficos_!C76))</f>
        <v/>
      </c>
      <c r="Y76" s="188" t="str">
        <f>IF(C76="","",COUNTIFS(Tabla1[[#All],[sem 16]],"=P",Tabla1[[#All],[llave2]],Gráficos_!C76))</f>
        <v/>
      </c>
      <c r="AA76" s="184" t="str">
        <f t="shared" si="26"/>
        <v/>
      </c>
      <c r="AB76" t="str">
        <f t="shared" si="27"/>
        <v/>
      </c>
      <c r="AC76" s="62" t="str">
        <f t="shared" si="28"/>
        <v/>
      </c>
      <c r="AD76" t="str">
        <f t="shared" si="29"/>
        <v/>
      </c>
      <c r="AE76" t="str">
        <f t="shared" si="39"/>
        <v/>
      </c>
      <c r="AF76" t="str">
        <f t="shared" si="30"/>
        <v/>
      </c>
      <c r="AG76" t="str">
        <f t="shared" si="31"/>
        <v/>
      </c>
      <c r="AH76" t="str">
        <f t="shared" si="32"/>
        <v/>
      </c>
      <c r="AI76" t="str">
        <f t="shared" si="33"/>
        <v/>
      </c>
      <c r="AK76" t="str">
        <f t="shared" si="34"/>
        <v/>
      </c>
      <c r="AL76" t="str">
        <f t="shared" si="34"/>
        <v/>
      </c>
      <c r="AM76" t="str">
        <f t="shared" si="34"/>
        <v/>
      </c>
      <c r="AN76" t="str">
        <f t="shared" si="34"/>
        <v/>
      </c>
      <c r="AO76" t="str">
        <f t="shared" si="34"/>
        <v/>
      </c>
      <c r="AP76" t="str">
        <f t="shared" si="34"/>
        <v/>
      </c>
      <c r="AQ76" t="str">
        <f t="shared" si="34"/>
        <v/>
      </c>
      <c r="AR76" t="str">
        <f t="shared" si="34"/>
        <v/>
      </c>
      <c r="AS76" t="str">
        <f t="shared" si="34"/>
        <v/>
      </c>
      <c r="AT76" t="str">
        <f t="shared" si="34"/>
        <v/>
      </c>
      <c r="AU76" t="str">
        <f t="shared" si="34"/>
        <v/>
      </c>
      <c r="AV76" t="str">
        <f t="shared" si="34"/>
        <v/>
      </c>
      <c r="AW76" t="str">
        <f t="shared" si="35"/>
        <v/>
      </c>
      <c r="AX76" t="str">
        <f t="shared" si="36"/>
        <v/>
      </c>
      <c r="AY76" t="str">
        <f t="shared" si="37"/>
        <v/>
      </c>
      <c r="AZ76" s="188" t="str">
        <f t="shared" si="38"/>
        <v/>
      </c>
      <c r="BA76" t="str">
        <f t="shared" si="40"/>
        <v/>
      </c>
    </row>
    <row r="77" spans="9:53">
      <c r="I77" t="str">
        <f>IF(C77="","",COUNTIFS(Tabla1[[#All],[¿Pasó a miembro?]],"Si",Tabla1[[#All],[Tipo Incrito]],"&lt;&gt;Pre-Inscrito",Tabla1[[#All],[llave2]],Gráficos_!C77))</f>
        <v/>
      </c>
      <c r="J77" s="184" t="str">
        <f>IF(C77="","",COUNTIFS(Tabla1[[#All],[sem 01]],"=P",Tabla1[[#All],[llave2]],Gráficos_!C77))</f>
        <v/>
      </c>
      <c r="K77" t="str">
        <f>IF(C77="","",COUNTIFS(Tabla1[[#All],[sem 02]],"=P",Tabla1[[#All],[llave2]],Gráficos_!C77))</f>
        <v/>
      </c>
      <c r="L77" t="str">
        <f>IF(C77="","",COUNTIFS(Tabla1[[#All],[sem 03]],"=P",Tabla1[[#All],[llave2]],Gráficos_!C77))</f>
        <v/>
      </c>
      <c r="M77" t="str">
        <f>IF(C77="","",COUNTIFS(Tabla1[[#All],[sem 04]],"=P",Tabla1[[#All],[llave2]],Gráficos_!C77))</f>
        <v/>
      </c>
      <c r="N77" t="str">
        <f>IF(C77="","",COUNTIFS(Tabla1[[#All],[sem 05]],"=P",Tabla1[[#All],[llave2]],Gráficos_!C77))</f>
        <v/>
      </c>
      <c r="O77" t="str">
        <f>IF(C77="","",COUNTIFS(Tabla1[[#All],[sem 06]],"=P",Tabla1[[#All],[llave2]],Gráficos_!C77))</f>
        <v/>
      </c>
      <c r="P77" t="str">
        <f>IF(C77="","",COUNTIFS(Tabla1[[#All],[sem 07]],"=P",Tabla1[[#All],[llave2]],Gráficos_!C77))</f>
        <v/>
      </c>
      <c r="Q77" t="str">
        <f>IF(C77="","",COUNTIFS(Tabla1[[#All],[sem 08]],"=P",Tabla1[[#All],[llave2]],Gráficos_!C77))</f>
        <v/>
      </c>
      <c r="R77" t="str">
        <f>IF(C77="","",COUNTIFS(Tabla1[[#All],[sem 09]],"=P",Tabla1[[#All],[llave2]],Gráficos_!C77))</f>
        <v/>
      </c>
      <c r="S77" t="str">
        <f>IF(C77="","",COUNTIFS(Tabla1[[#All],[sem 10]],"=P",Tabla1[[#All],[llave2]],Gráficos_!C77))</f>
        <v/>
      </c>
      <c r="T77" t="str">
        <f>IF(C77="","",COUNTIFS(Tabla1[[#All],[sem 11]],"=P",Tabla1[[#All],[llave2]],Gráficos_!C77))</f>
        <v/>
      </c>
      <c r="U77" t="str">
        <f>IF(C77="","",COUNTIFS(Tabla1[[#All],[sem 12]],"=P",Tabla1[[#All],[llave2]],Gráficos_!C77))</f>
        <v/>
      </c>
      <c r="V77" t="str">
        <f>IF(C77="","",COUNTIFS(Tabla1[[#All],[sem 13]],"=P",Tabla1[[#All],[llave2]],Gráficos_!C77))</f>
        <v/>
      </c>
      <c r="W77" t="str">
        <f>IF(C77="","",COUNTIFS(Tabla1[[#All],[sem 14]],"=P",Tabla1[[#All],[llave2]],Gráficos_!C77))</f>
        <v/>
      </c>
      <c r="X77" t="str">
        <f>IF(C77="","",COUNTIFS(Tabla1[[#All],[sem 15]],"=P",Tabla1[[#All],[llave2]],Gráficos_!C77))</f>
        <v/>
      </c>
      <c r="Y77" s="188" t="str">
        <f>IF(C77="","",COUNTIFS(Tabla1[[#All],[sem 16]],"=P",Tabla1[[#All],[llave2]],Gráficos_!C77))</f>
        <v/>
      </c>
      <c r="AA77" s="184" t="str">
        <f t="shared" si="26"/>
        <v/>
      </c>
      <c r="AB77" t="str">
        <f t="shared" si="27"/>
        <v/>
      </c>
      <c r="AC77" s="62" t="str">
        <f t="shared" si="28"/>
        <v/>
      </c>
      <c r="AD77" t="str">
        <f t="shared" si="29"/>
        <v/>
      </c>
      <c r="AE77" t="str">
        <f t="shared" si="39"/>
        <v/>
      </c>
      <c r="AF77" t="str">
        <f t="shared" si="30"/>
        <v/>
      </c>
      <c r="AG77" t="str">
        <f t="shared" si="31"/>
        <v/>
      </c>
      <c r="AH77" t="str">
        <f t="shared" si="32"/>
        <v/>
      </c>
      <c r="AI77" t="str">
        <f t="shared" si="33"/>
        <v/>
      </c>
      <c r="AK77" t="str">
        <f t="shared" si="34"/>
        <v/>
      </c>
      <c r="AL77" t="str">
        <f t="shared" si="34"/>
        <v/>
      </c>
      <c r="AM77" t="str">
        <f t="shared" si="34"/>
        <v/>
      </c>
      <c r="AN77" t="str">
        <f t="shared" si="34"/>
        <v/>
      </c>
      <c r="AO77" t="str">
        <f t="shared" si="34"/>
        <v/>
      </c>
      <c r="AP77" t="str">
        <f t="shared" si="34"/>
        <v/>
      </c>
      <c r="AQ77" t="str">
        <f t="shared" si="34"/>
        <v/>
      </c>
      <c r="AR77" t="str">
        <f t="shared" si="34"/>
        <v/>
      </c>
      <c r="AS77" t="str">
        <f t="shared" si="34"/>
        <v/>
      </c>
      <c r="AT77" t="str">
        <f t="shared" si="34"/>
        <v/>
      </c>
      <c r="AU77" t="str">
        <f t="shared" si="34"/>
        <v/>
      </c>
      <c r="AV77" t="str">
        <f t="shared" si="34"/>
        <v/>
      </c>
      <c r="AW77" t="str">
        <f t="shared" si="35"/>
        <v/>
      </c>
      <c r="AX77" t="str">
        <f t="shared" si="36"/>
        <v/>
      </c>
      <c r="AY77" t="str">
        <f t="shared" si="37"/>
        <v/>
      </c>
      <c r="AZ77" s="188" t="str">
        <f t="shared" si="38"/>
        <v/>
      </c>
      <c r="BA77" t="str">
        <f t="shared" si="40"/>
        <v/>
      </c>
    </row>
    <row r="78" spans="9:53">
      <c r="I78" t="str">
        <f>IF(C78="","",COUNTIFS(Tabla1[[#All],[¿Pasó a miembro?]],"Si",Tabla1[[#All],[Tipo Incrito]],"&lt;&gt;Pre-Inscrito",Tabla1[[#All],[llave2]],Gráficos_!C78))</f>
        <v/>
      </c>
      <c r="J78" s="184" t="str">
        <f>IF(C78="","",COUNTIFS(Tabla1[[#All],[sem 01]],"=P",Tabla1[[#All],[llave2]],Gráficos_!C78))</f>
        <v/>
      </c>
      <c r="K78" t="str">
        <f>IF(C78="","",COUNTIFS(Tabla1[[#All],[sem 02]],"=P",Tabla1[[#All],[llave2]],Gráficos_!C78))</f>
        <v/>
      </c>
      <c r="L78" t="str">
        <f>IF(C78="","",COUNTIFS(Tabla1[[#All],[sem 03]],"=P",Tabla1[[#All],[llave2]],Gráficos_!C78))</f>
        <v/>
      </c>
      <c r="M78" t="str">
        <f>IF(C78="","",COUNTIFS(Tabla1[[#All],[sem 04]],"=P",Tabla1[[#All],[llave2]],Gráficos_!C78))</f>
        <v/>
      </c>
      <c r="N78" t="str">
        <f>IF(C78="","",COUNTIFS(Tabla1[[#All],[sem 05]],"=P",Tabla1[[#All],[llave2]],Gráficos_!C78))</f>
        <v/>
      </c>
      <c r="O78" t="str">
        <f>IF(C78="","",COUNTIFS(Tabla1[[#All],[sem 06]],"=P",Tabla1[[#All],[llave2]],Gráficos_!C78))</f>
        <v/>
      </c>
      <c r="P78" t="str">
        <f>IF(C78="","",COUNTIFS(Tabla1[[#All],[sem 07]],"=P",Tabla1[[#All],[llave2]],Gráficos_!C78))</f>
        <v/>
      </c>
      <c r="Q78" t="str">
        <f>IF(C78="","",COUNTIFS(Tabla1[[#All],[sem 08]],"=P",Tabla1[[#All],[llave2]],Gráficos_!C78))</f>
        <v/>
      </c>
      <c r="R78" t="str">
        <f>IF(C78="","",COUNTIFS(Tabla1[[#All],[sem 09]],"=P",Tabla1[[#All],[llave2]],Gráficos_!C78))</f>
        <v/>
      </c>
      <c r="S78" t="str">
        <f>IF(C78="","",COUNTIFS(Tabla1[[#All],[sem 10]],"=P",Tabla1[[#All],[llave2]],Gráficos_!C78))</f>
        <v/>
      </c>
      <c r="T78" t="str">
        <f>IF(C78="","",COUNTIFS(Tabla1[[#All],[sem 11]],"=P",Tabla1[[#All],[llave2]],Gráficos_!C78))</f>
        <v/>
      </c>
      <c r="U78" t="str">
        <f>IF(C78="","",COUNTIFS(Tabla1[[#All],[sem 12]],"=P",Tabla1[[#All],[llave2]],Gráficos_!C78))</f>
        <v/>
      </c>
      <c r="V78" t="str">
        <f>IF(C78="","",COUNTIFS(Tabla1[[#All],[sem 13]],"=P",Tabla1[[#All],[llave2]],Gráficos_!C78))</f>
        <v/>
      </c>
      <c r="W78" t="str">
        <f>IF(C78="","",COUNTIFS(Tabla1[[#All],[sem 14]],"=P",Tabla1[[#All],[llave2]],Gráficos_!C78))</f>
        <v/>
      </c>
      <c r="X78" t="str">
        <f>IF(C78="","",COUNTIFS(Tabla1[[#All],[sem 15]],"=P",Tabla1[[#All],[llave2]],Gráficos_!C78))</f>
        <v/>
      </c>
      <c r="Y78" s="188" t="str">
        <f>IF(C78="","",COUNTIFS(Tabla1[[#All],[sem 16]],"=P",Tabla1[[#All],[llave2]],Gráficos_!C78))</f>
        <v/>
      </c>
      <c r="AA78" s="184" t="str">
        <f t="shared" si="26"/>
        <v/>
      </c>
      <c r="AB78" t="str">
        <f t="shared" si="27"/>
        <v/>
      </c>
      <c r="AC78" s="62" t="str">
        <f t="shared" si="28"/>
        <v/>
      </c>
      <c r="AD78" t="str">
        <f t="shared" si="29"/>
        <v/>
      </c>
      <c r="AE78" t="str">
        <f t="shared" si="39"/>
        <v/>
      </c>
      <c r="AF78" t="str">
        <f t="shared" si="30"/>
        <v/>
      </c>
      <c r="AG78" t="str">
        <f t="shared" si="31"/>
        <v/>
      </c>
      <c r="AH78" t="str">
        <f t="shared" si="32"/>
        <v/>
      </c>
      <c r="AI78" t="str">
        <f t="shared" si="33"/>
        <v/>
      </c>
      <c r="AK78" t="str">
        <f t="shared" si="34"/>
        <v/>
      </c>
      <c r="AL78" t="str">
        <f t="shared" si="34"/>
        <v/>
      </c>
      <c r="AM78" t="str">
        <f t="shared" si="34"/>
        <v/>
      </c>
      <c r="AN78" t="str">
        <f t="shared" si="34"/>
        <v/>
      </c>
      <c r="AO78" t="str">
        <f t="shared" si="34"/>
        <v/>
      </c>
      <c r="AP78" t="str">
        <f t="shared" si="34"/>
        <v/>
      </c>
      <c r="AQ78" t="str">
        <f t="shared" si="34"/>
        <v/>
      </c>
      <c r="AR78" t="str">
        <f t="shared" si="34"/>
        <v/>
      </c>
      <c r="AS78" t="str">
        <f t="shared" si="34"/>
        <v/>
      </c>
      <c r="AT78" t="str">
        <f t="shared" si="34"/>
        <v/>
      </c>
      <c r="AU78" t="str">
        <f t="shared" si="34"/>
        <v/>
      </c>
      <c r="AV78" t="str">
        <f t="shared" si="34"/>
        <v/>
      </c>
      <c r="AW78" t="str">
        <f t="shared" si="35"/>
        <v/>
      </c>
      <c r="AX78" t="str">
        <f t="shared" si="36"/>
        <v/>
      </c>
      <c r="AY78" t="str">
        <f t="shared" si="37"/>
        <v/>
      </c>
      <c r="AZ78" s="188" t="str">
        <f t="shared" si="38"/>
        <v/>
      </c>
      <c r="BA78" t="str">
        <f t="shared" si="40"/>
        <v/>
      </c>
    </row>
    <row r="79" spans="9:53">
      <c r="I79" t="str">
        <f>IF(C79="","",COUNTIFS(Tabla1[[#All],[¿Pasó a miembro?]],"Si",Tabla1[[#All],[Tipo Incrito]],"&lt;&gt;Pre-Inscrito",Tabla1[[#All],[llave2]],Gráficos_!C79))</f>
        <v/>
      </c>
      <c r="J79" s="184" t="str">
        <f>IF(C79="","",COUNTIFS(Tabla1[[#All],[sem 01]],"=P",Tabla1[[#All],[llave2]],Gráficos_!C79))</f>
        <v/>
      </c>
      <c r="K79" t="str">
        <f>IF(C79="","",COUNTIFS(Tabla1[[#All],[sem 02]],"=P",Tabla1[[#All],[llave2]],Gráficos_!C79))</f>
        <v/>
      </c>
      <c r="L79" t="str">
        <f>IF(C79="","",COUNTIFS(Tabla1[[#All],[sem 03]],"=P",Tabla1[[#All],[llave2]],Gráficos_!C79))</f>
        <v/>
      </c>
      <c r="M79" t="str">
        <f>IF(C79="","",COUNTIFS(Tabla1[[#All],[sem 04]],"=P",Tabla1[[#All],[llave2]],Gráficos_!C79))</f>
        <v/>
      </c>
      <c r="N79" t="str">
        <f>IF(C79="","",COUNTIFS(Tabla1[[#All],[sem 05]],"=P",Tabla1[[#All],[llave2]],Gráficos_!C79))</f>
        <v/>
      </c>
      <c r="O79" t="str">
        <f>IF(C79="","",COUNTIFS(Tabla1[[#All],[sem 06]],"=P",Tabla1[[#All],[llave2]],Gráficos_!C79))</f>
        <v/>
      </c>
      <c r="P79" t="str">
        <f>IF(C79="","",COUNTIFS(Tabla1[[#All],[sem 07]],"=P",Tabla1[[#All],[llave2]],Gráficos_!C79))</f>
        <v/>
      </c>
      <c r="Q79" t="str">
        <f>IF(C79="","",COUNTIFS(Tabla1[[#All],[sem 08]],"=P",Tabla1[[#All],[llave2]],Gráficos_!C79))</f>
        <v/>
      </c>
      <c r="R79" t="str">
        <f>IF(C79="","",COUNTIFS(Tabla1[[#All],[sem 09]],"=P",Tabla1[[#All],[llave2]],Gráficos_!C79))</f>
        <v/>
      </c>
      <c r="S79" t="str">
        <f>IF(C79="","",COUNTIFS(Tabla1[[#All],[sem 10]],"=P",Tabla1[[#All],[llave2]],Gráficos_!C79))</f>
        <v/>
      </c>
      <c r="T79" t="str">
        <f>IF(C79="","",COUNTIFS(Tabla1[[#All],[sem 11]],"=P",Tabla1[[#All],[llave2]],Gráficos_!C79))</f>
        <v/>
      </c>
      <c r="U79" t="str">
        <f>IF(C79="","",COUNTIFS(Tabla1[[#All],[sem 12]],"=P",Tabla1[[#All],[llave2]],Gráficos_!C79))</f>
        <v/>
      </c>
      <c r="V79" t="str">
        <f>IF(C79="","",COUNTIFS(Tabla1[[#All],[sem 13]],"=P",Tabla1[[#All],[llave2]],Gráficos_!C79))</f>
        <v/>
      </c>
      <c r="W79" t="str">
        <f>IF(C79="","",COUNTIFS(Tabla1[[#All],[sem 14]],"=P",Tabla1[[#All],[llave2]],Gráficos_!C79))</f>
        <v/>
      </c>
      <c r="X79" t="str">
        <f>IF(C79="","",COUNTIFS(Tabla1[[#All],[sem 15]],"=P",Tabla1[[#All],[llave2]],Gráficos_!C79))</f>
        <v/>
      </c>
      <c r="Y79" s="188" t="str">
        <f>IF(C79="","",COUNTIFS(Tabla1[[#All],[sem 16]],"=P",Tabla1[[#All],[llave2]],Gráficos_!C79))</f>
        <v/>
      </c>
      <c r="AA79" s="184" t="str">
        <f t="shared" si="26"/>
        <v/>
      </c>
      <c r="AB79" t="str">
        <f t="shared" si="27"/>
        <v/>
      </c>
      <c r="AC79" s="62" t="str">
        <f t="shared" si="28"/>
        <v/>
      </c>
      <c r="AD79" t="str">
        <f t="shared" si="29"/>
        <v/>
      </c>
      <c r="AE79" t="str">
        <f t="shared" si="39"/>
        <v/>
      </c>
      <c r="AF79" t="str">
        <f t="shared" si="30"/>
        <v/>
      </c>
      <c r="AG79" t="str">
        <f t="shared" si="31"/>
        <v/>
      </c>
      <c r="AH79" t="str">
        <f t="shared" si="32"/>
        <v/>
      </c>
      <c r="AI79" t="str">
        <f t="shared" si="33"/>
        <v/>
      </c>
      <c r="AK79" t="str">
        <f t="shared" si="34"/>
        <v/>
      </c>
      <c r="AL79" t="str">
        <f t="shared" si="34"/>
        <v/>
      </c>
      <c r="AM79" t="str">
        <f t="shared" si="34"/>
        <v/>
      </c>
      <c r="AN79" t="str">
        <f t="shared" si="34"/>
        <v/>
      </c>
      <c r="AO79" t="str">
        <f t="shared" si="34"/>
        <v/>
      </c>
      <c r="AP79" t="str">
        <f t="shared" si="34"/>
        <v/>
      </c>
      <c r="AQ79" t="str">
        <f t="shared" si="34"/>
        <v/>
      </c>
      <c r="AR79" t="str">
        <f t="shared" si="34"/>
        <v/>
      </c>
      <c r="AS79" t="str">
        <f t="shared" si="34"/>
        <v/>
      </c>
      <c r="AT79" t="str">
        <f t="shared" si="34"/>
        <v/>
      </c>
      <c r="AU79" t="str">
        <f t="shared" si="34"/>
        <v/>
      </c>
      <c r="AV79" t="str">
        <f t="shared" si="34"/>
        <v/>
      </c>
      <c r="AW79" t="str">
        <f t="shared" si="35"/>
        <v/>
      </c>
      <c r="AX79" t="str">
        <f t="shared" si="36"/>
        <v/>
      </c>
      <c r="AY79" t="str">
        <f t="shared" si="37"/>
        <v/>
      </c>
      <c r="AZ79" s="188" t="str">
        <f t="shared" si="38"/>
        <v/>
      </c>
      <c r="BA79" t="str">
        <f t="shared" si="40"/>
        <v/>
      </c>
    </row>
    <row r="80" spans="9:53">
      <c r="I80" t="str">
        <f>IF(C80="","",COUNTIFS(Tabla1[[#All],[¿Pasó a miembro?]],"Si",Tabla1[[#All],[Tipo Incrito]],"&lt;&gt;Pre-Inscrito",Tabla1[[#All],[llave2]],Gráficos_!C80))</f>
        <v/>
      </c>
      <c r="J80" s="184" t="str">
        <f>IF(C80="","",COUNTIFS(Tabla1[[#All],[sem 01]],"=P",Tabla1[[#All],[llave2]],Gráficos_!C80))</f>
        <v/>
      </c>
      <c r="K80" t="str">
        <f>IF(C80="","",COUNTIFS(Tabla1[[#All],[sem 02]],"=P",Tabla1[[#All],[llave2]],Gráficos_!C80))</f>
        <v/>
      </c>
      <c r="L80" t="str">
        <f>IF(C80="","",COUNTIFS(Tabla1[[#All],[sem 03]],"=P",Tabla1[[#All],[llave2]],Gráficos_!C80))</f>
        <v/>
      </c>
      <c r="M80" t="str">
        <f>IF(C80="","",COUNTIFS(Tabla1[[#All],[sem 04]],"=P",Tabla1[[#All],[llave2]],Gráficos_!C80))</f>
        <v/>
      </c>
      <c r="N80" t="str">
        <f>IF(C80="","",COUNTIFS(Tabla1[[#All],[sem 05]],"=P",Tabla1[[#All],[llave2]],Gráficos_!C80))</f>
        <v/>
      </c>
      <c r="O80" t="str">
        <f>IF(C80="","",COUNTIFS(Tabla1[[#All],[sem 06]],"=P",Tabla1[[#All],[llave2]],Gráficos_!C80))</f>
        <v/>
      </c>
      <c r="P80" t="str">
        <f>IF(C80="","",COUNTIFS(Tabla1[[#All],[sem 07]],"=P",Tabla1[[#All],[llave2]],Gráficos_!C80))</f>
        <v/>
      </c>
      <c r="Q80" t="str">
        <f>IF(C80="","",COUNTIFS(Tabla1[[#All],[sem 08]],"=P",Tabla1[[#All],[llave2]],Gráficos_!C80))</f>
        <v/>
      </c>
      <c r="R80" t="str">
        <f>IF(C80="","",COUNTIFS(Tabla1[[#All],[sem 09]],"=P",Tabla1[[#All],[llave2]],Gráficos_!C80))</f>
        <v/>
      </c>
      <c r="S80" t="str">
        <f>IF(C80="","",COUNTIFS(Tabla1[[#All],[sem 10]],"=P",Tabla1[[#All],[llave2]],Gráficos_!C80))</f>
        <v/>
      </c>
      <c r="T80" t="str">
        <f>IF(C80="","",COUNTIFS(Tabla1[[#All],[sem 11]],"=P",Tabla1[[#All],[llave2]],Gráficos_!C80))</f>
        <v/>
      </c>
      <c r="U80" t="str">
        <f>IF(C80="","",COUNTIFS(Tabla1[[#All],[sem 12]],"=P",Tabla1[[#All],[llave2]],Gráficos_!C80))</f>
        <v/>
      </c>
      <c r="V80" t="str">
        <f>IF(C80="","",COUNTIFS(Tabla1[[#All],[sem 13]],"=P",Tabla1[[#All],[llave2]],Gráficos_!C80))</f>
        <v/>
      </c>
      <c r="W80" t="str">
        <f>IF(C80="","",COUNTIFS(Tabla1[[#All],[sem 14]],"=P",Tabla1[[#All],[llave2]],Gráficos_!C80))</f>
        <v/>
      </c>
      <c r="X80" t="str">
        <f>IF(C80="","",COUNTIFS(Tabla1[[#All],[sem 15]],"=P",Tabla1[[#All],[llave2]],Gráficos_!C80))</f>
        <v/>
      </c>
      <c r="Y80" s="188" t="str">
        <f>IF(C80="","",COUNTIFS(Tabla1[[#All],[sem 16]],"=P",Tabla1[[#All],[llave2]],Gráficos_!C80))</f>
        <v/>
      </c>
      <c r="AA80" s="184" t="str">
        <f t="shared" si="26"/>
        <v/>
      </c>
      <c r="AB80" t="str">
        <f t="shared" si="27"/>
        <v/>
      </c>
      <c r="AC80" s="62" t="str">
        <f t="shared" si="28"/>
        <v/>
      </c>
      <c r="AD80" t="str">
        <f t="shared" si="29"/>
        <v/>
      </c>
      <c r="AE80" t="str">
        <f t="shared" si="39"/>
        <v/>
      </c>
      <c r="AF80" t="str">
        <f t="shared" si="30"/>
        <v/>
      </c>
      <c r="AG80" t="str">
        <f t="shared" si="31"/>
        <v/>
      </c>
      <c r="AH80" t="str">
        <f t="shared" si="32"/>
        <v/>
      </c>
      <c r="AI80" t="str">
        <f t="shared" si="33"/>
        <v/>
      </c>
      <c r="AK80" t="str">
        <f t="shared" si="34"/>
        <v/>
      </c>
      <c r="AL80" t="str">
        <f t="shared" si="34"/>
        <v/>
      </c>
      <c r="AM80" t="str">
        <f t="shared" si="34"/>
        <v/>
      </c>
      <c r="AN80" t="str">
        <f t="shared" si="34"/>
        <v/>
      </c>
      <c r="AO80" t="str">
        <f t="shared" si="34"/>
        <v/>
      </c>
      <c r="AP80" t="str">
        <f t="shared" si="34"/>
        <v/>
      </c>
      <c r="AQ80" t="str">
        <f t="shared" si="34"/>
        <v/>
      </c>
      <c r="AR80" t="str">
        <f t="shared" si="34"/>
        <v/>
      </c>
      <c r="AS80" t="str">
        <f t="shared" si="34"/>
        <v/>
      </c>
      <c r="AT80" t="str">
        <f t="shared" si="34"/>
        <v/>
      </c>
      <c r="AU80" t="str">
        <f t="shared" si="34"/>
        <v/>
      </c>
      <c r="AV80" t="str">
        <f t="shared" si="34"/>
        <v/>
      </c>
      <c r="AW80" t="str">
        <f t="shared" si="35"/>
        <v/>
      </c>
      <c r="AX80" t="str">
        <f t="shared" si="36"/>
        <v/>
      </c>
      <c r="AY80" t="str">
        <f t="shared" si="37"/>
        <v/>
      </c>
      <c r="AZ80" s="188" t="str">
        <f t="shared" si="38"/>
        <v/>
      </c>
      <c r="BA80" t="str">
        <f t="shared" si="40"/>
        <v/>
      </c>
    </row>
    <row r="81" spans="9:53">
      <c r="I81" t="str">
        <f>IF(C81="","",COUNTIFS(Tabla1[[#All],[¿Pasó a miembro?]],"Si",Tabla1[[#All],[Tipo Incrito]],"&lt;&gt;Pre-Inscrito",Tabla1[[#All],[llave2]],Gráficos_!C81))</f>
        <v/>
      </c>
      <c r="J81" s="184" t="str">
        <f>IF(C81="","",COUNTIFS(Tabla1[[#All],[sem 01]],"=P",Tabla1[[#All],[llave2]],Gráficos_!C81))</f>
        <v/>
      </c>
      <c r="K81" t="str">
        <f>IF(C81="","",COUNTIFS(Tabla1[[#All],[sem 02]],"=P",Tabla1[[#All],[llave2]],Gráficos_!C81))</f>
        <v/>
      </c>
      <c r="L81" t="str">
        <f>IF(C81="","",COUNTIFS(Tabla1[[#All],[sem 03]],"=P",Tabla1[[#All],[llave2]],Gráficos_!C81))</f>
        <v/>
      </c>
      <c r="M81" t="str">
        <f>IF(C81="","",COUNTIFS(Tabla1[[#All],[sem 04]],"=P",Tabla1[[#All],[llave2]],Gráficos_!C81))</f>
        <v/>
      </c>
      <c r="N81" t="str">
        <f>IF(C81="","",COUNTIFS(Tabla1[[#All],[sem 05]],"=P",Tabla1[[#All],[llave2]],Gráficos_!C81))</f>
        <v/>
      </c>
      <c r="O81" t="str">
        <f>IF(C81="","",COUNTIFS(Tabla1[[#All],[sem 06]],"=P",Tabla1[[#All],[llave2]],Gráficos_!C81))</f>
        <v/>
      </c>
      <c r="P81" t="str">
        <f>IF(C81="","",COUNTIFS(Tabla1[[#All],[sem 07]],"=P",Tabla1[[#All],[llave2]],Gráficos_!C81))</f>
        <v/>
      </c>
      <c r="Q81" t="str">
        <f>IF(C81="","",COUNTIFS(Tabla1[[#All],[sem 08]],"=P",Tabla1[[#All],[llave2]],Gráficos_!C81))</f>
        <v/>
      </c>
      <c r="R81" t="str">
        <f>IF(C81="","",COUNTIFS(Tabla1[[#All],[sem 09]],"=P",Tabla1[[#All],[llave2]],Gráficos_!C81))</f>
        <v/>
      </c>
      <c r="S81" t="str">
        <f>IF(C81="","",COUNTIFS(Tabla1[[#All],[sem 10]],"=P",Tabla1[[#All],[llave2]],Gráficos_!C81))</f>
        <v/>
      </c>
      <c r="T81" t="str">
        <f>IF(C81="","",COUNTIFS(Tabla1[[#All],[sem 11]],"=P",Tabla1[[#All],[llave2]],Gráficos_!C81))</f>
        <v/>
      </c>
      <c r="U81" t="str">
        <f>IF(C81="","",COUNTIFS(Tabla1[[#All],[sem 12]],"=P",Tabla1[[#All],[llave2]],Gráficos_!C81))</f>
        <v/>
      </c>
      <c r="V81" t="str">
        <f>IF(C81="","",COUNTIFS(Tabla1[[#All],[sem 13]],"=P",Tabla1[[#All],[llave2]],Gráficos_!C81))</f>
        <v/>
      </c>
      <c r="W81" t="str">
        <f>IF(C81="","",COUNTIFS(Tabla1[[#All],[sem 14]],"=P",Tabla1[[#All],[llave2]],Gráficos_!C81))</f>
        <v/>
      </c>
      <c r="X81" t="str">
        <f>IF(C81="","",COUNTIFS(Tabla1[[#All],[sem 15]],"=P",Tabla1[[#All],[llave2]],Gráficos_!C81))</f>
        <v/>
      </c>
      <c r="Y81" s="188" t="str">
        <f>IF(C81="","",COUNTIFS(Tabla1[[#All],[sem 16]],"=P",Tabla1[[#All],[llave2]],Gráficos_!C81))</f>
        <v/>
      </c>
      <c r="AA81" s="184" t="str">
        <f t="shared" si="26"/>
        <v/>
      </c>
      <c r="AB81" t="str">
        <f t="shared" si="27"/>
        <v/>
      </c>
      <c r="AC81" s="62" t="str">
        <f t="shared" si="28"/>
        <v/>
      </c>
      <c r="AD81" t="str">
        <f t="shared" si="29"/>
        <v/>
      </c>
      <c r="AE81" t="str">
        <f t="shared" si="39"/>
        <v/>
      </c>
      <c r="AF81" t="str">
        <f t="shared" si="30"/>
        <v/>
      </c>
      <c r="AG81" t="str">
        <f t="shared" si="31"/>
        <v/>
      </c>
      <c r="AH81" t="str">
        <f t="shared" si="32"/>
        <v/>
      </c>
      <c r="AI81" t="str">
        <f t="shared" si="33"/>
        <v/>
      </c>
      <c r="AK81" t="str">
        <f t="shared" si="34"/>
        <v/>
      </c>
      <c r="AL81" t="str">
        <f t="shared" si="34"/>
        <v/>
      </c>
      <c r="AM81" t="str">
        <f t="shared" si="34"/>
        <v/>
      </c>
      <c r="AN81" t="str">
        <f t="shared" si="34"/>
        <v/>
      </c>
      <c r="AO81" t="str">
        <f t="shared" si="34"/>
        <v/>
      </c>
      <c r="AP81" t="str">
        <f t="shared" si="34"/>
        <v/>
      </c>
      <c r="AQ81" t="str">
        <f t="shared" si="34"/>
        <v/>
      </c>
      <c r="AR81" t="str">
        <f t="shared" si="34"/>
        <v/>
      </c>
      <c r="AS81" t="str">
        <f t="shared" si="34"/>
        <v/>
      </c>
      <c r="AT81" t="str">
        <f t="shared" si="34"/>
        <v/>
      </c>
      <c r="AU81" t="str">
        <f t="shared" si="34"/>
        <v/>
      </c>
      <c r="AV81" t="str">
        <f t="shared" si="34"/>
        <v/>
      </c>
      <c r="AW81" t="str">
        <f t="shared" si="35"/>
        <v/>
      </c>
      <c r="AX81" t="str">
        <f t="shared" si="36"/>
        <v/>
      </c>
      <c r="AY81" t="str">
        <f t="shared" si="37"/>
        <v/>
      </c>
      <c r="AZ81" s="188" t="str">
        <f t="shared" si="38"/>
        <v/>
      </c>
      <c r="BA81" t="str">
        <f t="shared" si="40"/>
        <v/>
      </c>
    </row>
    <row r="82" spans="9:53">
      <c r="I82" t="str">
        <f>IF(C82="","",COUNTIFS(Tabla1[[#All],[¿Pasó a miembro?]],"Si",Tabla1[[#All],[Tipo Incrito]],"&lt;&gt;Pre-Inscrito",Tabla1[[#All],[llave2]],Gráficos_!C82))</f>
        <v/>
      </c>
      <c r="J82" s="184" t="str">
        <f>IF(C82="","",COUNTIFS(Tabla1[[#All],[sem 01]],"=P",Tabla1[[#All],[llave2]],Gráficos_!C82))</f>
        <v/>
      </c>
      <c r="K82" t="str">
        <f>IF(C82="","",COUNTIFS(Tabla1[[#All],[sem 02]],"=P",Tabla1[[#All],[llave2]],Gráficos_!C82))</f>
        <v/>
      </c>
      <c r="L82" t="str">
        <f>IF(C82="","",COUNTIFS(Tabla1[[#All],[sem 03]],"=P",Tabla1[[#All],[llave2]],Gráficos_!C82))</f>
        <v/>
      </c>
      <c r="M82" t="str">
        <f>IF(C82="","",COUNTIFS(Tabla1[[#All],[sem 04]],"=P",Tabla1[[#All],[llave2]],Gráficos_!C82))</f>
        <v/>
      </c>
      <c r="N82" t="str">
        <f>IF(C82="","",COUNTIFS(Tabla1[[#All],[sem 05]],"=P",Tabla1[[#All],[llave2]],Gráficos_!C82))</f>
        <v/>
      </c>
      <c r="O82" t="str">
        <f>IF(C82="","",COUNTIFS(Tabla1[[#All],[sem 06]],"=P",Tabla1[[#All],[llave2]],Gráficos_!C82))</f>
        <v/>
      </c>
      <c r="P82" t="str">
        <f>IF(C82="","",COUNTIFS(Tabla1[[#All],[sem 07]],"=P",Tabla1[[#All],[llave2]],Gráficos_!C82))</f>
        <v/>
      </c>
      <c r="Q82" t="str">
        <f>IF(C82="","",COUNTIFS(Tabla1[[#All],[sem 08]],"=P",Tabla1[[#All],[llave2]],Gráficos_!C82))</f>
        <v/>
      </c>
      <c r="R82" t="str">
        <f>IF(C82="","",COUNTIFS(Tabla1[[#All],[sem 09]],"=P",Tabla1[[#All],[llave2]],Gráficos_!C82))</f>
        <v/>
      </c>
      <c r="S82" t="str">
        <f>IF(C82="","",COUNTIFS(Tabla1[[#All],[sem 10]],"=P",Tabla1[[#All],[llave2]],Gráficos_!C82))</f>
        <v/>
      </c>
      <c r="T82" t="str">
        <f>IF(C82="","",COUNTIFS(Tabla1[[#All],[sem 11]],"=P",Tabla1[[#All],[llave2]],Gráficos_!C82))</f>
        <v/>
      </c>
      <c r="U82" t="str">
        <f>IF(C82="","",COUNTIFS(Tabla1[[#All],[sem 12]],"=P",Tabla1[[#All],[llave2]],Gráficos_!C82))</f>
        <v/>
      </c>
      <c r="V82" t="str">
        <f>IF(C82="","",COUNTIFS(Tabla1[[#All],[sem 13]],"=P",Tabla1[[#All],[llave2]],Gráficos_!C82))</f>
        <v/>
      </c>
      <c r="W82" t="str">
        <f>IF(C82="","",COUNTIFS(Tabla1[[#All],[sem 14]],"=P",Tabla1[[#All],[llave2]],Gráficos_!C82))</f>
        <v/>
      </c>
      <c r="X82" t="str">
        <f>IF(C82="","",COUNTIFS(Tabla1[[#All],[sem 15]],"=P",Tabla1[[#All],[llave2]],Gráficos_!C82))</f>
        <v/>
      </c>
      <c r="Y82" s="188" t="str">
        <f>IF(C82="","",COUNTIFS(Tabla1[[#All],[sem 16]],"=P",Tabla1[[#All],[llave2]],Gráficos_!C82))</f>
        <v/>
      </c>
      <c r="AA82" s="184" t="str">
        <f t="shared" si="26"/>
        <v/>
      </c>
      <c r="AB82" t="str">
        <f t="shared" si="27"/>
        <v/>
      </c>
      <c r="AC82" s="62" t="str">
        <f t="shared" si="28"/>
        <v/>
      </c>
      <c r="AD82" t="str">
        <f t="shared" si="29"/>
        <v/>
      </c>
      <c r="AE82" t="str">
        <f t="shared" si="39"/>
        <v/>
      </c>
      <c r="AF82" t="str">
        <f t="shared" si="30"/>
        <v/>
      </c>
      <c r="AG82" t="str">
        <f t="shared" si="31"/>
        <v/>
      </c>
      <c r="AH82" t="str">
        <f t="shared" si="32"/>
        <v/>
      </c>
      <c r="AI82" t="str">
        <f t="shared" si="33"/>
        <v/>
      </c>
      <c r="AK82" t="str">
        <f t="shared" si="34"/>
        <v/>
      </c>
      <c r="AL82" t="str">
        <f t="shared" si="34"/>
        <v/>
      </c>
      <c r="AM82" t="str">
        <f t="shared" si="34"/>
        <v/>
      </c>
      <c r="AN82" t="str">
        <f t="shared" si="34"/>
        <v/>
      </c>
      <c r="AO82" t="str">
        <f t="shared" si="34"/>
        <v/>
      </c>
      <c r="AP82" t="str">
        <f t="shared" si="34"/>
        <v/>
      </c>
      <c r="AQ82" t="str">
        <f t="shared" si="34"/>
        <v/>
      </c>
      <c r="AR82" t="str">
        <f t="shared" si="34"/>
        <v/>
      </c>
      <c r="AS82" t="str">
        <f t="shared" si="34"/>
        <v/>
      </c>
      <c r="AT82" t="str">
        <f t="shared" si="34"/>
        <v/>
      </c>
      <c r="AU82" t="str">
        <f t="shared" si="34"/>
        <v/>
      </c>
      <c r="AV82" t="str">
        <f t="shared" si="34"/>
        <v/>
      </c>
      <c r="AW82" t="str">
        <f t="shared" si="35"/>
        <v/>
      </c>
      <c r="AX82" t="str">
        <f t="shared" si="36"/>
        <v/>
      </c>
      <c r="AY82" t="str">
        <f t="shared" si="37"/>
        <v/>
      </c>
      <c r="AZ82" s="188" t="str">
        <f t="shared" si="38"/>
        <v/>
      </c>
      <c r="BA82" t="str">
        <f t="shared" si="40"/>
        <v/>
      </c>
    </row>
    <row r="83" spans="9:53">
      <c r="I83" t="str">
        <f>IF(C83="","",COUNTIFS(Tabla1[[#All],[¿Pasó a miembro?]],"Si",Tabla1[[#All],[Tipo Incrito]],"&lt;&gt;Pre-Inscrito",Tabla1[[#All],[llave2]],Gráficos_!C83))</f>
        <v/>
      </c>
      <c r="J83" s="184" t="str">
        <f>IF(C83="","",COUNTIFS(Tabla1[[#All],[sem 01]],"=P",Tabla1[[#All],[llave2]],Gráficos_!C83))</f>
        <v/>
      </c>
      <c r="K83" t="str">
        <f>IF(C83="","",COUNTIFS(Tabla1[[#All],[sem 02]],"=P",Tabla1[[#All],[llave2]],Gráficos_!C83))</f>
        <v/>
      </c>
      <c r="L83" t="str">
        <f>IF(C83="","",COUNTIFS(Tabla1[[#All],[sem 03]],"=P",Tabla1[[#All],[llave2]],Gráficos_!C83))</f>
        <v/>
      </c>
      <c r="M83" t="str">
        <f>IF(C83="","",COUNTIFS(Tabla1[[#All],[sem 04]],"=P",Tabla1[[#All],[llave2]],Gráficos_!C83))</f>
        <v/>
      </c>
      <c r="N83" t="str">
        <f>IF(C83="","",COUNTIFS(Tabla1[[#All],[sem 05]],"=P",Tabla1[[#All],[llave2]],Gráficos_!C83))</f>
        <v/>
      </c>
      <c r="O83" t="str">
        <f>IF(C83="","",COUNTIFS(Tabla1[[#All],[sem 06]],"=P",Tabla1[[#All],[llave2]],Gráficos_!C83))</f>
        <v/>
      </c>
      <c r="P83" t="str">
        <f>IF(C83="","",COUNTIFS(Tabla1[[#All],[sem 07]],"=P",Tabla1[[#All],[llave2]],Gráficos_!C83))</f>
        <v/>
      </c>
      <c r="Q83" t="str">
        <f>IF(C83="","",COUNTIFS(Tabla1[[#All],[sem 08]],"=P",Tabla1[[#All],[llave2]],Gráficos_!C83))</f>
        <v/>
      </c>
      <c r="R83" t="str">
        <f>IF(C83="","",COUNTIFS(Tabla1[[#All],[sem 09]],"=P",Tabla1[[#All],[llave2]],Gráficos_!C83))</f>
        <v/>
      </c>
      <c r="S83" t="str">
        <f>IF(C83="","",COUNTIFS(Tabla1[[#All],[sem 10]],"=P",Tabla1[[#All],[llave2]],Gráficos_!C83))</f>
        <v/>
      </c>
      <c r="T83" t="str">
        <f>IF(C83="","",COUNTIFS(Tabla1[[#All],[sem 11]],"=P",Tabla1[[#All],[llave2]],Gráficos_!C83))</f>
        <v/>
      </c>
      <c r="U83" t="str">
        <f>IF(C83="","",COUNTIFS(Tabla1[[#All],[sem 12]],"=P",Tabla1[[#All],[llave2]],Gráficos_!C83))</f>
        <v/>
      </c>
      <c r="V83" t="str">
        <f>IF(C83="","",COUNTIFS(Tabla1[[#All],[sem 13]],"=P",Tabla1[[#All],[llave2]],Gráficos_!C83))</f>
        <v/>
      </c>
      <c r="W83" t="str">
        <f>IF(C83="","",COUNTIFS(Tabla1[[#All],[sem 14]],"=P",Tabla1[[#All],[llave2]],Gráficos_!C83))</f>
        <v/>
      </c>
      <c r="X83" t="str">
        <f>IF(C83="","",COUNTIFS(Tabla1[[#All],[sem 15]],"=P",Tabla1[[#All],[llave2]],Gráficos_!C83))</f>
        <v/>
      </c>
      <c r="Y83" s="188" t="str">
        <f>IF(C83="","",COUNTIFS(Tabla1[[#All],[sem 16]],"=P",Tabla1[[#All],[llave2]],Gráficos_!C83))</f>
        <v/>
      </c>
      <c r="AA83" s="184" t="str">
        <f t="shared" si="26"/>
        <v/>
      </c>
      <c r="AB83" t="str">
        <f t="shared" si="27"/>
        <v/>
      </c>
      <c r="AC83" s="62" t="str">
        <f t="shared" si="28"/>
        <v/>
      </c>
      <c r="AD83" t="str">
        <f t="shared" si="29"/>
        <v/>
      </c>
      <c r="AE83" t="str">
        <f t="shared" si="39"/>
        <v/>
      </c>
      <c r="AF83" t="str">
        <f t="shared" si="30"/>
        <v/>
      </c>
      <c r="AG83" t="str">
        <f t="shared" si="31"/>
        <v/>
      </c>
      <c r="AH83" t="str">
        <f t="shared" si="32"/>
        <v/>
      </c>
      <c r="AI83" t="str">
        <f t="shared" si="33"/>
        <v/>
      </c>
      <c r="AK83" t="str">
        <f t="shared" si="34"/>
        <v/>
      </c>
      <c r="AL83" t="str">
        <f t="shared" si="34"/>
        <v/>
      </c>
      <c r="AM83" t="str">
        <f t="shared" si="34"/>
        <v/>
      </c>
      <c r="AN83" t="str">
        <f t="shared" si="34"/>
        <v/>
      </c>
      <c r="AO83" t="str">
        <f t="shared" si="34"/>
        <v/>
      </c>
      <c r="AP83" t="str">
        <f t="shared" si="34"/>
        <v/>
      </c>
      <c r="AQ83" t="str">
        <f t="shared" si="34"/>
        <v/>
      </c>
      <c r="AR83" t="str">
        <f t="shared" si="34"/>
        <v/>
      </c>
      <c r="AS83" t="str">
        <f t="shared" si="34"/>
        <v/>
      </c>
      <c r="AT83" t="str">
        <f t="shared" si="34"/>
        <v/>
      </c>
      <c r="AU83" t="str">
        <f t="shared" si="34"/>
        <v/>
      </c>
      <c r="AV83" t="str">
        <f t="shared" si="34"/>
        <v/>
      </c>
      <c r="AW83" t="str">
        <f t="shared" si="35"/>
        <v/>
      </c>
      <c r="AX83" t="str">
        <f t="shared" si="36"/>
        <v/>
      </c>
      <c r="AY83" t="str">
        <f t="shared" si="37"/>
        <v/>
      </c>
      <c r="AZ83" s="188" t="str">
        <f t="shared" si="38"/>
        <v/>
      </c>
      <c r="BA83" t="str">
        <f t="shared" si="40"/>
        <v/>
      </c>
    </row>
    <row r="84" spans="9:53">
      <c r="I84" t="str">
        <f>IF(C84="","",COUNTIFS(Tabla1[[#All],[¿Pasó a miembro?]],"Si",Tabla1[[#All],[Tipo Incrito]],"&lt;&gt;Pre-Inscrito",Tabla1[[#All],[llave2]],Gráficos_!C84))</f>
        <v/>
      </c>
      <c r="J84" s="184" t="str">
        <f>IF(C84="","",COUNTIFS(Tabla1[[#All],[sem 01]],"=P",Tabla1[[#All],[llave2]],Gráficos_!C84))</f>
        <v/>
      </c>
      <c r="K84" t="str">
        <f>IF(C84="","",COUNTIFS(Tabla1[[#All],[sem 02]],"=P",Tabla1[[#All],[llave2]],Gráficos_!C84))</f>
        <v/>
      </c>
      <c r="L84" t="str">
        <f>IF(C84="","",COUNTIFS(Tabla1[[#All],[sem 03]],"=P",Tabla1[[#All],[llave2]],Gráficos_!C84))</f>
        <v/>
      </c>
      <c r="M84" t="str">
        <f>IF(C84="","",COUNTIFS(Tabla1[[#All],[sem 04]],"=P",Tabla1[[#All],[llave2]],Gráficos_!C84))</f>
        <v/>
      </c>
      <c r="N84" t="str">
        <f>IF(C84="","",COUNTIFS(Tabla1[[#All],[sem 05]],"=P",Tabla1[[#All],[llave2]],Gráficos_!C84))</f>
        <v/>
      </c>
      <c r="O84" t="str">
        <f>IF(C84="","",COUNTIFS(Tabla1[[#All],[sem 06]],"=P",Tabla1[[#All],[llave2]],Gráficos_!C84))</f>
        <v/>
      </c>
      <c r="P84" t="str">
        <f>IF(C84="","",COUNTIFS(Tabla1[[#All],[sem 07]],"=P",Tabla1[[#All],[llave2]],Gráficos_!C84))</f>
        <v/>
      </c>
      <c r="Q84" t="str">
        <f>IF(C84="","",COUNTIFS(Tabla1[[#All],[sem 08]],"=P",Tabla1[[#All],[llave2]],Gráficos_!C84))</f>
        <v/>
      </c>
      <c r="R84" t="str">
        <f>IF(C84="","",COUNTIFS(Tabla1[[#All],[sem 09]],"=P",Tabla1[[#All],[llave2]],Gráficos_!C84))</f>
        <v/>
      </c>
      <c r="S84" t="str">
        <f>IF(C84="","",COUNTIFS(Tabla1[[#All],[sem 10]],"=P",Tabla1[[#All],[llave2]],Gráficos_!C84))</f>
        <v/>
      </c>
      <c r="T84" t="str">
        <f>IF(C84="","",COUNTIFS(Tabla1[[#All],[sem 11]],"=P",Tabla1[[#All],[llave2]],Gráficos_!C84))</f>
        <v/>
      </c>
      <c r="U84" t="str">
        <f>IF(C84="","",COUNTIFS(Tabla1[[#All],[sem 12]],"=P",Tabla1[[#All],[llave2]],Gráficos_!C84))</f>
        <v/>
      </c>
      <c r="V84" t="str">
        <f>IF(C84="","",COUNTIFS(Tabla1[[#All],[sem 13]],"=P",Tabla1[[#All],[llave2]],Gráficos_!C84))</f>
        <v/>
      </c>
      <c r="W84" t="str">
        <f>IF(C84="","",COUNTIFS(Tabla1[[#All],[sem 14]],"=P",Tabla1[[#All],[llave2]],Gráficos_!C84))</f>
        <v/>
      </c>
      <c r="X84" t="str">
        <f>IF(C84="","",COUNTIFS(Tabla1[[#All],[sem 15]],"=P",Tabla1[[#All],[llave2]],Gráficos_!C84))</f>
        <v/>
      </c>
      <c r="Y84" s="188" t="str">
        <f>IF(C84="","",COUNTIFS(Tabla1[[#All],[sem 16]],"=P",Tabla1[[#All],[llave2]],Gráficos_!C84))</f>
        <v/>
      </c>
      <c r="AA84" s="184" t="str">
        <f t="shared" si="26"/>
        <v/>
      </c>
      <c r="AB84" t="str">
        <f t="shared" si="27"/>
        <v/>
      </c>
      <c r="AC84" s="62" t="str">
        <f t="shared" si="28"/>
        <v/>
      </c>
      <c r="AD84" t="str">
        <f t="shared" si="29"/>
        <v/>
      </c>
      <c r="AE84" t="str">
        <f t="shared" si="39"/>
        <v/>
      </c>
      <c r="AF84" t="str">
        <f t="shared" si="30"/>
        <v/>
      </c>
      <c r="AG84" t="str">
        <f t="shared" si="31"/>
        <v/>
      </c>
      <c r="AH84" t="str">
        <f t="shared" si="32"/>
        <v/>
      </c>
      <c r="AI84" t="str">
        <f t="shared" si="33"/>
        <v/>
      </c>
      <c r="AK84" t="str">
        <f t="shared" si="34"/>
        <v/>
      </c>
      <c r="AL84" t="str">
        <f t="shared" si="34"/>
        <v/>
      </c>
      <c r="AM84" t="str">
        <f t="shared" si="34"/>
        <v/>
      </c>
      <c r="AN84" t="str">
        <f t="shared" si="34"/>
        <v/>
      </c>
      <c r="AO84" t="str">
        <f t="shared" si="34"/>
        <v/>
      </c>
      <c r="AP84" t="str">
        <f t="shared" si="34"/>
        <v/>
      </c>
      <c r="AQ84" t="str">
        <f t="shared" si="34"/>
        <v/>
      </c>
      <c r="AR84" t="str">
        <f t="shared" si="34"/>
        <v/>
      </c>
      <c r="AS84" t="str">
        <f t="shared" si="34"/>
        <v/>
      </c>
      <c r="AT84" t="str">
        <f t="shared" si="34"/>
        <v/>
      </c>
      <c r="AU84" t="str">
        <f t="shared" si="34"/>
        <v/>
      </c>
      <c r="AV84" t="str">
        <f t="shared" si="34"/>
        <v/>
      </c>
      <c r="AW84" t="str">
        <f t="shared" si="35"/>
        <v/>
      </c>
      <c r="AX84" t="str">
        <f t="shared" si="36"/>
        <v/>
      </c>
      <c r="AY84" t="str">
        <f t="shared" si="37"/>
        <v/>
      </c>
      <c r="AZ84" s="188" t="str">
        <f t="shared" si="38"/>
        <v/>
      </c>
      <c r="BA84" t="str">
        <f t="shared" si="40"/>
        <v/>
      </c>
    </row>
    <row r="85" spans="9:53">
      <c r="I85" t="str">
        <f>IF(C85="","",COUNTIFS(Tabla1[[#All],[¿Pasó a miembro?]],"Si",Tabla1[[#All],[Tipo Incrito]],"&lt;&gt;Pre-Inscrito",Tabla1[[#All],[llave2]],Gráficos_!C85))</f>
        <v/>
      </c>
      <c r="J85" s="184" t="str">
        <f>IF(C85="","",COUNTIFS(Tabla1[[#All],[sem 01]],"=P",Tabla1[[#All],[llave2]],Gráficos_!C85))</f>
        <v/>
      </c>
      <c r="K85" t="str">
        <f>IF(C85="","",COUNTIFS(Tabla1[[#All],[sem 02]],"=P",Tabla1[[#All],[llave2]],Gráficos_!C85))</f>
        <v/>
      </c>
      <c r="L85" t="str">
        <f>IF(C85="","",COUNTIFS(Tabla1[[#All],[sem 03]],"=P",Tabla1[[#All],[llave2]],Gráficos_!C85))</f>
        <v/>
      </c>
      <c r="M85" t="str">
        <f>IF(C85="","",COUNTIFS(Tabla1[[#All],[sem 04]],"=P",Tabla1[[#All],[llave2]],Gráficos_!C85))</f>
        <v/>
      </c>
      <c r="N85" t="str">
        <f>IF(C85="","",COUNTIFS(Tabla1[[#All],[sem 05]],"=P",Tabla1[[#All],[llave2]],Gráficos_!C85))</f>
        <v/>
      </c>
      <c r="O85" t="str">
        <f>IF(C85="","",COUNTIFS(Tabla1[[#All],[sem 06]],"=P",Tabla1[[#All],[llave2]],Gráficos_!C85))</f>
        <v/>
      </c>
      <c r="P85" t="str">
        <f>IF(C85="","",COUNTIFS(Tabla1[[#All],[sem 07]],"=P",Tabla1[[#All],[llave2]],Gráficos_!C85))</f>
        <v/>
      </c>
      <c r="Q85" t="str">
        <f>IF(C85="","",COUNTIFS(Tabla1[[#All],[sem 08]],"=P",Tabla1[[#All],[llave2]],Gráficos_!C85))</f>
        <v/>
      </c>
      <c r="R85" t="str">
        <f>IF(C85="","",COUNTIFS(Tabla1[[#All],[sem 09]],"=P",Tabla1[[#All],[llave2]],Gráficos_!C85))</f>
        <v/>
      </c>
      <c r="S85" t="str">
        <f>IF(C85="","",COUNTIFS(Tabla1[[#All],[sem 10]],"=P",Tabla1[[#All],[llave2]],Gráficos_!C85))</f>
        <v/>
      </c>
      <c r="T85" t="str">
        <f>IF(C85="","",COUNTIFS(Tabla1[[#All],[sem 11]],"=P",Tabla1[[#All],[llave2]],Gráficos_!C85))</f>
        <v/>
      </c>
      <c r="U85" t="str">
        <f>IF(C85="","",COUNTIFS(Tabla1[[#All],[sem 12]],"=P",Tabla1[[#All],[llave2]],Gráficos_!C85))</f>
        <v/>
      </c>
      <c r="V85" t="str">
        <f>IF(C85="","",COUNTIFS(Tabla1[[#All],[sem 13]],"=P",Tabla1[[#All],[llave2]],Gráficos_!C85))</f>
        <v/>
      </c>
      <c r="W85" t="str">
        <f>IF(C85="","",COUNTIFS(Tabla1[[#All],[sem 14]],"=P",Tabla1[[#All],[llave2]],Gráficos_!C85))</f>
        <v/>
      </c>
      <c r="X85" t="str">
        <f>IF(C85="","",COUNTIFS(Tabla1[[#All],[sem 15]],"=P",Tabla1[[#All],[llave2]],Gráficos_!C85))</f>
        <v/>
      </c>
      <c r="Y85" s="188" t="str">
        <f>IF(C85="","",COUNTIFS(Tabla1[[#All],[sem 16]],"=P",Tabla1[[#All],[llave2]],Gráficos_!C85))</f>
        <v/>
      </c>
      <c r="AA85" s="184" t="str">
        <f t="shared" si="26"/>
        <v/>
      </c>
      <c r="AB85" t="str">
        <f t="shared" si="27"/>
        <v/>
      </c>
      <c r="AC85" s="62" t="str">
        <f t="shared" si="28"/>
        <v/>
      </c>
      <c r="AD85" t="str">
        <f t="shared" si="29"/>
        <v/>
      </c>
      <c r="AE85" t="str">
        <f t="shared" si="39"/>
        <v/>
      </c>
      <c r="AF85" t="str">
        <f t="shared" si="30"/>
        <v/>
      </c>
      <c r="AG85" t="str">
        <f t="shared" si="31"/>
        <v/>
      </c>
      <c r="AH85" t="str">
        <f t="shared" si="32"/>
        <v/>
      </c>
      <c r="AI85" t="str">
        <f t="shared" si="33"/>
        <v/>
      </c>
      <c r="AK85" t="str">
        <f t="shared" si="34"/>
        <v/>
      </c>
      <c r="AL85" t="str">
        <f t="shared" si="34"/>
        <v/>
      </c>
      <c r="AM85" t="str">
        <f t="shared" si="34"/>
        <v/>
      </c>
      <c r="AN85" t="str">
        <f t="shared" si="34"/>
        <v/>
      </c>
      <c r="AO85" t="str">
        <f t="shared" si="34"/>
        <v/>
      </c>
      <c r="AP85" t="str">
        <f t="shared" si="34"/>
        <v/>
      </c>
      <c r="AQ85" t="str">
        <f t="shared" si="34"/>
        <v/>
      </c>
      <c r="AR85" t="str">
        <f t="shared" si="34"/>
        <v/>
      </c>
      <c r="AS85" t="str">
        <f t="shared" si="34"/>
        <v/>
      </c>
      <c r="AT85" t="str">
        <f t="shared" si="34"/>
        <v/>
      </c>
      <c r="AU85" t="str">
        <f t="shared" si="34"/>
        <v/>
      </c>
      <c r="AV85" t="str">
        <f t="shared" si="34"/>
        <v/>
      </c>
      <c r="AW85" t="str">
        <f t="shared" si="35"/>
        <v/>
      </c>
      <c r="AX85" t="str">
        <f t="shared" si="36"/>
        <v/>
      </c>
      <c r="AY85" t="str">
        <f t="shared" si="37"/>
        <v/>
      </c>
      <c r="AZ85" s="188" t="str">
        <f t="shared" si="38"/>
        <v/>
      </c>
      <c r="BA85" t="str">
        <f t="shared" si="40"/>
        <v/>
      </c>
    </row>
    <row r="86" spans="9:53">
      <c r="I86" t="str">
        <f>IF(C86="","",COUNTIFS(Tabla1[[#All],[¿Pasó a miembro?]],"Si",Tabla1[[#All],[Tipo Incrito]],"&lt;&gt;Pre-Inscrito",Tabla1[[#All],[llave2]],Gráficos_!C86))</f>
        <v/>
      </c>
      <c r="J86" s="184" t="str">
        <f>IF(C86="","",COUNTIFS(Tabla1[[#All],[sem 01]],"=P",Tabla1[[#All],[llave2]],Gráficos_!C86))</f>
        <v/>
      </c>
      <c r="K86" t="str">
        <f>IF(C86="","",COUNTIFS(Tabla1[[#All],[sem 02]],"=P",Tabla1[[#All],[llave2]],Gráficos_!C86))</f>
        <v/>
      </c>
      <c r="L86" t="str">
        <f>IF(C86="","",COUNTIFS(Tabla1[[#All],[sem 03]],"=P",Tabla1[[#All],[llave2]],Gráficos_!C86))</f>
        <v/>
      </c>
      <c r="M86" t="str">
        <f>IF(C86="","",COUNTIFS(Tabla1[[#All],[sem 04]],"=P",Tabla1[[#All],[llave2]],Gráficos_!C86))</f>
        <v/>
      </c>
      <c r="N86" t="str">
        <f>IF(C86="","",COUNTIFS(Tabla1[[#All],[sem 05]],"=P",Tabla1[[#All],[llave2]],Gráficos_!C86))</f>
        <v/>
      </c>
      <c r="O86" t="str">
        <f>IF(C86="","",COUNTIFS(Tabla1[[#All],[sem 06]],"=P",Tabla1[[#All],[llave2]],Gráficos_!C86))</f>
        <v/>
      </c>
      <c r="P86" t="str">
        <f>IF(C86="","",COUNTIFS(Tabla1[[#All],[sem 07]],"=P",Tabla1[[#All],[llave2]],Gráficos_!C86))</f>
        <v/>
      </c>
      <c r="Q86" t="str">
        <f>IF(C86="","",COUNTIFS(Tabla1[[#All],[sem 08]],"=P",Tabla1[[#All],[llave2]],Gráficos_!C86))</f>
        <v/>
      </c>
      <c r="R86" t="str">
        <f>IF(C86="","",COUNTIFS(Tabla1[[#All],[sem 09]],"=P",Tabla1[[#All],[llave2]],Gráficos_!C86))</f>
        <v/>
      </c>
      <c r="S86" t="str">
        <f>IF(C86="","",COUNTIFS(Tabla1[[#All],[sem 10]],"=P",Tabla1[[#All],[llave2]],Gráficos_!C86))</f>
        <v/>
      </c>
      <c r="T86" t="str">
        <f>IF(C86="","",COUNTIFS(Tabla1[[#All],[sem 11]],"=P",Tabla1[[#All],[llave2]],Gráficos_!C86))</f>
        <v/>
      </c>
      <c r="U86" t="str">
        <f>IF(C86="","",COUNTIFS(Tabla1[[#All],[sem 12]],"=P",Tabla1[[#All],[llave2]],Gráficos_!C86))</f>
        <v/>
      </c>
      <c r="V86" t="str">
        <f>IF(C86="","",COUNTIFS(Tabla1[[#All],[sem 13]],"=P",Tabla1[[#All],[llave2]],Gráficos_!C86))</f>
        <v/>
      </c>
      <c r="W86" t="str">
        <f>IF(C86="","",COUNTIFS(Tabla1[[#All],[sem 14]],"=P",Tabla1[[#All],[llave2]],Gráficos_!C86))</f>
        <v/>
      </c>
      <c r="X86" t="str">
        <f>IF(C86="","",COUNTIFS(Tabla1[[#All],[sem 15]],"=P",Tabla1[[#All],[llave2]],Gráficos_!C86))</f>
        <v/>
      </c>
      <c r="Y86" s="188" t="str">
        <f>IF(C86="","",COUNTIFS(Tabla1[[#All],[sem 16]],"=P",Tabla1[[#All],[llave2]],Gráficos_!C86))</f>
        <v/>
      </c>
      <c r="AA86" s="184" t="str">
        <f t="shared" si="26"/>
        <v/>
      </c>
      <c r="AB86" t="str">
        <f t="shared" si="27"/>
        <v/>
      </c>
      <c r="AC86" s="62" t="str">
        <f t="shared" si="28"/>
        <v/>
      </c>
      <c r="AD86" t="str">
        <f t="shared" si="29"/>
        <v/>
      </c>
      <c r="AE86" t="str">
        <f t="shared" si="39"/>
        <v/>
      </c>
      <c r="AF86" t="str">
        <f t="shared" si="30"/>
        <v/>
      </c>
      <c r="AG86" t="str">
        <f t="shared" si="31"/>
        <v/>
      </c>
      <c r="AH86" t="str">
        <f t="shared" si="32"/>
        <v/>
      </c>
      <c r="AI86" t="str">
        <f t="shared" si="33"/>
        <v/>
      </c>
      <c r="AK86" t="str">
        <f t="shared" si="34"/>
        <v/>
      </c>
      <c r="AL86" t="str">
        <f t="shared" si="34"/>
        <v/>
      </c>
      <c r="AM86" t="str">
        <f t="shared" si="34"/>
        <v/>
      </c>
      <c r="AN86" t="str">
        <f t="shared" si="34"/>
        <v/>
      </c>
      <c r="AO86" t="str">
        <f t="shared" si="34"/>
        <v/>
      </c>
      <c r="AP86" t="str">
        <f t="shared" si="34"/>
        <v/>
      </c>
      <c r="AQ86" t="str">
        <f t="shared" si="34"/>
        <v/>
      </c>
      <c r="AR86" t="str">
        <f t="shared" si="34"/>
        <v/>
      </c>
      <c r="AS86" t="str">
        <f t="shared" si="34"/>
        <v/>
      </c>
      <c r="AT86" t="str">
        <f t="shared" si="34"/>
        <v/>
      </c>
      <c r="AU86" t="str">
        <f t="shared" si="34"/>
        <v/>
      </c>
      <c r="AV86" t="str">
        <f t="shared" si="34"/>
        <v/>
      </c>
      <c r="AW86" t="str">
        <f t="shared" si="35"/>
        <v/>
      </c>
      <c r="AX86" t="str">
        <f t="shared" si="36"/>
        <v/>
      </c>
      <c r="AY86" t="str">
        <f t="shared" si="37"/>
        <v/>
      </c>
      <c r="AZ86" s="188" t="str">
        <f t="shared" si="38"/>
        <v/>
      </c>
      <c r="BA86" t="str">
        <f t="shared" si="40"/>
        <v/>
      </c>
    </row>
    <row r="87" spans="9:53">
      <c r="I87" t="str">
        <f>IF(C87="","",COUNTIFS(Tabla1[[#All],[¿Pasó a miembro?]],"Si",Tabla1[[#All],[Tipo Incrito]],"&lt;&gt;Pre-Inscrito",Tabla1[[#All],[llave2]],Gráficos_!C87))</f>
        <v/>
      </c>
      <c r="J87" s="184" t="str">
        <f>IF(C87="","",COUNTIFS(Tabla1[[#All],[sem 01]],"=P",Tabla1[[#All],[llave2]],Gráficos_!C87))</f>
        <v/>
      </c>
      <c r="K87" t="str">
        <f>IF(C87="","",COUNTIFS(Tabla1[[#All],[sem 02]],"=P",Tabla1[[#All],[llave2]],Gráficos_!C87))</f>
        <v/>
      </c>
      <c r="L87" t="str">
        <f>IF(C87="","",COUNTIFS(Tabla1[[#All],[sem 03]],"=P",Tabla1[[#All],[llave2]],Gráficos_!C87))</f>
        <v/>
      </c>
      <c r="M87" t="str">
        <f>IF(C87="","",COUNTIFS(Tabla1[[#All],[sem 04]],"=P",Tabla1[[#All],[llave2]],Gráficos_!C87))</f>
        <v/>
      </c>
      <c r="N87" t="str">
        <f>IF(C87="","",COUNTIFS(Tabla1[[#All],[sem 05]],"=P",Tabla1[[#All],[llave2]],Gráficos_!C87))</f>
        <v/>
      </c>
      <c r="O87" t="str">
        <f>IF(C87="","",COUNTIFS(Tabla1[[#All],[sem 06]],"=P",Tabla1[[#All],[llave2]],Gráficos_!C87))</f>
        <v/>
      </c>
      <c r="P87" t="str">
        <f>IF(C87="","",COUNTIFS(Tabla1[[#All],[sem 07]],"=P",Tabla1[[#All],[llave2]],Gráficos_!C87))</f>
        <v/>
      </c>
      <c r="Q87" t="str">
        <f>IF(C87="","",COUNTIFS(Tabla1[[#All],[sem 08]],"=P",Tabla1[[#All],[llave2]],Gráficos_!C87))</f>
        <v/>
      </c>
      <c r="R87" t="str">
        <f>IF(C87="","",COUNTIFS(Tabla1[[#All],[sem 09]],"=P",Tabla1[[#All],[llave2]],Gráficos_!C87))</f>
        <v/>
      </c>
      <c r="S87" t="str">
        <f>IF(C87="","",COUNTIFS(Tabla1[[#All],[sem 10]],"=P",Tabla1[[#All],[llave2]],Gráficos_!C87))</f>
        <v/>
      </c>
      <c r="T87" t="str">
        <f>IF(C87="","",COUNTIFS(Tabla1[[#All],[sem 11]],"=P",Tabla1[[#All],[llave2]],Gráficos_!C87))</f>
        <v/>
      </c>
      <c r="U87" t="str">
        <f>IF(C87="","",COUNTIFS(Tabla1[[#All],[sem 12]],"=P",Tabla1[[#All],[llave2]],Gráficos_!C87))</f>
        <v/>
      </c>
      <c r="V87" t="str">
        <f>IF(C87="","",COUNTIFS(Tabla1[[#All],[sem 13]],"=P",Tabla1[[#All],[llave2]],Gráficos_!C87))</f>
        <v/>
      </c>
      <c r="W87" t="str">
        <f>IF(C87="","",COUNTIFS(Tabla1[[#All],[sem 14]],"=P",Tabla1[[#All],[llave2]],Gráficos_!C87))</f>
        <v/>
      </c>
      <c r="X87" t="str">
        <f>IF(C87="","",COUNTIFS(Tabla1[[#All],[sem 15]],"=P",Tabla1[[#All],[llave2]],Gráficos_!C87))</f>
        <v/>
      </c>
      <c r="Y87" s="188" t="str">
        <f>IF(C87="","",COUNTIFS(Tabla1[[#All],[sem 16]],"=P",Tabla1[[#All],[llave2]],Gráficos_!C87))</f>
        <v/>
      </c>
      <c r="AA87" s="184" t="str">
        <f t="shared" si="26"/>
        <v/>
      </c>
      <c r="AB87" t="str">
        <f t="shared" si="27"/>
        <v/>
      </c>
      <c r="AC87" s="62" t="str">
        <f t="shared" si="28"/>
        <v/>
      </c>
      <c r="AD87" t="str">
        <f t="shared" si="29"/>
        <v/>
      </c>
      <c r="AE87" t="str">
        <f t="shared" si="39"/>
        <v/>
      </c>
      <c r="AF87" t="str">
        <f t="shared" si="30"/>
        <v/>
      </c>
      <c r="AG87" t="str">
        <f t="shared" si="31"/>
        <v/>
      </c>
      <c r="AH87" t="str">
        <f t="shared" si="32"/>
        <v/>
      </c>
      <c r="AI87" t="str">
        <f t="shared" si="33"/>
        <v/>
      </c>
      <c r="AK87" t="str">
        <f t="shared" si="34"/>
        <v/>
      </c>
      <c r="AL87" t="str">
        <f t="shared" si="34"/>
        <v/>
      </c>
      <c r="AM87" t="str">
        <f t="shared" si="34"/>
        <v/>
      </c>
      <c r="AN87" t="str">
        <f t="shared" si="34"/>
        <v/>
      </c>
      <c r="AO87" t="str">
        <f t="shared" si="34"/>
        <v/>
      </c>
      <c r="AP87" t="str">
        <f t="shared" si="34"/>
        <v/>
      </c>
      <c r="AQ87" t="str">
        <f t="shared" si="34"/>
        <v/>
      </c>
      <c r="AR87" t="str">
        <f t="shared" si="34"/>
        <v/>
      </c>
      <c r="AS87" t="str">
        <f t="shared" si="34"/>
        <v/>
      </c>
      <c r="AT87" t="str">
        <f t="shared" si="34"/>
        <v/>
      </c>
      <c r="AU87" t="str">
        <f t="shared" si="34"/>
        <v/>
      </c>
      <c r="AV87" t="str">
        <f t="shared" si="34"/>
        <v/>
      </c>
      <c r="AW87" t="str">
        <f t="shared" si="35"/>
        <v/>
      </c>
      <c r="AX87" t="str">
        <f t="shared" si="36"/>
        <v/>
      </c>
      <c r="AY87" t="str">
        <f t="shared" si="37"/>
        <v/>
      </c>
      <c r="AZ87" s="188" t="str">
        <f t="shared" si="38"/>
        <v/>
      </c>
      <c r="BA87" t="str">
        <f t="shared" si="40"/>
        <v/>
      </c>
    </row>
    <row r="88" spans="9:53">
      <c r="I88" t="str">
        <f>IF(C88="","",COUNTIFS(Tabla1[[#All],[¿Pasó a miembro?]],"Si",Tabla1[[#All],[Tipo Incrito]],"&lt;&gt;Pre-Inscrito",Tabla1[[#All],[llave2]],Gráficos_!C88))</f>
        <v/>
      </c>
      <c r="J88" s="184" t="str">
        <f>IF(C88="","",COUNTIFS(Tabla1[[#All],[sem 01]],"=P",Tabla1[[#All],[llave2]],Gráficos_!C88))</f>
        <v/>
      </c>
      <c r="K88" t="str">
        <f>IF(C88="","",COUNTIFS(Tabla1[[#All],[sem 02]],"=P",Tabla1[[#All],[llave2]],Gráficos_!C88))</f>
        <v/>
      </c>
      <c r="L88" t="str">
        <f>IF(C88="","",COUNTIFS(Tabla1[[#All],[sem 03]],"=P",Tabla1[[#All],[llave2]],Gráficos_!C88))</f>
        <v/>
      </c>
      <c r="M88" t="str">
        <f>IF(C88="","",COUNTIFS(Tabla1[[#All],[sem 04]],"=P",Tabla1[[#All],[llave2]],Gráficos_!C88))</f>
        <v/>
      </c>
      <c r="N88" t="str">
        <f>IF(C88="","",COUNTIFS(Tabla1[[#All],[sem 05]],"=P",Tabla1[[#All],[llave2]],Gráficos_!C88))</f>
        <v/>
      </c>
      <c r="O88" t="str">
        <f>IF(C88="","",COUNTIFS(Tabla1[[#All],[sem 06]],"=P",Tabla1[[#All],[llave2]],Gráficos_!C88))</f>
        <v/>
      </c>
      <c r="P88" t="str">
        <f>IF(C88="","",COUNTIFS(Tabla1[[#All],[sem 07]],"=P",Tabla1[[#All],[llave2]],Gráficos_!C88))</f>
        <v/>
      </c>
      <c r="Q88" t="str">
        <f>IF(C88="","",COUNTIFS(Tabla1[[#All],[sem 08]],"=P",Tabla1[[#All],[llave2]],Gráficos_!C88))</f>
        <v/>
      </c>
      <c r="R88" t="str">
        <f>IF(C88="","",COUNTIFS(Tabla1[[#All],[sem 09]],"=P",Tabla1[[#All],[llave2]],Gráficos_!C88))</f>
        <v/>
      </c>
      <c r="S88" t="str">
        <f>IF(C88="","",COUNTIFS(Tabla1[[#All],[sem 10]],"=P",Tabla1[[#All],[llave2]],Gráficos_!C88))</f>
        <v/>
      </c>
      <c r="T88" t="str">
        <f>IF(C88="","",COUNTIFS(Tabla1[[#All],[sem 11]],"=P",Tabla1[[#All],[llave2]],Gráficos_!C88))</f>
        <v/>
      </c>
      <c r="U88" t="str">
        <f>IF(C88="","",COUNTIFS(Tabla1[[#All],[sem 12]],"=P",Tabla1[[#All],[llave2]],Gráficos_!C88))</f>
        <v/>
      </c>
      <c r="V88" t="str">
        <f>IF(C88="","",COUNTIFS(Tabla1[[#All],[sem 13]],"=P",Tabla1[[#All],[llave2]],Gráficos_!C88))</f>
        <v/>
      </c>
      <c r="W88" t="str">
        <f>IF(C88="","",COUNTIFS(Tabla1[[#All],[sem 14]],"=P",Tabla1[[#All],[llave2]],Gráficos_!C88))</f>
        <v/>
      </c>
      <c r="X88" t="str">
        <f>IF(C88="","",COUNTIFS(Tabla1[[#All],[sem 15]],"=P",Tabla1[[#All],[llave2]],Gráficos_!C88))</f>
        <v/>
      </c>
      <c r="Y88" s="188" t="str">
        <f>IF(C88="","",COUNTIFS(Tabla1[[#All],[sem 16]],"=P",Tabla1[[#All],[llave2]],Gráficos_!C88))</f>
        <v/>
      </c>
      <c r="AA88" s="184" t="str">
        <f t="shared" si="26"/>
        <v/>
      </c>
      <c r="AB88" t="str">
        <f t="shared" si="27"/>
        <v/>
      </c>
      <c r="AC88" s="62" t="str">
        <f t="shared" si="28"/>
        <v/>
      </c>
      <c r="AD88" t="str">
        <f t="shared" si="29"/>
        <v/>
      </c>
      <c r="AE88" t="str">
        <f t="shared" si="39"/>
        <v/>
      </c>
      <c r="AF88" t="str">
        <f t="shared" si="30"/>
        <v/>
      </c>
      <c r="AG88" t="str">
        <f t="shared" si="31"/>
        <v/>
      </c>
      <c r="AH88" t="str">
        <f t="shared" si="32"/>
        <v/>
      </c>
      <c r="AI88" t="str">
        <f t="shared" si="33"/>
        <v/>
      </c>
      <c r="AK88" t="str">
        <f t="shared" si="34"/>
        <v/>
      </c>
      <c r="AL88" t="str">
        <f t="shared" si="34"/>
        <v/>
      </c>
      <c r="AM88" t="str">
        <f t="shared" si="34"/>
        <v/>
      </c>
      <c r="AN88" t="str">
        <f t="shared" si="34"/>
        <v/>
      </c>
      <c r="AO88" t="str">
        <f t="shared" si="34"/>
        <v/>
      </c>
      <c r="AP88" t="str">
        <f t="shared" si="34"/>
        <v/>
      </c>
      <c r="AQ88" t="str">
        <f t="shared" si="34"/>
        <v/>
      </c>
      <c r="AR88" t="str">
        <f t="shared" si="34"/>
        <v/>
      </c>
      <c r="AS88" t="str">
        <f t="shared" si="34"/>
        <v/>
      </c>
      <c r="AT88" t="str">
        <f t="shared" si="34"/>
        <v/>
      </c>
      <c r="AU88" t="str">
        <f t="shared" si="34"/>
        <v/>
      </c>
      <c r="AV88" t="str">
        <f t="shared" si="34"/>
        <v/>
      </c>
      <c r="AW88" t="str">
        <f t="shared" si="35"/>
        <v/>
      </c>
      <c r="AX88" t="str">
        <f t="shared" si="36"/>
        <v/>
      </c>
      <c r="AY88" t="str">
        <f t="shared" si="37"/>
        <v/>
      </c>
      <c r="AZ88" s="188" t="str">
        <f t="shared" si="38"/>
        <v/>
      </c>
      <c r="BA88" t="str">
        <f t="shared" si="40"/>
        <v/>
      </c>
    </row>
    <row r="89" spans="9:53">
      <c r="I89" t="str">
        <f>IF(C89="","",COUNTIFS(Tabla1[[#All],[¿Pasó a miembro?]],"Si",Tabla1[[#All],[Tipo Incrito]],"&lt;&gt;Pre-Inscrito",Tabla1[[#All],[llave2]],Gráficos_!C89))</f>
        <v/>
      </c>
      <c r="J89" s="184" t="str">
        <f>IF(C89="","",COUNTIFS(Tabla1[[#All],[sem 01]],"=P",Tabla1[[#All],[llave2]],Gráficos_!C89))</f>
        <v/>
      </c>
      <c r="K89" t="str">
        <f>IF(C89="","",COUNTIFS(Tabla1[[#All],[sem 02]],"=P",Tabla1[[#All],[llave2]],Gráficos_!C89))</f>
        <v/>
      </c>
      <c r="L89" t="str">
        <f>IF(C89="","",COUNTIFS(Tabla1[[#All],[sem 03]],"=P",Tabla1[[#All],[llave2]],Gráficos_!C89))</f>
        <v/>
      </c>
      <c r="M89" t="str">
        <f>IF(C89="","",COUNTIFS(Tabla1[[#All],[sem 04]],"=P",Tabla1[[#All],[llave2]],Gráficos_!C89))</f>
        <v/>
      </c>
      <c r="N89" t="str">
        <f>IF(C89="","",COUNTIFS(Tabla1[[#All],[sem 05]],"=P",Tabla1[[#All],[llave2]],Gráficos_!C89))</f>
        <v/>
      </c>
      <c r="O89" t="str">
        <f>IF(C89="","",COUNTIFS(Tabla1[[#All],[sem 06]],"=P",Tabla1[[#All],[llave2]],Gráficos_!C89))</f>
        <v/>
      </c>
      <c r="P89" t="str">
        <f>IF(C89="","",COUNTIFS(Tabla1[[#All],[sem 07]],"=P",Tabla1[[#All],[llave2]],Gráficos_!C89))</f>
        <v/>
      </c>
      <c r="Q89" t="str">
        <f>IF(C89="","",COUNTIFS(Tabla1[[#All],[sem 08]],"=P",Tabla1[[#All],[llave2]],Gráficos_!C89))</f>
        <v/>
      </c>
      <c r="R89" t="str">
        <f>IF(C89="","",COUNTIFS(Tabla1[[#All],[sem 09]],"=P",Tabla1[[#All],[llave2]],Gráficos_!C89))</f>
        <v/>
      </c>
      <c r="S89" t="str">
        <f>IF(C89="","",COUNTIFS(Tabla1[[#All],[sem 10]],"=P",Tabla1[[#All],[llave2]],Gráficos_!C89))</f>
        <v/>
      </c>
      <c r="T89" t="str">
        <f>IF(C89="","",COUNTIFS(Tabla1[[#All],[sem 11]],"=P",Tabla1[[#All],[llave2]],Gráficos_!C89))</f>
        <v/>
      </c>
      <c r="U89" t="str">
        <f>IF(C89="","",COUNTIFS(Tabla1[[#All],[sem 12]],"=P",Tabla1[[#All],[llave2]],Gráficos_!C89))</f>
        <v/>
      </c>
      <c r="V89" t="str">
        <f>IF(C89="","",COUNTIFS(Tabla1[[#All],[sem 13]],"=P",Tabla1[[#All],[llave2]],Gráficos_!C89))</f>
        <v/>
      </c>
      <c r="W89" t="str">
        <f>IF(C89="","",COUNTIFS(Tabla1[[#All],[sem 14]],"=P",Tabla1[[#All],[llave2]],Gráficos_!C89))</f>
        <v/>
      </c>
      <c r="X89" t="str">
        <f>IF(C89="","",COUNTIFS(Tabla1[[#All],[sem 15]],"=P",Tabla1[[#All],[llave2]],Gráficos_!C89))</f>
        <v/>
      </c>
      <c r="Y89" s="188" t="str">
        <f>IF(C89="","",COUNTIFS(Tabla1[[#All],[sem 16]],"=P",Tabla1[[#All],[llave2]],Gráficos_!C89))</f>
        <v/>
      </c>
      <c r="AA89" s="184" t="str">
        <f t="shared" si="26"/>
        <v/>
      </c>
      <c r="AB89" t="str">
        <f t="shared" si="27"/>
        <v/>
      </c>
      <c r="AC89" s="62" t="str">
        <f t="shared" si="28"/>
        <v/>
      </c>
      <c r="AD89" t="str">
        <f t="shared" si="29"/>
        <v/>
      </c>
      <c r="AE89" t="str">
        <f t="shared" si="39"/>
        <v/>
      </c>
      <c r="AF89" t="str">
        <f t="shared" si="30"/>
        <v/>
      </c>
      <c r="AG89" t="str">
        <f t="shared" si="31"/>
        <v/>
      </c>
      <c r="AH89" t="str">
        <f t="shared" si="32"/>
        <v/>
      </c>
      <c r="AI89" t="str">
        <f t="shared" si="33"/>
        <v/>
      </c>
      <c r="AK89" t="str">
        <f t="shared" si="34"/>
        <v/>
      </c>
      <c r="AL89" t="str">
        <f t="shared" si="34"/>
        <v/>
      </c>
      <c r="AM89" t="str">
        <f t="shared" si="34"/>
        <v/>
      </c>
      <c r="AN89" t="str">
        <f t="shared" si="34"/>
        <v/>
      </c>
      <c r="AO89" t="str">
        <f t="shared" si="34"/>
        <v/>
      </c>
      <c r="AP89" t="str">
        <f t="shared" si="34"/>
        <v/>
      </c>
      <c r="AQ89" t="str">
        <f t="shared" si="34"/>
        <v/>
      </c>
      <c r="AR89" t="str">
        <f t="shared" si="34"/>
        <v/>
      </c>
      <c r="AS89" t="str">
        <f t="shared" si="34"/>
        <v/>
      </c>
      <c r="AT89" t="str">
        <f t="shared" si="34"/>
        <v/>
      </c>
      <c r="AU89" t="str">
        <f t="shared" si="34"/>
        <v/>
      </c>
      <c r="AV89" t="str">
        <f t="shared" si="34"/>
        <v/>
      </c>
      <c r="AW89" t="str">
        <f t="shared" si="35"/>
        <v/>
      </c>
      <c r="AX89" t="str">
        <f t="shared" si="36"/>
        <v/>
      </c>
      <c r="AY89" t="str">
        <f t="shared" si="37"/>
        <v/>
      </c>
      <c r="AZ89" s="188" t="str">
        <f t="shared" si="38"/>
        <v/>
      </c>
      <c r="BA89" t="str">
        <f t="shared" si="40"/>
        <v/>
      </c>
    </row>
    <row r="90" spans="9:53">
      <c r="I90" t="str">
        <f>IF(C90="","",COUNTIFS(Tabla1[[#All],[¿Pasó a miembro?]],"Si",Tabla1[[#All],[Tipo Incrito]],"&lt;&gt;Pre-Inscrito",Tabla1[[#All],[llave2]],Gráficos_!C90))</f>
        <v/>
      </c>
      <c r="J90" s="184" t="str">
        <f>IF(C90="","",COUNTIFS(Tabla1[[#All],[sem 01]],"=P",Tabla1[[#All],[llave2]],Gráficos_!C90))</f>
        <v/>
      </c>
      <c r="K90" t="str">
        <f>IF(C90="","",COUNTIFS(Tabla1[[#All],[sem 02]],"=P",Tabla1[[#All],[llave2]],Gráficos_!C90))</f>
        <v/>
      </c>
      <c r="L90" t="str">
        <f>IF(C90="","",COUNTIFS(Tabla1[[#All],[sem 03]],"=P",Tabla1[[#All],[llave2]],Gráficos_!C90))</f>
        <v/>
      </c>
      <c r="M90" t="str">
        <f>IF(C90="","",COUNTIFS(Tabla1[[#All],[sem 04]],"=P",Tabla1[[#All],[llave2]],Gráficos_!C90))</f>
        <v/>
      </c>
      <c r="N90" t="str">
        <f>IF(C90="","",COUNTIFS(Tabla1[[#All],[sem 05]],"=P",Tabla1[[#All],[llave2]],Gráficos_!C90))</f>
        <v/>
      </c>
      <c r="O90" t="str">
        <f>IF(C90="","",COUNTIFS(Tabla1[[#All],[sem 06]],"=P",Tabla1[[#All],[llave2]],Gráficos_!C90))</f>
        <v/>
      </c>
      <c r="P90" t="str">
        <f>IF(C90="","",COUNTIFS(Tabla1[[#All],[sem 07]],"=P",Tabla1[[#All],[llave2]],Gráficos_!C90))</f>
        <v/>
      </c>
      <c r="Q90" t="str">
        <f>IF(C90="","",COUNTIFS(Tabla1[[#All],[sem 08]],"=P",Tabla1[[#All],[llave2]],Gráficos_!C90))</f>
        <v/>
      </c>
      <c r="R90" t="str">
        <f>IF(C90="","",COUNTIFS(Tabla1[[#All],[sem 09]],"=P",Tabla1[[#All],[llave2]],Gráficos_!C90))</f>
        <v/>
      </c>
      <c r="S90" t="str">
        <f>IF(C90="","",COUNTIFS(Tabla1[[#All],[sem 10]],"=P",Tabla1[[#All],[llave2]],Gráficos_!C90))</f>
        <v/>
      </c>
      <c r="T90" t="str">
        <f>IF(C90="","",COUNTIFS(Tabla1[[#All],[sem 11]],"=P",Tabla1[[#All],[llave2]],Gráficos_!C90))</f>
        <v/>
      </c>
      <c r="U90" t="str">
        <f>IF(C90="","",COUNTIFS(Tabla1[[#All],[sem 12]],"=P",Tabla1[[#All],[llave2]],Gráficos_!C90))</f>
        <v/>
      </c>
      <c r="V90" t="str">
        <f>IF(C90="","",COUNTIFS(Tabla1[[#All],[sem 13]],"=P",Tabla1[[#All],[llave2]],Gráficos_!C90))</f>
        <v/>
      </c>
      <c r="W90" t="str">
        <f>IF(C90="","",COUNTIFS(Tabla1[[#All],[sem 14]],"=P",Tabla1[[#All],[llave2]],Gráficos_!C90))</f>
        <v/>
      </c>
      <c r="X90" t="str">
        <f>IF(C90="","",COUNTIFS(Tabla1[[#All],[sem 15]],"=P",Tabla1[[#All],[llave2]],Gráficos_!C90))</f>
        <v/>
      </c>
      <c r="Y90" s="188" t="str">
        <f>IF(C90="","",COUNTIFS(Tabla1[[#All],[sem 16]],"=P",Tabla1[[#All],[llave2]],Gráficos_!C90))</f>
        <v/>
      </c>
      <c r="AA90" s="184" t="str">
        <f t="shared" si="26"/>
        <v/>
      </c>
      <c r="AB90" t="str">
        <f t="shared" si="27"/>
        <v/>
      </c>
      <c r="AC90" s="62" t="str">
        <f t="shared" si="28"/>
        <v/>
      </c>
      <c r="AD90" t="str">
        <f t="shared" si="29"/>
        <v/>
      </c>
      <c r="AE90" t="str">
        <f t="shared" si="39"/>
        <v/>
      </c>
      <c r="AF90" t="str">
        <f t="shared" si="30"/>
        <v/>
      </c>
      <c r="AG90" t="str">
        <f t="shared" si="31"/>
        <v/>
      </c>
      <c r="AH90" t="str">
        <f t="shared" si="32"/>
        <v/>
      </c>
      <c r="AI90" t="str">
        <f t="shared" si="33"/>
        <v/>
      </c>
      <c r="AK90" t="str">
        <f t="shared" si="34"/>
        <v/>
      </c>
      <c r="AL90" t="str">
        <f t="shared" si="34"/>
        <v/>
      </c>
      <c r="AM90" t="str">
        <f t="shared" si="34"/>
        <v/>
      </c>
      <c r="AN90" t="str">
        <f t="shared" si="34"/>
        <v/>
      </c>
      <c r="AO90" t="str">
        <f t="shared" si="34"/>
        <v/>
      </c>
      <c r="AP90" t="str">
        <f t="shared" si="34"/>
        <v/>
      </c>
      <c r="AQ90" t="str">
        <f t="shared" si="34"/>
        <v/>
      </c>
      <c r="AR90" t="str">
        <f t="shared" si="34"/>
        <v/>
      </c>
      <c r="AS90" t="str">
        <f t="shared" si="34"/>
        <v/>
      </c>
      <c r="AT90" t="str">
        <f t="shared" si="34"/>
        <v/>
      </c>
      <c r="AU90" t="str">
        <f t="shared" si="34"/>
        <v/>
      </c>
      <c r="AV90" t="str">
        <f t="shared" si="34"/>
        <v/>
      </c>
      <c r="AW90" t="str">
        <f t="shared" si="35"/>
        <v/>
      </c>
      <c r="AX90" t="str">
        <f t="shared" si="36"/>
        <v/>
      </c>
      <c r="AY90" t="str">
        <f t="shared" si="37"/>
        <v/>
      </c>
      <c r="AZ90" s="188" t="str">
        <f t="shared" si="38"/>
        <v/>
      </c>
      <c r="BA90" t="str">
        <f t="shared" si="40"/>
        <v/>
      </c>
    </row>
    <row r="91" spans="9:53">
      <c r="I91" t="str">
        <f>IF(C91="","",COUNTIFS(Tabla1[[#All],[¿Pasó a miembro?]],"Si",Tabla1[[#All],[Tipo Incrito]],"&lt;&gt;Pre-Inscrito",Tabla1[[#All],[llave2]],Gráficos_!C91))</f>
        <v/>
      </c>
      <c r="J91" s="184" t="str">
        <f>IF(C91="","",COUNTIFS(Tabla1[[#All],[sem 01]],"=P",Tabla1[[#All],[llave2]],Gráficos_!C91))</f>
        <v/>
      </c>
      <c r="K91" t="str">
        <f>IF(C91="","",COUNTIFS(Tabla1[[#All],[sem 02]],"=P",Tabla1[[#All],[llave2]],Gráficos_!C91))</f>
        <v/>
      </c>
      <c r="L91" t="str">
        <f>IF(C91="","",COUNTIFS(Tabla1[[#All],[sem 03]],"=P",Tabla1[[#All],[llave2]],Gráficos_!C91))</f>
        <v/>
      </c>
      <c r="M91" t="str">
        <f>IF(C91="","",COUNTIFS(Tabla1[[#All],[sem 04]],"=P",Tabla1[[#All],[llave2]],Gráficos_!C91))</f>
        <v/>
      </c>
      <c r="N91" t="str">
        <f>IF(C91="","",COUNTIFS(Tabla1[[#All],[sem 05]],"=P",Tabla1[[#All],[llave2]],Gráficos_!C91))</f>
        <v/>
      </c>
      <c r="O91" t="str">
        <f>IF(C91="","",COUNTIFS(Tabla1[[#All],[sem 06]],"=P",Tabla1[[#All],[llave2]],Gráficos_!C91))</f>
        <v/>
      </c>
      <c r="P91" t="str">
        <f>IF(C91="","",COUNTIFS(Tabla1[[#All],[sem 07]],"=P",Tabla1[[#All],[llave2]],Gráficos_!C91))</f>
        <v/>
      </c>
      <c r="Q91" t="str">
        <f>IF(C91="","",COUNTIFS(Tabla1[[#All],[sem 08]],"=P",Tabla1[[#All],[llave2]],Gráficos_!C91))</f>
        <v/>
      </c>
      <c r="R91" t="str">
        <f>IF(C91="","",COUNTIFS(Tabla1[[#All],[sem 09]],"=P",Tabla1[[#All],[llave2]],Gráficos_!C91))</f>
        <v/>
      </c>
      <c r="S91" t="str">
        <f>IF(C91="","",COUNTIFS(Tabla1[[#All],[sem 10]],"=P",Tabla1[[#All],[llave2]],Gráficos_!C91))</f>
        <v/>
      </c>
      <c r="T91" t="str">
        <f>IF(C91="","",COUNTIFS(Tabla1[[#All],[sem 11]],"=P",Tabla1[[#All],[llave2]],Gráficos_!C91))</f>
        <v/>
      </c>
      <c r="U91" t="str">
        <f>IF(C91="","",COUNTIFS(Tabla1[[#All],[sem 12]],"=P",Tabla1[[#All],[llave2]],Gráficos_!C91))</f>
        <v/>
      </c>
      <c r="V91" t="str">
        <f>IF(C91="","",COUNTIFS(Tabla1[[#All],[sem 13]],"=P",Tabla1[[#All],[llave2]],Gráficos_!C91))</f>
        <v/>
      </c>
      <c r="W91" t="str">
        <f>IF(C91="","",COUNTIFS(Tabla1[[#All],[sem 14]],"=P",Tabla1[[#All],[llave2]],Gráficos_!C91))</f>
        <v/>
      </c>
      <c r="X91" t="str">
        <f>IF(C91="","",COUNTIFS(Tabla1[[#All],[sem 15]],"=P",Tabla1[[#All],[llave2]],Gráficos_!C91))</f>
        <v/>
      </c>
      <c r="Y91" s="188" t="str">
        <f>IF(C91="","",COUNTIFS(Tabla1[[#All],[sem 16]],"=P",Tabla1[[#All],[llave2]],Gráficos_!C91))</f>
        <v/>
      </c>
      <c r="AA91" s="184" t="str">
        <f t="shared" si="26"/>
        <v/>
      </c>
      <c r="AB91" t="str">
        <f t="shared" si="27"/>
        <v/>
      </c>
      <c r="AC91" s="62" t="str">
        <f t="shared" si="28"/>
        <v/>
      </c>
      <c r="AD91" t="str">
        <f t="shared" si="29"/>
        <v/>
      </c>
      <c r="AE91" t="str">
        <f t="shared" si="39"/>
        <v/>
      </c>
      <c r="AF91" t="str">
        <f t="shared" si="30"/>
        <v/>
      </c>
      <c r="AG91" t="str">
        <f t="shared" si="31"/>
        <v/>
      </c>
      <c r="AH91" t="str">
        <f t="shared" si="32"/>
        <v/>
      </c>
      <c r="AI91" t="str">
        <f t="shared" si="33"/>
        <v/>
      </c>
      <c r="AK91" t="str">
        <f t="shared" si="34"/>
        <v/>
      </c>
      <c r="AL91" t="str">
        <f t="shared" si="34"/>
        <v/>
      </c>
      <c r="AM91" t="str">
        <f t="shared" si="34"/>
        <v/>
      </c>
      <c r="AN91" t="str">
        <f t="shared" si="34"/>
        <v/>
      </c>
      <c r="AO91" t="str">
        <f t="shared" si="34"/>
        <v/>
      </c>
      <c r="AP91" t="str">
        <f t="shared" si="34"/>
        <v/>
      </c>
      <c r="AQ91" t="str">
        <f t="shared" si="34"/>
        <v/>
      </c>
      <c r="AR91" t="str">
        <f t="shared" si="34"/>
        <v/>
      </c>
      <c r="AS91" t="str">
        <f t="shared" si="34"/>
        <v/>
      </c>
      <c r="AT91" t="str">
        <f t="shared" si="34"/>
        <v/>
      </c>
      <c r="AU91" t="str">
        <f t="shared" si="34"/>
        <v/>
      </c>
      <c r="AV91" t="str">
        <f t="shared" si="34"/>
        <v/>
      </c>
      <c r="AW91" t="str">
        <f t="shared" si="35"/>
        <v/>
      </c>
      <c r="AX91" t="str">
        <f t="shared" si="36"/>
        <v/>
      </c>
      <c r="AY91" t="str">
        <f t="shared" si="37"/>
        <v/>
      </c>
      <c r="AZ91" s="188" t="str">
        <f t="shared" si="38"/>
        <v/>
      </c>
      <c r="BA91" t="str">
        <f t="shared" si="40"/>
        <v/>
      </c>
    </row>
    <row r="92" spans="9:53">
      <c r="I92" t="str">
        <f>IF(C92="","",COUNTIFS(Tabla1[[#All],[¿Pasó a miembro?]],"Si",Tabla1[[#All],[Tipo Incrito]],"&lt;&gt;Pre-Inscrito",Tabla1[[#All],[llave2]],Gráficos_!C92))</f>
        <v/>
      </c>
      <c r="J92" s="184" t="str">
        <f>IF(C92="","",COUNTIFS(Tabla1[[#All],[sem 01]],"=P",Tabla1[[#All],[llave2]],Gráficos_!C92))</f>
        <v/>
      </c>
      <c r="K92" t="str">
        <f>IF(C92="","",COUNTIFS(Tabla1[[#All],[sem 02]],"=P",Tabla1[[#All],[llave2]],Gráficos_!C92))</f>
        <v/>
      </c>
      <c r="L92" t="str">
        <f>IF(C92="","",COUNTIFS(Tabla1[[#All],[sem 03]],"=P",Tabla1[[#All],[llave2]],Gráficos_!C92))</f>
        <v/>
      </c>
      <c r="M92" t="str">
        <f>IF(C92="","",COUNTIFS(Tabla1[[#All],[sem 04]],"=P",Tabla1[[#All],[llave2]],Gráficos_!C92))</f>
        <v/>
      </c>
      <c r="N92" t="str">
        <f>IF(C92="","",COUNTIFS(Tabla1[[#All],[sem 05]],"=P",Tabla1[[#All],[llave2]],Gráficos_!C92))</f>
        <v/>
      </c>
      <c r="O92" t="str">
        <f>IF(C92="","",COUNTIFS(Tabla1[[#All],[sem 06]],"=P",Tabla1[[#All],[llave2]],Gráficos_!C92))</f>
        <v/>
      </c>
      <c r="P92" t="str">
        <f>IF(C92="","",COUNTIFS(Tabla1[[#All],[sem 07]],"=P",Tabla1[[#All],[llave2]],Gráficos_!C92))</f>
        <v/>
      </c>
      <c r="Q92" t="str">
        <f>IF(C92="","",COUNTIFS(Tabla1[[#All],[sem 08]],"=P",Tabla1[[#All],[llave2]],Gráficos_!C92))</f>
        <v/>
      </c>
      <c r="R92" t="str">
        <f>IF(C92="","",COUNTIFS(Tabla1[[#All],[sem 09]],"=P",Tabla1[[#All],[llave2]],Gráficos_!C92))</f>
        <v/>
      </c>
      <c r="S92" t="str">
        <f>IF(C92="","",COUNTIFS(Tabla1[[#All],[sem 10]],"=P",Tabla1[[#All],[llave2]],Gráficos_!C92))</f>
        <v/>
      </c>
      <c r="T92" t="str">
        <f>IF(C92="","",COUNTIFS(Tabla1[[#All],[sem 11]],"=P",Tabla1[[#All],[llave2]],Gráficos_!C92))</f>
        <v/>
      </c>
      <c r="U92" t="str">
        <f>IF(C92="","",COUNTIFS(Tabla1[[#All],[sem 12]],"=P",Tabla1[[#All],[llave2]],Gráficos_!C92))</f>
        <v/>
      </c>
      <c r="V92" t="str">
        <f>IF(C92="","",COUNTIFS(Tabla1[[#All],[sem 13]],"=P",Tabla1[[#All],[llave2]],Gráficos_!C92))</f>
        <v/>
      </c>
      <c r="W92" t="str">
        <f>IF(C92="","",COUNTIFS(Tabla1[[#All],[sem 14]],"=P",Tabla1[[#All],[llave2]],Gráficos_!C92))</f>
        <v/>
      </c>
      <c r="X92" t="str">
        <f>IF(C92="","",COUNTIFS(Tabla1[[#All],[sem 15]],"=P",Tabla1[[#All],[llave2]],Gráficos_!C92))</f>
        <v/>
      </c>
      <c r="Y92" s="188" t="str">
        <f>IF(C92="","",COUNTIFS(Tabla1[[#All],[sem 16]],"=P",Tabla1[[#All],[llave2]],Gráficos_!C92))</f>
        <v/>
      </c>
      <c r="AA92" s="184" t="str">
        <f t="shared" si="26"/>
        <v/>
      </c>
      <c r="AB92" t="str">
        <f t="shared" si="27"/>
        <v/>
      </c>
      <c r="AC92" s="62" t="str">
        <f t="shared" si="28"/>
        <v/>
      </c>
      <c r="AD92" t="str">
        <f t="shared" si="29"/>
        <v/>
      </c>
      <c r="AE92" t="str">
        <f t="shared" si="39"/>
        <v/>
      </c>
      <c r="AF92" t="str">
        <f t="shared" si="30"/>
        <v/>
      </c>
      <c r="AG92" t="str">
        <f t="shared" si="31"/>
        <v/>
      </c>
      <c r="AH92" t="str">
        <f t="shared" si="32"/>
        <v/>
      </c>
      <c r="AI92" t="str">
        <f t="shared" si="33"/>
        <v/>
      </c>
      <c r="AK92" t="str">
        <f t="shared" si="34"/>
        <v/>
      </c>
      <c r="AL92" t="str">
        <f t="shared" si="34"/>
        <v/>
      </c>
      <c r="AM92" t="str">
        <f t="shared" si="34"/>
        <v/>
      </c>
      <c r="AN92" t="str">
        <f t="shared" si="34"/>
        <v/>
      </c>
      <c r="AO92" t="str">
        <f t="shared" si="34"/>
        <v/>
      </c>
      <c r="AP92" t="str">
        <f t="shared" si="34"/>
        <v/>
      </c>
      <c r="AQ92" t="str">
        <f t="shared" si="34"/>
        <v/>
      </c>
      <c r="AR92" t="str">
        <f t="shared" si="34"/>
        <v/>
      </c>
      <c r="AS92" t="str">
        <f t="shared" si="34"/>
        <v/>
      </c>
      <c r="AT92" t="str">
        <f t="shared" ref="AK92:AV113" si="41">IF(S92="","",S92)</f>
        <v/>
      </c>
      <c r="AU92" t="str">
        <f t="shared" si="41"/>
        <v/>
      </c>
      <c r="AV92" t="str">
        <f t="shared" si="41"/>
        <v/>
      </c>
      <c r="AW92" t="str">
        <f t="shared" si="35"/>
        <v/>
      </c>
      <c r="AX92" t="str">
        <f t="shared" si="36"/>
        <v/>
      </c>
      <c r="AY92" t="str">
        <f t="shared" si="37"/>
        <v/>
      </c>
      <c r="AZ92" s="188" t="str">
        <f t="shared" si="38"/>
        <v/>
      </c>
      <c r="BA92" t="str">
        <f t="shared" si="40"/>
        <v/>
      </c>
    </row>
    <row r="93" spans="9:53">
      <c r="I93" t="str">
        <f>IF(C93="","",COUNTIFS(Tabla1[[#All],[¿Pasó a miembro?]],"Si",Tabla1[[#All],[Tipo Incrito]],"&lt;&gt;Pre-Inscrito",Tabla1[[#All],[llave2]],Gráficos_!C93))</f>
        <v/>
      </c>
      <c r="J93" s="184" t="str">
        <f>IF(C93="","",COUNTIFS(Tabla1[[#All],[sem 01]],"=P",Tabla1[[#All],[llave2]],Gráficos_!C93))</f>
        <v/>
      </c>
      <c r="K93" t="str">
        <f>IF(C93="","",COUNTIFS(Tabla1[[#All],[sem 02]],"=P",Tabla1[[#All],[llave2]],Gráficos_!C93))</f>
        <v/>
      </c>
      <c r="L93" t="str">
        <f>IF(C93="","",COUNTIFS(Tabla1[[#All],[sem 03]],"=P",Tabla1[[#All],[llave2]],Gráficos_!C93))</f>
        <v/>
      </c>
      <c r="M93" t="str">
        <f>IF(C93="","",COUNTIFS(Tabla1[[#All],[sem 04]],"=P",Tabla1[[#All],[llave2]],Gráficos_!C93))</f>
        <v/>
      </c>
      <c r="N93" t="str">
        <f>IF(C93="","",COUNTIFS(Tabla1[[#All],[sem 05]],"=P",Tabla1[[#All],[llave2]],Gráficos_!C93))</f>
        <v/>
      </c>
      <c r="O93" t="str">
        <f>IF(C93="","",COUNTIFS(Tabla1[[#All],[sem 06]],"=P",Tabla1[[#All],[llave2]],Gráficos_!C93))</f>
        <v/>
      </c>
      <c r="P93" t="str">
        <f>IF(C93="","",COUNTIFS(Tabla1[[#All],[sem 07]],"=P",Tabla1[[#All],[llave2]],Gráficos_!C93))</f>
        <v/>
      </c>
      <c r="Q93" t="str">
        <f>IF(C93="","",COUNTIFS(Tabla1[[#All],[sem 08]],"=P",Tabla1[[#All],[llave2]],Gráficos_!C93))</f>
        <v/>
      </c>
      <c r="R93" t="str">
        <f>IF(C93="","",COUNTIFS(Tabla1[[#All],[sem 09]],"=P",Tabla1[[#All],[llave2]],Gráficos_!C93))</f>
        <v/>
      </c>
      <c r="S93" t="str">
        <f>IF(C93="","",COUNTIFS(Tabla1[[#All],[sem 10]],"=P",Tabla1[[#All],[llave2]],Gráficos_!C93))</f>
        <v/>
      </c>
      <c r="T93" t="str">
        <f>IF(C93="","",COUNTIFS(Tabla1[[#All],[sem 11]],"=P",Tabla1[[#All],[llave2]],Gráficos_!C93))</f>
        <v/>
      </c>
      <c r="U93" t="str">
        <f>IF(C93="","",COUNTIFS(Tabla1[[#All],[sem 12]],"=P",Tabla1[[#All],[llave2]],Gráficos_!C93))</f>
        <v/>
      </c>
      <c r="V93" t="str">
        <f>IF(C93="","",COUNTIFS(Tabla1[[#All],[sem 13]],"=P",Tabla1[[#All],[llave2]],Gráficos_!C93))</f>
        <v/>
      </c>
      <c r="W93" t="str">
        <f>IF(C93="","",COUNTIFS(Tabla1[[#All],[sem 14]],"=P",Tabla1[[#All],[llave2]],Gráficos_!C93))</f>
        <v/>
      </c>
      <c r="X93" t="str">
        <f>IF(C93="","",COUNTIFS(Tabla1[[#All],[sem 15]],"=P",Tabla1[[#All],[llave2]],Gráficos_!C93))</f>
        <v/>
      </c>
      <c r="Y93" s="188" t="str">
        <f>IF(C93="","",COUNTIFS(Tabla1[[#All],[sem 16]],"=P",Tabla1[[#All],[llave2]],Gráficos_!C93))</f>
        <v/>
      </c>
      <c r="AA93" s="184" t="str">
        <f t="shared" si="26"/>
        <v/>
      </c>
      <c r="AB93" t="str">
        <f t="shared" si="27"/>
        <v/>
      </c>
      <c r="AC93" s="62" t="str">
        <f t="shared" si="28"/>
        <v/>
      </c>
      <c r="AD93" t="str">
        <f t="shared" si="29"/>
        <v/>
      </c>
      <c r="AE93" t="str">
        <f t="shared" si="39"/>
        <v/>
      </c>
      <c r="AF93" t="str">
        <f t="shared" si="30"/>
        <v/>
      </c>
      <c r="AG93" t="str">
        <f t="shared" si="31"/>
        <v/>
      </c>
      <c r="AH93" t="str">
        <f t="shared" si="32"/>
        <v/>
      </c>
      <c r="AI93" t="str">
        <f t="shared" si="33"/>
        <v/>
      </c>
      <c r="AK93" t="str">
        <f t="shared" si="41"/>
        <v/>
      </c>
      <c r="AL93" t="str">
        <f t="shared" si="41"/>
        <v/>
      </c>
      <c r="AM93" t="str">
        <f t="shared" si="41"/>
        <v/>
      </c>
      <c r="AN93" t="str">
        <f t="shared" si="41"/>
        <v/>
      </c>
      <c r="AO93" t="str">
        <f t="shared" si="41"/>
        <v/>
      </c>
      <c r="AP93" t="str">
        <f t="shared" si="41"/>
        <v/>
      </c>
      <c r="AQ93" t="str">
        <f t="shared" si="41"/>
        <v/>
      </c>
      <c r="AR93" t="str">
        <f t="shared" si="41"/>
        <v/>
      </c>
      <c r="AS93" t="str">
        <f t="shared" si="41"/>
        <v/>
      </c>
      <c r="AT93" t="str">
        <f t="shared" si="41"/>
        <v/>
      </c>
      <c r="AU93" t="str">
        <f t="shared" si="41"/>
        <v/>
      </c>
      <c r="AV93" t="str">
        <f t="shared" si="41"/>
        <v/>
      </c>
      <c r="AW93" t="str">
        <f t="shared" si="35"/>
        <v/>
      </c>
      <c r="AX93" t="str">
        <f t="shared" si="36"/>
        <v/>
      </c>
      <c r="AY93" t="str">
        <f t="shared" si="37"/>
        <v/>
      </c>
      <c r="AZ93" s="188" t="str">
        <f t="shared" si="38"/>
        <v/>
      </c>
      <c r="BA93" t="str">
        <f t="shared" si="40"/>
        <v/>
      </c>
    </row>
    <row r="94" spans="9:53">
      <c r="I94" t="str">
        <f>IF(C94="","",COUNTIFS(Tabla1[[#All],[¿Pasó a miembro?]],"Si",Tabla1[[#All],[Tipo Incrito]],"&lt;&gt;Pre-Inscrito",Tabla1[[#All],[llave2]],Gráficos_!C94))</f>
        <v/>
      </c>
      <c r="J94" s="184" t="str">
        <f>IF(C94="","",COUNTIFS(Tabla1[[#All],[sem 01]],"=P",Tabla1[[#All],[llave2]],Gráficos_!C94))</f>
        <v/>
      </c>
      <c r="K94" t="str">
        <f>IF(C94="","",COUNTIFS(Tabla1[[#All],[sem 02]],"=P",Tabla1[[#All],[llave2]],Gráficos_!C94))</f>
        <v/>
      </c>
      <c r="L94" t="str">
        <f>IF(C94="","",COUNTIFS(Tabla1[[#All],[sem 03]],"=P",Tabla1[[#All],[llave2]],Gráficos_!C94))</f>
        <v/>
      </c>
      <c r="M94" t="str">
        <f>IF(C94="","",COUNTIFS(Tabla1[[#All],[sem 04]],"=P",Tabla1[[#All],[llave2]],Gráficos_!C94))</f>
        <v/>
      </c>
      <c r="N94" t="str">
        <f>IF(C94="","",COUNTIFS(Tabla1[[#All],[sem 05]],"=P",Tabla1[[#All],[llave2]],Gráficos_!C94))</f>
        <v/>
      </c>
      <c r="O94" t="str">
        <f>IF(C94="","",COUNTIFS(Tabla1[[#All],[sem 06]],"=P",Tabla1[[#All],[llave2]],Gráficos_!C94))</f>
        <v/>
      </c>
      <c r="P94" t="str">
        <f>IF(C94="","",COUNTIFS(Tabla1[[#All],[sem 07]],"=P",Tabla1[[#All],[llave2]],Gráficos_!C94))</f>
        <v/>
      </c>
      <c r="Q94" t="str">
        <f>IF(C94="","",COUNTIFS(Tabla1[[#All],[sem 08]],"=P",Tabla1[[#All],[llave2]],Gráficos_!C94))</f>
        <v/>
      </c>
      <c r="R94" t="str">
        <f>IF(C94="","",COUNTIFS(Tabla1[[#All],[sem 09]],"=P",Tabla1[[#All],[llave2]],Gráficos_!C94))</f>
        <v/>
      </c>
      <c r="S94" t="str">
        <f>IF(C94="","",COUNTIFS(Tabla1[[#All],[sem 10]],"=P",Tabla1[[#All],[llave2]],Gráficos_!C94))</f>
        <v/>
      </c>
      <c r="T94" t="str">
        <f>IF(C94="","",COUNTIFS(Tabla1[[#All],[sem 11]],"=P",Tabla1[[#All],[llave2]],Gráficos_!C94))</f>
        <v/>
      </c>
      <c r="U94" t="str">
        <f>IF(C94="","",COUNTIFS(Tabla1[[#All],[sem 12]],"=P",Tabla1[[#All],[llave2]],Gráficos_!C94))</f>
        <v/>
      </c>
      <c r="V94" t="str">
        <f>IF(C94="","",COUNTIFS(Tabla1[[#All],[sem 13]],"=P",Tabla1[[#All],[llave2]],Gráficos_!C94))</f>
        <v/>
      </c>
      <c r="W94" t="str">
        <f>IF(C94="","",COUNTIFS(Tabla1[[#All],[sem 14]],"=P",Tabla1[[#All],[llave2]],Gráficos_!C94))</f>
        <v/>
      </c>
      <c r="X94" t="str">
        <f>IF(C94="","",COUNTIFS(Tabla1[[#All],[sem 15]],"=P",Tabla1[[#All],[llave2]],Gráficos_!C94))</f>
        <v/>
      </c>
      <c r="Y94" s="188" t="str">
        <f>IF(C94="","",COUNTIFS(Tabla1[[#All],[sem 16]],"=P",Tabla1[[#All],[llave2]],Gráficos_!C94))</f>
        <v/>
      </c>
      <c r="AA94" s="184" t="str">
        <f t="shared" si="26"/>
        <v/>
      </c>
      <c r="AB94" t="str">
        <f t="shared" si="27"/>
        <v/>
      </c>
      <c r="AC94" s="62" t="str">
        <f t="shared" si="28"/>
        <v/>
      </c>
      <c r="AD94" t="str">
        <f t="shared" si="29"/>
        <v/>
      </c>
      <c r="AE94" t="str">
        <f t="shared" si="39"/>
        <v/>
      </c>
      <c r="AF94" t="str">
        <f t="shared" si="30"/>
        <v/>
      </c>
      <c r="AG94" t="str">
        <f t="shared" si="31"/>
        <v/>
      </c>
      <c r="AH94" t="str">
        <f t="shared" si="32"/>
        <v/>
      </c>
      <c r="AI94" t="str">
        <f t="shared" si="33"/>
        <v/>
      </c>
      <c r="AK94" t="str">
        <f t="shared" si="41"/>
        <v/>
      </c>
      <c r="AL94" t="str">
        <f t="shared" si="41"/>
        <v/>
      </c>
      <c r="AM94" t="str">
        <f t="shared" si="41"/>
        <v/>
      </c>
      <c r="AN94" t="str">
        <f t="shared" si="41"/>
        <v/>
      </c>
      <c r="AO94" t="str">
        <f t="shared" si="41"/>
        <v/>
      </c>
      <c r="AP94" t="str">
        <f t="shared" si="41"/>
        <v/>
      </c>
      <c r="AQ94" t="str">
        <f t="shared" si="41"/>
        <v/>
      </c>
      <c r="AR94" t="str">
        <f t="shared" si="41"/>
        <v/>
      </c>
      <c r="AS94" t="str">
        <f t="shared" si="41"/>
        <v/>
      </c>
      <c r="AT94" t="str">
        <f t="shared" si="41"/>
        <v/>
      </c>
      <c r="AU94" t="str">
        <f t="shared" si="41"/>
        <v/>
      </c>
      <c r="AV94" t="str">
        <f t="shared" si="41"/>
        <v/>
      </c>
      <c r="AW94" t="str">
        <f t="shared" si="35"/>
        <v/>
      </c>
      <c r="AX94" t="str">
        <f t="shared" si="36"/>
        <v/>
      </c>
      <c r="AY94" t="str">
        <f t="shared" si="37"/>
        <v/>
      </c>
      <c r="AZ94" s="188" t="str">
        <f t="shared" si="38"/>
        <v/>
      </c>
      <c r="BA94" t="str">
        <f t="shared" si="40"/>
        <v/>
      </c>
    </row>
    <row r="95" spans="9:53">
      <c r="I95" t="str">
        <f>IF(C95="","",COUNTIFS(Tabla1[[#All],[¿Pasó a miembro?]],"Si",Tabla1[[#All],[Tipo Incrito]],"&lt;&gt;Pre-Inscrito",Tabla1[[#All],[llave2]],Gráficos_!C95))</f>
        <v/>
      </c>
      <c r="J95" s="184" t="str">
        <f>IF(C95="","",COUNTIFS(Tabla1[[#All],[sem 01]],"=P",Tabla1[[#All],[llave2]],Gráficos_!C95))</f>
        <v/>
      </c>
      <c r="K95" t="str">
        <f>IF(C95="","",COUNTIFS(Tabla1[[#All],[sem 02]],"=P",Tabla1[[#All],[llave2]],Gráficos_!C95))</f>
        <v/>
      </c>
      <c r="L95" t="str">
        <f>IF(C95="","",COUNTIFS(Tabla1[[#All],[sem 03]],"=P",Tabla1[[#All],[llave2]],Gráficos_!C95))</f>
        <v/>
      </c>
      <c r="M95" t="str">
        <f>IF(C95="","",COUNTIFS(Tabla1[[#All],[sem 04]],"=P",Tabla1[[#All],[llave2]],Gráficos_!C95))</f>
        <v/>
      </c>
      <c r="N95" t="str">
        <f>IF(C95="","",COUNTIFS(Tabla1[[#All],[sem 05]],"=P",Tabla1[[#All],[llave2]],Gráficos_!C95))</f>
        <v/>
      </c>
      <c r="O95" t="str">
        <f>IF(C95="","",COUNTIFS(Tabla1[[#All],[sem 06]],"=P",Tabla1[[#All],[llave2]],Gráficos_!C95))</f>
        <v/>
      </c>
      <c r="P95" t="str">
        <f>IF(C95="","",COUNTIFS(Tabla1[[#All],[sem 07]],"=P",Tabla1[[#All],[llave2]],Gráficos_!C95))</f>
        <v/>
      </c>
      <c r="Q95" t="str">
        <f>IF(C95="","",COUNTIFS(Tabla1[[#All],[sem 08]],"=P",Tabla1[[#All],[llave2]],Gráficos_!C95))</f>
        <v/>
      </c>
      <c r="R95" t="str">
        <f>IF(C95="","",COUNTIFS(Tabla1[[#All],[sem 09]],"=P",Tabla1[[#All],[llave2]],Gráficos_!C95))</f>
        <v/>
      </c>
      <c r="S95" t="str">
        <f>IF(C95="","",COUNTIFS(Tabla1[[#All],[sem 10]],"=P",Tabla1[[#All],[llave2]],Gráficos_!C95))</f>
        <v/>
      </c>
      <c r="T95" t="str">
        <f>IF(C95="","",COUNTIFS(Tabla1[[#All],[sem 11]],"=P",Tabla1[[#All],[llave2]],Gráficos_!C95))</f>
        <v/>
      </c>
      <c r="U95" t="str">
        <f>IF(C95="","",COUNTIFS(Tabla1[[#All],[sem 12]],"=P",Tabla1[[#All],[llave2]],Gráficos_!C95))</f>
        <v/>
      </c>
      <c r="V95" t="str">
        <f>IF(C95="","",COUNTIFS(Tabla1[[#All],[sem 13]],"=P",Tabla1[[#All],[llave2]],Gráficos_!C95))</f>
        <v/>
      </c>
      <c r="W95" t="str">
        <f>IF(C95="","",COUNTIFS(Tabla1[[#All],[sem 14]],"=P",Tabla1[[#All],[llave2]],Gráficos_!C95))</f>
        <v/>
      </c>
      <c r="X95" t="str">
        <f>IF(C95="","",COUNTIFS(Tabla1[[#All],[sem 15]],"=P",Tabla1[[#All],[llave2]],Gráficos_!C95))</f>
        <v/>
      </c>
      <c r="Y95" s="188" t="str">
        <f>IF(C95="","",COUNTIFS(Tabla1[[#All],[sem 16]],"=P",Tabla1[[#All],[llave2]],Gráficos_!C95))</f>
        <v/>
      </c>
      <c r="AA95" s="184" t="str">
        <f t="shared" si="26"/>
        <v/>
      </c>
      <c r="AB95" t="str">
        <f t="shared" si="27"/>
        <v/>
      </c>
      <c r="AC95" s="62" t="str">
        <f t="shared" si="28"/>
        <v/>
      </c>
      <c r="AD95" t="str">
        <f t="shared" si="29"/>
        <v/>
      </c>
      <c r="AE95" t="str">
        <f t="shared" si="39"/>
        <v/>
      </c>
      <c r="AF95" t="str">
        <f t="shared" si="30"/>
        <v/>
      </c>
      <c r="AG95" t="str">
        <f t="shared" si="31"/>
        <v/>
      </c>
      <c r="AH95" t="str">
        <f t="shared" si="32"/>
        <v/>
      </c>
      <c r="AI95" t="str">
        <f t="shared" si="33"/>
        <v/>
      </c>
      <c r="AK95" t="str">
        <f t="shared" si="41"/>
        <v/>
      </c>
      <c r="AL95" t="str">
        <f t="shared" si="41"/>
        <v/>
      </c>
      <c r="AM95" t="str">
        <f t="shared" si="41"/>
        <v/>
      </c>
      <c r="AN95" t="str">
        <f t="shared" si="41"/>
        <v/>
      </c>
      <c r="AO95" t="str">
        <f t="shared" si="41"/>
        <v/>
      </c>
      <c r="AP95" t="str">
        <f t="shared" si="41"/>
        <v/>
      </c>
      <c r="AQ95" t="str">
        <f t="shared" si="41"/>
        <v/>
      </c>
      <c r="AR95" t="str">
        <f t="shared" si="41"/>
        <v/>
      </c>
      <c r="AS95" t="str">
        <f t="shared" si="41"/>
        <v/>
      </c>
      <c r="AT95" t="str">
        <f t="shared" si="41"/>
        <v/>
      </c>
      <c r="AU95" t="str">
        <f t="shared" si="41"/>
        <v/>
      </c>
      <c r="AV95" t="str">
        <f t="shared" si="41"/>
        <v/>
      </c>
      <c r="AW95" t="str">
        <f t="shared" si="35"/>
        <v/>
      </c>
      <c r="AX95" t="str">
        <f t="shared" si="36"/>
        <v/>
      </c>
      <c r="AY95" t="str">
        <f t="shared" si="37"/>
        <v/>
      </c>
      <c r="AZ95" s="188" t="str">
        <f t="shared" si="38"/>
        <v/>
      </c>
      <c r="BA95" t="str">
        <f t="shared" si="40"/>
        <v/>
      </c>
    </row>
    <row r="96" spans="9:53">
      <c r="I96" t="str">
        <f>IF(C96="","",COUNTIFS(Tabla1[[#All],[¿Pasó a miembro?]],"Si",Tabla1[[#All],[Tipo Incrito]],"&lt;&gt;Pre-Inscrito",Tabla1[[#All],[llave2]],Gráficos_!C96))</f>
        <v/>
      </c>
      <c r="J96" s="184" t="str">
        <f>IF(C96="","",COUNTIFS(Tabla1[[#All],[sem 01]],"=P",Tabla1[[#All],[llave2]],Gráficos_!C96))</f>
        <v/>
      </c>
      <c r="K96" t="str">
        <f>IF(C96="","",COUNTIFS(Tabla1[[#All],[sem 02]],"=P",Tabla1[[#All],[llave2]],Gráficos_!C96))</f>
        <v/>
      </c>
      <c r="L96" t="str">
        <f>IF(C96="","",COUNTIFS(Tabla1[[#All],[sem 03]],"=P",Tabla1[[#All],[llave2]],Gráficos_!C96))</f>
        <v/>
      </c>
      <c r="M96" t="str">
        <f>IF(C96="","",COUNTIFS(Tabla1[[#All],[sem 04]],"=P",Tabla1[[#All],[llave2]],Gráficos_!C96))</f>
        <v/>
      </c>
      <c r="N96" t="str">
        <f>IF(C96="","",COUNTIFS(Tabla1[[#All],[sem 05]],"=P",Tabla1[[#All],[llave2]],Gráficos_!C96))</f>
        <v/>
      </c>
      <c r="O96" t="str">
        <f>IF(C96="","",COUNTIFS(Tabla1[[#All],[sem 06]],"=P",Tabla1[[#All],[llave2]],Gráficos_!C96))</f>
        <v/>
      </c>
      <c r="P96" t="str">
        <f>IF(C96="","",COUNTIFS(Tabla1[[#All],[sem 07]],"=P",Tabla1[[#All],[llave2]],Gráficos_!C96))</f>
        <v/>
      </c>
      <c r="Q96" t="str">
        <f>IF(C96="","",COUNTIFS(Tabla1[[#All],[sem 08]],"=P",Tabla1[[#All],[llave2]],Gráficos_!C96))</f>
        <v/>
      </c>
      <c r="R96" t="str">
        <f>IF(C96="","",COUNTIFS(Tabla1[[#All],[sem 09]],"=P",Tabla1[[#All],[llave2]],Gráficos_!C96))</f>
        <v/>
      </c>
      <c r="S96" t="str">
        <f>IF(C96="","",COUNTIFS(Tabla1[[#All],[sem 10]],"=P",Tabla1[[#All],[llave2]],Gráficos_!C96))</f>
        <v/>
      </c>
      <c r="T96" t="str">
        <f>IF(C96="","",COUNTIFS(Tabla1[[#All],[sem 11]],"=P",Tabla1[[#All],[llave2]],Gráficos_!C96))</f>
        <v/>
      </c>
      <c r="U96" t="str">
        <f>IF(C96="","",COUNTIFS(Tabla1[[#All],[sem 12]],"=P",Tabla1[[#All],[llave2]],Gráficos_!C96))</f>
        <v/>
      </c>
      <c r="V96" t="str">
        <f>IF(C96="","",COUNTIFS(Tabla1[[#All],[sem 13]],"=P",Tabla1[[#All],[llave2]],Gráficos_!C96))</f>
        <v/>
      </c>
      <c r="W96" t="str">
        <f>IF(C96="","",COUNTIFS(Tabla1[[#All],[sem 14]],"=P",Tabla1[[#All],[llave2]],Gráficos_!C96))</f>
        <v/>
      </c>
      <c r="X96" t="str">
        <f>IF(C96="","",COUNTIFS(Tabla1[[#All],[sem 15]],"=P",Tabla1[[#All],[llave2]],Gráficos_!C96))</f>
        <v/>
      </c>
      <c r="Y96" s="188" t="str">
        <f>IF(C96="","",COUNTIFS(Tabla1[[#All],[sem 16]],"=P",Tabla1[[#All],[llave2]],Gráficos_!C96))</f>
        <v/>
      </c>
      <c r="AA96" s="184" t="str">
        <f t="shared" si="26"/>
        <v/>
      </c>
      <c r="AB96" t="str">
        <f t="shared" si="27"/>
        <v/>
      </c>
      <c r="AC96" s="62" t="str">
        <f t="shared" si="28"/>
        <v/>
      </c>
      <c r="AD96" t="str">
        <f t="shared" si="29"/>
        <v/>
      </c>
      <c r="AE96" t="str">
        <f t="shared" si="39"/>
        <v/>
      </c>
      <c r="AF96" t="str">
        <f t="shared" si="30"/>
        <v/>
      </c>
      <c r="AG96" t="str">
        <f t="shared" si="31"/>
        <v/>
      </c>
      <c r="AH96" t="str">
        <f t="shared" si="32"/>
        <v/>
      </c>
      <c r="AI96" t="str">
        <f t="shared" si="33"/>
        <v/>
      </c>
      <c r="AK96" t="str">
        <f t="shared" si="41"/>
        <v/>
      </c>
      <c r="AL96" t="str">
        <f t="shared" si="41"/>
        <v/>
      </c>
      <c r="AM96" t="str">
        <f t="shared" si="41"/>
        <v/>
      </c>
      <c r="AN96" t="str">
        <f t="shared" si="41"/>
        <v/>
      </c>
      <c r="AO96" t="str">
        <f t="shared" si="41"/>
        <v/>
      </c>
      <c r="AP96" t="str">
        <f t="shared" si="41"/>
        <v/>
      </c>
      <c r="AQ96" t="str">
        <f t="shared" si="41"/>
        <v/>
      </c>
      <c r="AR96" t="str">
        <f t="shared" si="41"/>
        <v/>
      </c>
      <c r="AS96" t="str">
        <f t="shared" si="41"/>
        <v/>
      </c>
      <c r="AT96" t="str">
        <f t="shared" si="41"/>
        <v/>
      </c>
      <c r="AU96" t="str">
        <f t="shared" si="41"/>
        <v/>
      </c>
      <c r="AV96" t="str">
        <f t="shared" si="41"/>
        <v/>
      </c>
      <c r="AW96" t="str">
        <f t="shared" si="35"/>
        <v/>
      </c>
      <c r="AX96" t="str">
        <f t="shared" si="36"/>
        <v/>
      </c>
      <c r="AY96" t="str">
        <f t="shared" si="37"/>
        <v/>
      </c>
      <c r="AZ96" s="188" t="str">
        <f t="shared" si="38"/>
        <v/>
      </c>
      <c r="BA96" t="str">
        <f t="shared" si="40"/>
        <v/>
      </c>
    </row>
    <row r="97" spans="9:79">
      <c r="I97" t="str">
        <f>IF(C97="","",COUNTIFS(Tabla1[[#All],[¿Pasó a miembro?]],"Si",Tabla1[[#All],[Tipo Incrito]],"&lt;&gt;Pre-Inscrito",Tabla1[[#All],[llave2]],Gráficos_!C97))</f>
        <v/>
      </c>
      <c r="J97" s="184" t="str">
        <f>IF(C97="","",COUNTIFS(Tabla1[[#All],[sem 01]],"=P",Tabla1[[#All],[llave2]],Gráficos_!C97))</f>
        <v/>
      </c>
      <c r="K97" t="str">
        <f>IF(C97="","",COUNTIFS(Tabla1[[#All],[sem 02]],"=P",Tabla1[[#All],[llave2]],Gráficos_!C97))</f>
        <v/>
      </c>
      <c r="L97" t="str">
        <f>IF(C97="","",COUNTIFS(Tabla1[[#All],[sem 03]],"=P",Tabla1[[#All],[llave2]],Gráficos_!C97))</f>
        <v/>
      </c>
      <c r="M97" t="str">
        <f>IF(C97="","",COUNTIFS(Tabla1[[#All],[sem 04]],"=P",Tabla1[[#All],[llave2]],Gráficos_!C97))</f>
        <v/>
      </c>
      <c r="N97" t="str">
        <f>IF(C97="","",COUNTIFS(Tabla1[[#All],[sem 05]],"=P",Tabla1[[#All],[llave2]],Gráficos_!C97))</f>
        <v/>
      </c>
      <c r="O97" t="str">
        <f>IF(C97="","",COUNTIFS(Tabla1[[#All],[sem 06]],"=P",Tabla1[[#All],[llave2]],Gráficos_!C97))</f>
        <v/>
      </c>
      <c r="P97" t="str">
        <f>IF(C97="","",COUNTIFS(Tabla1[[#All],[sem 07]],"=P",Tabla1[[#All],[llave2]],Gráficos_!C97))</f>
        <v/>
      </c>
      <c r="Q97" t="str">
        <f>IF(C97="","",COUNTIFS(Tabla1[[#All],[sem 08]],"=P",Tabla1[[#All],[llave2]],Gráficos_!C97))</f>
        <v/>
      </c>
      <c r="R97" t="str">
        <f>IF(C97="","",COUNTIFS(Tabla1[[#All],[sem 09]],"=P",Tabla1[[#All],[llave2]],Gráficos_!C97))</f>
        <v/>
      </c>
      <c r="S97" t="str">
        <f>IF(C97="","",COUNTIFS(Tabla1[[#All],[sem 10]],"=P",Tabla1[[#All],[llave2]],Gráficos_!C97))</f>
        <v/>
      </c>
      <c r="T97" t="str">
        <f>IF(C97="","",COUNTIFS(Tabla1[[#All],[sem 11]],"=P",Tabla1[[#All],[llave2]],Gráficos_!C97))</f>
        <v/>
      </c>
      <c r="U97" t="str">
        <f>IF(C97="","",COUNTIFS(Tabla1[[#All],[sem 12]],"=P",Tabla1[[#All],[llave2]],Gráficos_!C97))</f>
        <v/>
      </c>
      <c r="V97" t="str">
        <f>IF(C97="","",COUNTIFS(Tabla1[[#All],[sem 13]],"=P",Tabla1[[#All],[llave2]],Gráficos_!C97))</f>
        <v/>
      </c>
      <c r="W97" t="str">
        <f>IF(C97="","",COUNTIFS(Tabla1[[#All],[sem 14]],"=P",Tabla1[[#All],[llave2]],Gráficos_!C97))</f>
        <v/>
      </c>
      <c r="X97" t="str">
        <f>IF(C97="","",COUNTIFS(Tabla1[[#All],[sem 15]],"=P",Tabla1[[#All],[llave2]],Gráficos_!C97))</f>
        <v/>
      </c>
      <c r="Y97" s="188" t="str">
        <f>IF(C97="","",COUNTIFS(Tabla1[[#All],[sem 16]],"=P",Tabla1[[#All],[llave2]],Gráficos_!C97))</f>
        <v/>
      </c>
      <c r="AA97" s="184" t="str">
        <f t="shared" si="26"/>
        <v/>
      </c>
      <c r="AB97" t="str">
        <f t="shared" si="27"/>
        <v/>
      </c>
      <c r="AC97" s="62" t="str">
        <f t="shared" si="28"/>
        <v/>
      </c>
      <c r="AD97" t="str">
        <f t="shared" si="29"/>
        <v/>
      </c>
      <c r="AE97" t="str">
        <f t="shared" si="39"/>
        <v/>
      </c>
      <c r="AF97" t="str">
        <f t="shared" si="30"/>
        <v/>
      </c>
      <c r="AG97" t="str">
        <f t="shared" si="31"/>
        <v/>
      </c>
      <c r="AH97" t="str">
        <f t="shared" si="32"/>
        <v/>
      </c>
      <c r="AI97" t="str">
        <f t="shared" si="33"/>
        <v/>
      </c>
      <c r="AK97" t="str">
        <f t="shared" si="41"/>
        <v/>
      </c>
      <c r="AL97" t="str">
        <f t="shared" si="41"/>
        <v/>
      </c>
      <c r="AM97" t="str">
        <f t="shared" si="41"/>
        <v/>
      </c>
      <c r="AN97" t="str">
        <f t="shared" si="41"/>
        <v/>
      </c>
      <c r="AO97" t="str">
        <f t="shared" si="41"/>
        <v/>
      </c>
      <c r="AP97" t="str">
        <f t="shared" si="41"/>
        <v/>
      </c>
      <c r="AQ97" t="str">
        <f t="shared" si="41"/>
        <v/>
      </c>
      <c r="AR97" t="str">
        <f t="shared" si="41"/>
        <v/>
      </c>
      <c r="AS97" t="str">
        <f t="shared" si="41"/>
        <v/>
      </c>
      <c r="AT97" t="str">
        <f t="shared" si="41"/>
        <v/>
      </c>
      <c r="AU97" t="str">
        <f t="shared" si="41"/>
        <v/>
      </c>
      <c r="AV97" t="str">
        <f t="shared" si="41"/>
        <v/>
      </c>
      <c r="AW97" t="str">
        <f t="shared" si="35"/>
        <v/>
      </c>
      <c r="AX97" t="str">
        <f t="shared" si="36"/>
        <v/>
      </c>
      <c r="AY97" t="str">
        <f t="shared" si="37"/>
        <v/>
      </c>
      <c r="AZ97" s="188" t="str">
        <f t="shared" si="38"/>
        <v/>
      </c>
      <c r="BA97" t="str">
        <f t="shared" si="40"/>
        <v/>
      </c>
    </row>
    <row r="98" spans="9:79">
      <c r="I98" t="str">
        <f>IF(C98="","",COUNTIFS(Tabla1[[#All],[¿Pasó a miembro?]],"Si",Tabla1[[#All],[Tipo Incrito]],"&lt;&gt;Pre-Inscrito",Tabla1[[#All],[llave2]],Gráficos_!C98))</f>
        <v/>
      </c>
      <c r="J98" s="184" t="str">
        <f>IF(C98="","",COUNTIFS(Tabla1[[#All],[sem 01]],"=P",Tabla1[[#All],[llave2]],Gráficos_!C98))</f>
        <v/>
      </c>
      <c r="K98" t="str">
        <f>IF(C98="","",COUNTIFS(Tabla1[[#All],[sem 02]],"=P",Tabla1[[#All],[llave2]],Gráficos_!C98))</f>
        <v/>
      </c>
      <c r="L98" t="str">
        <f>IF(C98="","",COUNTIFS(Tabla1[[#All],[sem 03]],"=P",Tabla1[[#All],[llave2]],Gráficos_!C98))</f>
        <v/>
      </c>
      <c r="M98" t="str">
        <f>IF(C98="","",COUNTIFS(Tabla1[[#All],[sem 04]],"=P",Tabla1[[#All],[llave2]],Gráficos_!C98))</f>
        <v/>
      </c>
      <c r="N98" t="str">
        <f>IF(C98="","",COUNTIFS(Tabla1[[#All],[sem 05]],"=P",Tabla1[[#All],[llave2]],Gráficos_!C98))</f>
        <v/>
      </c>
      <c r="O98" t="str">
        <f>IF(C98="","",COUNTIFS(Tabla1[[#All],[sem 06]],"=P",Tabla1[[#All],[llave2]],Gráficos_!C98))</f>
        <v/>
      </c>
      <c r="P98" t="str">
        <f>IF(C98="","",COUNTIFS(Tabla1[[#All],[sem 07]],"=P",Tabla1[[#All],[llave2]],Gráficos_!C98))</f>
        <v/>
      </c>
      <c r="Q98" t="str">
        <f>IF(C98="","",COUNTIFS(Tabla1[[#All],[sem 08]],"=P",Tabla1[[#All],[llave2]],Gráficos_!C98))</f>
        <v/>
      </c>
      <c r="R98" t="str">
        <f>IF(C98="","",COUNTIFS(Tabla1[[#All],[sem 09]],"=P",Tabla1[[#All],[llave2]],Gráficos_!C98))</f>
        <v/>
      </c>
      <c r="S98" t="str">
        <f>IF(C98="","",COUNTIFS(Tabla1[[#All],[sem 10]],"=P",Tabla1[[#All],[llave2]],Gráficos_!C98))</f>
        <v/>
      </c>
      <c r="T98" t="str">
        <f>IF(C98="","",COUNTIFS(Tabla1[[#All],[sem 11]],"=P",Tabla1[[#All],[llave2]],Gráficos_!C98))</f>
        <v/>
      </c>
      <c r="U98" t="str">
        <f>IF(C98="","",COUNTIFS(Tabla1[[#All],[sem 12]],"=P",Tabla1[[#All],[llave2]],Gráficos_!C98))</f>
        <v/>
      </c>
      <c r="V98" t="str">
        <f>IF(C98="","",COUNTIFS(Tabla1[[#All],[sem 13]],"=P",Tabla1[[#All],[llave2]],Gráficos_!C98))</f>
        <v/>
      </c>
      <c r="W98" t="str">
        <f>IF(C98="","",COUNTIFS(Tabla1[[#All],[sem 14]],"=P",Tabla1[[#All],[llave2]],Gráficos_!C98))</f>
        <v/>
      </c>
      <c r="X98" t="str">
        <f>IF(C98="","",COUNTIFS(Tabla1[[#All],[sem 15]],"=P",Tabla1[[#All],[llave2]],Gráficos_!C98))</f>
        <v/>
      </c>
      <c r="Y98" s="188" t="str">
        <f>IF(C98="","",COUNTIFS(Tabla1[[#All],[sem 16]],"=P",Tabla1[[#All],[llave2]],Gráficos_!C98))</f>
        <v/>
      </c>
      <c r="AA98" s="184" t="str">
        <f t="shared" si="26"/>
        <v/>
      </c>
      <c r="AB98" t="str">
        <f t="shared" si="27"/>
        <v/>
      </c>
      <c r="AC98" s="62" t="str">
        <f t="shared" si="28"/>
        <v/>
      </c>
      <c r="AD98" t="str">
        <f t="shared" si="29"/>
        <v/>
      </c>
      <c r="AE98" t="str">
        <f t="shared" si="39"/>
        <v/>
      </c>
      <c r="AF98" t="str">
        <f t="shared" si="30"/>
        <v/>
      </c>
      <c r="AG98" t="str">
        <f t="shared" si="31"/>
        <v/>
      </c>
      <c r="AH98" t="str">
        <f t="shared" si="32"/>
        <v/>
      </c>
      <c r="AI98" t="str">
        <f t="shared" si="33"/>
        <v/>
      </c>
      <c r="AK98" t="str">
        <f t="shared" si="41"/>
        <v/>
      </c>
      <c r="AL98" t="str">
        <f t="shared" si="41"/>
        <v/>
      </c>
      <c r="AM98" t="str">
        <f t="shared" si="41"/>
        <v/>
      </c>
      <c r="AN98" t="str">
        <f t="shared" si="41"/>
        <v/>
      </c>
      <c r="AO98" t="str">
        <f t="shared" si="41"/>
        <v/>
      </c>
      <c r="AP98" t="str">
        <f t="shared" si="41"/>
        <v/>
      </c>
      <c r="AQ98" t="str">
        <f t="shared" si="41"/>
        <v/>
      </c>
      <c r="AR98" t="str">
        <f t="shared" si="41"/>
        <v/>
      </c>
      <c r="AS98" t="str">
        <f t="shared" si="41"/>
        <v/>
      </c>
      <c r="AT98" t="str">
        <f t="shared" si="41"/>
        <v/>
      </c>
      <c r="AU98" t="str">
        <f t="shared" si="41"/>
        <v/>
      </c>
      <c r="AV98" t="str">
        <f t="shared" si="41"/>
        <v/>
      </c>
      <c r="AW98" t="str">
        <f t="shared" si="35"/>
        <v/>
      </c>
      <c r="AX98" t="str">
        <f t="shared" si="36"/>
        <v/>
      </c>
      <c r="AY98" t="str">
        <f t="shared" si="37"/>
        <v/>
      </c>
      <c r="AZ98" s="188" t="str">
        <f t="shared" si="38"/>
        <v/>
      </c>
      <c r="BA98" t="str">
        <f t="shared" si="40"/>
        <v/>
      </c>
    </row>
    <row r="99" spans="9:79" ht="21">
      <c r="I99" t="str">
        <f>IF(C99="","",COUNTIFS(Tabla1[[#All],[¿Pasó a miembro?]],"Si",Tabla1[[#All],[Tipo Incrito]],"&lt;&gt;Pre-Inscrito",Tabla1[[#All],[llave2]],Gráficos_!C99))</f>
        <v/>
      </c>
      <c r="J99" s="184" t="str">
        <f>IF(C99="","",COUNTIFS(Tabla1[[#All],[sem 01]],"=P",Tabla1[[#All],[llave2]],Gráficos_!C99))</f>
        <v/>
      </c>
      <c r="K99" t="str">
        <f>IF(C99="","",COUNTIFS(Tabla1[[#All],[sem 02]],"=P",Tabla1[[#All],[llave2]],Gráficos_!C99))</f>
        <v/>
      </c>
      <c r="L99" t="str">
        <f>IF(C99="","",COUNTIFS(Tabla1[[#All],[sem 03]],"=P",Tabla1[[#All],[llave2]],Gráficos_!C99))</f>
        <v/>
      </c>
      <c r="M99" t="str">
        <f>IF(C99="","",COUNTIFS(Tabla1[[#All],[sem 04]],"=P",Tabla1[[#All],[llave2]],Gráficos_!C99))</f>
        <v/>
      </c>
      <c r="N99" t="str">
        <f>IF(C99="","",COUNTIFS(Tabla1[[#All],[sem 05]],"=P",Tabla1[[#All],[llave2]],Gráficos_!C99))</f>
        <v/>
      </c>
      <c r="O99" t="str">
        <f>IF(C99="","",COUNTIFS(Tabla1[[#All],[sem 06]],"=P",Tabla1[[#All],[llave2]],Gráficos_!C99))</f>
        <v/>
      </c>
      <c r="P99" t="str">
        <f>IF(C99="","",COUNTIFS(Tabla1[[#All],[sem 07]],"=P",Tabla1[[#All],[llave2]],Gráficos_!C99))</f>
        <v/>
      </c>
      <c r="Q99" t="str">
        <f>IF(C99="","",COUNTIFS(Tabla1[[#All],[sem 08]],"=P",Tabla1[[#All],[llave2]],Gráficos_!C99))</f>
        <v/>
      </c>
      <c r="R99" t="str">
        <f>IF(C99="","",COUNTIFS(Tabla1[[#All],[sem 09]],"=P",Tabla1[[#All],[llave2]],Gráficos_!C99))</f>
        <v/>
      </c>
      <c r="S99" t="str">
        <f>IF(C99="","",COUNTIFS(Tabla1[[#All],[sem 10]],"=P",Tabla1[[#All],[llave2]],Gráficos_!C99))</f>
        <v/>
      </c>
      <c r="T99" t="str">
        <f>IF(C99="","",COUNTIFS(Tabla1[[#All],[sem 11]],"=P",Tabla1[[#All],[llave2]],Gráficos_!C99))</f>
        <v/>
      </c>
      <c r="U99" t="str">
        <f>IF(C99="","",COUNTIFS(Tabla1[[#All],[sem 12]],"=P",Tabla1[[#All],[llave2]],Gráficos_!C99))</f>
        <v/>
      </c>
      <c r="V99" t="str">
        <f>IF(C99="","",COUNTIFS(Tabla1[[#All],[sem 13]],"=P",Tabla1[[#All],[llave2]],Gráficos_!C99))</f>
        <v/>
      </c>
      <c r="W99" t="str">
        <f>IF(C99="","",COUNTIFS(Tabla1[[#All],[sem 14]],"=P",Tabla1[[#All],[llave2]],Gráficos_!C99))</f>
        <v/>
      </c>
      <c r="X99" t="str">
        <f>IF(C99="","",COUNTIFS(Tabla1[[#All],[sem 15]],"=P",Tabla1[[#All],[llave2]],Gráficos_!C99))</f>
        <v/>
      </c>
      <c r="Y99" s="188" t="str">
        <f>IF(C99="","",COUNTIFS(Tabla1[[#All],[sem 16]],"=P",Tabla1[[#All],[llave2]],Gráficos_!C99))</f>
        <v/>
      </c>
      <c r="AA99" s="184" t="str">
        <f t="shared" si="26"/>
        <v/>
      </c>
      <c r="AB99" t="str">
        <f t="shared" si="27"/>
        <v/>
      </c>
      <c r="AC99" s="62" t="str">
        <f t="shared" si="28"/>
        <v/>
      </c>
      <c r="AD99" t="str">
        <f t="shared" si="29"/>
        <v/>
      </c>
      <c r="AE99" t="str">
        <f t="shared" si="39"/>
        <v/>
      </c>
      <c r="AF99" t="str">
        <f t="shared" si="30"/>
        <v/>
      </c>
      <c r="AG99" t="str">
        <f t="shared" si="31"/>
        <v/>
      </c>
      <c r="AH99" t="str">
        <f t="shared" si="32"/>
        <v/>
      </c>
      <c r="AI99" t="str">
        <f t="shared" si="33"/>
        <v/>
      </c>
      <c r="AK99" t="str">
        <f t="shared" si="41"/>
        <v/>
      </c>
      <c r="AL99" t="str">
        <f t="shared" si="41"/>
        <v/>
      </c>
      <c r="AM99" t="str">
        <f t="shared" si="41"/>
        <v/>
      </c>
      <c r="AN99" t="str">
        <f t="shared" si="41"/>
        <v/>
      </c>
      <c r="AO99" t="str">
        <f t="shared" si="41"/>
        <v/>
      </c>
      <c r="AP99" t="str">
        <f t="shared" si="41"/>
        <v/>
      </c>
      <c r="AQ99" t="str">
        <f t="shared" si="41"/>
        <v/>
      </c>
      <c r="AR99" t="str">
        <f t="shared" si="41"/>
        <v/>
      </c>
      <c r="AS99" t="str">
        <f t="shared" si="41"/>
        <v/>
      </c>
      <c r="AT99" t="str">
        <f t="shared" si="41"/>
        <v/>
      </c>
      <c r="AU99" t="str">
        <f t="shared" si="41"/>
        <v/>
      </c>
      <c r="AV99" t="str">
        <f t="shared" si="41"/>
        <v/>
      </c>
      <c r="AW99" t="str">
        <f t="shared" si="35"/>
        <v/>
      </c>
      <c r="AX99" t="str">
        <f t="shared" si="36"/>
        <v/>
      </c>
      <c r="AY99" t="str">
        <f t="shared" si="37"/>
        <v/>
      </c>
      <c r="AZ99" s="188" t="str">
        <f t="shared" si="38"/>
        <v/>
      </c>
      <c r="BA99" t="str">
        <f t="shared" si="40"/>
        <v/>
      </c>
      <c r="BK99" s="182" t="s">
        <v>476</v>
      </c>
      <c r="BL99" s="182"/>
      <c r="BM99" s="182"/>
      <c r="BN99" s="182"/>
      <c r="BO99" s="182"/>
      <c r="BP99" s="182"/>
      <c r="BQ99" s="182"/>
      <c r="BR99" s="182"/>
      <c r="BS99" s="182"/>
      <c r="BT99" s="182"/>
      <c r="BU99" s="182"/>
      <c r="BV99" s="182"/>
      <c r="BW99" s="182"/>
      <c r="BX99" s="182"/>
    </row>
    <row r="100" spans="9:79">
      <c r="I100" t="str">
        <f>IF(C100="","",COUNTIFS(Tabla1[[#All],[¿Pasó a miembro?]],"Si",Tabla1[[#All],[Tipo Incrito]],"&lt;&gt;Pre-Inscrito",Tabla1[[#All],[llave2]],Gráficos_!C100))</f>
        <v/>
      </c>
      <c r="J100" s="189" t="str">
        <f>IF(C100="","",COUNTIFS(Tabla1[[#All],[sem 01]],"=P",Tabla1[[#All],[llave2]],Gráficos_!C100))</f>
        <v/>
      </c>
      <c r="K100" s="190" t="str">
        <f>IF(C100="","",COUNTIFS(Tabla1[[#All],[sem 02]],"=P",Tabla1[[#All],[llave2]],Gráficos_!C100))</f>
        <v/>
      </c>
      <c r="L100" s="190" t="str">
        <f>IF(C100="","",COUNTIFS(Tabla1[[#All],[sem 03]],"=P",Tabla1[[#All],[llave2]],Gráficos_!C100))</f>
        <v/>
      </c>
      <c r="M100" s="190" t="str">
        <f>IF(C100="","",COUNTIFS(Tabla1[[#All],[sem 04]],"=P",Tabla1[[#All],[llave2]],Gráficos_!C100))</f>
        <v/>
      </c>
      <c r="N100" s="190" t="str">
        <f>IF(C100="","",COUNTIFS(Tabla1[[#All],[sem 05]],"=P",Tabla1[[#All],[llave2]],Gráficos_!C100))</f>
        <v/>
      </c>
      <c r="O100" s="190" t="str">
        <f>IF(C100="","",COUNTIFS(Tabla1[[#All],[sem 06]],"=P",Tabla1[[#All],[llave2]],Gráficos_!C100))</f>
        <v/>
      </c>
      <c r="P100" s="190" t="str">
        <f>IF(C100="","",COUNTIFS(Tabla1[[#All],[sem 07]],"=P",Tabla1[[#All],[llave2]],Gráficos_!C100))</f>
        <v/>
      </c>
      <c r="Q100" s="190" t="str">
        <f>IF(C100="","",COUNTIFS(Tabla1[[#All],[sem 08]],"=P",Tabla1[[#All],[llave2]],Gráficos_!C100))</f>
        <v/>
      </c>
      <c r="R100" s="190" t="str">
        <f>IF(C100="","",COUNTIFS(Tabla1[[#All],[sem 09]],"=P",Tabla1[[#All],[llave2]],Gráficos_!C100))</f>
        <v/>
      </c>
      <c r="S100" s="190" t="str">
        <f>IF(C100="","",COUNTIFS(Tabla1[[#All],[sem 10]],"=P",Tabla1[[#All],[llave2]],Gráficos_!C100))</f>
        <v/>
      </c>
      <c r="T100" s="190" t="str">
        <f>IF(C100="","",COUNTIFS(Tabla1[[#All],[sem 11]],"=P",Tabla1[[#All],[llave2]],Gráficos_!C100))</f>
        <v/>
      </c>
      <c r="U100" s="190" t="str">
        <f>IF(C100="","",COUNTIFS(Tabla1[[#All],[sem 12]],"=P",Tabla1[[#All],[llave2]],Gráficos_!C100))</f>
        <v/>
      </c>
      <c r="V100" s="190" t="str">
        <f>IF(C100="","",COUNTIFS(Tabla1[[#All],[sem 13]],"=P",Tabla1[[#All],[llave2]],Gráficos_!C100))</f>
        <v/>
      </c>
      <c r="W100" s="190" t="str">
        <f>IF(C100="","",COUNTIFS(Tabla1[[#All],[sem 14]],"=P",Tabla1[[#All],[llave2]],Gráficos_!C100))</f>
        <v/>
      </c>
      <c r="X100" s="190" t="str">
        <f>IF(C100="","",COUNTIFS(Tabla1[[#All],[sem 15]],"=P",Tabla1[[#All],[llave2]],Gráficos_!C100))</f>
        <v/>
      </c>
      <c r="Y100" s="191" t="str">
        <f>IF(C100="","",COUNTIFS(Tabla1[[#All],[sem 16]],"=P",Tabla1[[#All],[llave2]],Gráficos_!C100))</f>
        <v/>
      </c>
      <c r="AA100" s="184" t="str">
        <f t="shared" si="26"/>
        <v/>
      </c>
      <c r="AB100" s="190" t="str">
        <f t="shared" si="27"/>
        <v/>
      </c>
      <c r="AC100" s="192" t="str">
        <f t="shared" si="28"/>
        <v/>
      </c>
      <c r="AD100" t="str">
        <f t="shared" si="29"/>
        <v/>
      </c>
      <c r="AE100" t="str">
        <f t="shared" si="39"/>
        <v/>
      </c>
      <c r="AF100" t="str">
        <f t="shared" si="30"/>
        <v/>
      </c>
      <c r="AG100" t="str">
        <f t="shared" si="31"/>
        <v/>
      </c>
      <c r="AH100" t="str">
        <f t="shared" si="32"/>
        <v/>
      </c>
      <c r="AI100" s="190" t="str">
        <f t="shared" si="33"/>
        <v/>
      </c>
      <c r="AJ100" s="190"/>
      <c r="AK100" s="190" t="str">
        <f t="shared" si="41"/>
        <v/>
      </c>
      <c r="AL100" s="190" t="str">
        <f t="shared" si="41"/>
        <v/>
      </c>
      <c r="AM100" s="190" t="str">
        <f t="shared" si="41"/>
        <v/>
      </c>
      <c r="AN100" s="190" t="str">
        <f t="shared" si="41"/>
        <v/>
      </c>
      <c r="AO100" s="190" t="str">
        <f t="shared" si="41"/>
        <v/>
      </c>
      <c r="AP100" s="190" t="str">
        <f t="shared" si="41"/>
        <v/>
      </c>
      <c r="AQ100" s="190" t="str">
        <f t="shared" si="41"/>
        <v/>
      </c>
      <c r="AR100" s="190" t="str">
        <f t="shared" si="41"/>
        <v/>
      </c>
      <c r="AS100" s="190" t="str">
        <f t="shared" si="41"/>
        <v/>
      </c>
      <c r="AT100" s="190" t="str">
        <f t="shared" si="41"/>
        <v/>
      </c>
      <c r="AU100" s="190" t="str">
        <f t="shared" si="41"/>
        <v/>
      </c>
      <c r="AV100" s="190" t="str">
        <f t="shared" si="41"/>
        <v/>
      </c>
      <c r="AW100" s="190" t="str">
        <f t="shared" si="35"/>
        <v/>
      </c>
      <c r="AX100" s="190" t="str">
        <f t="shared" si="36"/>
        <v/>
      </c>
      <c r="AY100" s="190" t="str">
        <f t="shared" si="37"/>
        <v/>
      </c>
      <c r="AZ100" s="191" t="str">
        <f t="shared" si="38"/>
        <v/>
      </c>
      <c r="BA100" t="str">
        <f t="shared" si="40"/>
        <v/>
      </c>
    </row>
    <row r="101" spans="9:79">
      <c r="I101" t="str">
        <f>IF(C101="","",COUNTIFS(Tabla1[[#All],[¿Pasó a miembro?]],"Si",Tabla1[[#All],[Tipo Incrito]],"&lt;&gt;Pre-Inscrito",Tabla1[[#All],[llave2]],Gráficos_!C101))</f>
        <v/>
      </c>
      <c r="J101" t="str">
        <f>IF(C101="","",COUNTIFS(Tabla1[[#All],[sem 01]],"=P",Tabla1[[#All],[llave2]],Gráficos_!C101))</f>
        <v/>
      </c>
      <c r="K101" t="str">
        <f>IF(C101="","",COUNTIFS(Tabla1[[#All],[sem 02]],"=P",Tabla1[[#All],[llave2]],Gráficos_!C101))</f>
        <v/>
      </c>
      <c r="L101" t="str">
        <f>IF(C101="","",COUNTIFS(Tabla1[[#All],[sem 03]],"=P",Tabla1[[#All],[llave2]],Gráficos_!C101))</f>
        <v/>
      </c>
      <c r="M101" t="str">
        <f>IF(C101="","",COUNTIFS(Tabla1[[#All],[sem 04]],"=P",Tabla1[[#All],[llave2]],Gráficos_!C101))</f>
        <v/>
      </c>
      <c r="N101" t="str">
        <f>IF(C101="","",COUNTIFS(Tabla1[[#All],[sem 05]],"=P",Tabla1[[#All],[llave2]],Gráficos_!C101))</f>
        <v/>
      </c>
      <c r="O101" t="str">
        <f>IF(C101="","",COUNTIFS(Tabla1[[#All],[sem 06]],"=P",Tabla1[[#All],[llave2]],Gráficos_!C101))</f>
        <v/>
      </c>
      <c r="P101" t="str">
        <f>IF(C101="","",COUNTIFS(Tabla1[[#All],[sem 07]],"=P",Tabla1[[#All],[llave2]],Gráficos_!C101))</f>
        <v/>
      </c>
      <c r="Q101" t="str">
        <f>IF(C101="","",COUNTIFS(Tabla1[[#All],[sem 08]],"=P",Tabla1[[#All],[llave2]],Gráficos_!C101))</f>
        <v/>
      </c>
      <c r="R101" t="str">
        <f>IF(C101="","",COUNTIFS(Tabla1[[#All],[sem 09]],"=P",Tabla1[[#All],[llave2]],Gráficos_!C101))</f>
        <v/>
      </c>
      <c r="S101" t="str">
        <f>IF(C101="","",COUNTIFS(Tabla1[[#All],[sem 10]],"=P",Tabla1[[#All],[llave2]],Gráficos_!C101))</f>
        <v/>
      </c>
      <c r="T101" t="str">
        <f>IF(C101="","",COUNTIFS(Tabla1[[#All],[sem 11]],"=P",Tabla1[[#All],[llave2]],Gráficos_!C101))</f>
        <v/>
      </c>
      <c r="U101" t="str">
        <f>IF(C101="","",COUNTIFS(Tabla1[[#All],[sem 12]],"=P",Tabla1[[#All],[llave2]],Gráficos_!C101))</f>
        <v/>
      </c>
      <c r="AA101" t="str">
        <f t="shared" si="26"/>
        <v/>
      </c>
      <c r="AB101" t="str">
        <f t="shared" si="27"/>
        <v/>
      </c>
      <c r="AC101" t="str">
        <f t="shared" si="28"/>
        <v/>
      </c>
      <c r="AD101" t="str">
        <f t="shared" si="29"/>
        <v/>
      </c>
      <c r="AF101" t="str">
        <f t="shared" si="30"/>
        <v/>
      </c>
      <c r="AG101" t="str">
        <f t="shared" si="31"/>
        <v/>
      </c>
      <c r="AH101" t="str">
        <f t="shared" si="32"/>
        <v/>
      </c>
      <c r="AI101" t="str">
        <f t="shared" si="33"/>
        <v/>
      </c>
      <c r="AK101" t="str">
        <f t="shared" si="41"/>
        <v/>
      </c>
      <c r="AL101" t="str">
        <f t="shared" si="41"/>
        <v/>
      </c>
      <c r="AM101" t="str">
        <f t="shared" si="41"/>
        <v/>
      </c>
      <c r="AN101" t="str">
        <f t="shared" si="41"/>
        <v/>
      </c>
      <c r="AO101" t="str">
        <f t="shared" si="41"/>
        <v/>
      </c>
      <c r="AP101" t="str">
        <f t="shared" si="41"/>
        <v/>
      </c>
      <c r="AQ101" t="str">
        <f t="shared" si="41"/>
        <v/>
      </c>
      <c r="AR101" t="str">
        <f t="shared" si="41"/>
        <v/>
      </c>
      <c r="AS101" t="str">
        <f t="shared" si="41"/>
        <v/>
      </c>
      <c r="AT101" t="str">
        <f t="shared" si="41"/>
        <v/>
      </c>
      <c r="AU101" t="str">
        <f t="shared" si="41"/>
        <v/>
      </c>
      <c r="AV101" t="str">
        <f t="shared" si="41"/>
        <v/>
      </c>
      <c r="BA101" t="str">
        <f t="shared" si="40"/>
        <v/>
      </c>
      <c r="BK101" s="183" t="s">
        <v>10</v>
      </c>
      <c r="BL101" t="s">
        <v>444</v>
      </c>
    </row>
    <row r="102" spans="9:79">
      <c r="I102" t="str">
        <f>IF(C102="","",COUNTIFS(Tabla1[[#All],[¿Pasó a miembro?]],"Si",Tabla1[[#All],[Tipo Incrito]],"&lt;&gt;Pre-Inscrito",Tabla1[[#All],[llave2]],Gráficos_!C102))</f>
        <v/>
      </c>
      <c r="J102" t="str">
        <f>IF(C102="","",COUNTIFS(Tabla1[[#All],[sem 01]],"=P",Tabla1[[#All],[llave2]],Gráficos_!C102))</f>
        <v/>
      </c>
      <c r="K102" t="str">
        <f>IF(C102="","",COUNTIFS(Tabla1[[#All],[sem 02]],"=P",Tabla1[[#All],[llave2]],Gráficos_!C102))</f>
        <v/>
      </c>
      <c r="L102" t="str">
        <f>IF(C102="","",COUNTIFS(Tabla1[[#All],[sem 03]],"=P",Tabla1[[#All],[llave2]],Gráficos_!C102))</f>
        <v/>
      </c>
      <c r="M102" t="str">
        <f>IF(C102="","",COUNTIFS(Tabla1[[#All],[sem 04]],"=P",Tabla1[[#All],[llave2]],Gráficos_!C102))</f>
        <v/>
      </c>
      <c r="N102" t="str">
        <f>IF(C102="","",COUNTIFS(Tabla1[[#All],[sem 05]],"=P",Tabla1[[#All],[llave2]],Gráficos_!C102))</f>
        <v/>
      </c>
      <c r="O102" t="str">
        <f>IF(C102="","",COUNTIFS(Tabla1[[#All],[sem 06]],"=P",Tabla1[[#All],[llave2]],Gráficos_!C102))</f>
        <v/>
      </c>
      <c r="P102" t="str">
        <f>IF(C102="","",COUNTIFS(Tabla1[[#All],[sem 07]],"=P",Tabla1[[#All],[llave2]],Gráficos_!C102))</f>
        <v/>
      </c>
      <c r="Q102" t="str">
        <f>IF(C102="","",COUNTIFS(Tabla1[[#All],[sem 08]],"=P",Tabla1[[#All],[llave2]],Gráficos_!C102))</f>
        <v/>
      </c>
      <c r="R102" t="str">
        <f>IF(C102="","",COUNTIFS(Tabla1[[#All],[sem 09]],"=P",Tabla1[[#All],[llave2]],Gráficos_!C102))</f>
        <v/>
      </c>
      <c r="S102" t="str">
        <f>IF(C102="","",COUNTIFS(Tabla1[[#All],[sem 10]],"=P",Tabla1[[#All],[llave2]],Gráficos_!C102))</f>
        <v/>
      </c>
      <c r="T102" t="str">
        <f>IF(C102="","",COUNTIFS(Tabla1[[#All],[sem 11]],"=P",Tabla1[[#All],[llave2]],Gráficos_!C102))</f>
        <v/>
      </c>
      <c r="U102" t="str">
        <f>IF(C102="","",COUNTIFS(Tabla1[[#All],[sem 12]],"=P",Tabla1[[#All],[llave2]],Gráficos_!C102))</f>
        <v/>
      </c>
      <c r="AA102" t="str">
        <f t="shared" si="26"/>
        <v/>
      </c>
      <c r="AB102" t="str">
        <f t="shared" si="27"/>
        <v/>
      </c>
      <c r="AC102" t="str">
        <f t="shared" si="28"/>
        <v/>
      </c>
      <c r="AD102" t="str">
        <f t="shared" si="29"/>
        <v/>
      </c>
      <c r="AF102" t="str">
        <f t="shared" si="30"/>
        <v/>
      </c>
      <c r="AG102" t="str">
        <f t="shared" si="31"/>
        <v/>
      </c>
      <c r="AH102" t="str">
        <f t="shared" si="32"/>
        <v/>
      </c>
      <c r="AI102" t="str">
        <f t="shared" si="33"/>
        <v/>
      </c>
      <c r="AK102" t="str">
        <f t="shared" si="41"/>
        <v/>
      </c>
      <c r="AL102" t="str">
        <f t="shared" si="41"/>
        <v/>
      </c>
      <c r="AM102" t="str">
        <f t="shared" si="41"/>
        <v/>
      </c>
      <c r="AN102" t="str">
        <f t="shared" si="41"/>
        <v/>
      </c>
      <c r="AO102" t="str">
        <f t="shared" si="41"/>
        <v/>
      </c>
      <c r="AP102" t="str">
        <f t="shared" si="41"/>
        <v/>
      </c>
      <c r="AQ102" t="str">
        <f t="shared" si="41"/>
        <v/>
      </c>
      <c r="AR102" t="str">
        <f t="shared" si="41"/>
        <v/>
      </c>
      <c r="AS102" t="str">
        <f t="shared" si="41"/>
        <v/>
      </c>
      <c r="AT102" t="str">
        <f t="shared" si="41"/>
        <v/>
      </c>
      <c r="AU102" t="str">
        <f t="shared" si="41"/>
        <v/>
      </c>
      <c r="AV102" t="str">
        <f t="shared" si="41"/>
        <v/>
      </c>
      <c r="BA102" t="str">
        <f t="shared" si="40"/>
        <v/>
      </c>
    </row>
    <row r="103" spans="9:79">
      <c r="I103" t="str">
        <f>IF(C103="","",COUNTIFS(Tabla1[[#All],[¿Pasó a miembro?]],"Si",Tabla1[[#All],[Tipo Incrito]],"&lt;&gt;Pre-Inscrito",Tabla1[[#All],[llave2]],Gráficos_!C103))</f>
        <v/>
      </c>
      <c r="J103" t="str">
        <f>IF(C103="","",COUNTIFS(Tabla1[[#All],[sem 01]],"=P",Tabla1[[#All],[llave2]],Gráficos_!C103))</f>
        <v/>
      </c>
      <c r="K103" t="str">
        <f>IF(C103="","",COUNTIFS(Tabla1[[#All],[sem 02]],"=P",Tabla1[[#All],[llave2]],Gráficos_!C103))</f>
        <v/>
      </c>
      <c r="L103" t="str">
        <f>IF(C103="","",COUNTIFS(Tabla1[[#All],[sem 03]],"=P",Tabla1[[#All],[llave2]],Gráficos_!C103))</f>
        <v/>
      </c>
      <c r="M103" t="str">
        <f>IF(C103="","",COUNTIFS(Tabla1[[#All],[sem 04]],"=P",Tabla1[[#All],[llave2]],Gráficos_!C103))</f>
        <v/>
      </c>
      <c r="N103" t="str">
        <f>IF(C103="","",COUNTIFS(Tabla1[[#All],[sem 05]],"=P",Tabla1[[#All],[llave2]],Gráficos_!C103))</f>
        <v/>
      </c>
      <c r="O103" t="str">
        <f>IF(C103="","",COUNTIFS(Tabla1[[#All],[sem 06]],"=P",Tabla1[[#All],[llave2]],Gráficos_!C103))</f>
        <v/>
      </c>
      <c r="P103" t="str">
        <f>IF(C103="","",COUNTIFS(Tabla1[[#All],[sem 07]],"=P",Tabla1[[#All],[llave2]],Gráficos_!C103))</f>
        <v/>
      </c>
      <c r="Q103" t="str">
        <f>IF(C103="","",COUNTIFS(Tabla1[[#All],[sem 08]],"=P",Tabla1[[#All],[llave2]],Gráficos_!C103))</f>
        <v/>
      </c>
      <c r="R103" t="str">
        <f>IF(C103="","",COUNTIFS(Tabla1[[#All],[sem 09]],"=P",Tabla1[[#All],[llave2]],Gráficos_!C103))</f>
        <v/>
      </c>
      <c r="S103" t="str">
        <f>IF(C103="","",COUNTIFS(Tabla1[[#All],[sem 10]],"=P",Tabla1[[#All],[llave2]],Gráficos_!C103))</f>
        <v/>
      </c>
      <c r="T103" t="str">
        <f>IF(C103="","",COUNTIFS(Tabla1[[#All],[sem 11]],"=P",Tabla1[[#All],[llave2]],Gráficos_!C103))</f>
        <v/>
      </c>
      <c r="U103" t="str">
        <f>IF(C103="","",COUNTIFS(Tabla1[[#All],[sem 12]],"=P",Tabla1[[#All],[llave2]],Gráficos_!C103))</f>
        <v/>
      </c>
      <c r="AA103" t="str">
        <f t="shared" ref="AA103:AA134" si="42">IF(OR(C103="",C103="(En blanco)"),"",C103)</f>
        <v/>
      </c>
      <c r="AB103" t="str">
        <f t="shared" ref="AB103:AB134" si="43">IF(OR(D103="",D103="(En blanco)"),"",D103)</f>
        <v/>
      </c>
      <c r="AC103" t="str">
        <f t="shared" ref="AC103:AC134" si="44">IF(OR(B103="",B103="(En blanco)"),"",B103)</f>
        <v/>
      </c>
      <c r="AD103" t="str">
        <f t="shared" ref="AD103:AD134" si="45">IF(OR(B103="",B103="(En blanco)"),"",TEXT(B103,"mmmm"))</f>
        <v/>
      </c>
      <c r="AF103" t="str">
        <f t="shared" ref="AF103:AF134" si="46">IF(OR(E103="",E103="(En blanco)"),"",E103)</f>
        <v/>
      </c>
      <c r="AG103" t="str">
        <f t="shared" ref="AG103:AG134" si="47">IF(OR(F103="",F103="(En blanco)"),"",F103)</f>
        <v/>
      </c>
      <c r="AH103" t="str">
        <f t="shared" ref="AH103:AH134" si="48">IF(OR(G103="",G103="(En blanco)"),"",G103)</f>
        <v/>
      </c>
      <c r="AI103" t="str">
        <f t="shared" ref="AI103:AI134" si="49">IF(H103="","",H103)</f>
        <v/>
      </c>
      <c r="AK103" t="str">
        <f t="shared" si="41"/>
        <v/>
      </c>
      <c r="AL103" t="str">
        <f t="shared" si="41"/>
        <v/>
      </c>
      <c r="AM103" t="str">
        <f t="shared" si="41"/>
        <v/>
      </c>
      <c r="AN103" t="str">
        <f t="shared" si="41"/>
        <v/>
      </c>
      <c r="AO103" t="str">
        <f t="shared" si="41"/>
        <v/>
      </c>
      <c r="AP103" t="str">
        <f t="shared" si="41"/>
        <v/>
      </c>
      <c r="AQ103" t="str">
        <f t="shared" si="41"/>
        <v/>
      </c>
      <c r="AR103" t="str">
        <f t="shared" si="41"/>
        <v/>
      </c>
      <c r="AS103" t="str">
        <f t="shared" si="41"/>
        <v/>
      </c>
      <c r="AT103" t="str">
        <f t="shared" si="41"/>
        <v/>
      </c>
      <c r="AU103" t="str">
        <f t="shared" si="41"/>
        <v/>
      </c>
      <c r="AV103" t="str">
        <f t="shared" si="41"/>
        <v/>
      </c>
      <c r="BA103" t="str">
        <f t="shared" si="40"/>
        <v/>
      </c>
      <c r="BK103" s="183" t="s">
        <v>14</v>
      </c>
      <c r="BL103" s="183" t="s">
        <v>11</v>
      </c>
      <c r="BM103" s="183" t="s">
        <v>24</v>
      </c>
      <c r="BN103" s="183" t="s">
        <v>31</v>
      </c>
      <c r="BO103" s="183" t="s">
        <v>32</v>
      </c>
      <c r="BP103" t="s">
        <v>477</v>
      </c>
      <c r="BQ103" t="s">
        <v>478</v>
      </c>
      <c r="BR103" t="s">
        <v>479</v>
      </c>
      <c r="BS103" t="s">
        <v>480</v>
      </c>
      <c r="BT103" t="s">
        <v>481</v>
      </c>
      <c r="BU103" t="s">
        <v>482</v>
      </c>
      <c r="BV103" t="s">
        <v>483</v>
      </c>
      <c r="BW103" t="s">
        <v>484</v>
      </c>
      <c r="BX103" t="s">
        <v>485</v>
      </c>
      <c r="BY103" t="s">
        <v>486</v>
      </c>
      <c r="BZ103" t="s">
        <v>487</v>
      </c>
      <c r="CA103" t="s">
        <v>488</v>
      </c>
    </row>
    <row r="104" spans="9:79">
      <c r="I104" t="str">
        <f>IF(C104="","",COUNTIFS(Tabla1[[#All],[¿Pasó a miembro?]],"Si",Tabla1[[#All],[Tipo Incrito]],"&lt;&gt;Pre-Inscrito",Tabla1[[#All],[llave2]],Gráficos_!C104))</f>
        <v/>
      </c>
      <c r="J104" t="str">
        <f>IF(C104="","",COUNTIFS(Tabla1[[#All],[sem 01]],"=P",Tabla1[[#All],[llave2]],Gráficos_!C104))</f>
        <v/>
      </c>
      <c r="K104" t="str">
        <f>IF(C104="","",COUNTIFS(Tabla1[[#All],[sem 02]],"=P",Tabla1[[#All],[llave2]],Gráficos_!C104))</f>
        <v/>
      </c>
      <c r="L104" t="str">
        <f>IF(C104="","",COUNTIFS(Tabla1[[#All],[sem 03]],"=P",Tabla1[[#All],[llave2]],Gráficos_!C104))</f>
        <v/>
      </c>
      <c r="M104" t="str">
        <f>IF(C104="","",COUNTIFS(Tabla1[[#All],[sem 04]],"=P",Tabla1[[#All],[llave2]],Gráficos_!C104))</f>
        <v/>
      </c>
      <c r="N104" t="str">
        <f>IF(C104="","",COUNTIFS(Tabla1[[#All],[sem 05]],"=P",Tabla1[[#All],[llave2]],Gráficos_!C104))</f>
        <v/>
      </c>
      <c r="O104" t="str">
        <f>IF(C104="","",COUNTIFS(Tabla1[[#All],[sem 06]],"=P",Tabla1[[#All],[llave2]],Gráficos_!C104))</f>
        <v/>
      </c>
      <c r="P104" t="str">
        <f>IF(C104="","",COUNTIFS(Tabla1[[#All],[sem 07]],"=P",Tabla1[[#All],[llave2]],Gráficos_!C104))</f>
        <v/>
      </c>
      <c r="Q104" t="str">
        <f>IF(C104="","",COUNTIFS(Tabla1[[#All],[sem 08]],"=P",Tabla1[[#All],[llave2]],Gráficos_!C104))</f>
        <v/>
      </c>
      <c r="R104" t="str">
        <f>IF(C104="","",COUNTIFS(Tabla1[[#All],[sem 09]],"=P",Tabla1[[#All],[llave2]],Gráficos_!C104))</f>
        <v/>
      </c>
      <c r="S104" t="str">
        <f>IF(C104="","",COUNTIFS(Tabla1[[#All],[sem 10]],"=P",Tabla1[[#All],[llave2]],Gráficos_!C104))</f>
        <v/>
      </c>
      <c r="T104" t="str">
        <f>IF(C104="","",COUNTIFS(Tabla1[[#All],[sem 11]],"=P",Tabla1[[#All],[llave2]],Gráficos_!C104))</f>
        <v/>
      </c>
      <c r="U104" t="str">
        <f>IF(C104="","",COUNTIFS(Tabla1[[#All],[sem 12]],"=P",Tabla1[[#All],[llave2]],Gráficos_!C104))</f>
        <v/>
      </c>
      <c r="AA104" t="str">
        <f t="shared" si="42"/>
        <v/>
      </c>
      <c r="AB104" t="str">
        <f t="shared" si="43"/>
        <v/>
      </c>
      <c r="AC104" t="str">
        <f t="shared" si="44"/>
        <v/>
      </c>
      <c r="AD104" t="str">
        <f t="shared" si="45"/>
        <v/>
      </c>
      <c r="AF104" t="str">
        <f t="shared" si="46"/>
        <v/>
      </c>
      <c r="AG104" t="str">
        <f t="shared" si="47"/>
        <v/>
      </c>
      <c r="AH104" t="str">
        <f t="shared" si="48"/>
        <v/>
      </c>
      <c r="AI104" t="str">
        <f t="shared" si="49"/>
        <v/>
      </c>
      <c r="AK104" t="str">
        <f t="shared" si="41"/>
        <v/>
      </c>
      <c r="AL104" t="str">
        <f t="shared" si="41"/>
        <v/>
      </c>
      <c r="AM104" t="str">
        <f t="shared" si="41"/>
        <v/>
      </c>
      <c r="AN104" t="str">
        <f t="shared" si="41"/>
        <v/>
      </c>
      <c r="AO104" t="str">
        <f t="shared" si="41"/>
        <v/>
      </c>
      <c r="AP104" t="str">
        <f t="shared" si="41"/>
        <v/>
      </c>
      <c r="AQ104" t="str">
        <f t="shared" si="41"/>
        <v/>
      </c>
      <c r="AR104" t="str">
        <f t="shared" si="41"/>
        <v/>
      </c>
      <c r="AS104" t="str">
        <f t="shared" si="41"/>
        <v/>
      </c>
      <c r="AT104" t="str">
        <f t="shared" si="41"/>
        <v/>
      </c>
      <c r="AU104" t="str">
        <f t="shared" si="41"/>
        <v/>
      </c>
      <c r="AV104" t="str">
        <f t="shared" si="41"/>
        <v/>
      </c>
      <c r="BA104" t="str">
        <f t="shared" si="40"/>
        <v/>
      </c>
      <c r="BK104" t="s">
        <v>474</v>
      </c>
      <c r="BL104" t="s">
        <v>474</v>
      </c>
      <c r="BM104" t="s">
        <v>474</v>
      </c>
      <c r="BN104" t="s">
        <v>474</v>
      </c>
      <c r="BP104" s="341">
        <v>0</v>
      </c>
      <c r="BQ104" s="341">
        <v>0</v>
      </c>
      <c r="BR104" s="341">
        <v>0</v>
      </c>
      <c r="BS104" s="341">
        <v>0</v>
      </c>
      <c r="BT104" s="341">
        <v>0</v>
      </c>
      <c r="BU104" s="341">
        <v>0</v>
      </c>
      <c r="BV104" s="341">
        <v>0</v>
      </c>
      <c r="BW104" s="341">
        <v>0</v>
      </c>
      <c r="BX104" s="341">
        <v>0</v>
      </c>
      <c r="BY104" s="341">
        <v>0</v>
      </c>
      <c r="BZ104" s="341">
        <v>0</v>
      </c>
      <c r="CA104" s="341">
        <v>0</v>
      </c>
    </row>
    <row r="105" spans="9:79">
      <c r="I105" t="str">
        <f>IF(C105="","",COUNTIFS(Tabla1[[#All],[¿Pasó a miembro?]],"Si",Tabla1[[#All],[Tipo Incrito]],"&lt;&gt;Pre-Inscrito",Tabla1[[#All],[llave2]],Gráficos_!C105))</f>
        <v/>
      </c>
      <c r="J105" t="str">
        <f>IF(C105="","",COUNTIFS(Tabla1[[#All],[sem 01]],"=P",Tabla1[[#All],[llave2]],Gráficos_!C105))</f>
        <v/>
      </c>
      <c r="K105" t="str">
        <f>IF(C105="","",COUNTIFS(Tabla1[[#All],[sem 02]],"=P",Tabla1[[#All],[llave2]],Gráficos_!C105))</f>
        <v/>
      </c>
      <c r="L105" t="str">
        <f>IF(C105="","",COUNTIFS(Tabla1[[#All],[sem 03]],"=P",Tabla1[[#All],[llave2]],Gráficos_!C105))</f>
        <v/>
      </c>
      <c r="M105" t="str">
        <f>IF(C105="","",COUNTIFS(Tabla1[[#All],[sem 04]],"=P",Tabla1[[#All],[llave2]],Gráficos_!C105))</f>
        <v/>
      </c>
      <c r="N105" t="str">
        <f>IF(C105="","",COUNTIFS(Tabla1[[#All],[sem 05]],"=P",Tabla1[[#All],[llave2]],Gráficos_!C105))</f>
        <v/>
      </c>
      <c r="O105" t="str">
        <f>IF(C105="","",COUNTIFS(Tabla1[[#All],[sem 06]],"=P",Tabla1[[#All],[llave2]],Gráficos_!C105))</f>
        <v/>
      </c>
      <c r="P105" t="str">
        <f>IF(C105="","",COUNTIFS(Tabla1[[#All],[sem 07]],"=P",Tabla1[[#All],[llave2]],Gráficos_!C105))</f>
        <v/>
      </c>
      <c r="Q105" t="str">
        <f>IF(C105="","",COUNTIFS(Tabla1[[#All],[sem 08]],"=P",Tabla1[[#All],[llave2]],Gráficos_!C105))</f>
        <v/>
      </c>
      <c r="R105" t="str">
        <f>IF(C105="","",COUNTIFS(Tabla1[[#All],[sem 09]],"=P",Tabla1[[#All],[llave2]],Gráficos_!C105))</f>
        <v/>
      </c>
      <c r="S105" t="str">
        <f>IF(C105="","",COUNTIFS(Tabla1[[#All],[sem 10]],"=P",Tabla1[[#All],[llave2]],Gráficos_!C105))</f>
        <v/>
      </c>
      <c r="T105" t="str">
        <f>IF(C105="","",COUNTIFS(Tabla1[[#All],[sem 11]],"=P",Tabla1[[#All],[llave2]],Gráficos_!C105))</f>
        <v/>
      </c>
      <c r="U105" t="str">
        <f>IF(C105="","",COUNTIFS(Tabla1[[#All],[sem 12]],"=P",Tabla1[[#All],[llave2]],Gráficos_!C105))</f>
        <v/>
      </c>
      <c r="AA105" t="str">
        <f t="shared" si="42"/>
        <v/>
      </c>
      <c r="AB105" t="str">
        <f t="shared" si="43"/>
        <v/>
      </c>
      <c r="AC105" t="str">
        <f t="shared" si="44"/>
        <v/>
      </c>
      <c r="AD105" t="str">
        <f t="shared" si="45"/>
        <v/>
      </c>
      <c r="AF105" t="str">
        <f t="shared" si="46"/>
        <v/>
      </c>
      <c r="AG105" t="str">
        <f t="shared" si="47"/>
        <v/>
      </c>
      <c r="AH105" t="str">
        <f t="shared" si="48"/>
        <v/>
      </c>
      <c r="AI105" t="str">
        <f t="shared" si="49"/>
        <v/>
      </c>
      <c r="AK105" t="str">
        <f t="shared" si="41"/>
        <v/>
      </c>
      <c r="AL105" t="str">
        <f t="shared" si="41"/>
        <v/>
      </c>
      <c r="AM105" t="str">
        <f t="shared" si="41"/>
        <v/>
      </c>
      <c r="AN105" t="str">
        <f t="shared" si="41"/>
        <v/>
      </c>
      <c r="AO105" t="str">
        <f t="shared" si="41"/>
        <v/>
      </c>
      <c r="AP105" t="str">
        <f t="shared" si="41"/>
        <v/>
      </c>
      <c r="AQ105" t="str">
        <f t="shared" si="41"/>
        <v/>
      </c>
      <c r="AR105" t="str">
        <f t="shared" si="41"/>
        <v/>
      </c>
      <c r="AS105" t="str">
        <f t="shared" si="41"/>
        <v/>
      </c>
      <c r="AT105" t="str">
        <f t="shared" si="41"/>
        <v/>
      </c>
      <c r="AU105" t="str">
        <f t="shared" si="41"/>
        <v/>
      </c>
      <c r="AV105" t="str">
        <f t="shared" si="41"/>
        <v/>
      </c>
      <c r="BA105" t="str">
        <f t="shared" si="40"/>
        <v/>
      </c>
      <c r="BK105" s="62">
        <v>45679</v>
      </c>
      <c r="BL105" t="s">
        <v>73</v>
      </c>
      <c r="BM105" t="s">
        <v>82</v>
      </c>
      <c r="BN105" t="s">
        <v>83</v>
      </c>
      <c r="BO105" t="s">
        <v>84</v>
      </c>
      <c r="BP105" s="341">
        <v>9</v>
      </c>
      <c r="BQ105" s="341">
        <v>8</v>
      </c>
      <c r="BR105" s="341">
        <v>9</v>
      </c>
      <c r="BS105" s="341">
        <v>9</v>
      </c>
      <c r="BT105" s="341">
        <v>7</v>
      </c>
      <c r="BU105" s="341">
        <v>4</v>
      </c>
      <c r="BV105" s="341">
        <v>0</v>
      </c>
      <c r="BW105" s="341">
        <v>0</v>
      </c>
      <c r="BX105" s="341">
        <v>0</v>
      </c>
      <c r="BY105" s="341">
        <v>0</v>
      </c>
      <c r="BZ105" s="341">
        <v>0</v>
      </c>
      <c r="CA105" s="341">
        <v>0</v>
      </c>
    </row>
    <row r="106" spans="9:79">
      <c r="I106" t="str">
        <f>IF(C106="","",COUNTIFS(Tabla1[[#All],[¿Pasó a miembro?]],"Si",Tabla1[[#All],[Tipo Incrito]],"&lt;&gt;Pre-Inscrito",Tabla1[[#All],[llave2]],Gráficos_!C106))</f>
        <v/>
      </c>
      <c r="J106" t="str">
        <f>IF(C106="","",COUNTIFS(Tabla1[[#All],[sem 01]],"=P",Tabla1[[#All],[llave2]],Gráficos_!C106))</f>
        <v/>
      </c>
      <c r="K106" t="str">
        <f>IF(C106="","",COUNTIFS(Tabla1[[#All],[sem 02]],"=P",Tabla1[[#All],[llave2]],Gráficos_!C106))</f>
        <v/>
      </c>
      <c r="L106" t="str">
        <f>IF(C106="","",COUNTIFS(Tabla1[[#All],[sem 03]],"=P",Tabla1[[#All],[llave2]],Gráficos_!C106))</f>
        <v/>
      </c>
      <c r="M106" t="str">
        <f>IF(C106="","",COUNTIFS(Tabla1[[#All],[sem 04]],"=P",Tabla1[[#All],[llave2]],Gráficos_!C106))</f>
        <v/>
      </c>
      <c r="N106" t="str">
        <f>IF(C106="","",COUNTIFS(Tabla1[[#All],[sem 05]],"=P",Tabla1[[#All],[llave2]],Gráficos_!C106))</f>
        <v/>
      </c>
      <c r="O106" t="str">
        <f>IF(C106="","",COUNTIFS(Tabla1[[#All],[sem 06]],"=P",Tabla1[[#All],[llave2]],Gráficos_!C106))</f>
        <v/>
      </c>
      <c r="P106" t="str">
        <f>IF(C106="","",COUNTIFS(Tabla1[[#All],[sem 07]],"=P",Tabla1[[#All],[llave2]],Gráficos_!C106))</f>
        <v/>
      </c>
      <c r="Q106" t="str">
        <f>IF(C106="","",COUNTIFS(Tabla1[[#All],[sem 08]],"=P",Tabla1[[#All],[llave2]],Gráficos_!C106))</f>
        <v/>
      </c>
      <c r="R106" t="str">
        <f>IF(C106="","",COUNTIFS(Tabla1[[#All],[sem 09]],"=P",Tabla1[[#All],[llave2]],Gráficos_!C106))</f>
        <v/>
      </c>
      <c r="S106" t="str">
        <f>IF(C106="","",COUNTIFS(Tabla1[[#All],[sem 10]],"=P",Tabla1[[#All],[llave2]],Gráficos_!C106))</f>
        <v/>
      </c>
      <c r="T106" t="str">
        <f>IF(C106="","",COUNTIFS(Tabla1[[#All],[sem 11]],"=P",Tabla1[[#All],[llave2]],Gráficos_!C106))</f>
        <v/>
      </c>
      <c r="U106" t="str">
        <f>IF(C106="","",COUNTIFS(Tabla1[[#All],[sem 12]],"=P",Tabla1[[#All],[llave2]],Gráficos_!C106))</f>
        <v/>
      </c>
      <c r="AA106" t="str">
        <f t="shared" si="42"/>
        <v/>
      </c>
      <c r="AB106" t="str">
        <f t="shared" si="43"/>
        <v/>
      </c>
      <c r="AC106" t="str">
        <f t="shared" si="44"/>
        <v/>
      </c>
      <c r="AD106" t="str">
        <f t="shared" si="45"/>
        <v/>
      </c>
      <c r="AF106" t="str">
        <f t="shared" si="46"/>
        <v/>
      </c>
      <c r="AG106" t="str">
        <f t="shared" si="47"/>
        <v/>
      </c>
      <c r="AH106" t="str">
        <f t="shared" si="48"/>
        <v/>
      </c>
      <c r="AI106" t="str">
        <f t="shared" si="49"/>
        <v/>
      </c>
      <c r="AK106" t="str">
        <f t="shared" si="41"/>
        <v/>
      </c>
      <c r="AL106" t="str">
        <f t="shared" si="41"/>
        <v/>
      </c>
      <c r="AM106" t="str">
        <f t="shared" si="41"/>
        <v/>
      </c>
      <c r="AN106" t="str">
        <f t="shared" si="41"/>
        <v/>
      </c>
      <c r="AO106" t="str">
        <f t="shared" si="41"/>
        <v/>
      </c>
      <c r="AP106" t="str">
        <f t="shared" si="41"/>
        <v/>
      </c>
      <c r="AQ106" t="str">
        <f t="shared" si="41"/>
        <v/>
      </c>
      <c r="AR106" t="str">
        <f t="shared" si="41"/>
        <v/>
      </c>
      <c r="AS106" t="str">
        <f t="shared" si="41"/>
        <v/>
      </c>
      <c r="AT106" t="str">
        <f t="shared" si="41"/>
        <v/>
      </c>
      <c r="AU106" t="str">
        <f t="shared" si="41"/>
        <v/>
      </c>
      <c r="AV106" t="str">
        <f t="shared" si="41"/>
        <v/>
      </c>
      <c r="BA106" t="str">
        <f t="shared" si="40"/>
        <v/>
      </c>
      <c r="BK106" s="62">
        <v>45682</v>
      </c>
      <c r="BL106" t="s">
        <v>73</v>
      </c>
      <c r="BM106" t="s">
        <v>82</v>
      </c>
      <c r="BN106" t="s">
        <v>84</v>
      </c>
      <c r="BO106" t="s">
        <v>130</v>
      </c>
      <c r="BP106" s="341">
        <v>8</v>
      </c>
      <c r="BQ106" s="341">
        <v>11</v>
      </c>
      <c r="BR106" s="341">
        <v>11</v>
      </c>
      <c r="BS106" s="341">
        <v>10</v>
      </c>
      <c r="BT106" s="341">
        <v>8</v>
      </c>
      <c r="BU106" s="341">
        <v>0</v>
      </c>
      <c r="BV106" s="341">
        <v>0</v>
      </c>
      <c r="BW106" s="341">
        <v>0</v>
      </c>
      <c r="BX106" s="341">
        <v>0</v>
      </c>
      <c r="BY106" s="341">
        <v>0</v>
      </c>
      <c r="BZ106" s="341">
        <v>0</v>
      </c>
      <c r="CA106" s="341">
        <v>0</v>
      </c>
    </row>
    <row r="107" spans="9:79">
      <c r="I107" t="str">
        <f>IF(C107="","",COUNTIFS(Tabla1[[#All],[¿Pasó a miembro?]],"Si",Tabla1[[#All],[Tipo Incrito]],"&lt;&gt;Pre-Inscrito",Tabla1[[#All],[llave2]],Gráficos_!C107))</f>
        <v/>
      </c>
      <c r="J107" t="str">
        <f>IF(C107="","",COUNTIFS(Tabla1[[#All],[sem 01]],"=P",Tabla1[[#All],[llave2]],Gráficos_!C107))</f>
        <v/>
      </c>
      <c r="K107" t="str">
        <f>IF(C107="","",COUNTIFS(Tabla1[[#All],[sem 02]],"=P",Tabla1[[#All],[llave2]],Gráficos_!C107))</f>
        <v/>
      </c>
      <c r="L107" t="str">
        <f>IF(C107="","",COUNTIFS(Tabla1[[#All],[sem 03]],"=P",Tabla1[[#All],[llave2]],Gráficos_!C107))</f>
        <v/>
      </c>
      <c r="M107" t="str">
        <f>IF(C107="","",COUNTIFS(Tabla1[[#All],[sem 04]],"=P",Tabla1[[#All],[llave2]],Gráficos_!C107))</f>
        <v/>
      </c>
      <c r="N107" t="str">
        <f>IF(C107="","",COUNTIFS(Tabla1[[#All],[sem 05]],"=P",Tabla1[[#All],[llave2]],Gráficos_!C107))</f>
        <v/>
      </c>
      <c r="O107" t="str">
        <f>IF(C107="","",COUNTIFS(Tabla1[[#All],[sem 06]],"=P",Tabla1[[#All],[llave2]],Gráficos_!C107))</f>
        <v/>
      </c>
      <c r="P107" t="str">
        <f>IF(C107="","",COUNTIFS(Tabla1[[#All],[sem 07]],"=P",Tabla1[[#All],[llave2]],Gráficos_!C107))</f>
        <v/>
      </c>
      <c r="Q107" t="str">
        <f>IF(C107="","",COUNTIFS(Tabla1[[#All],[sem 08]],"=P",Tabla1[[#All],[llave2]],Gráficos_!C107))</f>
        <v/>
      </c>
      <c r="R107" t="str">
        <f>IF(C107="","",COUNTIFS(Tabla1[[#All],[sem 09]],"=P",Tabla1[[#All],[llave2]],Gráficos_!C107))</f>
        <v/>
      </c>
      <c r="S107" t="str">
        <f>IF(C107="","",COUNTIFS(Tabla1[[#All],[sem 10]],"=P",Tabla1[[#All],[llave2]],Gráficos_!C107))</f>
        <v/>
      </c>
      <c r="T107" t="str">
        <f>IF(C107="","",COUNTIFS(Tabla1[[#All],[sem 11]],"=P",Tabla1[[#All],[llave2]],Gráficos_!C107))</f>
        <v/>
      </c>
      <c r="U107" t="str">
        <f>IF(C107="","",COUNTIFS(Tabla1[[#All],[sem 12]],"=P",Tabla1[[#All],[llave2]],Gráficos_!C107))</f>
        <v/>
      </c>
      <c r="AA107" t="str">
        <f t="shared" si="42"/>
        <v/>
      </c>
      <c r="AB107" t="str">
        <f t="shared" si="43"/>
        <v/>
      </c>
      <c r="AC107" t="str">
        <f t="shared" si="44"/>
        <v/>
      </c>
      <c r="AD107" t="str">
        <f t="shared" si="45"/>
        <v/>
      </c>
      <c r="AF107" t="str">
        <f t="shared" si="46"/>
        <v/>
      </c>
      <c r="AG107" t="str">
        <f t="shared" si="47"/>
        <v/>
      </c>
      <c r="AH107" t="str">
        <f t="shared" si="48"/>
        <v/>
      </c>
      <c r="AI107" t="str">
        <f t="shared" si="49"/>
        <v/>
      </c>
      <c r="AK107" t="str">
        <f t="shared" si="41"/>
        <v/>
      </c>
      <c r="AL107" t="str">
        <f t="shared" si="41"/>
        <v/>
      </c>
      <c r="AM107" t="str">
        <f t="shared" si="41"/>
        <v/>
      </c>
      <c r="AN107" t="str">
        <f t="shared" si="41"/>
        <v/>
      </c>
      <c r="AO107" t="str">
        <f t="shared" si="41"/>
        <v/>
      </c>
      <c r="AP107" t="str">
        <f t="shared" si="41"/>
        <v/>
      </c>
      <c r="AQ107" t="str">
        <f t="shared" si="41"/>
        <v/>
      </c>
      <c r="AR107" t="str">
        <f t="shared" si="41"/>
        <v/>
      </c>
      <c r="AS107" t="str">
        <f t="shared" si="41"/>
        <v/>
      </c>
      <c r="AT107" t="str">
        <f t="shared" si="41"/>
        <v/>
      </c>
      <c r="AU107" t="str">
        <f t="shared" si="41"/>
        <v/>
      </c>
      <c r="AV107" t="str">
        <f t="shared" si="41"/>
        <v/>
      </c>
      <c r="BA107" t="str">
        <f t="shared" si="40"/>
        <v/>
      </c>
      <c r="BK107" s="62">
        <v>45710</v>
      </c>
      <c r="BL107" t="s">
        <v>169</v>
      </c>
      <c r="BM107" t="s">
        <v>82</v>
      </c>
      <c r="BN107" t="s">
        <v>474</v>
      </c>
      <c r="BP107" s="341">
        <v>11</v>
      </c>
      <c r="BQ107" s="341">
        <v>0</v>
      </c>
      <c r="BR107" s="341">
        <v>0</v>
      </c>
      <c r="BS107" s="341">
        <v>0</v>
      </c>
      <c r="BT107" s="341">
        <v>0</v>
      </c>
      <c r="BU107" s="341">
        <v>0</v>
      </c>
      <c r="BV107" s="341">
        <v>0</v>
      </c>
      <c r="BW107" s="341">
        <v>0</v>
      </c>
      <c r="BX107" s="341">
        <v>0</v>
      </c>
      <c r="BY107" s="341">
        <v>0</v>
      </c>
      <c r="BZ107" s="341">
        <v>0</v>
      </c>
      <c r="CA107" s="341">
        <v>0</v>
      </c>
    </row>
    <row r="108" spans="9:79">
      <c r="I108" t="str">
        <f>IF(C108="","",COUNTIFS(Tabla1[[#All],[¿Pasó a miembro?]],"Si",Tabla1[[#All],[Tipo Incrito]],"&lt;&gt;Pre-Inscrito",Tabla1[[#All],[llave2]],Gráficos_!C108))</f>
        <v/>
      </c>
      <c r="J108" t="str">
        <f>IF(C108="","",COUNTIFS(Tabla1[[#All],[sem 01]],"=P",Tabla1[[#All],[llave2]],Gráficos_!C108))</f>
        <v/>
      </c>
      <c r="K108" t="str">
        <f>IF(C108="","",COUNTIFS(Tabla1[[#All],[sem 02]],"=P",Tabla1[[#All],[llave2]],Gráficos_!C108))</f>
        <v/>
      </c>
      <c r="L108" t="str">
        <f>IF(C108="","",COUNTIFS(Tabla1[[#All],[sem 03]],"=P",Tabla1[[#All],[llave2]],Gráficos_!C108))</f>
        <v/>
      </c>
      <c r="M108" t="str">
        <f>IF(C108="","",COUNTIFS(Tabla1[[#All],[sem 04]],"=P",Tabla1[[#All],[llave2]],Gráficos_!C108))</f>
        <v/>
      </c>
      <c r="N108" t="str">
        <f>IF(C108="","",COUNTIFS(Tabla1[[#All],[sem 05]],"=P",Tabla1[[#All],[llave2]],Gráficos_!C108))</f>
        <v/>
      </c>
      <c r="O108" t="str">
        <f>IF(C108="","",COUNTIFS(Tabla1[[#All],[sem 06]],"=P",Tabla1[[#All],[llave2]],Gráficos_!C108))</f>
        <v/>
      </c>
      <c r="P108" t="str">
        <f>IF(C108="","",COUNTIFS(Tabla1[[#All],[sem 07]],"=P",Tabla1[[#All],[llave2]],Gráficos_!C108))</f>
        <v/>
      </c>
      <c r="Q108" t="str">
        <f>IF(C108="","",COUNTIFS(Tabla1[[#All],[sem 08]],"=P",Tabla1[[#All],[llave2]],Gráficos_!C108))</f>
        <v/>
      </c>
      <c r="R108" t="str">
        <f>IF(C108="","",COUNTIFS(Tabla1[[#All],[sem 09]],"=P",Tabla1[[#All],[llave2]],Gráficos_!C108))</f>
        <v/>
      </c>
      <c r="S108" t="str">
        <f>IF(C108="","",COUNTIFS(Tabla1[[#All],[sem 10]],"=P",Tabla1[[#All],[llave2]],Gráficos_!C108))</f>
        <v/>
      </c>
      <c r="T108" t="str">
        <f>IF(C108="","",COUNTIFS(Tabla1[[#All],[sem 11]],"=P",Tabla1[[#All],[llave2]],Gráficos_!C108))</f>
        <v/>
      </c>
      <c r="U108" t="str">
        <f>IF(C108="","",COUNTIFS(Tabla1[[#All],[sem 12]],"=P",Tabla1[[#All],[llave2]],Gráficos_!C108))</f>
        <v/>
      </c>
      <c r="AA108" t="str">
        <f t="shared" si="42"/>
        <v/>
      </c>
      <c r="AB108" t="str">
        <f t="shared" si="43"/>
        <v/>
      </c>
      <c r="AC108" t="str">
        <f t="shared" si="44"/>
        <v/>
      </c>
      <c r="AD108" t="str">
        <f t="shared" si="45"/>
        <v/>
      </c>
      <c r="AF108" t="str">
        <f t="shared" si="46"/>
        <v/>
      </c>
      <c r="AG108" t="str">
        <f t="shared" si="47"/>
        <v/>
      </c>
      <c r="AH108" t="str">
        <f t="shared" si="48"/>
        <v/>
      </c>
      <c r="AI108" t="str">
        <f t="shared" si="49"/>
        <v/>
      </c>
      <c r="AK108" t="str">
        <f t="shared" si="41"/>
        <v/>
      </c>
      <c r="AL108" t="str">
        <f t="shared" si="41"/>
        <v/>
      </c>
      <c r="AM108" t="str">
        <f t="shared" si="41"/>
        <v/>
      </c>
      <c r="AN108" t="str">
        <f t="shared" si="41"/>
        <v/>
      </c>
      <c r="AO108" t="str">
        <f t="shared" si="41"/>
        <v/>
      </c>
      <c r="AP108" t="str">
        <f t="shared" si="41"/>
        <v/>
      </c>
      <c r="AQ108" t="str">
        <f t="shared" si="41"/>
        <v/>
      </c>
      <c r="AR108" t="str">
        <f t="shared" si="41"/>
        <v/>
      </c>
      <c r="AS108" t="str">
        <f t="shared" si="41"/>
        <v/>
      </c>
      <c r="AT108" t="str">
        <f t="shared" si="41"/>
        <v/>
      </c>
      <c r="AU108" t="str">
        <f t="shared" si="41"/>
        <v/>
      </c>
      <c r="AV108" t="str">
        <f t="shared" si="41"/>
        <v/>
      </c>
      <c r="BA108" t="str">
        <f t="shared" si="40"/>
        <v/>
      </c>
      <c r="BK108" s="62">
        <v>45710</v>
      </c>
      <c r="BL108" t="s">
        <v>169</v>
      </c>
      <c r="BM108" t="s">
        <v>82</v>
      </c>
      <c r="BN108" t="s">
        <v>83</v>
      </c>
      <c r="BO108" t="s">
        <v>174</v>
      </c>
      <c r="BP108" s="341">
        <v>11</v>
      </c>
      <c r="BQ108" s="341">
        <v>0</v>
      </c>
      <c r="BR108" s="341">
        <v>0</v>
      </c>
      <c r="BS108" s="341">
        <v>0</v>
      </c>
      <c r="BT108" s="341">
        <v>0</v>
      </c>
      <c r="BU108" s="341">
        <v>0</v>
      </c>
      <c r="BV108" s="341">
        <v>0</v>
      </c>
      <c r="BW108" s="341">
        <v>0</v>
      </c>
      <c r="BX108" s="341">
        <v>0</v>
      </c>
      <c r="BY108" s="341">
        <v>0</v>
      </c>
      <c r="BZ108" s="341">
        <v>0</v>
      </c>
      <c r="CA108" s="341">
        <v>0</v>
      </c>
    </row>
    <row r="109" spans="9:79">
      <c r="I109" t="str">
        <f>IF(C109="","",COUNTIFS(Tabla1[[#All],[¿Pasó a miembro?]],"Si",Tabla1[[#All],[Tipo Incrito]],"&lt;&gt;Pre-Inscrito",Tabla1[[#All],[llave2]],Gráficos_!C109))</f>
        <v/>
      </c>
      <c r="J109" t="str">
        <f>IF(C109="","",COUNTIFS(Tabla1[[#All],[sem 01]],"=P",Tabla1[[#All],[llave2]],Gráficos_!C109))</f>
        <v/>
      </c>
      <c r="K109" t="str">
        <f>IF(C109="","",COUNTIFS(Tabla1[[#All],[sem 02]],"=P",Tabla1[[#All],[llave2]],Gráficos_!C109))</f>
        <v/>
      </c>
      <c r="L109" t="str">
        <f>IF(C109="","",COUNTIFS(Tabla1[[#All],[sem 03]],"=P",Tabla1[[#All],[llave2]],Gráficos_!C109))</f>
        <v/>
      </c>
      <c r="M109" t="str">
        <f>IF(C109="","",COUNTIFS(Tabla1[[#All],[sem 04]],"=P",Tabla1[[#All],[llave2]],Gráficos_!C109))</f>
        <v/>
      </c>
      <c r="N109" t="str">
        <f>IF(C109="","",COUNTIFS(Tabla1[[#All],[sem 05]],"=P",Tabla1[[#All],[llave2]],Gráficos_!C109))</f>
        <v/>
      </c>
      <c r="O109" t="str">
        <f>IF(C109="","",COUNTIFS(Tabla1[[#All],[sem 06]],"=P",Tabla1[[#All],[llave2]],Gráficos_!C109))</f>
        <v/>
      </c>
      <c r="P109" t="str">
        <f>IF(C109="","",COUNTIFS(Tabla1[[#All],[sem 07]],"=P",Tabla1[[#All],[llave2]],Gráficos_!C109))</f>
        <v/>
      </c>
      <c r="Q109" t="str">
        <f>IF(C109="","",COUNTIFS(Tabla1[[#All],[sem 08]],"=P",Tabla1[[#All],[llave2]],Gráficos_!C109))</f>
        <v/>
      </c>
      <c r="R109" t="str">
        <f>IF(C109="","",COUNTIFS(Tabla1[[#All],[sem 09]],"=P",Tabla1[[#All],[llave2]],Gráficos_!C109))</f>
        <v/>
      </c>
      <c r="S109" t="str">
        <f>IF(C109="","",COUNTIFS(Tabla1[[#All],[sem 10]],"=P",Tabla1[[#All],[llave2]],Gráficos_!C109))</f>
        <v/>
      </c>
      <c r="T109" t="str">
        <f>IF(C109="","",COUNTIFS(Tabla1[[#All],[sem 11]],"=P",Tabla1[[#All],[llave2]],Gráficos_!C109))</f>
        <v/>
      </c>
      <c r="U109" t="str">
        <f>IF(C109="","",COUNTIFS(Tabla1[[#All],[sem 12]],"=P",Tabla1[[#All],[llave2]],Gráficos_!C109))</f>
        <v/>
      </c>
      <c r="AA109" t="str">
        <f t="shared" si="42"/>
        <v/>
      </c>
      <c r="AB109" t="str">
        <f t="shared" si="43"/>
        <v/>
      </c>
      <c r="AC109" t="str">
        <f t="shared" si="44"/>
        <v/>
      </c>
      <c r="AD109" t="str">
        <f t="shared" si="45"/>
        <v/>
      </c>
      <c r="AF109" t="str">
        <f t="shared" si="46"/>
        <v/>
      </c>
      <c r="AG109" t="str">
        <f t="shared" si="47"/>
        <v/>
      </c>
      <c r="AH109" t="str">
        <f t="shared" si="48"/>
        <v/>
      </c>
      <c r="AI109" t="str">
        <f t="shared" si="49"/>
        <v/>
      </c>
      <c r="AK109" t="str">
        <f t="shared" si="41"/>
        <v/>
      </c>
      <c r="AL109" t="str">
        <f t="shared" si="41"/>
        <v/>
      </c>
      <c r="AM109" t="str">
        <f t="shared" si="41"/>
        <v/>
      </c>
      <c r="AN109" t="str">
        <f t="shared" si="41"/>
        <v/>
      </c>
      <c r="AO109" t="str">
        <f t="shared" si="41"/>
        <v/>
      </c>
      <c r="AP109" t="str">
        <f t="shared" si="41"/>
        <v/>
      </c>
      <c r="AQ109" t="str">
        <f t="shared" si="41"/>
        <v/>
      </c>
      <c r="AR109" t="str">
        <f t="shared" si="41"/>
        <v/>
      </c>
      <c r="AS109" t="str">
        <f t="shared" si="41"/>
        <v/>
      </c>
      <c r="AT109" t="str">
        <f t="shared" si="41"/>
        <v/>
      </c>
      <c r="AU109" t="str">
        <f t="shared" si="41"/>
        <v/>
      </c>
      <c r="AV109" t="str">
        <f t="shared" si="41"/>
        <v/>
      </c>
      <c r="BA109" t="str">
        <f t="shared" si="40"/>
        <v/>
      </c>
      <c r="BK109" t="s">
        <v>475</v>
      </c>
      <c r="BP109" s="341">
        <v>39</v>
      </c>
      <c r="BQ109" s="341">
        <v>19</v>
      </c>
      <c r="BR109" s="341">
        <v>20</v>
      </c>
      <c r="BS109" s="341">
        <v>19</v>
      </c>
      <c r="BT109" s="341">
        <v>15</v>
      </c>
      <c r="BU109" s="341">
        <v>4</v>
      </c>
      <c r="BV109" s="341">
        <v>0</v>
      </c>
      <c r="BW109" s="341">
        <v>0</v>
      </c>
      <c r="BX109" s="341">
        <v>0</v>
      </c>
      <c r="BY109" s="341">
        <v>0</v>
      </c>
      <c r="BZ109" s="341">
        <v>0</v>
      </c>
      <c r="CA109" s="341">
        <v>0</v>
      </c>
    </row>
    <row r="110" spans="9:79">
      <c r="I110" t="str">
        <f>IF(C110="","",COUNTIFS(Tabla1[[#All],[¿Pasó a miembro?]],"Si",Tabla1[[#All],[Tipo Incrito]],"&lt;&gt;Pre-Inscrito",Tabla1[[#All],[llave2]],Gráficos_!C110))</f>
        <v/>
      </c>
      <c r="J110" t="str">
        <f>IF(C110="","",COUNTIFS(Tabla1[[#All],[sem 01]],"=P",Tabla1[[#All],[llave2]],Gráficos_!C110))</f>
        <v/>
      </c>
      <c r="K110" t="str">
        <f>IF(C110="","",COUNTIFS(Tabla1[[#All],[sem 02]],"=P",Tabla1[[#All],[llave2]],Gráficos_!C110))</f>
        <v/>
      </c>
      <c r="L110" t="str">
        <f>IF(C110="","",COUNTIFS(Tabla1[[#All],[sem 03]],"=P",Tabla1[[#All],[llave2]],Gráficos_!C110))</f>
        <v/>
      </c>
      <c r="M110" t="str">
        <f>IF(C110="","",COUNTIFS(Tabla1[[#All],[sem 04]],"=P",Tabla1[[#All],[llave2]],Gráficos_!C110))</f>
        <v/>
      </c>
      <c r="N110" t="str">
        <f>IF(C110="","",COUNTIFS(Tabla1[[#All],[sem 05]],"=P",Tabla1[[#All],[llave2]],Gráficos_!C110))</f>
        <v/>
      </c>
      <c r="O110" t="str">
        <f>IF(C110="","",COUNTIFS(Tabla1[[#All],[sem 06]],"=P",Tabla1[[#All],[llave2]],Gráficos_!C110))</f>
        <v/>
      </c>
      <c r="P110" t="str">
        <f>IF(C110="","",COUNTIFS(Tabla1[[#All],[sem 07]],"=P",Tabla1[[#All],[llave2]],Gráficos_!C110))</f>
        <v/>
      </c>
      <c r="Q110" t="str">
        <f>IF(C110="","",COUNTIFS(Tabla1[[#All],[sem 08]],"=P",Tabla1[[#All],[llave2]],Gráficos_!C110))</f>
        <v/>
      </c>
      <c r="R110" t="str">
        <f>IF(C110="","",COUNTIFS(Tabla1[[#All],[sem 09]],"=P",Tabla1[[#All],[llave2]],Gráficos_!C110))</f>
        <v/>
      </c>
      <c r="S110" t="str">
        <f>IF(C110="","",COUNTIFS(Tabla1[[#All],[sem 10]],"=P",Tabla1[[#All],[llave2]],Gráficos_!C110))</f>
        <v/>
      </c>
      <c r="T110" t="str">
        <f>IF(C110="","",COUNTIFS(Tabla1[[#All],[sem 11]],"=P",Tabla1[[#All],[llave2]],Gráficos_!C110))</f>
        <v/>
      </c>
      <c r="U110" t="str">
        <f>IF(C110="","",COUNTIFS(Tabla1[[#All],[sem 12]],"=P",Tabla1[[#All],[llave2]],Gráficos_!C110))</f>
        <v/>
      </c>
      <c r="AA110" t="str">
        <f t="shared" si="42"/>
        <v/>
      </c>
      <c r="AB110" t="str">
        <f t="shared" si="43"/>
        <v/>
      </c>
      <c r="AC110" t="str">
        <f t="shared" si="44"/>
        <v/>
      </c>
      <c r="AD110" t="str">
        <f t="shared" si="45"/>
        <v/>
      </c>
      <c r="AF110" t="str">
        <f t="shared" si="46"/>
        <v/>
      </c>
      <c r="AG110" t="str">
        <f t="shared" si="47"/>
        <v/>
      </c>
      <c r="AH110" t="str">
        <f t="shared" si="48"/>
        <v/>
      </c>
      <c r="AI110" t="str">
        <f t="shared" si="49"/>
        <v/>
      </c>
      <c r="AK110" t="str">
        <f t="shared" si="41"/>
        <v/>
      </c>
      <c r="AL110" t="str">
        <f t="shared" si="41"/>
        <v/>
      </c>
      <c r="AM110" t="str">
        <f t="shared" si="41"/>
        <v/>
      </c>
      <c r="AN110" t="str">
        <f t="shared" si="41"/>
        <v/>
      </c>
      <c r="AO110" t="str">
        <f t="shared" si="41"/>
        <v/>
      </c>
      <c r="AP110" t="str">
        <f t="shared" si="41"/>
        <v/>
      </c>
      <c r="AQ110" t="str">
        <f t="shared" si="41"/>
        <v/>
      </c>
      <c r="AR110" t="str">
        <f t="shared" si="41"/>
        <v/>
      </c>
      <c r="AS110" t="str">
        <f t="shared" si="41"/>
        <v/>
      </c>
      <c r="AT110" t="str">
        <f t="shared" si="41"/>
        <v/>
      </c>
      <c r="AU110" t="str">
        <f t="shared" si="41"/>
        <v/>
      </c>
      <c r="AV110" t="str">
        <f t="shared" si="41"/>
        <v/>
      </c>
      <c r="BA110" t="str">
        <f t="shared" si="40"/>
        <v/>
      </c>
    </row>
    <row r="111" spans="9:79">
      <c r="I111" t="str">
        <f>IF(C111="","",COUNTIFS(Tabla1[[#All],[¿Pasó a miembro?]],"Si",Tabla1[[#All],[Tipo Incrito]],"&lt;&gt;Pre-Inscrito",Tabla1[[#All],[llave2]],Gráficos_!C111))</f>
        <v/>
      </c>
      <c r="J111" t="str">
        <f>IF(C111="","",COUNTIFS(Tabla1[[#All],[sem 01]],"=P",Tabla1[[#All],[llave2]],Gráficos_!C111))</f>
        <v/>
      </c>
      <c r="K111" t="str">
        <f>IF(C111="","",COUNTIFS(Tabla1[[#All],[sem 02]],"=P",Tabla1[[#All],[llave2]],Gráficos_!C111))</f>
        <v/>
      </c>
      <c r="L111" t="str">
        <f>IF(C111="","",COUNTIFS(Tabla1[[#All],[sem 03]],"=P",Tabla1[[#All],[llave2]],Gráficos_!C111))</f>
        <v/>
      </c>
      <c r="M111" t="str">
        <f>IF(C111="","",COUNTIFS(Tabla1[[#All],[sem 04]],"=P",Tabla1[[#All],[llave2]],Gráficos_!C111))</f>
        <v/>
      </c>
      <c r="N111" t="str">
        <f>IF(C111="","",COUNTIFS(Tabla1[[#All],[sem 05]],"=P",Tabla1[[#All],[llave2]],Gráficos_!C111))</f>
        <v/>
      </c>
      <c r="O111" t="str">
        <f>IF(C111="","",COUNTIFS(Tabla1[[#All],[sem 06]],"=P",Tabla1[[#All],[llave2]],Gráficos_!C111))</f>
        <v/>
      </c>
      <c r="P111" t="str">
        <f>IF(C111="","",COUNTIFS(Tabla1[[#All],[sem 07]],"=P",Tabla1[[#All],[llave2]],Gráficos_!C111))</f>
        <v/>
      </c>
      <c r="Q111" t="str">
        <f>IF(C111="","",COUNTIFS(Tabla1[[#All],[sem 08]],"=P",Tabla1[[#All],[llave2]],Gráficos_!C111))</f>
        <v/>
      </c>
      <c r="R111" t="str">
        <f>IF(C111="","",COUNTIFS(Tabla1[[#All],[sem 09]],"=P",Tabla1[[#All],[llave2]],Gráficos_!C111))</f>
        <v/>
      </c>
      <c r="S111" t="str">
        <f>IF(C111="","",COUNTIFS(Tabla1[[#All],[sem 10]],"=P",Tabla1[[#All],[llave2]],Gráficos_!C111))</f>
        <v/>
      </c>
      <c r="T111" t="str">
        <f>IF(C111="","",COUNTIFS(Tabla1[[#All],[sem 11]],"=P",Tabla1[[#All],[llave2]],Gráficos_!C111))</f>
        <v/>
      </c>
      <c r="U111" t="str">
        <f>IF(C111="","",COUNTIFS(Tabla1[[#All],[sem 12]],"=P",Tabla1[[#All],[llave2]],Gráficos_!C111))</f>
        <v/>
      </c>
      <c r="AA111" t="str">
        <f t="shared" si="42"/>
        <v/>
      </c>
      <c r="AB111" t="str">
        <f t="shared" si="43"/>
        <v/>
      </c>
      <c r="AC111" t="str">
        <f t="shared" si="44"/>
        <v/>
      </c>
      <c r="AD111" t="str">
        <f t="shared" si="45"/>
        <v/>
      </c>
      <c r="AF111" t="str">
        <f t="shared" si="46"/>
        <v/>
      </c>
      <c r="AG111" t="str">
        <f t="shared" si="47"/>
        <v/>
      </c>
      <c r="AH111" t="str">
        <f t="shared" si="48"/>
        <v/>
      </c>
      <c r="AI111" t="str">
        <f t="shared" si="49"/>
        <v/>
      </c>
      <c r="AK111" t="str">
        <f t="shared" si="41"/>
        <v/>
      </c>
      <c r="AL111" t="str">
        <f t="shared" si="41"/>
        <v/>
      </c>
      <c r="AM111" t="str">
        <f t="shared" si="41"/>
        <v/>
      </c>
      <c r="AN111" t="str">
        <f t="shared" si="41"/>
        <v/>
      </c>
      <c r="AO111" t="str">
        <f t="shared" si="41"/>
        <v/>
      </c>
      <c r="AP111" t="str">
        <f t="shared" si="41"/>
        <v/>
      </c>
      <c r="AQ111" t="str">
        <f t="shared" si="41"/>
        <v/>
      </c>
      <c r="AR111" t="str">
        <f t="shared" si="41"/>
        <v/>
      </c>
      <c r="AS111" t="str">
        <f t="shared" si="41"/>
        <v/>
      </c>
      <c r="AT111" t="str">
        <f t="shared" si="41"/>
        <v/>
      </c>
      <c r="AU111" t="str">
        <f t="shared" si="41"/>
        <v/>
      </c>
      <c r="AV111" t="str">
        <f t="shared" si="41"/>
        <v/>
      </c>
      <c r="BA111" t="str">
        <f t="shared" si="40"/>
        <v/>
      </c>
    </row>
    <row r="112" spans="9:79">
      <c r="I112" t="str">
        <f>IF(C112="","",COUNTIFS(Tabla1[[#All],[¿Pasó a miembro?]],"Si",Tabla1[[#All],[Tipo Incrito]],"&lt;&gt;Pre-Inscrito",Tabla1[[#All],[llave2]],Gráficos_!C112))</f>
        <v/>
      </c>
      <c r="J112" t="str">
        <f>IF(C112="","",COUNTIFS(Tabla1[[#All],[sem 01]],"=P",Tabla1[[#All],[llave2]],Gráficos_!C112))</f>
        <v/>
      </c>
      <c r="K112" t="str">
        <f>IF(C112="","",COUNTIFS(Tabla1[[#All],[sem 02]],"=P",Tabla1[[#All],[llave2]],Gráficos_!C112))</f>
        <v/>
      </c>
      <c r="L112" t="str">
        <f>IF(C112="","",COUNTIFS(Tabla1[[#All],[sem 03]],"=P",Tabla1[[#All],[llave2]],Gráficos_!C112))</f>
        <v/>
      </c>
      <c r="M112" t="str">
        <f>IF(C112="","",COUNTIFS(Tabla1[[#All],[sem 04]],"=P",Tabla1[[#All],[llave2]],Gráficos_!C112))</f>
        <v/>
      </c>
      <c r="N112" t="str">
        <f>IF(C112="","",COUNTIFS(Tabla1[[#All],[sem 05]],"=P",Tabla1[[#All],[llave2]],Gráficos_!C112))</f>
        <v/>
      </c>
      <c r="O112" t="str">
        <f>IF(C112="","",COUNTIFS(Tabla1[[#All],[sem 06]],"=P",Tabla1[[#All],[llave2]],Gráficos_!C112))</f>
        <v/>
      </c>
      <c r="P112" t="str">
        <f>IF(C112="","",COUNTIFS(Tabla1[[#All],[sem 07]],"=P",Tabla1[[#All],[llave2]],Gráficos_!C112))</f>
        <v/>
      </c>
      <c r="Q112" t="str">
        <f>IF(C112="","",COUNTIFS(Tabla1[[#All],[sem 08]],"=P",Tabla1[[#All],[llave2]],Gráficos_!C112))</f>
        <v/>
      </c>
      <c r="R112" t="str">
        <f>IF(C112="","",COUNTIFS(Tabla1[[#All],[sem 09]],"=P",Tabla1[[#All],[llave2]],Gráficos_!C112))</f>
        <v/>
      </c>
      <c r="S112" t="str">
        <f>IF(C112="","",COUNTIFS(Tabla1[[#All],[sem 10]],"=P",Tabla1[[#All],[llave2]],Gráficos_!C112))</f>
        <v/>
      </c>
      <c r="T112" t="str">
        <f>IF(C112="","",COUNTIFS(Tabla1[[#All],[sem 11]],"=P",Tabla1[[#All],[llave2]],Gráficos_!C112))</f>
        <v/>
      </c>
      <c r="U112" t="str">
        <f>IF(C112="","",COUNTIFS(Tabla1[[#All],[sem 12]],"=P",Tabla1[[#All],[llave2]],Gráficos_!C112))</f>
        <v/>
      </c>
      <c r="AA112" t="str">
        <f t="shared" si="42"/>
        <v/>
      </c>
      <c r="AB112" t="str">
        <f t="shared" si="43"/>
        <v/>
      </c>
      <c r="AC112" t="str">
        <f t="shared" si="44"/>
        <v/>
      </c>
      <c r="AD112" t="str">
        <f t="shared" si="45"/>
        <v/>
      </c>
      <c r="AF112" t="str">
        <f t="shared" si="46"/>
        <v/>
      </c>
      <c r="AG112" t="str">
        <f t="shared" si="47"/>
        <v/>
      </c>
      <c r="AH112" t="str">
        <f t="shared" si="48"/>
        <v/>
      </c>
      <c r="AI112" t="str">
        <f t="shared" si="49"/>
        <v/>
      </c>
      <c r="AK112" t="str">
        <f t="shared" si="41"/>
        <v/>
      </c>
      <c r="AL112" t="str">
        <f t="shared" si="41"/>
        <v/>
      </c>
      <c r="AM112" t="str">
        <f t="shared" si="41"/>
        <v/>
      </c>
      <c r="AN112" t="str">
        <f t="shared" si="41"/>
        <v/>
      </c>
      <c r="AO112" t="str">
        <f t="shared" si="41"/>
        <v/>
      </c>
      <c r="AP112" t="str">
        <f t="shared" si="41"/>
        <v/>
      </c>
      <c r="AQ112" t="str">
        <f t="shared" si="41"/>
        <v/>
      </c>
      <c r="AR112" t="str">
        <f t="shared" si="41"/>
        <v/>
      </c>
      <c r="AS112" t="str">
        <f t="shared" si="41"/>
        <v/>
      </c>
      <c r="AT112" t="str">
        <f t="shared" si="41"/>
        <v/>
      </c>
      <c r="AU112" t="str">
        <f t="shared" si="41"/>
        <v/>
      </c>
      <c r="AV112" t="str">
        <f t="shared" si="41"/>
        <v/>
      </c>
      <c r="BA112" t="str">
        <f t="shared" si="40"/>
        <v/>
      </c>
    </row>
    <row r="113" spans="9:53">
      <c r="I113" t="str">
        <f>IF(C113="","",COUNTIFS(Tabla1[[#All],[¿Pasó a miembro?]],"Si",Tabla1[[#All],[Tipo Incrito]],"&lt;&gt;Pre-Inscrito",Tabla1[[#All],[llave2]],Gráficos_!C113))</f>
        <v/>
      </c>
      <c r="J113" t="str">
        <f>IF(C113="","",COUNTIFS(Tabla1[[#All],[sem 01]],"=P",Tabla1[[#All],[llave2]],Gráficos_!C113))</f>
        <v/>
      </c>
      <c r="K113" t="str">
        <f>IF(C113="","",COUNTIFS(Tabla1[[#All],[sem 02]],"=P",Tabla1[[#All],[llave2]],Gráficos_!C113))</f>
        <v/>
      </c>
      <c r="L113" t="str">
        <f>IF(C113="","",COUNTIFS(Tabla1[[#All],[sem 03]],"=P",Tabla1[[#All],[llave2]],Gráficos_!C113))</f>
        <v/>
      </c>
      <c r="M113" t="str">
        <f>IF(C113="","",COUNTIFS(Tabla1[[#All],[sem 04]],"=P",Tabla1[[#All],[llave2]],Gráficos_!C113))</f>
        <v/>
      </c>
      <c r="N113" t="str">
        <f>IF(C113="","",COUNTIFS(Tabla1[[#All],[sem 05]],"=P",Tabla1[[#All],[llave2]],Gráficos_!C113))</f>
        <v/>
      </c>
      <c r="O113" t="str">
        <f>IF(C113="","",COUNTIFS(Tabla1[[#All],[sem 06]],"=P",Tabla1[[#All],[llave2]],Gráficos_!C113))</f>
        <v/>
      </c>
      <c r="P113" t="str">
        <f>IF(C113="","",COUNTIFS(Tabla1[[#All],[sem 07]],"=P",Tabla1[[#All],[llave2]],Gráficos_!C113))</f>
        <v/>
      </c>
      <c r="Q113" t="str">
        <f>IF(C113="","",COUNTIFS(Tabla1[[#All],[sem 08]],"=P",Tabla1[[#All],[llave2]],Gráficos_!C113))</f>
        <v/>
      </c>
      <c r="R113" t="str">
        <f>IF(C113="","",COUNTIFS(Tabla1[[#All],[sem 09]],"=P",Tabla1[[#All],[llave2]],Gráficos_!C113))</f>
        <v/>
      </c>
      <c r="S113" t="str">
        <f>IF(C113="","",COUNTIFS(Tabla1[[#All],[sem 10]],"=P",Tabla1[[#All],[llave2]],Gráficos_!C113))</f>
        <v/>
      </c>
      <c r="T113" t="str">
        <f>IF(C113="","",COUNTIFS(Tabla1[[#All],[sem 11]],"=P",Tabla1[[#All],[llave2]],Gráficos_!C113))</f>
        <v/>
      </c>
      <c r="U113" t="str">
        <f>IF(C113="","",COUNTIFS(Tabla1[[#All],[sem 12]],"=P",Tabla1[[#All],[llave2]],Gráficos_!C113))</f>
        <v/>
      </c>
      <c r="AA113" t="str">
        <f t="shared" si="42"/>
        <v/>
      </c>
      <c r="AB113" t="str">
        <f t="shared" si="43"/>
        <v/>
      </c>
      <c r="AC113" t="str">
        <f t="shared" si="44"/>
        <v/>
      </c>
      <c r="AD113" t="str">
        <f t="shared" si="45"/>
        <v/>
      </c>
      <c r="AF113" t="str">
        <f t="shared" si="46"/>
        <v/>
      </c>
      <c r="AG113" t="str">
        <f t="shared" si="47"/>
        <v/>
      </c>
      <c r="AH113" t="str">
        <f t="shared" si="48"/>
        <v/>
      </c>
      <c r="AI113" t="str">
        <f t="shared" si="49"/>
        <v/>
      </c>
      <c r="AK113" t="str">
        <f t="shared" si="41"/>
        <v/>
      </c>
      <c r="AL113" t="str">
        <f t="shared" si="41"/>
        <v/>
      </c>
      <c r="AM113" t="str">
        <f t="shared" si="41"/>
        <v/>
      </c>
      <c r="AN113" t="str">
        <f t="shared" si="41"/>
        <v/>
      </c>
      <c r="AO113" t="str">
        <f t="shared" si="41"/>
        <v/>
      </c>
      <c r="AP113" t="str">
        <f t="shared" si="41"/>
        <v/>
      </c>
      <c r="AQ113" t="str">
        <f t="shared" si="41"/>
        <v/>
      </c>
      <c r="AR113" t="str">
        <f t="shared" si="41"/>
        <v/>
      </c>
      <c r="AS113" t="str">
        <f t="shared" si="41"/>
        <v/>
      </c>
      <c r="AT113" t="str">
        <f t="shared" si="41"/>
        <v/>
      </c>
      <c r="AU113" t="str">
        <f t="shared" si="41"/>
        <v/>
      </c>
      <c r="AV113" t="str">
        <f t="shared" si="41"/>
        <v/>
      </c>
      <c r="BA113" t="str">
        <f t="shared" si="40"/>
        <v/>
      </c>
    </row>
    <row r="114" spans="9:53">
      <c r="I114" t="str">
        <f>IF(C114="","",COUNTIFS(Tabla1[[#All],[¿Pasó a miembro?]],"Si",Tabla1[[#All],[Tipo Incrito]],"&lt;&gt;Pre-Inscrito",Tabla1[[#All],[llave2]],Gráficos_!C114))</f>
        <v/>
      </c>
      <c r="J114" t="str">
        <f>IF(C114="","",COUNTIFS(Tabla1[[#All],[sem 01]],"=P",Tabla1[[#All],[llave2]],Gráficos_!C114))</f>
        <v/>
      </c>
      <c r="K114" t="str">
        <f>IF(C114="","",COUNTIFS(Tabla1[[#All],[sem 02]],"=P",Tabla1[[#All],[llave2]],Gráficos_!C114))</f>
        <v/>
      </c>
      <c r="L114" t="str">
        <f>IF(C114="","",COUNTIFS(Tabla1[[#All],[sem 03]],"=P",Tabla1[[#All],[llave2]],Gráficos_!C114))</f>
        <v/>
      </c>
      <c r="M114" t="str">
        <f>IF(C114="","",COUNTIFS(Tabla1[[#All],[sem 04]],"=P",Tabla1[[#All],[llave2]],Gráficos_!C114))</f>
        <v/>
      </c>
      <c r="N114" t="str">
        <f>IF(C114="","",COUNTIFS(Tabla1[[#All],[sem 05]],"=P",Tabla1[[#All],[llave2]],Gráficos_!C114))</f>
        <v/>
      </c>
      <c r="O114" t="str">
        <f>IF(C114="","",COUNTIFS(Tabla1[[#All],[sem 06]],"=P",Tabla1[[#All],[llave2]],Gráficos_!C114))</f>
        <v/>
      </c>
      <c r="P114" t="str">
        <f>IF(C114="","",COUNTIFS(Tabla1[[#All],[sem 07]],"=P",Tabla1[[#All],[llave2]],Gráficos_!C114))</f>
        <v/>
      </c>
      <c r="Q114" t="str">
        <f>IF(C114="","",COUNTIFS(Tabla1[[#All],[sem 08]],"=P",Tabla1[[#All],[llave2]],Gráficos_!C114))</f>
        <v/>
      </c>
      <c r="R114" t="str">
        <f>IF(C114="","",COUNTIFS(Tabla1[[#All],[sem 09]],"=P",Tabla1[[#All],[llave2]],Gráficos_!C114))</f>
        <v/>
      </c>
      <c r="S114" t="str">
        <f>IF(C114="","",COUNTIFS(Tabla1[[#All],[sem 10]],"=P",Tabla1[[#All],[llave2]],Gráficos_!C114))</f>
        <v/>
      </c>
      <c r="T114" t="str">
        <f>IF(C114="","",COUNTIFS(Tabla1[[#All],[sem 11]],"=P",Tabla1[[#All],[llave2]],Gráficos_!C114))</f>
        <v/>
      </c>
      <c r="U114" t="str">
        <f>IF(C114="","",COUNTIFS(Tabla1[[#All],[sem 12]],"=P",Tabla1[[#All],[llave2]],Gráficos_!C114))</f>
        <v/>
      </c>
      <c r="AA114" t="str">
        <f t="shared" si="42"/>
        <v/>
      </c>
      <c r="AB114" t="str">
        <f t="shared" si="43"/>
        <v/>
      </c>
      <c r="AC114" t="str">
        <f t="shared" si="44"/>
        <v/>
      </c>
      <c r="AD114" t="str">
        <f t="shared" si="45"/>
        <v/>
      </c>
      <c r="AF114" t="str">
        <f t="shared" si="46"/>
        <v/>
      </c>
      <c r="AG114" t="str">
        <f t="shared" si="47"/>
        <v/>
      </c>
      <c r="AH114" t="str">
        <f t="shared" si="48"/>
        <v/>
      </c>
      <c r="AI114" t="str">
        <f t="shared" si="49"/>
        <v/>
      </c>
      <c r="AK114" t="str">
        <f t="shared" ref="AK114:AV135" si="50">IF(J114="","",J114)</f>
        <v/>
      </c>
      <c r="AL114" t="str">
        <f t="shared" si="50"/>
        <v/>
      </c>
      <c r="AM114" t="str">
        <f t="shared" si="50"/>
        <v/>
      </c>
      <c r="AN114" t="str">
        <f t="shared" si="50"/>
        <v/>
      </c>
      <c r="AO114" t="str">
        <f t="shared" si="50"/>
        <v/>
      </c>
      <c r="AP114" t="str">
        <f t="shared" si="50"/>
        <v/>
      </c>
      <c r="AQ114" t="str">
        <f t="shared" si="50"/>
        <v/>
      </c>
      <c r="AR114" t="str">
        <f t="shared" si="50"/>
        <v/>
      </c>
      <c r="AS114" t="str">
        <f t="shared" si="50"/>
        <v/>
      </c>
      <c r="AT114" t="str">
        <f t="shared" si="50"/>
        <v/>
      </c>
      <c r="AU114" t="str">
        <f t="shared" si="50"/>
        <v/>
      </c>
      <c r="AV114" t="str">
        <f t="shared" si="50"/>
        <v/>
      </c>
      <c r="BA114" t="str">
        <f t="shared" si="40"/>
        <v/>
      </c>
    </row>
    <row r="115" spans="9:53">
      <c r="I115" t="str">
        <f>IF(C115="","",COUNTIFS(Tabla1[[#All],[¿Pasó a miembro?]],"Si",Tabla1[[#All],[Tipo Incrito]],"&lt;&gt;Pre-Inscrito",Tabla1[[#All],[llave2]],Gráficos_!C115))</f>
        <v/>
      </c>
      <c r="J115" t="str">
        <f>IF(C115="","",COUNTIFS(Tabla1[[#All],[sem 01]],"=P",Tabla1[[#All],[llave2]],Gráficos_!C115))</f>
        <v/>
      </c>
      <c r="K115" t="str">
        <f>IF(C115="","",COUNTIFS(Tabla1[[#All],[sem 02]],"=P",Tabla1[[#All],[llave2]],Gráficos_!C115))</f>
        <v/>
      </c>
      <c r="L115" t="str">
        <f>IF(C115="","",COUNTIFS(Tabla1[[#All],[sem 03]],"=P",Tabla1[[#All],[llave2]],Gráficos_!C115))</f>
        <v/>
      </c>
      <c r="M115" t="str">
        <f>IF(C115="","",COUNTIFS(Tabla1[[#All],[sem 04]],"=P",Tabla1[[#All],[llave2]],Gráficos_!C115))</f>
        <v/>
      </c>
      <c r="N115" t="str">
        <f>IF(C115="","",COUNTIFS(Tabla1[[#All],[sem 05]],"=P",Tabla1[[#All],[llave2]],Gráficos_!C115))</f>
        <v/>
      </c>
      <c r="O115" t="str">
        <f>IF(C115="","",COUNTIFS(Tabla1[[#All],[sem 06]],"=P",Tabla1[[#All],[llave2]],Gráficos_!C115))</f>
        <v/>
      </c>
      <c r="P115" t="str">
        <f>IF(C115="","",COUNTIFS(Tabla1[[#All],[sem 07]],"=P",Tabla1[[#All],[llave2]],Gráficos_!C115))</f>
        <v/>
      </c>
      <c r="Q115" t="str">
        <f>IF(C115="","",COUNTIFS(Tabla1[[#All],[sem 08]],"=P",Tabla1[[#All],[llave2]],Gráficos_!C115))</f>
        <v/>
      </c>
      <c r="R115" t="str">
        <f>IF(C115="","",COUNTIFS(Tabla1[[#All],[sem 09]],"=P",Tabla1[[#All],[llave2]],Gráficos_!C115))</f>
        <v/>
      </c>
      <c r="S115" t="str">
        <f>IF(C115="","",COUNTIFS(Tabla1[[#All],[sem 10]],"=P",Tabla1[[#All],[llave2]],Gráficos_!C115))</f>
        <v/>
      </c>
      <c r="T115" t="str">
        <f>IF(C115="","",COUNTIFS(Tabla1[[#All],[sem 11]],"=P",Tabla1[[#All],[llave2]],Gráficos_!C115))</f>
        <v/>
      </c>
      <c r="U115" t="str">
        <f>IF(C115="","",COUNTIFS(Tabla1[[#All],[sem 12]],"=P",Tabla1[[#All],[llave2]],Gráficos_!C115))</f>
        <v/>
      </c>
      <c r="AA115" t="str">
        <f t="shared" si="42"/>
        <v/>
      </c>
      <c r="AB115" t="str">
        <f t="shared" si="43"/>
        <v/>
      </c>
      <c r="AC115" t="str">
        <f t="shared" si="44"/>
        <v/>
      </c>
      <c r="AD115" t="str">
        <f t="shared" si="45"/>
        <v/>
      </c>
      <c r="AF115" t="str">
        <f t="shared" si="46"/>
        <v/>
      </c>
      <c r="AG115" t="str">
        <f t="shared" si="47"/>
        <v/>
      </c>
      <c r="AH115" t="str">
        <f t="shared" si="48"/>
        <v/>
      </c>
      <c r="AI115" t="str">
        <f t="shared" si="49"/>
        <v/>
      </c>
      <c r="AK115" t="str">
        <f t="shared" si="50"/>
        <v/>
      </c>
      <c r="AL115" t="str">
        <f t="shared" si="50"/>
        <v/>
      </c>
      <c r="AM115" t="str">
        <f t="shared" si="50"/>
        <v/>
      </c>
      <c r="AN115" t="str">
        <f t="shared" si="50"/>
        <v/>
      </c>
      <c r="AO115" t="str">
        <f t="shared" si="50"/>
        <v/>
      </c>
      <c r="AP115" t="str">
        <f t="shared" si="50"/>
        <v/>
      </c>
      <c r="AQ115" t="str">
        <f t="shared" si="50"/>
        <v/>
      </c>
      <c r="AR115" t="str">
        <f t="shared" si="50"/>
        <v/>
      </c>
      <c r="AS115" t="str">
        <f t="shared" si="50"/>
        <v/>
      </c>
      <c r="AT115" t="str">
        <f t="shared" si="50"/>
        <v/>
      </c>
      <c r="AU115" t="str">
        <f t="shared" si="50"/>
        <v/>
      </c>
      <c r="AV115" t="str">
        <f t="shared" si="50"/>
        <v/>
      </c>
      <c r="BA115" t="str">
        <f t="shared" si="40"/>
        <v/>
      </c>
    </row>
    <row r="116" spans="9:53">
      <c r="I116" t="str">
        <f>IF(C116="","",COUNTIFS(Tabla1[[#All],[¿Pasó a miembro?]],"Si",Tabla1[[#All],[Tipo Incrito]],"&lt;&gt;Pre-Inscrito",Tabla1[[#All],[llave2]],Gráficos_!C116))</f>
        <v/>
      </c>
      <c r="J116" t="str">
        <f>IF(C116="","",COUNTIFS(Tabla1[[#All],[sem 01]],"=P",Tabla1[[#All],[llave2]],Gráficos_!C116))</f>
        <v/>
      </c>
      <c r="K116" t="str">
        <f>IF(C116="","",COUNTIFS(Tabla1[[#All],[sem 02]],"=P",Tabla1[[#All],[llave2]],Gráficos_!C116))</f>
        <v/>
      </c>
      <c r="L116" t="str">
        <f>IF(C116="","",COUNTIFS(Tabla1[[#All],[sem 03]],"=P",Tabla1[[#All],[llave2]],Gráficos_!C116))</f>
        <v/>
      </c>
      <c r="M116" t="str">
        <f>IF(C116="","",COUNTIFS(Tabla1[[#All],[sem 04]],"=P",Tabla1[[#All],[llave2]],Gráficos_!C116))</f>
        <v/>
      </c>
      <c r="N116" t="str">
        <f>IF(C116="","",COUNTIFS(Tabla1[[#All],[sem 05]],"=P",Tabla1[[#All],[llave2]],Gráficos_!C116))</f>
        <v/>
      </c>
      <c r="O116" t="str">
        <f>IF(C116="","",COUNTIFS(Tabla1[[#All],[sem 06]],"=P",Tabla1[[#All],[llave2]],Gráficos_!C116))</f>
        <v/>
      </c>
      <c r="P116" t="str">
        <f>IF(C116="","",COUNTIFS(Tabla1[[#All],[sem 07]],"=P",Tabla1[[#All],[llave2]],Gráficos_!C116))</f>
        <v/>
      </c>
      <c r="Q116" t="str">
        <f>IF(C116="","",COUNTIFS(Tabla1[[#All],[sem 08]],"=P",Tabla1[[#All],[llave2]],Gráficos_!C116))</f>
        <v/>
      </c>
      <c r="R116" t="str">
        <f>IF(C116="","",COUNTIFS(Tabla1[[#All],[sem 09]],"=P",Tabla1[[#All],[llave2]],Gráficos_!C116))</f>
        <v/>
      </c>
      <c r="S116" t="str">
        <f>IF(C116="","",COUNTIFS(Tabla1[[#All],[sem 10]],"=P",Tabla1[[#All],[llave2]],Gráficos_!C116))</f>
        <v/>
      </c>
      <c r="T116" t="str">
        <f>IF(C116="","",COUNTIFS(Tabla1[[#All],[sem 11]],"=P",Tabla1[[#All],[llave2]],Gráficos_!C116))</f>
        <v/>
      </c>
      <c r="U116" t="str">
        <f>IF(C116="","",COUNTIFS(Tabla1[[#All],[sem 12]],"=P",Tabla1[[#All],[llave2]],Gráficos_!C116))</f>
        <v/>
      </c>
      <c r="AA116" t="str">
        <f t="shared" si="42"/>
        <v/>
      </c>
      <c r="AB116" t="str">
        <f t="shared" si="43"/>
        <v/>
      </c>
      <c r="AC116" t="str">
        <f t="shared" si="44"/>
        <v/>
      </c>
      <c r="AD116" t="str">
        <f t="shared" si="45"/>
        <v/>
      </c>
      <c r="AF116" t="str">
        <f t="shared" si="46"/>
        <v/>
      </c>
      <c r="AG116" t="str">
        <f t="shared" si="47"/>
        <v/>
      </c>
      <c r="AH116" t="str">
        <f t="shared" si="48"/>
        <v/>
      </c>
      <c r="AI116" t="str">
        <f t="shared" si="49"/>
        <v/>
      </c>
      <c r="AK116" t="str">
        <f t="shared" si="50"/>
        <v/>
      </c>
      <c r="AL116" t="str">
        <f t="shared" si="50"/>
        <v/>
      </c>
      <c r="AM116" t="str">
        <f t="shared" si="50"/>
        <v/>
      </c>
      <c r="AN116" t="str">
        <f t="shared" si="50"/>
        <v/>
      </c>
      <c r="AO116" t="str">
        <f t="shared" si="50"/>
        <v/>
      </c>
      <c r="AP116" t="str">
        <f t="shared" si="50"/>
        <v/>
      </c>
      <c r="AQ116" t="str">
        <f t="shared" si="50"/>
        <v/>
      </c>
      <c r="AR116" t="str">
        <f t="shared" si="50"/>
        <v/>
      </c>
      <c r="AS116" t="str">
        <f t="shared" si="50"/>
        <v/>
      </c>
      <c r="AT116" t="str">
        <f t="shared" si="50"/>
        <v/>
      </c>
      <c r="AU116" t="str">
        <f t="shared" si="50"/>
        <v/>
      </c>
      <c r="AV116" t="str">
        <f t="shared" si="50"/>
        <v/>
      </c>
      <c r="BA116" t="str">
        <f t="shared" si="40"/>
        <v/>
      </c>
    </row>
    <row r="117" spans="9:53">
      <c r="I117" t="str">
        <f>IF(C117="","",COUNTIFS(Tabla1[[#All],[¿Pasó a miembro?]],"Si",Tabla1[[#All],[Tipo Incrito]],"&lt;&gt;Pre-Inscrito",Tabla1[[#All],[llave2]],Gráficos_!C117))</f>
        <v/>
      </c>
      <c r="J117" t="str">
        <f>IF(C117="","",COUNTIFS(Tabla1[[#All],[sem 01]],"=P",Tabla1[[#All],[llave2]],Gráficos_!C117))</f>
        <v/>
      </c>
      <c r="K117" t="str">
        <f>IF(C117="","",COUNTIFS(Tabla1[[#All],[sem 02]],"=P",Tabla1[[#All],[llave2]],Gráficos_!C117))</f>
        <v/>
      </c>
      <c r="L117" t="str">
        <f>IF(C117="","",COUNTIFS(Tabla1[[#All],[sem 03]],"=P",Tabla1[[#All],[llave2]],Gráficos_!C117))</f>
        <v/>
      </c>
      <c r="M117" t="str">
        <f>IF(C117="","",COUNTIFS(Tabla1[[#All],[sem 04]],"=P",Tabla1[[#All],[llave2]],Gráficos_!C117))</f>
        <v/>
      </c>
      <c r="N117" t="str">
        <f>IF(C117="","",COUNTIFS(Tabla1[[#All],[sem 05]],"=P",Tabla1[[#All],[llave2]],Gráficos_!C117))</f>
        <v/>
      </c>
      <c r="O117" t="str">
        <f>IF(C117="","",COUNTIFS(Tabla1[[#All],[sem 06]],"=P",Tabla1[[#All],[llave2]],Gráficos_!C117))</f>
        <v/>
      </c>
      <c r="P117" t="str">
        <f>IF(C117="","",COUNTIFS(Tabla1[[#All],[sem 07]],"=P",Tabla1[[#All],[llave2]],Gráficos_!C117))</f>
        <v/>
      </c>
      <c r="Q117" t="str">
        <f>IF(C117="","",COUNTIFS(Tabla1[[#All],[sem 08]],"=P",Tabla1[[#All],[llave2]],Gráficos_!C117))</f>
        <v/>
      </c>
      <c r="R117" t="str">
        <f>IF(C117="","",COUNTIFS(Tabla1[[#All],[sem 09]],"=P",Tabla1[[#All],[llave2]],Gráficos_!C117))</f>
        <v/>
      </c>
      <c r="S117" t="str">
        <f>IF(C117="","",COUNTIFS(Tabla1[[#All],[sem 10]],"=P",Tabla1[[#All],[llave2]],Gráficos_!C117))</f>
        <v/>
      </c>
      <c r="T117" t="str">
        <f>IF(C117="","",COUNTIFS(Tabla1[[#All],[sem 11]],"=P",Tabla1[[#All],[llave2]],Gráficos_!C117))</f>
        <v/>
      </c>
      <c r="U117" t="str">
        <f>IF(C117="","",COUNTIFS(Tabla1[[#All],[sem 12]],"=P",Tabla1[[#All],[llave2]],Gráficos_!C117))</f>
        <v/>
      </c>
      <c r="AA117" t="str">
        <f t="shared" si="42"/>
        <v/>
      </c>
      <c r="AB117" t="str">
        <f t="shared" si="43"/>
        <v/>
      </c>
      <c r="AC117" t="str">
        <f t="shared" si="44"/>
        <v/>
      </c>
      <c r="AD117" t="str">
        <f t="shared" si="45"/>
        <v/>
      </c>
      <c r="AF117" t="str">
        <f t="shared" si="46"/>
        <v/>
      </c>
      <c r="AG117" t="str">
        <f t="shared" si="47"/>
        <v/>
      </c>
      <c r="AH117" t="str">
        <f t="shared" si="48"/>
        <v/>
      </c>
      <c r="AI117" t="str">
        <f t="shared" si="49"/>
        <v/>
      </c>
      <c r="AK117" t="str">
        <f t="shared" si="50"/>
        <v/>
      </c>
      <c r="AL117" t="str">
        <f t="shared" si="50"/>
        <v/>
      </c>
      <c r="AM117" t="str">
        <f t="shared" si="50"/>
        <v/>
      </c>
      <c r="AN117" t="str">
        <f t="shared" si="50"/>
        <v/>
      </c>
      <c r="AO117" t="str">
        <f t="shared" si="50"/>
        <v/>
      </c>
      <c r="AP117" t="str">
        <f t="shared" si="50"/>
        <v/>
      </c>
      <c r="AQ117" t="str">
        <f t="shared" si="50"/>
        <v/>
      </c>
      <c r="AR117" t="str">
        <f t="shared" si="50"/>
        <v/>
      </c>
      <c r="AS117" t="str">
        <f t="shared" si="50"/>
        <v/>
      </c>
      <c r="AT117" t="str">
        <f t="shared" si="50"/>
        <v/>
      </c>
      <c r="AU117" t="str">
        <f t="shared" si="50"/>
        <v/>
      </c>
      <c r="AV117" t="str">
        <f t="shared" si="50"/>
        <v/>
      </c>
      <c r="BA117" t="str">
        <f t="shared" si="40"/>
        <v/>
      </c>
    </row>
    <row r="118" spans="9:53">
      <c r="I118" t="str">
        <f>IF(C118="","",COUNTIFS(Tabla1[[#All],[¿Pasó a miembro?]],"Si",Tabla1[[#All],[Tipo Incrito]],"&lt;&gt;Pre-Inscrito",Tabla1[[#All],[llave2]],Gráficos_!C118))</f>
        <v/>
      </c>
      <c r="J118" t="str">
        <f>IF(C118="","",COUNTIFS(Tabla1[[#All],[sem 01]],"=P",Tabla1[[#All],[llave2]],Gráficos_!C118))</f>
        <v/>
      </c>
      <c r="K118" t="str">
        <f>IF(C118="","",COUNTIFS(Tabla1[[#All],[sem 02]],"=P",Tabla1[[#All],[llave2]],Gráficos_!C118))</f>
        <v/>
      </c>
      <c r="L118" t="str">
        <f>IF(C118="","",COUNTIFS(Tabla1[[#All],[sem 03]],"=P",Tabla1[[#All],[llave2]],Gráficos_!C118))</f>
        <v/>
      </c>
      <c r="M118" t="str">
        <f>IF(C118="","",COUNTIFS(Tabla1[[#All],[sem 04]],"=P",Tabla1[[#All],[llave2]],Gráficos_!C118))</f>
        <v/>
      </c>
      <c r="N118" t="str">
        <f>IF(C118="","",COUNTIFS(Tabla1[[#All],[sem 05]],"=P",Tabla1[[#All],[llave2]],Gráficos_!C118))</f>
        <v/>
      </c>
      <c r="O118" t="str">
        <f>IF(C118="","",COUNTIFS(Tabla1[[#All],[sem 06]],"=P",Tabla1[[#All],[llave2]],Gráficos_!C118))</f>
        <v/>
      </c>
      <c r="P118" t="str">
        <f>IF(C118="","",COUNTIFS(Tabla1[[#All],[sem 07]],"=P",Tabla1[[#All],[llave2]],Gráficos_!C118))</f>
        <v/>
      </c>
      <c r="Q118" t="str">
        <f>IF(C118="","",COUNTIFS(Tabla1[[#All],[sem 08]],"=P",Tabla1[[#All],[llave2]],Gráficos_!C118))</f>
        <v/>
      </c>
      <c r="R118" t="str">
        <f>IF(C118="","",COUNTIFS(Tabla1[[#All],[sem 09]],"=P",Tabla1[[#All],[llave2]],Gráficos_!C118))</f>
        <v/>
      </c>
      <c r="S118" t="str">
        <f>IF(C118="","",COUNTIFS(Tabla1[[#All],[sem 10]],"=P",Tabla1[[#All],[llave2]],Gráficos_!C118))</f>
        <v/>
      </c>
      <c r="T118" t="str">
        <f>IF(C118="","",COUNTIFS(Tabla1[[#All],[sem 11]],"=P",Tabla1[[#All],[llave2]],Gráficos_!C118))</f>
        <v/>
      </c>
      <c r="U118" t="str">
        <f>IF(C118="","",COUNTIFS(Tabla1[[#All],[sem 12]],"=P",Tabla1[[#All],[llave2]],Gráficos_!C118))</f>
        <v/>
      </c>
      <c r="AA118" t="str">
        <f t="shared" si="42"/>
        <v/>
      </c>
      <c r="AB118" t="str">
        <f t="shared" si="43"/>
        <v/>
      </c>
      <c r="AC118" t="str">
        <f t="shared" si="44"/>
        <v/>
      </c>
      <c r="AD118" t="str">
        <f t="shared" si="45"/>
        <v/>
      </c>
      <c r="AF118" t="str">
        <f t="shared" si="46"/>
        <v/>
      </c>
      <c r="AG118" t="str">
        <f t="shared" si="47"/>
        <v/>
      </c>
      <c r="AH118" t="str">
        <f t="shared" si="48"/>
        <v/>
      </c>
      <c r="AI118" t="str">
        <f t="shared" si="49"/>
        <v/>
      </c>
      <c r="AK118" t="str">
        <f t="shared" si="50"/>
        <v/>
      </c>
      <c r="AL118" t="str">
        <f t="shared" si="50"/>
        <v/>
      </c>
      <c r="AM118" t="str">
        <f t="shared" si="50"/>
        <v/>
      </c>
      <c r="AN118" t="str">
        <f t="shared" si="50"/>
        <v/>
      </c>
      <c r="AO118" t="str">
        <f t="shared" si="50"/>
        <v/>
      </c>
      <c r="AP118" t="str">
        <f t="shared" si="50"/>
        <v/>
      </c>
      <c r="AQ118" t="str">
        <f t="shared" si="50"/>
        <v/>
      </c>
      <c r="AR118" t="str">
        <f t="shared" si="50"/>
        <v/>
      </c>
      <c r="AS118" t="str">
        <f t="shared" si="50"/>
        <v/>
      </c>
      <c r="AT118" t="str">
        <f t="shared" si="50"/>
        <v/>
      </c>
      <c r="AU118" t="str">
        <f t="shared" si="50"/>
        <v/>
      </c>
      <c r="AV118" t="str">
        <f t="shared" si="50"/>
        <v/>
      </c>
      <c r="BA118" t="str">
        <f t="shared" si="40"/>
        <v/>
      </c>
    </row>
    <row r="119" spans="9:53">
      <c r="I119" t="str">
        <f>IF(C119="","",COUNTIFS(Tabla1[[#All],[¿Pasó a miembro?]],"Si",Tabla1[[#All],[Tipo Incrito]],"&lt;&gt;Pre-Inscrito",Tabla1[[#All],[llave2]],Gráficos_!C119))</f>
        <v/>
      </c>
      <c r="J119" t="str">
        <f>IF(C119="","",COUNTIFS(Tabla1[[#All],[sem 01]],"=P",Tabla1[[#All],[llave2]],Gráficos_!C119))</f>
        <v/>
      </c>
      <c r="K119" t="str">
        <f>IF(C119="","",COUNTIFS(Tabla1[[#All],[sem 02]],"=P",Tabla1[[#All],[llave2]],Gráficos_!C119))</f>
        <v/>
      </c>
      <c r="L119" t="str">
        <f>IF(C119="","",COUNTIFS(Tabla1[[#All],[sem 03]],"=P",Tabla1[[#All],[llave2]],Gráficos_!C119))</f>
        <v/>
      </c>
      <c r="M119" t="str">
        <f>IF(C119="","",COUNTIFS(Tabla1[[#All],[sem 04]],"=P",Tabla1[[#All],[llave2]],Gráficos_!C119))</f>
        <v/>
      </c>
      <c r="N119" t="str">
        <f>IF(C119="","",COUNTIFS(Tabla1[[#All],[sem 05]],"=P",Tabla1[[#All],[llave2]],Gráficos_!C119))</f>
        <v/>
      </c>
      <c r="O119" t="str">
        <f>IF(C119="","",COUNTIFS(Tabla1[[#All],[sem 06]],"=P",Tabla1[[#All],[llave2]],Gráficos_!C119))</f>
        <v/>
      </c>
      <c r="P119" t="str">
        <f>IF(C119="","",COUNTIFS(Tabla1[[#All],[sem 07]],"=P",Tabla1[[#All],[llave2]],Gráficos_!C119))</f>
        <v/>
      </c>
      <c r="Q119" t="str">
        <f>IF(C119="","",COUNTIFS(Tabla1[[#All],[sem 08]],"=P",Tabla1[[#All],[llave2]],Gráficos_!C119))</f>
        <v/>
      </c>
      <c r="R119" t="str">
        <f>IF(C119="","",COUNTIFS(Tabla1[[#All],[sem 09]],"=P",Tabla1[[#All],[llave2]],Gráficos_!C119))</f>
        <v/>
      </c>
      <c r="S119" t="str">
        <f>IF(C119="","",COUNTIFS(Tabla1[[#All],[sem 10]],"=P",Tabla1[[#All],[llave2]],Gráficos_!C119))</f>
        <v/>
      </c>
      <c r="T119" t="str">
        <f>IF(C119="","",COUNTIFS(Tabla1[[#All],[sem 11]],"=P",Tabla1[[#All],[llave2]],Gráficos_!C119))</f>
        <v/>
      </c>
      <c r="U119" t="str">
        <f>IF(C119="","",COUNTIFS(Tabla1[[#All],[sem 12]],"=P",Tabla1[[#All],[llave2]],Gráficos_!C119))</f>
        <v/>
      </c>
      <c r="AA119" t="str">
        <f t="shared" si="42"/>
        <v/>
      </c>
      <c r="AB119" t="str">
        <f t="shared" si="43"/>
        <v/>
      </c>
      <c r="AC119" t="str">
        <f t="shared" si="44"/>
        <v/>
      </c>
      <c r="AD119" t="str">
        <f t="shared" si="45"/>
        <v/>
      </c>
      <c r="AF119" t="str">
        <f t="shared" si="46"/>
        <v/>
      </c>
      <c r="AG119" t="str">
        <f t="shared" si="47"/>
        <v/>
      </c>
      <c r="AH119" t="str">
        <f t="shared" si="48"/>
        <v/>
      </c>
      <c r="AI119" t="str">
        <f t="shared" si="49"/>
        <v/>
      </c>
      <c r="AK119" t="str">
        <f t="shared" si="50"/>
        <v/>
      </c>
      <c r="AL119" t="str">
        <f t="shared" si="50"/>
        <v/>
      </c>
      <c r="AM119" t="str">
        <f t="shared" si="50"/>
        <v/>
      </c>
      <c r="AN119" t="str">
        <f t="shared" si="50"/>
        <v/>
      </c>
      <c r="AO119" t="str">
        <f t="shared" si="50"/>
        <v/>
      </c>
      <c r="AP119" t="str">
        <f t="shared" si="50"/>
        <v/>
      </c>
      <c r="AQ119" t="str">
        <f t="shared" si="50"/>
        <v/>
      </c>
      <c r="AR119" t="str">
        <f t="shared" si="50"/>
        <v/>
      </c>
      <c r="AS119" t="str">
        <f t="shared" si="50"/>
        <v/>
      </c>
      <c r="AT119" t="str">
        <f t="shared" si="50"/>
        <v/>
      </c>
      <c r="AU119" t="str">
        <f t="shared" si="50"/>
        <v/>
      </c>
      <c r="AV119" t="str">
        <f t="shared" si="50"/>
        <v/>
      </c>
      <c r="BA119" t="str">
        <f t="shared" si="40"/>
        <v/>
      </c>
    </row>
    <row r="120" spans="9:53">
      <c r="I120" t="str">
        <f>IF(C120="","",COUNTIFS(Tabla1[[#All],[¿Pasó a miembro?]],"Si",Tabla1[[#All],[Tipo Incrito]],"&lt;&gt;Pre-Inscrito",Tabla1[[#All],[llave2]],Gráficos_!C120))</f>
        <v/>
      </c>
      <c r="J120" t="str">
        <f>IF(C120="","",COUNTIFS(Tabla1[[#All],[sem 01]],"=P",Tabla1[[#All],[llave2]],Gráficos_!C120))</f>
        <v/>
      </c>
      <c r="K120" t="str">
        <f>IF(C120="","",COUNTIFS(Tabla1[[#All],[sem 02]],"=P",Tabla1[[#All],[llave2]],Gráficos_!C120))</f>
        <v/>
      </c>
      <c r="L120" t="str">
        <f>IF(C120="","",COUNTIFS(Tabla1[[#All],[sem 03]],"=P",Tabla1[[#All],[llave2]],Gráficos_!C120))</f>
        <v/>
      </c>
      <c r="M120" t="str">
        <f>IF(C120="","",COUNTIFS(Tabla1[[#All],[sem 04]],"=P",Tabla1[[#All],[llave2]],Gráficos_!C120))</f>
        <v/>
      </c>
      <c r="N120" t="str">
        <f>IF(C120="","",COUNTIFS(Tabla1[[#All],[sem 05]],"=P",Tabla1[[#All],[llave2]],Gráficos_!C120))</f>
        <v/>
      </c>
      <c r="O120" t="str">
        <f>IF(C120="","",COUNTIFS(Tabla1[[#All],[sem 06]],"=P",Tabla1[[#All],[llave2]],Gráficos_!C120))</f>
        <v/>
      </c>
      <c r="P120" t="str">
        <f>IF(C120="","",COUNTIFS(Tabla1[[#All],[sem 07]],"=P",Tabla1[[#All],[llave2]],Gráficos_!C120))</f>
        <v/>
      </c>
      <c r="Q120" t="str">
        <f>IF(C120="","",COUNTIFS(Tabla1[[#All],[sem 08]],"=P",Tabla1[[#All],[llave2]],Gráficos_!C120))</f>
        <v/>
      </c>
      <c r="R120" t="str">
        <f>IF(C120="","",COUNTIFS(Tabla1[[#All],[sem 09]],"=P",Tabla1[[#All],[llave2]],Gráficos_!C120))</f>
        <v/>
      </c>
      <c r="S120" t="str">
        <f>IF(C120="","",COUNTIFS(Tabla1[[#All],[sem 10]],"=P",Tabla1[[#All],[llave2]],Gráficos_!C120))</f>
        <v/>
      </c>
      <c r="T120" t="str">
        <f>IF(C120="","",COUNTIFS(Tabla1[[#All],[sem 11]],"=P",Tabla1[[#All],[llave2]],Gráficos_!C120))</f>
        <v/>
      </c>
      <c r="U120" t="str">
        <f>IF(C120="","",COUNTIFS(Tabla1[[#All],[sem 12]],"=P",Tabla1[[#All],[llave2]],Gráficos_!C120))</f>
        <v/>
      </c>
      <c r="AA120" t="str">
        <f t="shared" si="42"/>
        <v/>
      </c>
      <c r="AB120" t="str">
        <f t="shared" si="43"/>
        <v/>
      </c>
      <c r="AC120" t="str">
        <f t="shared" si="44"/>
        <v/>
      </c>
      <c r="AD120" t="str">
        <f t="shared" si="45"/>
        <v/>
      </c>
      <c r="AF120" t="str">
        <f t="shared" si="46"/>
        <v/>
      </c>
      <c r="AG120" t="str">
        <f t="shared" si="47"/>
        <v/>
      </c>
      <c r="AH120" t="str">
        <f t="shared" si="48"/>
        <v/>
      </c>
      <c r="AI120" t="str">
        <f t="shared" si="49"/>
        <v/>
      </c>
      <c r="AK120" t="str">
        <f t="shared" si="50"/>
        <v/>
      </c>
      <c r="AL120" t="str">
        <f t="shared" si="50"/>
        <v/>
      </c>
      <c r="AM120" t="str">
        <f t="shared" si="50"/>
        <v/>
      </c>
      <c r="AN120" t="str">
        <f t="shared" si="50"/>
        <v/>
      </c>
      <c r="AO120" t="str">
        <f t="shared" si="50"/>
        <v/>
      </c>
      <c r="AP120" t="str">
        <f t="shared" si="50"/>
        <v/>
      </c>
      <c r="AQ120" t="str">
        <f t="shared" si="50"/>
        <v/>
      </c>
      <c r="AR120" t="str">
        <f t="shared" si="50"/>
        <v/>
      </c>
      <c r="AS120" t="str">
        <f t="shared" si="50"/>
        <v/>
      </c>
      <c r="AT120" t="str">
        <f t="shared" si="50"/>
        <v/>
      </c>
      <c r="AU120" t="str">
        <f t="shared" si="50"/>
        <v/>
      </c>
      <c r="AV120" t="str">
        <f t="shared" si="50"/>
        <v/>
      </c>
      <c r="BA120" t="str">
        <f t="shared" si="40"/>
        <v/>
      </c>
    </row>
    <row r="121" spans="9:53">
      <c r="I121" t="str">
        <f>IF(C121="","",COUNTIFS(Tabla1[[#All],[¿Pasó a miembro?]],"Si",Tabla1[[#All],[Tipo Incrito]],"&lt;&gt;Pre-Inscrito",Tabla1[[#All],[llave2]],Gráficos_!C121))</f>
        <v/>
      </c>
      <c r="J121" t="str">
        <f>IF(C121="","",COUNTIFS(Tabla1[[#All],[sem 01]],"=P",Tabla1[[#All],[llave2]],Gráficos_!C121))</f>
        <v/>
      </c>
      <c r="K121" t="str">
        <f>IF(C121="","",COUNTIFS(Tabla1[[#All],[sem 02]],"=P",Tabla1[[#All],[llave2]],Gráficos_!C121))</f>
        <v/>
      </c>
      <c r="L121" t="str">
        <f>IF(C121="","",COUNTIFS(Tabla1[[#All],[sem 03]],"=P",Tabla1[[#All],[llave2]],Gráficos_!C121))</f>
        <v/>
      </c>
      <c r="M121" t="str">
        <f>IF(C121="","",COUNTIFS(Tabla1[[#All],[sem 04]],"=P",Tabla1[[#All],[llave2]],Gráficos_!C121))</f>
        <v/>
      </c>
      <c r="N121" t="str">
        <f>IF(C121="","",COUNTIFS(Tabla1[[#All],[sem 05]],"=P",Tabla1[[#All],[llave2]],Gráficos_!C121))</f>
        <v/>
      </c>
      <c r="O121" t="str">
        <f>IF(C121="","",COUNTIFS(Tabla1[[#All],[sem 06]],"=P",Tabla1[[#All],[llave2]],Gráficos_!C121))</f>
        <v/>
      </c>
      <c r="P121" t="str">
        <f>IF(C121="","",COUNTIFS(Tabla1[[#All],[sem 07]],"=P",Tabla1[[#All],[llave2]],Gráficos_!C121))</f>
        <v/>
      </c>
      <c r="Q121" t="str">
        <f>IF(C121="","",COUNTIFS(Tabla1[[#All],[sem 08]],"=P",Tabla1[[#All],[llave2]],Gráficos_!C121))</f>
        <v/>
      </c>
      <c r="R121" t="str">
        <f>IF(C121="","",COUNTIFS(Tabla1[[#All],[sem 09]],"=P",Tabla1[[#All],[llave2]],Gráficos_!C121))</f>
        <v/>
      </c>
      <c r="S121" t="str">
        <f>IF(C121="","",COUNTIFS(Tabla1[[#All],[sem 10]],"=P",Tabla1[[#All],[llave2]],Gráficos_!C121))</f>
        <v/>
      </c>
      <c r="T121" t="str">
        <f>IF(C121="","",COUNTIFS(Tabla1[[#All],[sem 11]],"=P",Tabla1[[#All],[llave2]],Gráficos_!C121))</f>
        <v/>
      </c>
      <c r="U121" t="str">
        <f>IF(C121="","",COUNTIFS(Tabla1[[#All],[sem 12]],"=P",Tabla1[[#All],[llave2]],Gráficos_!C121))</f>
        <v/>
      </c>
      <c r="AA121" t="str">
        <f t="shared" si="42"/>
        <v/>
      </c>
      <c r="AB121" t="str">
        <f t="shared" si="43"/>
        <v/>
      </c>
      <c r="AC121" t="str">
        <f t="shared" si="44"/>
        <v/>
      </c>
      <c r="AD121" t="str">
        <f t="shared" si="45"/>
        <v/>
      </c>
      <c r="AF121" t="str">
        <f t="shared" si="46"/>
        <v/>
      </c>
      <c r="AG121" t="str">
        <f t="shared" si="47"/>
        <v/>
      </c>
      <c r="AH121" t="str">
        <f t="shared" si="48"/>
        <v/>
      </c>
      <c r="AI121" t="str">
        <f t="shared" si="49"/>
        <v/>
      </c>
      <c r="AK121" t="str">
        <f t="shared" si="50"/>
        <v/>
      </c>
      <c r="AL121" t="str">
        <f t="shared" si="50"/>
        <v/>
      </c>
      <c r="AM121" t="str">
        <f t="shared" si="50"/>
        <v/>
      </c>
      <c r="AN121" t="str">
        <f t="shared" si="50"/>
        <v/>
      </c>
      <c r="AO121" t="str">
        <f t="shared" si="50"/>
        <v/>
      </c>
      <c r="AP121" t="str">
        <f t="shared" si="50"/>
        <v/>
      </c>
      <c r="AQ121" t="str">
        <f t="shared" si="50"/>
        <v/>
      </c>
      <c r="AR121" t="str">
        <f t="shared" si="50"/>
        <v/>
      </c>
      <c r="AS121" t="str">
        <f t="shared" si="50"/>
        <v/>
      </c>
      <c r="AT121" t="str">
        <f t="shared" si="50"/>
        <v/>
      </c>
      <c r="AU121" t="str">
        <f t="shared" si="50"/>
        <v/>
      </c>
      <c r="AV121" t="str">
        <f t="shared" si="50"/>
        <v/>
      </c>
      <c r="BA121" t="str">
        <f t="shared" si="40"/>
        <v/>
      </c>
    </row>
    <row r="122" spans="9:53">
      <c r="I122" t="str">
        <f>IF(C122="","",COUNTIFS(Tabla1[[#All],[¿Pasó a miembro?]],"Si",Tabla1[[#All],[Tipo Incrito]],"&lt;&gt;Pre-Inscrito",Tabla1[[#All],[llave2]],Gráficos_!C122))</f>
        <v/>
      </c>
      <c r="J122" t="str">
        <f>IF(C122="","",COUNTIFS(Tabla1[[#All],[sem 01]],"=P",Tabla1[[#All],[llave2]],Gráficos_!C122))</f>
        <v/>
      </c>
      <c r="K122" t="str">
        <f>IF(C122="","",COUNTIFS(Tabla1[[#All],[sem 02]],"=P",Tabla1[[#All],[llave2]],Gráficos_!C122))</f>
        <v/>
      </c>
      <c r="L122" t="str">
        <f>IF(C122="","",COUNTIFS(Tabla1[[#All],[sem 03]],"=P",Tabla1[[#All],[llave2]],Gráficos_!C122))</f>
        <v/>
      </c>
      <c r="M122" t="str">
        <f>IF(C122="","",COUNTIFS(Tabla1[[#All],[sem 04]],"=P",Tabla1[[#All],[llave2]],Gráficos_!C122))</f>
        <v/>
      </c>
      <c r="N122" t="str">
        <f>IF(C122="","",COUNTIFS(Tabla1[[#All],[sem 05]],"=P",Tabla1[[#All],[llave2]],Gráficos_!C122))</f>
        <v/>
      </c>
      <c r="O122" t="str">
        <f>IF(C122="","",COUNTIFS(Tabla1[[#All],[sem 06]],"=P",Tabla1[[#All],[llave2]],Gráficos_!C122))</f>
        <v/>
      </c>
      <c r="P122" t="str">
        <f>IF(C122="","",COUNTIFS(Tabla1[[#All],[sem 07]],"=P",Tabla1[[#All],[llave2]],Gráficos_!C122))</f>
        <v/>
      </c>
      <c r="Q122" t="str">
        <f>IF(C122="","",COUNTIFS(Tabla1[[#All],[sem 08]],"=P",Tabla1[[#All],[llave2]],Gráficos_!C122))</f>
        <v/>
      </c>
      <c r="R122" t="str">
        <f>IF(C122="","",COUNTIFS(Tabla1[[#All],[sem 09]],"=P",Tabla1[[#All],[llave2]],Gráficos_!C122))</f>
        <v/>
      </c>
      <c r="S122" t="str">
        <f>IF(C122="","",COUNTIFS(Tabla1[[#All],[sem 10]],"=P",Tabla1[[#All],[llave2]],Gráficos_!C122))</f>
        <v/>
      </c>
      <c r="T122" t="str">
        <f>IF(C122="","",COUNTIFS(Tabla1[[#All],[sem 11]],"=P",Tabla1[[#All],[llave2]],Gráficos_!C122))</f>
        <v/>
      </c>
      <c r="U122" t="str">
        <f>IF(C122="","",COUNTIFS(Tabla1[[#All],[sem 12]],"=P",Tabla1[[#All],[llave2]],Gráficos_!C122))</f>
        <v/>
      </c>
      <c r="AA122" t="str">
        <f t="shared" si="42"/>
        <v/>
      </c>
      <c r="AB122" t="str">
        <f t="shared" si="43"/>
        <v/>
      </c>
      <c r="AC122" t="str">
        <f t="shared" si="44"/>
        <v/>
      </c>
      <c r="AD122" t="str">
        <f t="shared" si="45"/>
        <v/>
      </c>
      <c r="AF122" t="str">
        <f t="shared" si="46"/>
        <v/>
      </c>
      <c r="AG122" t="str">
        <f t="shared" si="47"/>
        <v/>
      </c>
      <c r="AH122" t="str">
        <f t="shared" si="48"/>
        <v/>
      </c>
      <c r="AI122" t="str">
        <f t="shared" si="49"/>
        <v/>
      </c>
      <c r="AK122" t="str">
        <f t="shared" si="50"/>
        <v/>
      </c>
      <c r="AL122" t="str">
        <f t="shared" si="50"/>
        <v/>
      </c>
      <c r="AM122" t="str">
        <f t="shared" si="50"/>
        <v/>
      </c>
      <c r="AN122" t="str">
        <f t="shared" si="50"/>
        <v/>
      </c>
      <c r="AO122" t="str">
        <f t="shared" si="50"/>
        <v/>
      </c>
      <c r="AP122" t="str">
        <f t="shared" si="50"/>
        <v/>
      </c>
      <c r="AQ122" t="str">
        <f t="shared" si="50"/>
        <v/>
      </c>
      <c r="AR122" t="str">
        <f t="shared" si="50"/>
        <v/>
      </c>
      <c r="AS122" t="str">
        <f t="shared" si="50"/>
        <v/>
      </c>
      <c r="AT122" t="str">
        <f t="shared" si="50"/>
        <v/>
      </c>
      <c r="AU122" t="str">
        <f t="shared" si="50"/>
        <v/>
      </c>
      <c r="AV122" t="str">
        <f t="shared" si="50"/>
        <v/>
      </c>
      <c r="BA122" t="str">
        <f t="shared" si="40"/>
        <v/>
      </c>
    </row>
    <row r="123" spans="9:53">
      <c r="I123" t="str">
        <f>IF(C123="","",COUNTIFS(Tabla1[[#All],[¿Pasó a miembro?]],"Si",Tabla1[[#All],[Tipo Incrito]],"&lt;&gt;Pre-Inscrito",Tabla1[[#All],[llave2]],Gráficos_!C123))</f>
        <v/>
      </c>
      <c r="J123" t="str">
        <f>IF(C123="","",COUNTIFS(Tabla1[[#All],[sem 01]],"=P",Tabla1[[#All],[llave2]],Gráficos_!C123))</f>
        <v/>
      </c>
      <c r="K123" t="str">
        <f>IF(C123="","",COUNTIFS(Tabla1[[#All],[sem 02]],"=P",Tabla1[[#All],[llave2]],Gráficos_!C123))</f>
        <v/>
      </c>
      <c r="L123" t="str">
        <f>IF(C123="","",COUNTIFS(Tabla1[[#All],[sem 03]],"=P",Tabla1[[#All],[llave2]],Gráficos_!C123))</f>
        <v/>
      </c>
      <c r="M123" t="str">
        <f>IF(C123="","",COUNTIFS(Tabla1[[#All],[sem 04]],"=P",Tabla1[[#All],[llave2]],Gráficos_!C123))</f>
        <v/>
      </c>
      <c r="N123" t="str">
        <f>IF(C123="","",COUNTIFS(Tabla1[[#All],[sem 05]],"=P",Tabla1[[#All],[llave2]],Gráficos_!C123))</f>
        <v/>
      </c>
      <c r="O123" t="str">
        <f>IF(C123="","",COUNTIFS(Tabla1[[#All],[sem 06]],"=P",Tabla1[[#All],[llave2]],Gráficos_!C123))</f>
        <v/>
      </c>
      <c r="P123" t="str">
        <f>IF(C123="","",COUNTIFS(Tabla1[[#All],[sem 07]],"=P",Tabla1[[#All],[llave2]],Gráficos_!C123))</f>
        <v/>
      </c>
      <c r="Q123" t="str">
        <f>IF(C123="","",COUNTIFS(Tabla1[[#All],[sem 08]],"=P",Tabla1[[#All],[llave2]],Gráficos_!C123))</f>
        <v/>
      </c>
      <c r="R123" t="str">
        <f>IF(C123="","",COUNTIFS(Tabla1[[#All],[sem 09]],"=P",Tabla1[[#All],[llave2]],Gráficos_!C123))</f>
        <v/>
      </c>
      <c r="S123" t="str">
        <f>IF(C123="","",COUNTIFS(Tabla1[[#All],[sem 10]],"=P",Tabla1[[#All],[llave2]],Gráficos_!C123))</f>
        <v/>
      </c>
      <c r="T123" t="str">
        <f>IF(C123="","",COUNTIFS(Tabla1[[#All],[sem 11]],"=P",Tabla1[[#All],[llave2]],Gráficos_!C123))</f>
        <v/>
      </c>
      <c r="U123" t="str">
        <f>IF(C123="","",COUNTIFS(Tabla1[[#All],[sem 12]],"=P",Tabla1[[#All],[llave2]],Gráficos_!C123))</f>
        <v/>
      </c>
      <c r="AA123" t="str">
        <f t="shared" si="42"/>
        <v/>
      </c>
      <c r="AB123" t="str">
        <f t="shared" si="43"/>
        <v/>
      </c>
      <c r="AC123" t="str">
        <f t="shared" si="44"/>
        <v/>
      </c>
      <c r="AD123" t="str">
        <f t="shared" si="45"/>
        <v/>
      </c>
      <c r="AF123" t="str">
        <f t="shared" si="46"/>
        <v/>
      </c>
      <c r="AG123" t="str">
        <f t="shared" si="47"/>
        <v/>
      </c>
      <c r="AH123" t="str">
        <f t="shared" si="48"/>
        <v/>
      </c>
      <c r="AI123" t="str">
        <f t="shared" si="49"/>
        <v/>
      </c>
      <c r="AK123" t="str">
        <f t="shared" si="50"/>
        <v/>
      </c>
      <c r="AL123" t="str">
        <f t="shared" si="50"/>
        <v/>
      </c>
      <c r="AM123" t="str">
        <f t="shared" si="50"/>
        <v/>
      </c>
      <c r="AN123" t="str">
        <f t="shared" si="50"/>
        <v/>
      </c>
      <c r="AO123" t="str">
        <f t="shared" si="50"/>
        <v/>
      </c>
      <c r="AP123" t="str">
        <f t="shared" si="50"/>
        <v/>
      </c>
      <c r="AQ123" t="str">
        <f t="shared" si="50"/>
        <v/>
      </c>
      <c r="AR123" t="str">
        <f t="shared" si="50"/>
        <v/>
      </c>
      <c r="AS123" t="str">
        <f t="shared" si="50"/>
        <v/>
      </c>
      <c r="AT123" t="str">
        <f t="shared" si="50"/>
        <v/>
      </c>
      <c r="AU123" t="str">
        <f t="shared" si="50"/>
        <v/>
      </c>
      <c r="AV123" t="str">
        <f t="shared" si="50"/>
        <v/>
      </c>
      <c r="BA123" t="str">
        <f t="shared" si="40"/>
        <v/>
      </c>
    </row>
    <row r="124" spans="9:53">
      <c r="I124" t="str">
        <f>IF(C124="","",COUNTIFS(Tabla1[[#All],[¿Pasó a miembro?]],"Si",Tabla1[[#All],[Tipo Incrito]],"&lt;&gt;Pre-Inscrito",Tabla1[[#All],[llave2]],Gráficos_!C124))</f>
        <v/>
      </c>
      <c r="J124" t="str">
        <f>IF(C124="","",COUNTIFS(Tabla1[[#All],[sem 01]],"=P",Tabla1[[#All],[llave2]],Gráficos_!C124))</f>
        <v/>
      </c>
      <c r="K124" t="str">
        <f>IF(C124="","",COUNTIFS(Tabla1[[#All],[sem 02]],"=P",Tabla1[[#All],[llave2]],Gráficos_!C124))</f>
        <v/>
      </c>
      <c r="L124" t="str">
        <f>IF(C124="","",COUNTIFS(Tabla1[[#All],[sem 03]],"=P",Tabla1[[#All],[llave2]],Gráficos_!C124))</f>
        <v/>
      </c>
      <c r="M124" t="str">
        <f>IF(C124="","",COUNTIFS(Tabla1[[#All],[sem 04]],"=P",Tabla1[[#All],[llave2]],Gráficos_!C124))</f>
        <v/>
      </c>
      <c r="N124" t="str">
        <f>IF(C124="","",COUNTIFS(Tabla1[[#All],[sem 05]],"=P",Tabla1[[#All],[llave2]],Gráficos_!C124))</f>
        <v/>
      </c>
      <c r="O124" t="str">
        <f>IF(C124="","",COUNTIFS(Tabla1[[#All],[sem 06]],"=P",Tabla1[[#All],[llave2]],Gráficos_!C124))</f>
        <v/>
      </c>
      <c r="P124" t="str">
        <f>IF(C124="","",COUNTIFS(Tabla1[[#All],[sem 07]],"=P",Tabla1[[#All],[llave2]],Gráficos_!C124))</f>
        <v/>
      </c>
      <c r="Q124" t="str">
        <f>IF(C124="","",COUNTIFS(Tabla1[[#All],[sem 08]],"=P",Tabla1[[#All],[llave2]],Gráficos_!C124))</f>
        <v/>
      </c>
      <c r="R124" t="str">
        <f>IF(C124="","",COUNTIFS(Tabla1[[#All],[sem 09]],"=P",Tabla1[[#All],[llave2]],Gráficos_!C124))</f>
        <v/>
      </c>
      <c r="S124" t="str">
        <f>IF(C124="","",COUNTIFS(Tabla1[[#All],[sem 10]],"=P",Tabla1[[#All],[llave2]],Gráficos_!C124))</f>
        <v/>
      </c>
      <c r="T124" t="str">
        <f>IF(C124="","",COUNTIFS(Tabla1[[#All],[sem 11]],"=P",Tabla1[[#All],[llave2]],Gráficos_!C124))</f>
        <v/>
      </c>
      <c r="U124" t="str">
        <f>IF(C124="","",COUNTIFS(Tabla1[[#All],[sem 12]],"=P",Tabla1[[#All],[llave2]],Gráficos_!C124))</f>
        <v/>
      </c>
      <c r="AA124" t="str">
        <f t="shared" si="42"/>
        <v/>
      </c>
      <c r="AB124" t="str">
        <f t="shared" si="43"/>
        <v/>
      </c>
      <c r="AC124" t="str">
        <f t="shared" si="44"/>
        <v/>
      </c>
      <c r="AD124" t="str">
        <f t="shared" si="45"/>
        <v/>
      </c>
      <c r="AF124" t="str">
        <f t="shared" si="46"/>
        <v/>
      </c>
      <c r="AG124" t="str">
        <f t="shared" si="47"/>
        <v/>
      </c>
      <c r="AH124" t="str">
        <f t="shared" si="48"/>
        <v/>
      </c>
      <c r="AI124" t="str">
        <f t="shared" si="49"/>
        <v/>
      </c>
      <c r="AK124" t="str">
        <f t="shared" si="50"/>
        <v/>
      </c>
      <c r="AL124" t="str">
        <f t="shared" si="50"/>
        <v/>
      </c>
      <c r="AM124" t="str">
        <f t="shared" si="50"/>
        <v/>
      </c>
      <c r="AN124" t="str">
        <f t="shared" si="50"/>
        <v/>
      </c>
      <c r="AO124" t="str">
        <f t="shared" si="50"/>
        <v/>
      </c>
      <c r="AP124" t="str">
        <f t="shared" si="50"/>
        <v/>
      </c>
      <c r="AQ124" t="str">
        <f t="shared" si="50"/>
        <v/>
      </c>
      <c r="AR124" t="str">
        <f t="shared" si="50"/>
        <v/>
      </c>
      <c r="AS124" t="str">
        <f t="shared" si="50"/>
        <v/>
      </c>
      <c r="AT124" t="str">
        <f t="shared" si="50"/>
        <v/>
      </c>
      <c r="AU124" t="str">
        <f t="shared" si="50"/>
        <v/>
      </c>
      <c r="AV124" t="str">
        <f t="shared" si="50"/>
        <v/>
      </c>
      <c r="BA124" t="str">
        <f t="shared" si="40"/>
        <v/>
      </c>
    </row>
    <row r="125" spans="9:53">
      <c r="I125" t="str">
        <f>IF(C125="","",COUNTIFS(Tabla1[[#All],[¿Pasó a miembro?]],"Si",Tabla1[[#All],[Tipo Incrito]],"&lt;&gt;Pre-Inscrito",Tabla1[[#All],[llave2]],Gráficos_!C125))</f>
        <v/>
      </c>
      <c r="J125" t="str">
        <f>IF(C125="","",COUNTIFS(Tabla1[[#All],[sem 01]],"=P",Tabla1[[#All],[llave2]],Gráficos_!C125))</f>
        <v/>
      </c>
      <c r="K125" t="str">
        <f>IF(C125="","",COUNTIFS(Tabla1[[#All],[sem 02]],"=P",Tabla1[[#All],[llave2]],Gráficos_!C125))</f>
        <v/>
      </c>
      <c r="L125" t="str">
        <f>IF(C125="","",COUNTIFS(Tabla1[[#All],[sem 03]],"=P",Tabla1[[#All],[llave2]],Gráficos_!C125))</f>
        <v/>
      </c>
      <c r="M125" t="str">
        <f>IF(C125="","",COUNTIFS(Tabla1[[#All],[sem 04]],"=P",Tabla1[[#All],[llave2]],Gráficos_!C125))</f>
        <v/>
      </c>
      <c r="N125" t="str">
        <f>IF(C125="","",COUNTIFS(Tabla1[[#All],[sem 05]],"=P",Tabla1[[#All],[llave2]],Gráficos_!C125))</f>
        <v/>
      </c>
      <c r="O125" t="str">
        <f>IF(C125="","",COUNTIFS(Tabla1[[#All],[sem 06]],"=P",Tabla1[[#All],[llave2]],Gráficos_!C125))</f>
        <v/>
      </c>
      <c r="P125" t="str">
        <f>IF(C125="","",COUNTIFS(Tabla1[[#All],[sem 07]],"=P",Tabla1[[#All],[llave2]],Gráficos_!C125))</f>
        <v/>
      </c>
      <c r="Q125" t="str">
        <f>IF(C125="","",COUNTIFS(Tabla1[[#All],[sem 08]],"=P",Tabla1[[#All],[llave2]],Gráficos_!C125))</f>
        <v/>
      </c>
      <c r="R125" t="str">
        <f>IF(C125="","",COUNTIFS(Tabla1[[#All],[sem 09]],"=P",Tabla1[[#All],[llave2]],Gráficos_!C125))</f>
        <v/>
      </c>
      <c r="S125" t="str">
        <f>IF(C125="","",COUNTIFS(Tabla1[[#All],[sem 10]],"=P",Tabla1[[#All],[llave2]],Gráficos_!C125))</f>
        <v/>
      </c>
      <c r="T125" t="str">
        <f>IF(C125="","",COUNTIFS(Tabla1[[#All],[sem 11]],"=P",Tabla1[[#All],[llave2]],Gráficos_!C125))</f>
        <v/>
      </c>
      <c r="U125" t="str">
        <f>IF(C125="","",COUNTIFS(Tabla1[[#All],[sem 12]],"=P",Tabla1[[#All],[llave2]],Gráficos_!C125))</f>
        <v/>
      </c>
      <c r="AA125" t="str">
        <f t="shared" si="42"/>
        <v/>
      </c>
      <c r="AB125" t="str">
        <f t="shared" si="43"/>
        <v/>
      </c>
      <c r="AC125" t="str">
        <f t="shared" si="44"/>
        <v/>
      </c>
      <c r="AD125" t="str">
        <f t="shared" si="45"/>
        <v/>
      </c>
      <c r="AF125" t="str">
        <f t="shared" si="46"/>
        <v/>
      </c>
      <c r="AG125" t="str">
        <f t="shared" si="47"/>
        <v/>
      </c>
      <c r="AH125" t="str">
        <f t="shared" si="48"/>
        <v/>
      </c>
      <c r="AI125" t="str">
        <f t="shared" si="49"/>
        <v/>
      </c>
      <c r="AK125" t="str">
        <f t="shared" si="50"/>
        <v/>
      </c>
      <c r="AL125" t="str">
        <f t="shared" si="50"/>
        <v/>
      </c>
      <c r="AM125" t="str">
        <f t="shared" si="50"/>
        <v/>
      </c>
      <c r="AN125" t="str">
        <f t="shared" si="50"/>
        <v/>
      </c>
      <c r="AO125" t="str">
        <f t="shared" si="50"/>
        <v/>
      </c>
      <c r="AP125" t="str">
        <f t="shared" si="50"/>
        <v/>
      </c>
      <c r="AQ125" t="str">
        <f t="shared" si="50"/>
        <v/>
      </c>
      <c r="AR125" t="str">
        <f t="shared" si="50"/>
        <v/>
      </c>
      <c r="AS125" t="str">
        <f t="shared" si="50"/>
        <v/>
      </c>
      <c r="AT125" t="str">
        <f t="shared" si="50"/>
        <v/>
      </c>
      <c r="AU125" t="str">
        <f t="shared" si="50"/>
        <v/>
      </c>
      <c r="AV125" t="str">
        <f t="shared" si="50"/>
        <v/>
      </c>
      <c r="BA125" t="str">
        <f t="shared" si="40"/>
        <v/>
      </c>
    </row>
    <row r="126" spans="9:53">
      <c r="I126" t="str">
        <f>IF(C126="","",COUNTIFS(Tabla1[[#All],[¿Pasó a miembro?]],"Si",Tabla1[[#All],[Tipo Incrito]],"&lt;&gt;Pre-Inscrito",Tabla1[[#All],[llave2]],Gráficos_!C126))</f>
        <v/>
      </c>
      <c r="J126" t="str">
        <f>IF(C126="","",COUNTIFS(Tabla1[[#All],[sem 01]],"=P",Tabla1[[#All],[llave2]],Gráficos_!C126))</f>
        <v/>
      </c>
      <c r="K126" t="str">
        <f>IF(C126="","",COUNTIFS(Tabla1[[#All],[sem 02]],"=P",Tabla1[[#All],[llave2]],Gráficos_!C126))</f>
        <v/>
      </c>
      <c r="L126" t="str">
        <f>IF(C126="","",COUNTIFS(Tabla1[[#All],[sem 03]],"=P",Tabla1[[#All],[llave2]],Gráficos_!C126))</f>
        <v/>
      </c>
      <c r="M126" t="str">
        <f>IF(C126="","",COUNTIFS(Tabla1[[#All],[sem 04]],"=P",Tabla1[[#All],[llave2]],Gráficos_!C126))</f>
        <v/>
      </c>
      <c r="N126" t="str">
        <f>IF(C126="","",COUNTIFS(Tabla1[[#All],[sem 05]],"=P",Tabla1[[#All],[llave2]],Gráficos_!C126))</f>
        <v/>
      </c>
      <c r="O126" t="str">
        <f>IF(C126="","",COUNTIFS(Tabla1[[#All],[sem 06]],"=P",Tabla1[[#All],[llave2]],Gráficos_!C126))</f>
        <v/>
      </c>
      <c r="P126" t="str">
        <f>IF(C126="","",COUNTIFS(Tabla1[[#All],[sem 07]],"=P",Tabla1[[#All],[llave2]],Gráficos_!C126))</f>
        <v/>
      </c>
      <c r="Q126" t="str">
        <f>IF(C126="","",COUNTIFS(Tabla1[[#All],[sem 08]],"=P",Tabla1[[#All],[llave2]],Gráficos_!C126))</f>
        <v/>
      </c>
      <c r="R126" t="str">
        <f>IF(C126="","",COUNTIFS(Tabla1[[#All],[sem 09]],"=P",Tabla1[[#All],[llave2]],Gráficos_!C126))</f>
        <v/>
      </c>
      <c r="S126" t="str">
        <f>IF(C126="","",COUNTIFS(Tabla1[[#All],[sem 10]],"=P",Tabla1[[#All],[llave2]],Gráficos_!C126))</f>
        <v/>
      </c>
      <c r="T126" t="str">
        <f>IF(C126="","",COUNTIFS(Tabla1[[#All],[sem 11]],"=P",Tabla1[[#All],[llave2]],Gráficos_!C126))</f>
        <v/>
      </c>
      <c r="U126" t="str">
        <f>IF(C126="","",COUNTIFS(Tabla1[[#All],[sem 12]],"=P",Tabla1[[#All],[llave2]],Gráficos_!C126))</f>
        <v/>
      </c>
      <c r="AA126" t="str">
        <f t="shared" si="42"/>
        <v/>
      </c>
      <c r="AB126" t="str">
        <f t="shared" si="43"/>
        <v/>
      </c>
      <c r="AC126" t="str">
        <f t="shared" si="44"/>
        <v/>
      </c>
      <c r="AD126" t="str">
        <f t="shared" si="45"/>
        <v/>
      </c>
      <c r="AF126" t="str">
        <f t="shared" si="46"/>
        <v/>
      </c>
      <c r="AG126" t="str">
        <f t="shared" si="47"/>
        <v/>
      </c>
      <c r="AH126" t="str">
        <f t="shared" si="48"/>
        <v/>
      </c>
      <c r="AI126" t="str">
        <f t="shared" si="49"/>
        <v/>
      </c>
      <c r="AK126" t="str">
        <f t="shared" si="50"/>
        <v/>
      </c>
      <c r="AL126" t="str">
        <f t="shared" si="50"/>
        <v/>
      </c>
      <c r="AM126" t="str">
        <f t="shared" si="50"/>
        <v/>
      </c>
      <c r="AN126" t="str">
        <f t="shared" si="50"/>
        <v/>
      </c>
      <c r="AO126" t="str">
        <f t="shared" si="50"/>
        <v/>
      </c>
      <c r="AP126" t="str">
        <f t="shared" si="50"/>
        <v/>
      </c>
      <c r="AQ126" t="str">
        <f t="shared" si="50"/>
        <v/>
      </c>
      <c r="AR126" t="str">
        <f t="shared" si="50"/>
        <v/>
      </c>
      <c r="AS126" t="str">
        <f t="shared" si="50"/>
        <v/>
      </c>
      <c r="AT126" t="str">
        <f t="shared" si="50"/>
        <v/>
      </c>
      <c r="AU126" t="str">
        <f t="shared" si="50"/>
        <v/>
      </c>
      <c r="AV126" t="str">
        <f t="shared" si="50"/>
        <v/>
      </c>
      <c r="BA126" t="str">
        <f t="shared" si="40"/>
        <v/>
      </c>
    </row>
    <row r="127" spans="9:53">
      <c r="I127" t="str">
        <f>IF(C127="","",COUNTIFS(Tabla1[[#All],[¿Pasó a miembro?]],"Si",Tabla1[[#All],[Tipo Incrito]],"&lt;&gt;Pre-Inscrito",Tabla1[[#All],[llave2]],Gráficos_!C127))</f>
        <v/>
      </c>
      <c r="J127" t="str">
        <f>IF(C127="","",COUNTIFS(Tabla1[[#All],[sem 01]],"=P",Tabla1[[#All],[llave2]],Gráficos_!C127))</f>
        <v/>
      </c>
      <c r="K127" t="str">
        <f>IF(C127="","",COUNTIFS(Tabla1[[#All],[sem 02]],"=P",Tabla1[[#All],[llave2]],Gráficos_!C127))</f>
        <v/>
      </c>
      <c r="L127" t="str">
        <f>IF(C127="","",COUNTIFS(Tabla1[[#All],[sem 03]],"=P",Tabla1[[#All],[llave2]],Gráficos_!C127))</f>
        <v/>
      </c>
      <c r="M127" t="str">
        <f>IF(C127="","",COUNTIFS(Tabla1[[#All],[sem 04]],"=P",Tabla1[[#All],[llave2]],Gráficos_!C127))</f>
        <v/>
      </c>
      <c r="N127" t="str">
        <f>IF(C127="","",COUNTIFS(Tabla1[[#All],[sem 05]],"=P",Tabla1[[#All],[llave2]],Gráficos_!C127))</f>
        <v/>
      </c>
      <c r="O127" t="str">
        <f>IF(C127="","",COUNTIFS(Tabla1[[#All],[sem 06]],"=P",Tabla1[[#All],[llave2]],Gráficos_!C127))</f>
        <v/>
      </c>
      <c r="P127" t="str">
        <f>IF(C127="","",COUNTIFS(Tabla1[[#All],[sem 07]],"=P",Tabla1[[#All],[llave2]],Gráficos_!C127))</f>
        <v/>
      </c>
      <c r="Q127" t="str">
        <f>IF(C127="","",COUNTIFS(Tabla1[[#All],[sem 08]],"=P",Tabla1[[#All],[llave2]],Gráficos_!C127))</f>
        <v/>
      </c>
      <c r="R127" t="str">
        <f>IF(C127="","",COUNTIFS(Tabla1[[#All],[sem 09]],"=P",Tabla1[[#All],[llave2]],Gráficos_!C127))</f>
        <v/>
      </c>
      <c r="S127" t="str">
        <f>IF(C127="","",COUNTIFS(Tabla1[[#All],[sem 10]],"=P",Tabla1[[#All],[llave2]],Gráficos_!C127))</f>
        <v/>
      </c>
      <c r="T127" t="str">
        <f>IF(C127="","",COUNTIFS(Tabla1[[#All],[sem 11]],"=P",Tabla1[[#All],[llave2]],Gráficos_!C127))</f>
        <v/>
      </c>
      <c r="U127" t="str">
        <f>IF(C127="","",COUNTIFS(Tabla1[[#All],[sem 12]],"=P",Tabla1[[#All],[llave2]],Gráficos_!C127))</f>
        <v/>
      </c>
      <c r="AA127" t="str">
        <f t="shared" si="42"/>
        <v/>
      </c>
      <c r="AB127" t="str">
        <f t="shared" si="43"/>
        <v/>
      </c>
      <c r="AC127" t="str">
        <f t="shared" si="44"/>
        <v/>
      </c>
      <c r="AD127" t="str">
        <f t="shared" si="45"/>
        <v/>
      </c>
      <c r="AF127" t="str">
        <f t="shared" si="46"/>
        <v/>
      </c>
      <c r="AG127" t="str">
        <f t="shared" si="47"/>
        <v/>
      </c>
      <c r="AH127" t="str">
        <f t="shared" si="48"/>
        <v/>
      </c>
      <c r="AI127" t="str">
        <f t="shared" si="49"/>
        <v/>
      </c>
      <c r="AK127" t="str">
        <f t="shared" si="50"/>
        <v/>
      </c>
      <c r="AL127" t="str">
        <f t="shared" si="50"/>
        <v/>
      </c>
      <c r="AM127" t="str">
        <f t="shared" si="50"/>
        <v/>
      </c>
      <c r="AN127" t="str">
        <f t="shared" si="50"/>
        <v/>
      </c>
      <c r="AO127" t="str">
        <f t="shared" si="50"/>
        <v/>
      </c>
      <c r="AP127" t="str">
        <f t="shared" si="50"/>
        <v/>
      </c>
      <c r="AQ127" t="str">
        <f t="shared" si="50"/>
        <v/>
      </c>
      <c r="AR127" t="str">
        <f t="shared" si="50"/>
        <v/>
      </c>
      <c r="AS127" t="str">
        <f t="shared" si="50"/>
        <v/>
      </c>
      <c r="AT127" t="str">
        <f t="shared" si="50"/>
        <v/>
      </c>
      <c r="AU127" t="str">
        <f t="shared" si="50"/>
        <v/>
      </c>
      <c r="AV127" t="str">
        <f t="shared" si="50"/>
        <v/>
      </c>
      <c r="BA127" t="str">
        <f t="shared" si="40"/>
        <v/>
      </c>
    </row>
    <row r="128" spans="9:53">
      <c r="I128" t="str">
        <f>IF(C128="","",COUNTIFS(Tabla1[[#All],[¿Pasó a miembro?]],"Si",Tabla1[[#All],[Tipo Incrito]],"&lt;&gt;Pre-Inscrito",Tabla1[[#All],[llave2]],Gráficos_!C128))</f>
        <v/>
      </c>
      <c r="J128" t="str">
        <f>IF(C128="","",COUNTIFS(Tabla1[[#All],[sem 01]],"=P",Tabla1[[#All],[llave2]],Gráficos_!C128))</f>
        <v/>
      </c>
      <c r="K128" t="str">
        <f>IF(C128="","",COUNTIFS(Tabla1[[#All],[sem 02]],"=P",Tabla1[[#All],[llave2]],Gráficos_!C128))</f>
        <v/>
      </c>
      <c r="L128" t="str">
        <f>IF(C128="","",COUNTIFS(Tabla1[[#All],[sem 03]],"=P",Tabla1[[#All],[llave2]],Gráficos_!C128))</f>
        <v/>
      </c>
      <c r="M128" t="str">
        <f>IF(C128="","",COUNTIFS(Tabla1[[#All],[sem 04]],"=P",Tabla1[[#All],[llave2]],Gráficos_!C128))</f>
        <v/>
      </c>
      <c r="N128" t="str">
        <f>IF(C128="","",COUNTIFS(Tabla1[[#All],[sem 05]],"=P",Tabla1[[#All],[llave2]],Gráficos_!C128))</f>
        <v/>
      </c>
      <c r="O128" t="str">
        <f>IF(C128="","",COUNTIFS(Tabla1[[#All],[sem 06]],"=P",Tabla1[[#All],[llave2]],Gráficos_!C128))</f>
        <v/>
      </c>
      <c r="P128" t="str">
        <f>IF(C128="","",COUNTIFS(Tabla1[[#All],[sem 07]],"=P",Tabla1[[#All],[llave2]],Gráficos_!C128))</f>
        <v/>
      </c>
      <c r="Q128" t="str">
        <f>IF(C128="","",COUNTIFS(Tabla1[[#All],[sem 08]],"=P",Tabla1[[#All],[llave2]],Gráficos_!C128))</f>
        <v/>
      </c>
      <c r="R128" t="str">
        <f>IF(C128="","",COUNTIFS(Tabla1[[#All],[sem 09]],"=P",Tabla1[[#All],[llave2]],Gráficos_!C128))</f>
        <v/>
      </c>
      <c r="S128" t="str">
        <f>IF(C128="","",COUNTIFS(Tabla1[[#All],[sem 10]],"=P",Tabla1[[#All],[llave2]],Gráficos_!C128))</f>
        <v/>
      </c>
      <c r="T128" t="str">
        <f>IF(C128="","",COUNTIFS(Tabla1[[#All],[sem 11]],"=P",Tabla1[[#All],[llave2]],Gráficos_!C128))</f>
        <v/>
      </c>
      <c r="U128" t="str">
        <f>IF(C128="","",COUNTIFS(Tabla1[[#All],[sem 12]],"=P",Tabla1[[#All],[llave2]],Gráficos_!C128))</f>
        <v/>
      </c>
      <c r="AA128" t="str">
        <f t="shared" si="42"/>
        <v/>
      </c>
      <c r="AB128" t="str">
        <f t="shared" si="43"/>
        <v/>
      </c>
      <c r="AC128" t="str">
        <f t="shared" si="44"/>
        <v/>
      </c>
      <c r="AD128" t="str">
        <f t="shared" si="45"/>
        <v/>
      </c>
      <c r="AF128" t="str">
        <f t="shared" si="46"/>
        <v/>
      </c>
      <c r="AG128" t="str">
        <f t="shared" si="47"/>
        <v/>
      </c>
      <c r="AH128" t="str">
        <f t="shared" si="48"/>
        <v/>
      </c>
      <c r="AI128" t="str">
        <f t="shared" si="49"/>
        <v/>
      </c>
      <c r="AK128" t="str">
        <f t="shared" si="50"/>
        <v/>
      </c>
      <c r="AL128" t="str">
        <f t="shared" si="50"/>
        <v/>
      </c>
      <c r="AM128" t="str">
        <f t="shared" si="50"/>
        <v/>
      </c>
      <c r="AN128" t="str">
        <f t="shared" si="50"/>
        <v/>
      </c>
      <c r="AO128" t="str">
        <f t="shared" si="50"/>
        <v/>
      </c>
      <c r="AP128" t="str">
        <f t="shared" si="50"/>
        <v/>
      </c>
      <c r="AQ128" t="str">
        <f t="shared" si="50"/>
        <v/>
      </c>
      <c r="AR128" t="str">
        <f t="shared" si="50"/>
        <v/>
      </c>
      <c r="AS128" t="str">
        <f t="shared" si="50"/>
        <v/>
      </c>
      <c r="AT128" t="str">
        <f t="shared" si="50"/>
        <v/>
      </c>
      <c r="AU128" t="str">
        <f t="shared" si="50"/>
        <v/>
      </c>
      <c r="AV128" t="str">
        <f t="shared" si="50"/>
        <v/>
      </c>
      <c r="BA128" t="str">
        <f t="shared" si="40"/>
        <v/>
      </c>
    </row>
    <row r="129" spans="9:53">
      <c r="I129" t="str">
        <f>IF(C129="","",COUNTIFS(Tabla1[[#All],[¿Pasó a miembro?]],"Si",Tabla1[[#All],[Tipo Incrito]],"&lt;&gt;Pre-Inscrito",Tabla1[[#All],[llave2]],Gráficos_!C129))</f>
        <v/>
      </c>
      <c r="J129" t="str">
        <f>IF(C129="","",COUNTIFS(Tabla1[[#All],[sem 01]],"=P",Tabla1[[#All],[llave2]],Gráficos_!C129))</f>
        <v/>
      </c>
      <c r="K129" t="str">
        <f>IF(C129="","",COUNTIFS(Tabla1[[#All],[sem 02]],"=P",Tabla1[[#All],[llave2]],Gráficos_!C129))</f>
        <v/>
      </c>
      <c r="L129" t="str">
        <f>IF(C129="","",COUNTIFS(Tabla1[[#All],[sem 03]],"=P",Tabla1[[#All],[llave2]],Gráficos_!C129))</f>
        <v/>
      </c>
      <c r="M129" t="str">
        <f>IF(C129="","",COUNTIFS(Tabla1[[#All],[sem 04]],"=P",Tabla1[[#All],[llave2]],Gráficos_!C129))</f>
        <v/>
      </c>
      <c r="N129" t="str">
        <f>IF(C129="","",COUNTIFS(Tabla1[[#All],[sem 05]],"=P",Tabla1[[#All],[llave2]],Gráficos_!C129))</f>
        <v/>
      </c>
      <c r="O129" t="str">
        <f>IF(C129="","",COUNTIFS(Tabla1[[#All],[sem 06]],"=P",Tabla1[[#All],[llave2]],Gráficos_!C129))</f>
        <v/>
      </c>
      <c r="P129" t="str">
        <f>IF(C129="","",COUNTIFS(Tabla1[[#All],[sem 07]],"=P",Tabla1[[#All],[llave2]],Gráficos_!C129))</f>
        <v/>
      </c>
      <c r="Q129" t="str">
        <f>IF(C129="","",COUNTIFS(Tabla1[[#All],[sem 08]],"=P",Tabla1[[#All],[llave2]],Gráficos_!C129))</f>
        <v/>
      </c>
      <c r="R129" t="str">
        <f>IF(C129="","",COUNTIFS(Tabla1[[#All],[sem 09]],"=P",Tabla1[[#All],[llave2]],Gráficos_!C129))</f>
        <v/>
      </c>
      <c r="S129" t="str">
        <f>IF(C129="","",COUNTIFS(Tabla1[[#All],[sem 10]],"=P",Tabla1[[#All],[llave2]],Gráficos_!C129))</f>
        <v/>
      </c>
      <c r="T129" t="str">
        <f>IF(C129="","",COUNTIFS(Tabla1[[#All],[sem 11]],"=P",Tabla1[[#All],[llave2]],Gráficos_!C129))</f>
        <v/>
      </c>
      <c r="U129" t="str">
        <f>IF(C129="","",COUNTIFS(Tabla1[[#All],[sem 12]],"=P",Tabla1[[#All],[llave2]],Gráficos_!C129))</f>
        <v/>
      </c>
      <c r="AA129" t="str">
        <f t="shared" si="42"/>
        <v/>
      </c>
      <c r="AB129" t="str">
        <f t="shared" si="43"/>
        <v/>
      </c>
      <c r="AC129" t="str">
        <f t="shared" si="44"/>
        <v/>
      </c>
      <c r="AD129" t="str">
        <f t="shared" si="45"/>
        <v/>
      </c>
      <c r="AF129" t="str">
        <f t="shared" si="46"/>
        <v/>
      </c>
      <c r="AG129" t="str">
        <f t="shared" si="47"/>
        <v/>
      </c>
      <c r="AH129" t="str">
        <f t="shared" si="48"/>
        <v/>
      </c>
      <c r="AI129" t="str">
        <f t="shared" si="49"/>
        <v/>
      </c>
      <c r="AK129" t="str">
        <f t="shared" si="50"/>
        <v/>
      </c>
      <c r="AL129" t="str">
        <f t="shared" si="50"/>
        <v/>
      </c>
      <c r="AM129" t="str">
        <f t="shared" si="50"/>
        <v/>
      </c>
      <c r="AN129" t="str">
        <f t="shared" si="50"/>
        <v/>
      </c>
      <c r="AO129" t="str">
        <f t="shared" si="50"/>
        <v/>
      </c>
      <c r="AP129" t="str">
        <f t="shared" si="50"/>
        <v/>
      </c>
      <c r="AQ129" t="str">
        <f t="shared" si="50"/>
        <v/>
      </c>
      <c r="AR129" t="str">
        <f t="shared" si="50"/>
        <v/>
      </c>
      <c r="AS129" t="str">
        <f t="shared" si="50"/>
        <v/>
      </c>
      <c r="AT129" t="str">
        <f t="shared" si="50"/>
        <v/>
      </c>
      <c r="AU129" t="str">
        <f t="shared" si="50"/>
        <v/>
      </c>
      <c r="AV129" t="str">
        <f t="shared" si="50"/>
        <v/>
      </c>
      <c r="BA129" t="str">
        <f t="shared" si="40"/>
        <v/>
      </c>
    </row>
    <row r="130" spans="9:53">
      <c r="I130" t="str">
        <f>IF(C130="","",COUNTIFS(Tabla1[[#All],[¿Pasó a miembro?]],"Si",Tabla1[[#All],[Tipo Incrito]],"&lt;&gt;Pre-Inscrito",Tabla1[[#All],[llave2]],Gráficos_!C130))</f>
        <v/>
      </c>
      <c r="J130" t="str">
        <f>IF(C130="","",COUNTIFS(Tabla1[[#All],[sem 01]],"=P",Tabla1[[#All],[llave2]],Gráficos_!C130))</f>
        <v/>
      </c>
      <c r="K130" t="str">
        <f>IF(C130="","",COUNTIFS(Tabla1[[#All],[sem 02]],"=P",Tabla1[[#All],[llave2]],Gráficos_!C130))</f>
        <v/>
      </c>
      <c r="L130" t="str">
        <f>IF(C130="","",COUNTIFS(Tabla1[[#All],[sem 03]],"=P",Tabla1[[#All],[llave2]],Gráficos_!C130))</f>
        <v/>
      </c>
      <c r="M130" t="str">
        <f>IF(C130="","",COUNTIFS(Tabla1[[#All],[sem 04]],"=P",Tabla1[[#All],[llave2]],Gráficos_!C130))</f>
        <v/>
      </c>
      <c r="N130" t="str">
        <f>IF(C130="","",COUNTIFS(Tabla1[[#All],[sem 05]],"=P",Tabla1[[#All],[llave2]],Gráficos_!C130))</f>
        <v/>
      </c>
      <c r="O130" t="str">
        <f>IF(C130="","",COUNTIFS(Tabla1[[#All],[sem 06]],"=P",Tabla1[[#All],[llave2]],Gráficos_!C130))</f>
        <v/>
      </c>
      <c r="P130" t="str">
        <f>IF(C130="","",COUNTIFS(Tabla1[[#All],[sem 07]],"=P",Tabla1[[#All],[llave2]],Gráficos_!C130))</f>
        <v/>
      </c>
      <c r="Q130" t="str">
        <f>IF(C130="","",COUNTIFS(Tabla1[[#All],[sem 08]],"=P",Tabla1[[#All],[llave2]],Gráficos_!C130))</f>
        <v/>
      </c>
      <c r="R130" t="str">
        <f>IF(C130="","",COUNTIFS(Tabla1[[#All],[sem 09]],"=P",Tabla1[[#All],[llave2]],Gráficos_!C130))</f>
        <v/>
      </c>
      <c r="S130" t="str">
        <f>IF(C130="","",COUNTIFS(Tabla1[[#All],[sem 10]],"=P",Tabla1[[#All],[llave2]],Gráficos_!C130))</f>
        <v/>
      </c>
      <c r="T130" t="str">
        <f>IF(C130="","",COUNTIFS(Tabla1[[#All],[sem 11]],"=P",Tabla1[[#All],[llave2]],Gráficos_!C130))</f>
        <v/>
      </c>
      <c r="U130" t="str">
        <f>IF(C130="","",COUNTIFS(Tabla1[[#All],[sem 12]],"=P",Tabla1[[#All],[llave2]],Gráficos_!C130))</f>
        <v/>
      </c>
      <c r="AA130" t="str">
        <f t="shared" si="42"/>
        <v/>
      </c>
      <c r="AB130" t="str">
        <f t="shared" si="43"/>
        <v/>
      </c>
      <c r="AC130" t="str">
        <f t="shared" si="44"/>
        <v/>
      </c>
      <c r="AD130" t="str">
        <f t="shared" si="45"/>
        <v/>
      </c>
      <c r="AF130" t="str">
        <f t="shared" si="46"/>
        <v/>
      </c>
      <c r="AG130" t="str">
        <f t="shared" si="47"/>
        <v/>
      </c>
      <c r="AH130" t="str">
        <f t="shared" si="48"/>
        <v/>
      </c>
      <c r="AI130" t="str">
        <f t="shared" si="49"/>
        <v/>
      </c>
      <c r="AK130" t="str">
        <f t="shared" si="50"/>
        <v/>
      </c>
      <c r="AL130" t="str">
        <f t="shared" si="50"/>
        <v/>
      </c>
      <c r="AM130" t="str">
        <f t="shared" si="50"/>
        <v/>
      </c>
      <c r="AN130" t="str">
        <f t="shared" si="50"/>
        <v/>
      </c>
      <c r="AO130" t="str">
        <f t="shared" si="50"/>
        <v/>
      </c>
      <c r="AP130" t="str">
        <f t="shared" si="50"/>
        <v/>
      </c>
      <c r="AQ130" t="str">
        <f t="shared" si="50"/>
        <v/>
      </c>
      <c r="AR130" t="str">
        <f t="shared" si="50"/>
        <v/>
      </c>
      <c r="AS130" t="str">
        <f t="shared" si="50"/>
        <v/>
      </c>
      <c r="AT130" t="str">
        <f t="shared" si="50"/>
        <v/>
      </c>
      <c r="AU130" t="str">
        <f t="shared" si="50"/>
        <v/>
      </c>
      <c r="AV130" t="str">
        <f t="shared" si="50"/>
        <v/>
      </c>
      <c r="BA130" t="str">
        <f t="shared" si="40"/>
        <v/>
      </c>
    </row>
    <row r="131" spans="9:53">
      <c r="I131" t="str">
        <f>IF(C131="","",COUNTIFS(Tabla1[[#All],[¿Pasó a miembro?]],"Si",Tabla1[[#All],[Tipo Incrito]],"&lt;&gt;Pre-Inscrito",Tabla1[[#All],[llave2]],Gráficos_!C131))</f>
        <v/>
      </c>
      <c r="J131" t="str">
        <f>IF(C131="","",COUNTIFS(Tabla1[[#All],[sem 01]],"=P",Tabla1[[#All],[llave2]],Gráficos_!C131))</f>
        <v/>
      </c>
      <c r="K131" t="str">
        <f>IF(C131="","",COUNTIFS(Tabla1[[#All],[sem 02]],"=P",Tabla1[[#All],[llave2]],Gráficos_!C131))</f>
        <v/>
      </c>
      <c r="L131" t="str">
        <f>IF(C131="","",COUNTIFS(Tabla1[[#All],[sem 03]],"=P",Tabla1[[#All],[llave2]],Gráficos_!C131))</f>
        <v/>
      </c>
      <c r="M131" t="str">
        <f>IF(C131="","",COUNTIFS(Tabla1[[#All],[sem 04]],"=P",Tabla1[[#All],[llave2]],Gráficos_!C131))</f>
        <v/>
      </c>
      <c r="N131" t="str">
        <f>IF(C131="","",COUNTIFS(Tabla1[[#All],[sem 05]],"=P",Tabla1[[#All],[llave2]],Gráficos_!C131))</f>
        <v/>
      </c>
      <c r="O131" t="str">
        <f>IF(C131="","",COUNTIFS(Tabla1[[#All],[sem 06]],"=P",Tabla1[[#All],[llave2]],Gráficos_!C131))</f>
        <v/>
      </c>
      <c r="P131" t="str">
        <f>IF(C131="","",COUNTIFS(Tabla1[[#All],[sem 07]],"=P",Tabla1[[#All],[llave2]],Gráficos_!C131))</f>
        <v/>
      </c>
      <c r="Q131" t="str">
        <f>IF(C131="","",COUNTIFS(Tabla1[[#All],[sem 08]],"=P",Tabla1[[#All],[llave2]],Gráficos_!C131))</f>
        <v/>
      </c>
      <c r="R131" t="str">
        <f>IF(C131="","",COUNTIFS(Tabla1[[#All],[sem 09]],"=P",Tabla1[[#All],[llave2]],Gráficos_!C131))</f>
        <v/>
      </c>
      <c r="S131" t="str">
        <f>IF(C131="","",COUNTIFS(Tabla1[[#All],[sem 10]],"=P",Tabla1[[#All],[llave2]],Gráficos_!C131))</f>
        <v/>
      </c>
      <c r="T131" t="str">
        <f>IF(C131="","",COUNTIFS(Tabla1[[#All],[sem 11]],"=P",Tabla1[[#All],[llave2]],Gráficos_!C131))</f>
        <v/>
      </c>
      <c r="U131" t="str">
        <f>IF(C131="","",COUNTIFS(Tabla1[[#All],[sem 12]],"=P",Tabla1[[#All],[llave2]],Gráficos_!C131))</f>
        <v/>
      </c>
      <c r="AA131" t="str">
        <f t="shared" si="42"/>
        <v/>
      </c>
      <c r="AB131" t="str">
        <f t="shared" si="43"/>
        <v/>
      </c>
      <c r="AC131" t="str">
        <f t="shared" si="44"/>
        <v/>
      </c>
      <c r="AD131" t="str">
        <f t="shared" si="45"/>
        <v/>
      </c>
      <c r="AF131" t="str">
        <f t="shared" si="46"/>
        <v/>
      </c>
      <c r="AG131" t="str">
        <f t="shared" si="47"/>
        <v/>
      </c>
      <c r="AH131" t="str">
        <f t="shared" si="48"/>
        <v/>
      </c>
      <c r="AI131" t="str">
        <f t="shared" si="49"/>
        <v/>
      </c>
      <c r="AK131" t="str">
        <f t="shared" si="50"/>
        <v/>
      </c>
      <c r="AL131" t="str">
        <f t="shared" si="50"/>
        <v/>
      </c>
      <c r="AM131" t="str">
        <f t="shared" si="50"/>
        <v/>
      </c>
      <c r="AN131" t="str">
        <f t="shared" si="50"/>
        <v/>
      </c>
      <c r="AO131" t="str">
        <f t="shared" si="50"/>
        <v/>
      </c>
      <c r="AP131" t="str">
        <f t="shared" si="50"/>
        <v/>
      </c>
      <c r="AQ131" t="str">
        <f t="shared" si="50"/>
        <v/>
      </c>
      <c r="AR131" t="str">
        <f t="shared" si="50"/>
        <v/>
      </c>
      <c r="AS131" t="str">
        <f t="shared" si="50"/>
        <v/>
      </c>
      <c r="AT131" t="str">
        <f t="shared" si="50"/>
        <v/>
      </c>
      <c r="AU131" t="str">
        <f t="shared" si="50"/>
        <v/>
      </c>
      <c r="AV131" t="str">
        <f t="shared" si="50"/>
        <v/>
      </c>
      <c r="BA131" t="str">
        <f t="shared" si="40"/>
        <v/>
      </c>
    </row>
    <row r="132" spans="9:53">
      <c r="I132" t="str">
        <f>IF(C132="","",COUNTIFS(Tabla1[[#All],[¿Pasó a miembro?]],"Si",Tabla1[[#All],[Tipo Incrito]],"&lt;&gt;Pre-Inscrito",Tabla1[[#All],[llave2]],Gráficos_!C132))</f>
        <v/>
      </c>
      <c r="J132" t="str">
        <f>IF(C132="","",COUNTIFS(Tabla1[[#All],[sem 01]],"=P",Tabla1[[#All],[llave2]],Gráficos_!C132))</f>
        <v/>
      </c>
      <c r="K132" t="str">
        <f>IF(C132="","",COUNTIFS(Tabla1[[#All],[sem 02]],"=P",Tabla1[[#All],[llave2]],Gráficos_!C132))</f>
        <v/>
      </c>
      <c r="L132" t="str">
        <f>IF(C132="","",COUNTIFS(Tabla1[[#All],[sem 03]],"=P",Tabla1[[#All],[llave2]],Gráficos_!C132))</f>
        <v/>
      </c>
      <c r="M132" t="str">
        <f>IF(C132="","",COUNTIFS(Tabla1[[#All],[sem 04]],"=P",Tabla1[[#All],[llave2]],Gráficos_!C132))</f>
        <v/>
      </c>
      <c r="N132" t="str">
        <f>IF(C132="","",COUNTIFS(Tabla1[[#All],[sem 05]],"=P",Tabla1[[#All],[llave2]],Gráficos_!C132))</f>
        <v/>
      </c>
      <c r="O132" t="str">
        <f>IF(C132="","",COUNTIFS(Tabla1[[#All],[sem 06]],"=P",Tabla1[[#All],[llave2]],Gráficos_!C132))</f>
        <v/>
      </c>
      <c r="P132" t="str">
        <f>IF(C132="","",COUNTIFS(Tabla1[[#All],[sem 07]],"=P",Tabla1[[#All],[llave2]],Gráficos_!C132))</f>
        <v/>
      </c>
      <c r="Q132" t="str">
        <f>IF(C132="","",COUNTIFS(Tabla1[[#All],[sem 08]],"=P",Tabla1[[#All],[llave2]],Gráficos_!C132))</f>
        <v/>
      </c>
      <c r="R132" t="str">
        <f>IF(C132="","",COUNTIFS(Tabla1[[#All],[sem 09]],"=P",Tabla1[[#All],[llave2]],Gráficos_!C132))</f>
        <v/>
      </c>
      <c r="S132" t="str">
        <f>IF(C132="","",COUNTIFS(Tabla1[[#All],[sem 10]],"=P",Tabla1[[#All],[llave2]],Gráficos_!C132))</f>
        <v/>
      </c>
      <c r="T132" t="str">
        <f>IF(C132="","",COUNTIFS(Tabla1[[#All],[sem 11]],"=P",Tabla1[[#All],[llave2]],Gráficos_!C132))</f>
        <v/>
      </c>
      <c r="U132" t="str">
        <f>IF(C132="","",COUNTIFS(Tabla1[[#All],[sem 12]],"=P",Tabla1[[#All],[llave2]],Gráficos_!C132))</f>
        <v/>
      </c>
      <c r="AA132" t="str">
        <f t="shared" si="42"/>
        <v/>
      </c>
      <c r="AB132" t="str">
        <f t="shared" si="43"/>
        <v/>
      </c>
      <c r="AC132" t="str">
        <f t="shared" si="44"/>
        <v/>
      </c>
      <c r="AD132" t="str">
        <f t="shared" si="45"/>
        <v/>
      </c>
      <c r="AF132" t="str">
        <f t="shared" si="46"/>
        <v/>
      </c>
      <c r="AG132" t="str">
        <f t="shared" si="47"/>
        <v/>
      </c>
      <c r="AH132" t="str">
        <f t="shared" si="48"/>
        <v/>
      </c>
      <c r="AI132" t="str">
        <f t="shared" si="49"/>
        <v/>
      </c>
      <c r="AK132" t="str">
        <f t="shared" si="50"/>
        <v/>
      </c>
      <c r="AL132" t="str">
        <f t="shared" si="50"/>
        <v/>
      </c>
      <c r="AM132" t="str">
        <f t="shared" si="50"/>
        <v/>
      </c>
      <c r="AN132" t="str">
        <f t="shared" si="50"/>
        <v/>
      </c>
      <c r="AO132" t="str">
        <f t="shared" si="50"/>
        <v/>
      </c>
      <c r="AP132" t="str">
        <f t="shared" si="50"/>
        <v/>
      </c>
      <c r="AQ132" t="str">
        <f t="shared" si="50"/>
        <v/>
      </c>
      <c r="AR132" t="str">
        <f t="shared" si="50"/>
        <v/>
      </c>
      <c r="AS132" t="str">
        <f t="shared" si="50"/>
        <v/>
      </c>
      <c r="AT132" t="str">
        <f t="shared" si="50"/>
        <v/>
      </c>
      <c r="AU132" t="str">
        <f t="shared" si="50"/>
        <v/>
      </c>
      <c r="AV132" t="str">
        <f t="shared" si="50"/>
        <v/>
      </c>
      <c r="BA132" t="str">
        <f t="shared" si="40"/>
        <v/>
      </c>
    </row>
    <row r="133" spans="9:53">
      <c r="I133" t="str">
        <f>IF(C133="","",COUNTIFS(Tabla1[[#All],[¿Pasó a miembro?]],"Si",Tabla1[[#All],[Tipo Incrito]],"&lt;&gt;Pre-Inscrito",Tabla1[[#All],[llave2]],Gráficos_!C133))</f>
        <v/>
      </c>
      <c r="J133" t="str">
        <f>IF(C133="","",COUNTIFS(Tabla1[[#All],[sem 01]],"=P",Tabla1[[#All],[llave2]],Gráficos_!C133))</f>
        <v/>
      </c>
      <c r="K133" t="str">
        <f>IF(C133="","",COUNTIFS(Tabla1[[#All],[sem 02]],"=P",Tabla1[[#All],[llave2]],Gráficos_!C133))</f>
        <v/>
      </c>
      <c r="L133" t="str">
        <f>IF(C133="","",COUNTIFS(Tabla1[[#All],[sem 03]],"=P",Tabla1[[#All],[llave2]],Gráficos_!C133))</f>
        <v/>
      </c>
      <c r="M133" t="str">
        <f>IF(C133="","",COUNTIFS(Tabla1[[#All],[sem 04]],"=P",Tabla1[[#All],[llave2]],Gráficos_!C133))</f>
        <v/>
      </c>
      <c r="N133" t="str">
        <f>IF(C133="","",COUNTIFS(Tabla1[[#All],[sem 05]],"=P",Tabla1[[#All],[llave2]],Gráficos_!C133))</f>
        <v/>
      </c>
      <c r="O133" t="str">
        <f>IF(C133="","",COUNTIFS(Tabla1[[#All],[sem 06]],"=P",Tabla1[[#All],[llave2]],Gráficos_!C133))</f>
        <v/>
      </c>
      <c r="P133" t="str">
        <f>IF(C133="","",COUNTIFS(Tabla1[[#All],[sem 07]],"=P",Tabla1[[#All],[llave2]],Gráficos_!C133))</f>
        <v/>
      </c>
      <c r="Q133" t="str">
        <f>IF(C133="","",COUNTIFS(Tabla1[[#All],[sem 08]],"=P",Tabla1[[#All],[llave2]],Gráficos_!C133))</f>
        <v/>
      </c>
      <c r="R133" t="str">
        <f>IF(C133="","",COUNTIFS(Tabla1[[#All],[sem 09]],"=P",Tabla1[[#All],[llave2]],Gráficos_!C133))</f>
        <v/>
      </c>
      <c r="S133" t="str">
        <f>IF(C133="","",COUNTIFS(Tabla1[[#All],[sem 10]],"=P",Tabla1[[#All],[llave2]],Gráficos_!C133))</f>
        <v/>
      </c>
      <c r="T133" t="str">
        <f>IF(C133="","",COUNTIFS(Tabla1[[#All],[sem 11]],"=P",Tabla1[[#All],[llave2]],Gráficos_!C133))</f>
        <v/>
      </c>
      <c r="U133" t="str">
        <f>IF(C133="","",COUNTIFS(Tabla1[[#All],[sem 12]],"=P",Tabla1[[#All],[llave2]],Gráficos_!C133))</f>
        <v/>
      </c>
      <c r="AA133" t="str">
        <f t="shared" si="42"/>
        <v/>
      </c>
      <c r="AB133" t="str">
        <f t="shared" si="43"/>
        <v/>
      </c>
      <c r="AC133" t="str">
        <f t="shared" si="44"/>
        <v/>
      </c>
      <c r="AD133" t="str">
        <f t="shared" si="45"/>
        <v/>
      </c>
      <c r="AF133" t="str">
        <f t="shared" si="46"/>
        <v/>
      </c>
      <c r="AG133" t="str">
        <f t="shared" si="47"/>
        <v/>
      </c>
      <c r="AH133" t="str">
        <f t="shared" si="48"/>
        <v/>
      </c>
      <c r="AI133" t="str">
        <f t="shared" si="49"/>
        <v/>
      </c>
      <c r="AK133" t="str">
        <f t="shared" si="50"/>
        <v/>
      </c>
      <c r="AL133" t="str">
        <f t="shared" si="50"/>
        <v/>
      </c>
      <c r="AM133" t="str">
        <f t="shared" si="50"/>
        <v/>
      </c>
      <c r="AN133" t="str">
        <f t="shared" si="50"/>
        <v/>
      </c>
      <c r="AO133" t="str">
        <f t="shared" si="50"/>
        <v/>
      </c>
      <c r="AP133" t="str">
        <f t="shared" si="50"/>
        <v/>
      </c>
      <c r="AQ133" t="str">
        <f t="shared" si="50"/>
        <v/>
      </c>
      <c r="AR133" t="str">
        <f t="shared" si="50"/>
        <v/>
      </c>
      <c r="AS133" t="str">
        <f t="shared" si="50"/>
        <v/>
      </c>
      <c r="AT133" t="str">
        <f t="shared" si="50"/>
        <v/>
      </c>
      <c r="AU133" t="str">
        <f t="shared" si="50"/>
        <v/>
      </c>
      <c r="AV133" t="str">
        <f t="shared" si="50"/>
        <v/>
      </c>
      <c r="BA133" t="str">
        <f t="shared" si="40"/>
        <v/>
      </c>
    </row>
    <row r="134" spans="9:53">
      <c r="I134" t="str">
        <f>IF(C134="","",COUNTIFS(Tabla1[[#All],[¿Pasó a miembro?]],"Si",Tabla1[[#All],[Tipo Incrito]],"&lt;&gt;Pre-Inscrito",Tabla1[[#All],[llave2]],Gráficos_!C134))</f>
        <v/>
      </c>
      <c r="J134" t="str">
        <f>IF(C134="","",COUNTIFS(Tabla1[[#All],[sem 01]],"=P",Tabla1[[#All],[llave2]],Gráficos_!C134))</f>
        <v/>
      </c>
      <c r="K134" t="str">
        <f>IF(C134="","",COUNTIFS(Tabla1[[#All],[sem 02]],"=P",Tabla1[[#All],[llave2]],Gráficos_!C134))</f>
        <v/>
      </c>
      <c r="L134" t="str">
        <f>IF(C134="","",COUNTIFS(Tabla1[[#All],[sem 03]],"=P",Tabla1[[#All],[llave2]],Gráficos_!C134))</f>
        <v/>
      </c>
      <c r="M134" t="str">
        <f>IF(C134="","",COUNTIFS(Tabla1[[#All],[sem 04]],"=P",Tabla1[[#All],[llave2]],Gráficos_!C134))</f>
        <v/>
      </c>
      <c r="N134" t="str">
        <f>IF(C134="","",COUNTIFS(Tabla1[[#All],[sem 05]],"=P",Tabla1[[#All],[llave2]],Gráficos_!C134))</f>
        <v/>
      </c>
      <c r="O134" t="str">
        <f>IF(C134="","",COUNTIFS(Tabla1[[#All],[sem 06]],"=P",Tabla1[[#All],[llave2]],Gráficos_!C134))</f>
        <v/>
      </c>
      <c r="P134" t="str">
        <f>IF(C134="","",COUNTIFS(Tabla1[[#All],[sem 07]],"=P",Tabla1[[#All],[llave2]],Gráficos_!C134))</f>
        <v/>
      </c>
      <c r="Q134" t="str">
        <f>IF(C134="","",COUNTIFS(Tabla1[[#All],[sem 08]],"=P",Tabla1[[#All],[llave2]],Gráficos_!C134))</f>
        <v/>
      </c>
      <c r="R134" t="str">
        <f>IF(C134="","",COUNTIFS(Tabla1[[#All],[sem 09]],"=P",Tabla1[[#All],[llave2]],Gráficos_!C134))</f>
        <v/>
      </c>
      <c r="S134" t="str">
        <f>IF(C134="","",COUNTIFS(Tabla1[[#All],[sem 10]],"=P",Tabla1[[#All],[llave2]],Gráficos_!C134))</f>
        <v/>
      </c>
      <c r="T134" t="str">
        <f>IF(C134="","",COUNTIFS(Tabla1[[#All],[sem 11]],"=P",Tabla1[[#All],[llave2]],Gráficos_!C134))</f>
        <v/>
      </c>
      <c r="U134" t="str">
        <f>IF(C134="","",COUNTIFS(Tabla1[[#All],[sem 12]],"=P",Tabla1[[#All],[llave2]],Gráficos_!C134))</f>
        <v/>
      </c>
      <c r="AA134" t="str">
        <f t="shared" si="42"/>
        <v/>
      </c>
      <c r="AB134" t="str">
        <f t="shared" si="43"/>
        <v/>
      </c>
      <c r="AC134" t="str">
        <f t="shared" si="44"/>
        <v/>
      </c>
      <c r="AD134" t="str">
        <f t="shared" si="45"/>
        <v/>
      </c>
      <c r="AF134" t="str">
        <f t="shared" si="46"/>
        <v/>
      </c>
      <c r="AG134" t="str">
        <f t="shared" si="47"/>
        <v/>
      </c>
      <c r="AH134" t="str">
        <f t="shared" si="48"/>
        <v/>
      </c>
      <c r="AI134" t="str">
        <f t="shared" si="49"/>
        <v/>
      </c>
      <c r="AK134" t="str">
        <f t="shared" si="50"/>
        <v/>
      </c>
      <c r="AL134" t="str">
        <f t="shared" si="50"/>
        <v/>
      </c>
      <c r="AM134" t="str">
        <f t="shared" si="50"/>
        <v/>
      </c>
      <c r="AN134" t="str">
        <f t="shared" si="50"/>
        <v/>
      </c>
      <c r="AO134" t="str">
        <f t="shared" si="50"/>
        <v/>
      </c>
      <c r="AP134" t="str">
        <f t="shared" si="50"/>
        <v/>
      </c>
      <c r="AQ134" t="str">
        <f t="shared" si="50"/>
        <v/>
      </c>
      <c r="AR134" t="str">
        <f t="shared" si="50"/>
        <v/>
      </c>
      <c r="AS134" t="str">
        <f t="shared" si="50"/>
        <v/>
      </c>
      <c r="AT134" t="str">
        <f t="shared" si="50"/>
        <v/>
      </c>
      <c r="AU134" t="str">
        <f t="shared" si="50"/>
        <v/>
      </c>
      <c r="AV134" t="str">
        <f t="shared" si="50"/>
        <v/>
      </c>
      <c r="BA134" t="str">
        <f t="shared" si="40"/>
        <v/>
      </c>
    </row>
    <row r="135" spans="9:53">
      <c r="I135" t="str">
        <f>IF(C135="","",COUNTIFS(Tabla1[[#All],[¿Pasó a miembro?]],"Si",Tabla1[[#All],[Tipo Incrito]],"&lt;&gt;Pre-Inscrito",Tabla1[[#All],[llave2]],Gráficos_!C135))</f>
        <v/>
      </c>
      <c r="J135" t="str">
        <f>IF(C135="","",COUNTIFS(Tabla1[[#All],[sem 01]],"=P",Tabla1[[#All],[llave2]],Gráficos_!C135))</f>
        <v/>
      </c>
      <c r="K135" t="str">
        <f>IF(C135="","",COUNTIFS(Tabla1[[#All],[sem 02]],"=P",Tabla1[[#All],[llave2]],Gráficos_!C135))</f>
        <v/>
      </c>
      <c r="L135" t="str">
        <f>IF(C135="","",COUNTIFS(Tabla1[[#All],[sem 03]],"=P",Tabla1[[#All],[llave2]],Gráficos_!C135))</f>
        <v/>
      </c>
      <c r="M135" t="str">
        <f>IF(C135="","",COUNTIFS(Tabla1[[#All],[sem 04]],"=P",Tabla1[[#All],[llave2]],Gráficos_!C135))</f>
        <v/>
      </c>
      <c r="N135" t="str">
        <f>IF(C135="","",COUNTIFS(Tabla1[[#All],[sem 05]],"=P",Tabla1[[#All],[llave2]],Gráficos_!C135))</f>
        <v/>
      </c>
      <c r="O135" t="str">
        <f>IF(C135="","",COUNTIFS(Tabla1[[#All],[sem 06]],"=P",Tabla1[[#All],[llave2]],Gráficos_!C135))</f>
        <v/>
      </c>
      <c r="P135" t="str">
        <f>IF(C135="","",COUNTIFS(Tabla1[[#All],[sem 07]],"=P",Tabla1[[#All],[llave2]],Gráficos_!C135))</f>
        <v/>
      </c>
      <c r="Q135" t="str">
        <f>IF(C135="","",COUNTIFS(Tabla1[[#All],[sem 08]],"=P",Tabla1[[#All],[llave2]],Gráficos_!C135))</f>
        <v/>
      </c>
      <c r="R135" t="str">
        <f>IF(C135="","",COUNTIFS(Tabla1[[#All],[sem 09]],"=P",Tabla1[[#All],[llave2]],Gráficos_!C135))</f>
        <v/>
      </c>
      <c r="S135" t="str">
        <f>IF(C135="","",COUNTIFS(Tabla1[[#All],[sem 10]],"=P",Tabla1[[#All],[llave2]],Gráficos_!C135))</f>
        <v/>
      </c>
      <c r="T135" t="str">
        <f>IF(C135="","",COUNTIFS(Tabla1[[#All],[sem 11]],"=P",Tabla1[[#All],[llave2]],Gráficos_!C135))</f>
        <v/>
      </c>
      <c r="U135" t="str">
        <f>IF(C135="","",COUNTIFS(Tabla1[[#All],[sem 12]],"=P",Tabla1[[#All],[llave2]],Gráficos_!C135))</f>
        <v/>
      </c>
      <c r="AA135" t="str">
        <f t="shared" ref="AA135:AA150" si="51">IF(OR(C135="",C135="(En blanco)"),"",C135)</f>
        <v/>
      </c>
      <c r="AB135" t="str">
        <f t="shared" ref="AB135:AB150" si="52">IF(OR(D135="",D135="(En blanco)"),"",D135)</f>
        <v/>
      </c>
      <c r="AC135" t="str">
        <f t="shared" ref="AC135:AC150" si="53">IF(OR(B135="",B135="(En blanco)"),"",B135)</f>
        <v/>
      </c>
      <c r="AD135" t="str">
        <f t="shared" ref="AD135:AD150" si="54">IF(OR(B135="",B135="(En blanco)"),"",TEXT(B135,"mmmm"))</f>
        <v/>
      </c>
      <c r="AF135" t="str">
        <f t="shared" ref="AF135:AF150" si="55">IF(OR(E135="",E135="(En blanco)"),"",E135)</f>
        <v/>
      </c>
      <c r="AG135" t="str">
        <f t="shared" ref="AG135:AG150" si="56">IF(OR(F135="",F135="(En blanco)"),"",F135)</f>
        <v/>
      </c>
      <c r="AH135" t="str">
        <f t="shared" ref="AH135:AH150" si="57">IF(OR(G135="",G135="(En blanco)"),"",G135)</f>
        <v/>
      </c>
      <c r="AI135" t="str">
        <f t="shared" ref="AI135:AI150" si="58">IF(H135="","",H135)</f>
        <v/>
      </c>
      <c r="AK135" t="str">
        <f t="shared" si="50"/>
        <v/>
      </c>
      <c r="AL135" t="str">
        <f t="shared" si="50"/>
        <v/>
      </c>
      <c r="AM135" t="str">
        <f t="shared" si="50"/>
        <v/>
      </c>
      <c r="AN135" t="str">
        <f t="shared" ref="AK135:AV150" si="59">IF(M135="","",M135)</f>
        <v/>
      </c>
      <c r="AO135" t="str">
        <f t="shared" si="59"/>
        <v/>
      </c>
      <c r="AP135" t="str">
        <f t="shared" si="59"/>
        <v/>
      </c>
      <c r="AQ135" t="str">
        <f t="shared" si="59"/>
        <v/>
      </c>
      <c r="AR135" t="str">
        <f t="shared" si="59"/>
        <v/>
      </c>
      <c r="AS135" t="str">
        <f t="shared" si="59"/>
        <v/>
      </c>
      <c r="AT135" t="str">
        <f t="shared" si="59"/>
        <v/>
      </c>
      <c r="AU135" t="str">
        <f t="shared" si="59"/>
        <v/>
      </c>
      <c r="AV135" t="str">
        <f t="shared" si="59"/>
        <v/>
      </c>
      <c r="BA135" t="str">
        <f t="shared" si="40"/>
        <v/>
      </c>
    </row>
    <row r="136" spans="9:53">
      <c r="I136" t="str">
        <f>IF(C136="","",COUNTIFS(Tabla1[[#All],[¿Pasó a miembro?]],"Si",Tabla1[[#All],[Tipo Incrito]],"&lt;&gt;Pre-Inscrito",Tabla1[[#All],[llave2]],Gráficos_!C136))</f>
        <v/>
      </c>
      <c r="J136" t="str">
        <f>IF(C136="","",COUNTIFS(Tabla1[[#All],[sem 01]],"=P",Tabla1[[#All],[llave2]],Gráficos_!C136))</f>
        <v/>
      </c>
      <c r="K136" t="str">
        <f>IF(C136="","",COUNTIFS(Tabla1[[#All],[sem 02]],"=P",Tabla1[[#All],[llave2]],Gráficos_!C136))</f>
        <v/>
      </c>
      <c r="L136" t="str">
        <f>IF(C136="","",COUNTIFS(Tabla1[[#All],[sem 03]],"=P",Tabla1[[#All],[llave2]],Gráficos_!C136))</f>
        <v/>
      </c>
      <c r="M136" t="str">
        <f>IF(C136="","",COUNTIFS(Tabla1[[#All],[sem 04]],"=P",Tabla1[[#All],[llave2]],Gráficos_!C136))</f>
        <v/>
      </c>
      <c r="N136" t="str">
        <f>IF(C136="","",COUNTIFS(Tabla1[[#All],[sem 05]],"=P",Tabla1[[#All],[llave2]],Gráficos_!C136))</f>
        <v/>
      </c>
      <c r="O136" t="str">
        <f>IF(C136="","",COUNTIFS(Tabla1[[#All],[sem 06]],"=P",Tabla1[[#All],[llave2]],Gráficos_!C136))</f>
        <v/>
      </c>
      <c r="P136" t="str">
        <f>IF(C136="","",COUNTIFS(Tabla1[[#All],[sem 07]],"=P",Tabla1[[#All],[llave2]],Gráficos_!C136))</f>
        <v/>
      </c>
      <c r="Q136" t="str">
        <f>IF(C136="","",COUNTIFS(Tabla1[[#All],[sem 08]],"=P",Tabla1[[#All],[llave2]],Gráficos_!C136))</f>
        <v/>
      </c>
      <c r="R136" t="str">
        <f>IF(C136="","",COUNTIFS(Tabla1[[#All],[sem 09]],"=P",Tabla1[[#All],[llave2]],Gráficos_!C136))</f>
        <v/>
      </c>
      <c r="S136" t="str">
        <f>IF(C136="","",COUNTIFS(Tabla1[[#All],[sem 10]],"=P",Tabla1[[#All],[llave2]],Gráficos_!C136))</f>
        <v/>
      </c>
      <c r="T136" t="str">
        <f>IF(C136="","",COUNTIFS(Tabla1[[#All],[sem 11]],"=P",Tabla1[[#All],[llave2]],Gráficos_!C136))</f>
        <v/>
      </c>
      <c r="U136" t="str">
        <f>IF(C136="","",COUNTIFS(Tabla1[[#All],[sem 12]],"=P",Tabla1[[#All],[llave2]],Gráficos_!C136))</f>
        <v/>
      </c>
      <c r="AA136" t="str">
        <f t="shared" si="51"/>
        <v/>
      </c>
      <c r="AB136" t="str">
        <f t="shared" si="52"/>
        <v/>
      </c>
      <c r="AC136" t="str">
        <f t="shared" si="53"/>
        <v/>
      </c>
      <c r="AD136" t="str">
        <f t="shared" si="54"/>
        <v/>
      </c>
      <c r="AF136" t="str">
        <f t="shared" si="55"/>
        <v/>
      </c>
      <c r="AG136" t="str">
        <f t="shared" si="56"/>
        <v/>
      </c>
      <c r="AH136" t="str">
        <f t="shared" si="57"/>
        <v/>
      </c>
      <c r="AI136" t="str">
        <f t="shared" si="58"/>
        <v/>
      </c>
      <c r="AK136" t="str">
        <f t="shared" si="59"/>
        <v/>
      </c>
      <c r="AL136" t="str">
        <f t="shared" si="59"/>
        <v/>
      </c>
      <c r="AM136" t="str">
        <f t="shared" si="59"/>
        <v/>
      </c>
      <c r="AN136" t="str">
        <f t="shared" si="59"/>
        <v/>
      </c>
      <c r="AO136" t="str">
        <f t="shared" si="59"/>
        <v/>
      </c>
      <c r="AP136" t="str">
        <f t="shared" si="59"/>
        <v/>
      </c>
      <c r="AQ136" t="str">
        <f t="shared" si="59"/>
        <v/>
      </c>
      <c r="AR136" t="str">
        <f t="shared" si="59"/>
        <v/>
      </c>
      <c r="AS136" t="str">
        <f t="shared" si="59"/>
        <v/>
      </c>
      <c r="AT136" t="str">
        <f t="shared" si="59"/>
        <v/>
      </c>
      <c r="AU136" t="str">
        <f t="shared" si="59"/>
        <v/>
      </c>
      <c r="AV136" t="str">
        <f t="shared" si="59"/>
        <v/>
      </c>
      <c r="BA136" t="str">
        <f t="shared" ref="BA136:BA150" si="60">IF(I136="","",I136)</f>
        <v/>
      </c>
    </row>
    <row r="137" spans="9:53">
      <c r="I137" t="str">
        <f>IF(C137="","",COUNTIFS(Tabla1[[#All],[¿Pasó a miembro?]],"Si",Tabla1[[#All],[Tipo Incrito]],"&lt;&gt;Pre-Inscrito",Tabla1[[#All],[llave2]],Gráficos_!C137))</f>
        <v/>
      </c>
      <c r="J137" t="str">
        <f>IF(C137="","",COUNTIFS(Tabla1[[#All],[sem 01]],"=P",Tabla1[[#All],[llave2]],Gráficos_!C137))</f>
        <v/>
      </c>
      <c r="K137" t="str">
        <f>IF(C137="","",COUNTIFS(Tabla1[[#All],[sem 02]],"=P",Tabla1[[#All],[llave2]],Gráficos_!C137))</f>
        <v/>
      </c>
      <c r="L137" t="str">
        <f>IF(C137="","",COUNTIFS(Tabla1[[#All],[sem 03]],"=P",Tabla1[[#All],[llave2]],Gráficos_!C137))</f>
        <v/>
      </c>
      <c r="M137" t="str">
        <f>IF(C137="","",COUNTIFS(Tabla1[[#All],[sem 04]],"=P",Tabla1[[#All],[llave2]],Gráficos_!C137))</f>
        <v/>
      </c>
      <c r="N137" t="str">
        <f>IF(C137="","",COUNTIFS(Tabla1[[#All],[sem 05]],"=P",Tabla1[[#All],[llave2]],Gráficos_!C137))</f>
        <v/>
      </c>
      <c r="O137" t="str">
        <f>IF(C137="","",COUNTIFS(Tabla1[[#All],[sem 06]],"=P",Tabla1[[#All],[llave2]],Gráficos_!C137))</f>
        <v/>
      </c>
      <c r="P137" t="str">
        <f>IF(C137="","",COUNTIFS(Tabla1[[#All],[sem 07]],"=P",Tabla1[[#All],[llave2]],Gráficos_!C137))</f>
        <v/>
      </c>
      <c r="Q137" t="str">
        <f>IF(C137="","",COUNTIFS(Tabla1[[#All],[sem 08]],"=P",Tabla1[[#All],[llave2]],Gráficos_!C137))</f>
        <v/>
      </c>
      <c r="R137" t="str">
        <f>IF(C137="","",COUNTIFS(Tabla1[[#All],[sem 09]],"=P",Tabla1[[#All],[llave2]],Gráficos_!C137))</f>
        <v/>
      </c>
      <c r="S137" t="str">
        <f>IF(C137="","",COUNTIFS(Tabla1[[#All],[sem 10]],"=P",Tabla1[[#All],[llave2]],Gráficos_!C137))</f>
        <v/>
      </c>
      <c r="T137" t="str">
        <f>IF(C137="","",COUNTIFS(Tabla1[[#All],[sem 11]],"=P",Tabla1[[#All],[llave2]],Gráficos_!C137))</f>
        <v/>
      </c>
      <c r="U137" t="str">
        <f>IF(C137="","",COUNTIFS(Tabla1[[#All],[sem 12]],"=P",Tabla1[[#All],[llave2]],Gráficos_!C137))</f>
        <v/>
      </c>
      <c r="AA137" t="str">
        <f t="shared" si="51"/>
        <v/>
      </c>
      <c r="AB137" t="str">
        <f t="shared" si="52"/>
        <v/>
      </c>
      <c r="AC137" t="str">
        <f t="shared" si="53"/>
        <v/>
      </c>
      <c r="AD137" t="str">
        <f t="shared" si="54"/>
        <v/>
      </c>
      <c r="AF137" t="str">
        <f t="shared" si="55"/>
        <v/>
      </c>
      <c r="AG137" t="str">
        <f t="shared" si="56"/>
        <v/>
      </c>
      <c r="AH137" t="str">
        <f t="shared" si="57"/>
        <v/>
      </c>
      <c r="AI137" t="str">
        <f t="shared" si="58"/>
        <v/>
      </c>
      <c r="AK137" t="str">
        <f t="shared" si="59"/>
        <v/>
      </c>
      <c r="AL137" t="str">
        <f t="shared" si="59"/>
        <v/>
      </c>
      <c r="AM137" t="str">
        <f t="shared" si="59"/>
        <v/>
      </c>
      <c r="AN137" t="str">
        <f t="shared" si="59"/>
        <v/>
      </c>
      <c r="AO137" t="str">
        <f t="shared" si="59"/>
        <v/>
      </c>
      <c r="AP137" t="str">
        <f t="shared" si="59"/>
        <v/>
      </c>
      <c r="AQ137" t="str">
        <f t="shared" si="59"/>
        <v/>
      </c>
      <c r="AR137" t="str">
        <f t="shared" si="59"/>
        <v/>
      </c>
      <c r="AS137" t="str">
        <f t="shared" si="59"/>
        <v/>
      </c>
      <c r="AT137" t="str">
        <f t="shared" si="59"/>
        <v/>
      </c>
      <c r="AU137" t="str">
        <f t="shared" si="59"/>
        <v/>
      </c>
      <c r="AV137" t="str">
        <f t="shared" si="59"/>
        <v/>
      </c>
      <c r="BA137" t="str">
        <f t="shared" si="60"/>
        <v/>
      </c>
    </row>
    <row r="138" spans="9:53">
      <c r="I138" t="str">
        <f>IF(C138="","",COUNTIFS(Tabla1[[#All],[¿Pasó a miembro?]],"Si",Tabla1[[#All],[Tipo Incrito]],"&lt;&gt;Pre-Inscrito",Tabla1[[#All],[llave2]],Gráficos_!C138))</f>
        <v/>
      </c>
      <c r="J138" t="str">
        <f>IF(C138="","",COUNTIFS(Tabla1[[#All],[sem 01]],"=P",Tabla1[[#All],[llave2]],Gráficos_!C138))</f>
        <v/>
      </c>
      <c r="K138" t="str">
        <f>IF(C138="","",COUNTIFS(Tabla1[[#All],[sem 02]],"=P",Tabla1[[#All],[llave2]],Gráficos_!C138))</f>
        <v/>
      </c>
      <c r="L138" t="str">
        <f>IF(C138="","",COUNTIFS(Tabla1[[#All],[sem 03]],"=P",Tabla1[[#All],[llave2]],Gráficos_!C138))</f>
        <v/>
      </c>
      <c r="M138" t="str">
        <f>IF(C138="","",COUNTIFS(Tabla1[[#All],[sem 04]],"=P",Tabla1[[#All],[llave2]],Gráficos_!C138))</f>
        <v/>
      </c>
      <c r="N138" t="str">
        <f>IF(C138="","",COUNTIFS(Tabla1[[#All],[sem 05]],"=P",Tabla1[[#All],[llave2]],Gráficos_!C138))</f>
        <v/>
      </c>
      <c r="O138" t="str">
        <f>IF(C138="","",COUNTIFS(Tabla1[[#All],[sem 06]],"=P",Tabla1[[#All],[llave2]],Gráficos_!C138))</f>
        <v/>
      </c>
      <c r="P138" t="str">
        <f>IF(C138="","",COUNTIFS(Tabla1[[#All],[sem 07]],"=P",Tabla1[[#All],[llave2]],Gráficos_!C138))</f>
        <v/>
      </c>
      <c r="Q138" t="str">
        <f>IF(C138="","",COUNTIFS(Tabla1[[#All],[sem 08]],"=P",Tabla1[[#All],[llave2]],Gráficos_!C138))</f>
        <v/>
      </c>
      <c r="R138" t="str">
        <f>IF(C138="","",COUNTIFS(Tabla1[[#All],[sem 09]],"=P",Tabla1[[#All],[llave2]],Gráficos_!C138))</f>
        <v/>
      </c>
      <c r="S138" t="str">
        <f>IF(C138="","",COUNTIFS(Tabla1[[#All],[sem 10]],"=P",Tabla1[[#All],[llave2]],Gráficos_!C138))</f>
        <v/>
      </c>
      <c r="T138" t="str">
        <f>IF(C138="","",COUNTIFS(Tabla1[[#All],[sem 11]],"=P",Tabla1[[#All],[llave2]],Gráficos_!C138))</f>
        <v/>
      </c>
      <c r="U138" t="str">
        <f>IF(C138="","",COUNTIFS(Tabla1[[#All],[sem 12]],"=P",Tabla1[[#All],[llave2]],Gráficos_!C138))</f>
        <v/>
      </c>
      <c r="AA138" t="str">
        <f t="shared" si="51"/>
        <v/>
      </c>
      <c r="AB138" t="str">
        <f t="shared" si="52"/>
        <v/>
      </c>
      <c r="AC138" t="str">
        <f t="shared" si="53"/>
        <v/>
      </c>
      <c r="AD138" t="str">
        <f t="shared" si="54"/>
        <v/>
      </c>
      <c r="AF138" t="str">
        <f t="shared" si="55"/>
        <v/>
      </c>
      <c r="AG138" t="str">
        <f t="shared" si="56"/>
        <v/>
      </c>
      <c r="AH138" t="str">
        <f t="shared" si="57"/>
        <v/>
      </c>
      <c r="AI138" t="str">
        <f t="shared" si="58"/>
        <v/>
      </c>
      <c r="AK138" t="str">
        <f t="shared" si="59"/>
        <v/>
      </c>
      <c r="AL138" t="str">
        <f t="shared" si="59"/>
        <v/>
      </c>
      <c r="AM138" t="str">
        <f t="shared" si="59"/>
        <v/>
      </c>
      <c r="AN138" t="str">
        <f t="shared" si="59"/>
        <v/>
      </c>
      <c r="AO138" t="str">
        <f t="shared" si="59"/>
        <v/>
      </c>
      <c r="AP138" t="str">
        <f t="shared" si="59"/>
        <v/>
      </c>
      <c r="AQ138" t="str">
        <f t="shared" si="59"/>
        <v/>
      </c>
      <c r="AR138" t="str">
        <f t="shared" si="59"/>
        <v/>
      </c>
      <c r="AS138" t="str">
        <f t="shared" si="59"/>
        <v/>
      </c>
      <c r="AT138" t="str">
        <f t="shared" si="59"/>
        <v/>
      </c>
      <c r="AU138" t="str">
        <f t="shared" si="59"/>
        <v/>
      </c>
      <c r="AV138" t="str">
        <f t="shared" si="59"/>
        <v/>
      </c>
      <c r="BA138" t="str">
        <f t="shared" si="60"/>
        <v/>
      </c>
    </row>
    <row r="139" spans="9:53">
      <c r="I139" t="str">
        <f>IF(C139="","",COUNTIFS(Tabla1[[#All],[¿Pasó a miembro?]],"Si",Tabla1[[#All],[Tipo Incrito]],"&lt;&gt;Pre-Inscrito",Tabla1[[#All],[llave2]],Gráficos_!C139))</f>
        <v/>
      </c>
      <c r="J139" t="str">
        <f>IF(C139="","",COUNTIFS(Tabla1[[#All],[sem 01]],"=P",Tabla1[[#All],[llave2]],Gráficos_!C139))</f>
        <v/>
      </c>
      <c r="K139" t="str">
        <f>IF(C139="","",COUNTIFS(Tabla1[[#All],[sem 02]],"=P",Tabla1[[#All],[llave2]],Gráficos_!C139))</f>
        <v/>
      </c>
      <c r="L139" t="str">
        <f>IF(C139="","",COUNTIFS(Tabla1[[#All],[sem 03]],"=P",Tabla1[[#All],[llave2]],Gráficos_!C139))</f>
        <v/>
      </c>
      <c r="M139" t="str">
        <f>IF(C139="","",COUNTIFS(Tabla1[[#All],[sem 04]],"=P",Tabla1[[#All],[llave2]],Gráficos_!C139))</f>
        <v/>
      </c>
      <c r="N139" t="str">
        <f>IF(C139="","",COUNTIFS(Tabla1[[#All],[sem 05]],"=P",Tabla1[[#All],[llave2]],Gráficos_!C139))</f>
        <v/>
      </c>
      <c r="O139" t="str">
        <f>IF(C139="","",COUNTIFS(Tabla1[[#All],[sem 06]],"=P",Tabla1[[#All],[llave2]],Gráficos_!C139))</f>
        <v/>
      </c>
      <c r="P139" t="str">
        <f>IF(C139="","",COUNTIFS(Tabla1[[#All],[sem 07]],"=P",Tabla1[[#All],[llave2]],Gráficos_!C139))</f>
        <v/>
      </c>
      <c r="Q139" t="str">
        <f>IF(C139="","",COUNTIFS(Tabla1[[#All],[sem 08]],"=P",Tabla1[[#All],[llave2]],Gráficos_!C139))</f>
        <v/>
      </c>
      <c r="R139" t="str">
        <f>IF(C139="","",COUNTIFS(Tabla1[[#All],[sem 09]],"=P",Tabla1[[#All],[llave2]],Gráficos_!C139))</f>
        <v/>
      </c>
      <c r="S139" t="str">
        <f>IF(C139="","",COUNTIFS(Tabla1[[#All],[sem 10]],"=P",Tabla1[[#All],[llave2]],Gráficos_!C139))</f>
        <v/>
      </c>
      <c r="T139" t="str">
        <f>IF(C139="","",COUNTIFS(Tabla1[[#All],[sem 11]],"=P",Tabla1[[#All],[llave2]],Gráficos_!C139))</f>
        <v/>
      </c>
      <c r="U139" t="str">
        <f>IF(C139="","",COUNTIFS(Tabla1[[#All],[sem 12]],"=P",Tabla1[[#All],[llave2]],Gráficos_!C139))</f>
        <v/>
      </c>
      <c r="AA139" t="str">
        <f t="shared" si="51"/>
        <v/>
      </c>
      <c r="AB139" t="str">
        <f t="shared" si="52"/>
        <v/>
      </c>
      <c r="AC139" t="str">
        <f t="shared" si="53"/>
        <v/>
      </c>
      <c r="AD139" t="str">
        <f t="shared" si="54"/>
        <v/>
      </c>
      <c r="AF139" t="str">
        <f t="shared" si="55"/>
        <v/>
      </c>
      <c r="AG139" t="str">
        <f t="shared" si="56"/>
        <v/>
      </c>
      <c r="AH139" t="str">
        <f t="shared" si="57"/>
        <v/>
      </c>
      <c r="AI139" t="str">
        <f t="shared" si="58"/>
        <v/>
      </c>
      <c r="AK139" t="str">
        <f t="shared" si="59"/>
        <v/>
      </c>
      <c r="AL139" t="str">
        <f t="shared" si="59"/>
        <v/>
      </c>
      <c r="AM139" t="str">
        <f t="shared" si="59"/>
        <v/>
      </c>
      <c r="AN139" t="str">
        <f t="shared" si="59"/>
        <v/>
      </c>
      <c r="AO139" t="str">
        <f t="shared" si="59"/>
        <v/>
      </c>
      <c r="AP139" t="str">
        <f t="shared" si="59"/>
        <v/>
      </c>
      <c r="AQ139" t="str">
        <f t="shared" si="59"/>
        <v/>
      </c>
      <c r="AR139" t="str">
        <f t="shared" si="59"/>
        <v/>
      </c>
      <c r="AS139" t="str">
        <f t="shared" si="59"/>
        <v/>
      </c>
      <c r="AT139" t="str">
        <f t="shared" si="59"/>
        <v/>
      </c>
      <c r="AU139" t="str">
        <f t="shared" si="59"/>
        <v/>
      </c>
      <c r="AV139" t="str">
        <f t="shared" si="59"/>
        <v/>
      </c>
      <c r="BA139" t="str">
        <f t="shared" si="60"/>
        <v/>
      </c>
    </row>
    <row r="140" spans="9:53">
      <c r="I140" t="str">
        <f>IF(C140="","",COUNTIFS(Tabla1[[#All],[¿Pasó a miembro?]],"Si",Tabla1[[#All],[Tipo Incrito]],"&lt;&gt;Pre-Inscrito",Tabla1[[#All],[llave2]],Gráficos_!C140))</f>
        <v/>
      </c>
      <c r="J140" t="str">
        <f>IF(C140="","",COUNTIFS(Tabla1[[#All],[sem 01]],"=P",Tabla1[[#All],[llave2]],Gráficos_!C140))</f>
        <v/>
      </c>
      <c r="K140" t="str">
        <f>IF(C140="","",COUNTIFS(Tabla1[[#All],[sem 02]],"=P",Tabla1[[#All],[llave2]],Gráficos_!C140))</f>
        <v/>
      </c>
      <c r="L140" t="str">
        <f>IF(C140="","",COUNTIFS(Tabla1[[#All],[sem 03]],"=P",Tabla1[[#All],[llave2]],Gráficos_!C140))</f>
        <v/>
      </c>
      <c r="M140" t="str">
        <f>IF(C140="","",COUNTIFS(Tabla1[[#All],[sem 04]],"=P",Tabla1[[#All],[llave2]],Gráficos_!C140))</f>
        <v/>
      </c>
      <c r="N140" t="str">
        <f>IF(C140="","",COUNTIFS(Tabla1[[#All],[sem 05]],"=P",Tabla1[[#All],[llave2]],Gráficos_!C140))</f>
        <v/>
      </c>
      <c r="O140" t="str">
        <f>IF(C140="","",COUNTIFS(Tabla1[[#All],[sem 06]],"=P",Tabla1[[#All],[llave2]],Gráficos_!C140))</f>
        <v/>
      </c>
      <c r="P140" t="str">
        <f>IF(C140="","",COUNTIFS(Tabla1[[#All],[sem 07]],"=P",Tabla1[[#All],[llave2]],Gráficos_!C140))</f>
        <v/>
      </c>
      <c r="Q140" t="str">
        <f>IF(C140="","",COUNTIFS(Tabla1[[#All],[sem 08]],"=P",Tabla1[[#All],[llave2]],Gráficos_!C140))</f>
        <v/>
      </c>
      <c r="R140" t="str">
        <f>IF(C140="","",COUNTIFS(Tabla1[[#All],[sem 09]],"=P",Tabla1[[#All],[llave2]],Gráficos_!C140))</f>
        <v/>
      </c>
      <c r="S140" t="str">
        <f>IF(C140="","",COUNTIFS(Tabla1[[#All],[sem 10]],"=P",Tabla1[[#All],[llave2]],Gráficos_!C140))</f>
        <v/>
      </c>
      <c r="T140" t="str">
        <f>IF(C140="","",COUNTIFS(Tabla1[[#All],[sem 11]],"=P",Tabla1[[#All],[llave2]],Gráficos_!C140))</f>
        <v/>
      </c>
      <c r="U140" t="str">
        <f>IF(C140="","",COUNTIFS(Tabla1[[#All],[sem 12]],"=P",Tabla1[[#All],[llave2]],Gráficos_!C140))</f>
        <v/>
      </c>
      <c r="AA140" t="str">
        <f t="shared" si="51"/>
        <v/>
      </c>
      <c r="AB140" t="str">
        <f t="shared" si="52"/>
        <v/>
      </c>
      <c r="AC140" t="str">
        <f t="shared" si="53"/>
        <v/>
      </c>
      <c r="AD140" t="str">
        <f t="shared" si="54"/>
        <v/>
      </c>
      <c r="AF140" t="str">
        <f t="shared" si="55"/>
        <v/>
      </c>
      <c r="AG140" t="str">
        <f t="shared" si="56"/>
        <v/>
      </c>
      <c r="AH140" t="str">
        <f t="shared" si="57"/>
        <v/>
      </c>
      <c r="AI140" t="str">
        <f t="shared" si="58"/>
        <v/>
      </c>
      <c r="AK140" t="str">
        <f t="shared" si="59"/>
        <v/>
      </c>
      <c r="AL140" t="str">
        <f t="shared" si="59"/>
        <v/>
      </c>
      <c r="AM140" t="str">
        <f t="shared" si="59"/>
        <v/>
      </c>
      <c r="AN140" t="str">
        <f t="shared" si="59"/>
        <v/>
      </c>
      <c r="AO140" t="str">
        <f t="shared" si="59"/>
        <v/>
      </c>
      <c r="AP140" t="str">
        <f t="shared" si="59"/>
        <v/>
      </c>
      <c r="AQ140" t="str">
        <f t="shared" si="59"/>
        <v/>
      </c>
      <c r="AR140" t="str">
        <f t="shared" si="59"/>
        <v/>
      </c>
      <c r="AS140" t="str">
        <f t="shared" si="59"/>
        <v/>
      </c>
      <c r="AT140" t="str">
        <f t="shared" si="59"/>
        <v/>
      </c>
      <c r="AU140" t="str">
        <f t="shared" si="59"/>
        <v/>
      </c>
      <c r="AV140" t="str">
        <f t="shared" si="59"/>
        <v/>
      </c>
      <c r="BA140" t="str">
        <f t="shared" si="60"/>
        <v/>
      </c>
    </row>
    <row r="141" spans="9:53">
      <c r="I141" t="str">
        <f>IF(C141="","",COUNTIFS(Tabla1[[#All],[¿Pasó a miembro?]],"Si",Tabla1[[#All],[Tipo Incrito]],"&lt;&gt;Pre-Inscrito",Tabla1[[#All],[llave2]],Gráficos_!C141))</f>
        <v/>
      </c>
      <c r="J141" t="str">
        <f>IF(C141="","",COUNTIFS(Tabla1[[#All],[sem 01]],"=P",Tabla1[[#All],[llave2]],Gráficos_!C141))</f>
        <v/>
      </c>
      <c r="K141" t="str">
        <f>IF(C141="","",COUNTIFS(Tabla1[[#All],[sem 02]],"=P",Tabla1[[#All],[llave2]],Gráficos_!C141))</f>
        <v/>
      </c>
      <c r="L141" t="str">
        <f>IF(C141="","",COUNTIFS(Tabla1[[#All],[sem 03]],"=P",Tabla1[[#All],[llave2]],Gráficos_!C141))</f>
        <v/>
      </c>
      <c r="M141" t="str">
        <f>IF(C141="","",COUNTIFS(Tabla1[[#All],[sem 04]],"=P",Tabla1[[#All],[llave2]],Gráficos_!C141))</f>
        <v/>
      </c>
      <c r="N141" t="str">
        <f>IF(C141="","",COUNTIFS(Tabla1[[#All],[sem 05]],"=P",Tabla1[[#All],[llave2]],Gráficos_!C141))</f>
        <v/>
      </c>
      <c r="O141" t="str">
        <f>IF(C141="","",COUNTIFS(Tabla1[[#All],[sem 06]],"=P",Tabla1[[#All],[llave2]],Gráficos_!C141))</f>
        <v/>
      </c>
      <c r="P141" t="str">
        <f>IF(C141="","",COUNTIFS(Tabla1[[#All],[sem 07]],"=P",Tabla1[[#All],[llave2]],Gráficos_!C141))</f>
        <v/>
      </c>
      <c r="Q141" t="str">
        <f>IF(C141="","",COUNTIFS(Tabla1[[#All],[sem 08]],"=P",Tabla1[[#All],[llave2]],Gráficos_!C141))</f>
        <v/>
      </c>
      <c r="R141" t="str">
        <f>IF(C141="","",COUNTIFS(Tabla1[[#All],[sem 09]],"=P",Tabla1[[#All],[llave2]],Gráficos_!C141))</f>
        <v/>
      </c>
      <c r="S141" t="str">
        <f>IF(C141="","",COUNTIFS(Tabla1[[#All],[sem 10]],"=P",Tabla1[[#All],[llave2]],Gráficos_!C141))</f>
        <v/>
      </c>
      <c r="T141" t="str">
        <f>IF(C141="","",COUNTIFS(Tabla1[[#All],[sem 11]],"=P",Tabla1[[#All],[llave2]],Gráficos_!C141))</f>
        <v/>
      </c>
      <c r="U141" t="str">
        <f>IF(C141="","",COUNTIFS(Tabla1[[#All],[sem 12]],"=P",Tabla1[[#All],[llave2]],Gráficos_!C141))</f>
        <v/>
      </c>
      <c r="AA141" t="str">
        <f t="shared" si="51"/>
        <v/>
      </c>
      <c r="AB141" t="str">
        <f t="shared" si="52"/>
        <v/>
      </c>
      <c r="AC141" t="str">
        <f t="shared" si="53"/>
        <v/>
      </c>
      <c r="AD141" t="str">
        <f t="shared" si="54"/>
        <v/>
      </c>
      <c r="AF141" t="str">
        <f t="shared" si="55"/>
        <v/>
      </c>
      <c r="AG141" t="str">
        <f t="shared" si="56"/>
        <v/>
      </c>
      <c r="AH141" t="str">
        <f t="shared" si="57"/>
        <v/>
      </c>
      <c r="AI141" t="str">
        <f t="shared" si="58"/>
        <v/>
      </c>
      <c r="AK141" t="str">
        <f t="shared" si="59"/>
        <v/>
      </c>
      <c r="AL141" t="str">
        <f t="shared" si="59"/>
        <v/>
      </c>
      <c r="AM141" t="str">
        <f t="shared" si="59"/>
        <v/>
      </c>
      <c r="AN141" t="str">
        <f t="shared" si="59"/>
        <v/>
      </c>
      <c r="AO141" t="str">
        <f t="shared" si="59"/>
        <v/>
      </c>
      <c r="AP141" t="str">
        <f t="shared" si="59"/>
        <v/>
      </c>
      <c r="AQ141" t="str">
        <f t="shared" si="59"/>
        <v/>
      </c>
      <c r="AR141" t="str">
        <f t="shared" si="59"/>
        <v/>
      </c>
      <c r="AS141" t="str">
        <f t="shared" si="59"/>
        <v/>
      </c>
      <c r="AT141" t="str">
        <f t="shared" si="59"/>
        <v/>
      </c>
      <c r="AU141" t="str">
        <f t="shared" si="59"/>
        <v/>
      </c>
      <c r="AV141" t="str">
        <f t="shared" si="59"/>
        <v/>
      </c>
      <c r="BA141" t="str">
        <f t="shared" si="60"/>
        <v/>
      </c>
    </row>
    <row r="142" spans="9:53">
      <c r="I142" t="str">
        <f>IF(C142="","",COUNTIFS(Tabla1[[#All],[¿Pasó a miembro?]],"Si",Tabla1[[#All],[Tipo Incrito]],"&lt;&gt;Pre-Inscrito",Tabla1[[#All],[llave2]],Gráficos_!C142))</f>
        <v/>
      </c>
      <c r="J142" t="str">
        <f>IF(C142="","",COUNTIFS(Tabla1[[#All],[sem 01]],"=P",Tabla1[[#All],[llave2]],Gráficos_!C142))</f>
        <v/>
      </c>
      <c r="K142" t="str">
        <f>IF(C142="","",COUNTIFS(Tabla1[[#All],[sem 02]],"=P",Tabla1[[#All],[llave2]],Gráficos_!C142))</f>
        <v/>
      </c>
      <c r="L142" t="str">
        <f>IF(C142="","",COUNTIFS(Tabla1[[#All],[sem 03]],"=P",Tabla1[[#All],[llave2]],Gráficos_!C142))</f>
        <v/>
      </c>
      <c r="M142" t="str">
        <f>IF(C142="","",COUNTIFS(Tabla1[[#All],[sem 04]],"=P",Tabla1[[#All],[llave2]],Gráficos_!C142))</f>
        <v/>
      </c>
      <c r="N142" t="str">
        <f>IF(C142="","",COUNTIFS(Tabla1[[#All],[sem 05]],"=P",Tabla1[[#All],[llave2]],Gráficos_!C142))</f>
        <v/>
      </c>
      <c r="O142" t="str">
        <f>IF(C142="","",COUNTIFS(Tabla1[[#All],[sem 06]],"=P",Tabla1[[#All],[llave2]],Gráficos_!C142))</f>
        <v/>
      </c>
      <c r="P142" t="str">
        <f>IF(C142="","",COUNTIFS(Tabla1[[#All],[sem 07]],"=P",Tabla1[[#All],[llave2]],Gráficos_!C142))</f>
        <v/>
      </c>
      <c r="Q142" t="str">
        <f>IF(C142="","",COUNTIFS(Tabla1[[#All],[sem 08]],"=P",Tabla1[[#All],[llave2]],Gráficos_!C142))</f>
        <v/>
      </c>
      <c r="R142" t="str">
        <f>IF(C142="","",COUNTIFS(Tabla1[[#All],[sem 09]],"=P",Tabla1[[#All],[llave2]],Gráficos_!C142))</f>
        <v/>
      </c>
      <c r="S142" t="str">
        <f>IF(C142="","",COUNTIFS(Tabla1[[#All],[sem 10]],"=P",Tabla1[[#All],[llave2]],Gráficos_!C142))</f>
        <v/>
      </c>
      <c r="T142" t="str">
        <f>IF(C142="","",COUNTIFS(Tabla1[[#All],[sem 11]],"=P",Tabla1[[#All],[llave2]],Gráficos_!C142))</f>
        <v/>
      </c>
      <c r="U142" t="str">
        <f>IF(C142="","",COUNTIFS(Tabla1[[#All],[sem 12]],"=P",Tabla1[[#All],[llave2]],Gráficos_!C142))</f>
        <v/>
      </c>
      <c r="AA142" t="str">
        <f t="shared" si="51"/>
        <v/>
      </c>
      <c r="AB142" t="str">
        <f t="shared" si="52"/>
        <v/>
      </c>
      <c r="AC142" t="str">
        <f t="shared" si="53"/>
        <v/>
      </c>
      <c r="AD142" t="str">
        <f t="shared" si="54"/>
        <v/>
      </c>
      <c r="AF142" t="str">
        <f t="shared" si="55"/>
        <v/>
      </c>
      <c r="AG142" t="str">
        <f t="shared" si="56"/>
        <v/>
      </c>
      <c r="AH142" t="str">
        <f t="shared" si="57"/>
        <v/>
      </c>
      <c r="AI142" t="str">
        <f t="shared" si="58"/>
        <v/>
      </c>
      <c r="AK142" t="str">
        <f t="shared" si="59"/>
        <v/>
      </c>
      <c r="AL142" t="str">
        <f t="shared" si="59"/>
        <v/>
      </c>
      <c r="AM142" t="str">
        <f t="shared" si="59"/>
        <v/>
      </c>
      <c r="AN142" t="str">
        <f t="shared" si="59"/>
        <v/>
      </c>
      <c r="AO142" t="str">
        <f t="shared" si="59"/>
        <v/>
      </c>
      <c r="AP142" t="str">
        <f t="shared" si="59"/>
        <v/>
      </c>
      <c r="AQ142" t="str">
        <f t="shared" si="59"/>
        <v/>
      </c>
      <c r="AR142" t="str">
        <f t="shared" si="59"/>
        <v/>
      </c>
      <c r="AS142" t="str">
        <f t="shared" si="59"/>
        <v/>
      </c>
      <c r="AT142" t="str">
        <f t="shared" si="59"/>
        <v/>
      </c>
      <c r="AU142" t="str">
        <f t="shared" si="59"/>
        <v/>
      </c>
      <c r="AV142" t="str">
        <f t="shared" si="59"/>
        <v/>
      </c>
      <c r="BA142" t="str">
        <f t="shared" si="60"/>
        <v/>
      </c>
    </row>
    <row r="143" spans="9:53">
      <c r="I143" t="str">
        <f>IF(C143="","",COUNTIFS(Tabla1[[#All],[¿Pasó a miembro?]],"Si",Tabla1[[#All],[Tipo Incrito]],"&lt;&gt;Pre-Inscrito",Tabla1[[#All],[llave2]],Gráficos_!C143))</f>
        <v/>
      </c>
      <c r="J143" t="str">
        <f>IF(C143="","",COUNTIFS(Tabla1[[#All],[sem 01]],"=P",Tabla1[[#All],[llave2]],Gráficos_!C143))</f>
        <v/>
      </c>
      <c r="K143" t="str">
        <f>IF(C143="","",COUNTIFS(Tabla1[[#All],[sem 02]],"=P",Tabla1[[#All],[llave2]],Gráficos_!C143))</f>
        <v/>
      </c>
      <c r="L143" t="str">
        <f>IF(C143="","",COUNTIFS(Tabla1[[#All],[sem 03]],"=P",Tabla1[[#All],[llave2]],Gráficos_!C143))</f>
        <v/>
      </c>
      <c r="M143" t="str">
        <f>IF(C143="","",COUNTIFS(Tabla1[[#All],[sem 04]],"=P",Tabla1[[#All],[llave2]],Gráficos_!C143))</f>
        <v/>
      </c>
      <c r="N143" t="str">
        <f>IF(C143="","",COUNTIFS(Tabla1[[#All],[sem 05]],"=P",Tabla1[[#All],[llave2]],Gráficos_!C143))</f>
        <v/>
      </c>
      <c r="O143" t="str">
        <f>IF(C143="","",COUNTIFS(Tabla1[[#All],[sem 06]],"=P",Tabla1[[#All],[llave2]],Gráficos_!C143))</f>
        <v/>
      </c>
      <c r="P143" t="str">
        <f>IF(C143="","",COUNTIFS(Tabla1[[#All],[sem 07]],"=P",Tabla1[[#All],[llave2]],Gráficos_!C143))</f>
        <v/>
      </c>
      <c r="Q143" t="str">
        <f>IF(C143="","",COUNTIFS(Tabla1[[#All],[sem 08]],"=P",Tabla1[[#All],[llave2]],Gráficos_!C143))</f>
        <v/>
      </c>
      <c r="R143" t="str">
        <f>IF(C143="","",COUNTIFS(Tabla1[[#All],[sem 09]],"=P",Tabla1[[#All],[llave2]],Gráficos_!C143))</f>
        <v/>
      </c>
      <c r="S143" t="str">
        <f>IF(C143="","",COUNTIFS(Tabla1[[#All],[sem 10]],"=P",Tabla1[[#All],[llave2]],Gráficos_!C143))</f>
        <v/>
      </c>
      <c r="T143" t="str">
        <f>IF(C143="","",COUNTIFS(Tabla1[[#All],[sem 11]],"=P",Tabla1[[#All],[llave2]],Gráficos_!C143))</f>
        <v/>
      </c>
      <c r="U143" t="str">
        <f>IF(C143="","",COUNTIFS(Tabla1[[#All],[sem 12]],"=P",Tabla1[[#All],[llave2]],Gráficos_!C143))</f>
        <v/>
      </c>
      <c r="AA143" t="str">
        <f t="shared" si="51"/>
        <v/>
      </c>
      <c r="AB143" t="str">
        <f t="shared" si="52"/>
        <v/>
      </c>
      <c r="AC143" t="str">
        <f t="shared" si="53"/>
        <v/>
      </c>
      <c r="AD143" t="str">
        <f t="shared" si="54"/>
        <v/>
      </c>
      <c r="AF143" t="str">
        <f t="shared" si="55"/>
        <v/>
      </c>
      <c r="AG143" t="str">
        <f t="shared" si="56"/>
        <v/>
      </c>
      <c r="AH143" t="str">
        <f t="shared" si="57"/>
        <v/>
      </c>
      <c r="AI143" t="str">
        <f t="shared" si="58"/>
        <v/>
      </c>
      <c r="AK143" t="str">
        <f t="shared" si="59"/>
        <v/>
      </c>
      <c r="AL143" t="str">
        <f t="shared" si="59"/>
        <v/>
      </c>
      <c r="AM143" t="str">
        <f t="shared" si="59"/>
        <v/>
      </c>
      <c r="AN143" t="str">
        <f t="shared" si="59"/>
        <v/>
      </c>
      <c r="AO143" t="str">
        <f t="shared" si="59"/>
        <v/>
      </c>
      <c r="AP143" t="str">
        <f t="shared" si="59"/>
        <v/>
      </c>
      <c r="AQ143" t="str">
        <f t="shared" si="59"/>
        <v/>
      </c>
      <c r="AR143" t="str">
        <f t="shared" si="59"/>
        <v/>
      </c>
      <c r="AS143" t="str">
        <f t="shared" si="59"/>
        <v/>
      </c>
      <c r="AT143" t="str">
        <f t="shared" si="59"/>
        <v/>
      </c>
      <c r="AU143" t="str">
        <f t="shared" si="59"/>
        <v/>
      </c>
      <c r="AV143" t="str">
        <f t="shared" si="59"/>
        <v/>
      </c>
      <c r="BA143" t="str">
        <f t="shared" si="60"/>
        <v/>
      </c>
    </row>
    <row r="144" spans="9:53">
      <c r="I144" t="str">
        <f>IF(C144="","",COUNTIFS(Tabla1[[#All],[¿Pasó a miembro?]],"Si",Tabla1[[#All],[Tipo Incrito]],"&lt;&gt;Pre-Inscrito",Tabla1[[#All],[llave2]],Gráficos_!C144))</f>
        <v/>
      </c>
      <c r="J144" t="str">
        <f>IF(C144="","",COUNTIFS(Tabla1[[#All],[sem 01]],"=P",Tabla1[[#All],[llave2]],Gráficos_!C144))</f>
        <v/>
      </c>
      <c r="K144" t="str">
        <f>IF(C144="","",COUNTIFS(Tabla1[[#All],[sem 02]],"=P",Tabla1[[#All],[llave2]],Gráficos_!C144))</f>
        <v/>
      </c>
      <c r="L144" t="str">
        <f>IF(C144="","",COUNTIFS(Tabla1[[#All],[sem 03]],"=P",Tabla1[[#All],[llave2]],Gráficos_!C144))</f>
        <v/>
      </c>
      <c r="M144" t="str">
        <f>IF(C144="","",COUNTIFS(Tabla1[[#All],[sem 04]],"=P",Tabla1[[#All],[llave2]],Gráficos_!C144))</f>
        <v/>
      </c>
      <c r="N144" t="str">
        <f>IF(C144="","",COUNTIFS(Tabla1[[#All],[sem 05]],"=P",Tabla1[[#All],[llave2]],Gráficos_!C144))</f>
        <v/>
      </c>
      <c r="O144" t="str">
        <f>IF(C144="","",COUNTIFS(Tabla1[[#All],[sem 06]],"=P",Tabla1[[#All],[llave2]],Gráficos_!C144))</f>
        <v/>
      </c>
      <c r="P144" t="str">
        <f>IF(C144="","",COUNTIFS(Tabla1[[#All],[sem 07]],"=P",Tabla1[[#All],[llave2]],Gráficos_!C144))</f>
        <v/>
      </c>
      <c r="Q144" t="str">
        <f>IF(C144="","",COUNTIFS(Tabla1[[#All],[sem 08]],"=P",Tabla1[[#All],[llave2]],Gráficos_!C144))</f>
        <v/>
      </c>
      <c r="R144" t="str">
        <f>IF(C144="","",COUNTIFS(Tabla1[[#All],[sem 09]],"=P",Tabla1[[#All],[llave2]],Gráficos_!C144))</f>
        <v/>
      </c>
      <c r="S144" t="str">
        <f>IF(C144="","",COUNTIFS(Tabla1[[#All],[sem 10]],"=P",Tabla1[[#All],[llave2]],Gráficos_!C144))</f>
        <v/>
      </c>
      <c r="T144" t="str">
        <f>IF(C144="","",COUNTIFS(Tabla1[[#All],[sem 11]],"=P",Tabla1[[#All],[llave2]],Gráficos_!C144))</f>
        <v/>
      </c>
      <c r="U144" t="str">
        <f>IF(C144="","",COUNTIFS(Tabla1[[#All],[sem 12]],"=P",Tabla1[[#All],[llave2]],Gráficos_!C144))</f>
        <v/>
      </c>
      <c r="AA144" t="str">
        <f t="shared" si="51"/>
        <v/>
      </c>
      <c r="AB144" t="str">
        <f t="shared" si="52"/>
        <v/>
      </c>
      <c r="AC144" t="str">
        <f t="shared" si="53"/>
        <v/>
      </c>
      <c r="AD144" t="str">
        <f t="shared" si="54"/>
        <v/>
      </c>
      <c r="AF144" t="str">
        <f t="shared" si="55"/>
        <v/>
      </c>
      <c r="AG144" t="str">
        <f t="shared" si="56"/>
        <v/>
      </c>
      <c r="AH144" t="str">
        <f t="shared" si="57"/>
        <v/>
      </c>
      <c r="AI144" t="str">
        <f t="shared" si="58"/>
        <v/>
      </c>
      <c r="AK144" t="str">
        <f t="shared" si="59"/>
        <v/>
      </c>
      <c r="AL144" t="str">
        <f t="shared" si="59"/>
        <v/>
      </c>
      <c r="AM144" t="str">
        <f t="shared" si="59"/>
        <v/>
      </c>
      <c r="AN144" t="str">
        <f t="shared" si="59"/>
        <v/>
      </c>
      <c r="AO144" t="str">
        <f t="shared" si="59"/>
        <v/>
      </c>
      <c r="AP144" t="str">
        <f t="shared" si="59"/>
        <v/>
      </c>
      <c r="AQ144" t="str">
        <f t="shared" si="59"/>
        <v/>
      </c>
      <c r="AR144" t="str">
        <f t="shared" si="59"/>
        <v/>
      </c>
      <c r="AS144" t="str">
        <f t="shared" si="59"/>
        <v/>
      </c>
      <c r="AT144" t="str">
        <f t="shared" si="59"/>
        <v/>
      </c>
      <c r="AU144" t="str">
        <f t="shared" si="59"/>
        <v/>
      </c>
      <c r="AV144" t="str">
        <f t="shared" si="59"/>
        <v/>
      </c>
      <c r="BA144" t="str">
        <f t="shared" si="60"/>
        <v/>
      </c>
    </row>
    <row r="145" spans="9:53">
      <c r="I145" t="str">
        <f>IF(C145="","",COUNTIFS(Tabla1[[#All],[¿Pasó a miembro?]],"Si",Tabla1[[#All],[Tipo Incrito]],"&lt;&gt;Pre-Inscrito",Tabla1[[#All],[llave2]],Gráficos_!C145))</f>
        <v/>
      </c>
      <c r="J145" t="str">
        <f>IF(C145="","",COUNTIFS(Tabla1[[#All],[sem 01]],"=P",Tabla1[[#All],[llave2]],Gráficos_!C145))</f>
        <v/>
      </c>
      <c r="K145" t="str">
        <f>IF(C145="","",COUNTIFS(Tabla1[[#All],[sem 02]],"=P",Tabla1[[#All],[llave2]],Gráficos_!C145))</f>
        <v/>
      </c>
      <c r="L145" t="str">
        <f>IF(C145="","",COUNTIFS(Tabla1[[#All],[sem 03]],"=P",Tabla1[[#All],[llave2]],Gráficos_!C145))</f>
        <v/>
      </c>
      <c r="M145" t="str">
        <f>IF(C145="","",COUNTIFS(Tabla1[[#All],[sem 04]],"=P",Tabla1[[#All],[llave2]],Gráficos_!C145))</f>
        <v/>
      </c>
      <c r="N145" t="str">
        <f>IF(C145="","",COUNTIFS(Tabla1[[#All],[sem 05]],"=P",Tabla1[[#All],[llave2]],Gráficos_!C145))</f>
        <v/>
      </c>
      <c r="O145" t="str">
        <f>IF(C145="","",COUNTIFS(Tabla1[[#All],[sem 06]],"=P",Tabla1[[#All],[llave2]],Gráficos_!C145))</f>
        <v/>
      </c>
      <c r="P145" t="str">
        <f>IF(C145="","",COUNTIFS(Tabla1[[#All],[sem 07]],"=P",Tabla1[[#All],[llave2]],Gráficos_!C145))</f>
        <v/>
      </c>
      <c r="Q145" t="str">
        <f>IF(C145="","",COUNTIFS(Tabla1[[#All],[sem 08]],"=P",Tabla1[[#All],[llave2]],Gráficos_!C145))</f>
        <v/>
      </c>
      <c r="R145" t="str">
        <f>IF(C145="","",COUNTIFS(Tabla1[[#All],[sem 09]],"=P",Tabla1[[#All],[llave2]],Gráficos_!C145))</f>
        <v/>
      </c>
      <c r="S145" t="str">
        <f>IF(C145="","",COUNTIFS(Tabla1[[#All],[sem 10]],"=P",Tabla1[[#All],[llave2]],Gráficos_!C145))</f>
        <v/>
      </c>
      <c r="T145" t="str">
        <f>IF(C145="","",COUNTIFS(Tabla1[[#All],[sem 11]],"=P",Tabla1[[#All],[llave2]],Gráficos_!C145))</f>
        <v/>
      </c>
      <c r="U145" t="str">
        <f>IF(C145="","",COUNTIFS(Tabla1[[#All],[sem 12]],"=P",Tabla1[[#All],[llave2]],Gráficos_!C145))</f>
        <v/>
      </c>
      <c r="AA145" t="str">
        <f t="shared" si="51"/>
        <v/>
      </c>
      <c r="AB145" t="str">
        <f t="shared" si="52"/>
        <v/>
      </c>
      <c r="AC145" t="str">
        <f t="shared" si="53"/>
        <v/>
      </c>
      <c r="AD145" t="str">
        <f t="shared" si="54"/>
        <v/>
      </c>
      <c r="AF145" t="str">
        <f t="shared" si="55"/>
        <v/>
      </c>
      <c r="AG145" t="str">
        <f t="shared" si="56"/>
        <v/>
      </c>
      <c r="AH145" t="str">
        <f t="shared" si="57"/>
        <v/>
      </c>
      <c r="AI145" t="str">
        <f t="shared" si="58"/>
        <v/>
      </c>
      <c r="AK145" t="str">
        <f t="shared" si="59"/>
        <v/>
      </c>
      <c r="AL145" t="str">
        <f t="shared" si="59"/>
        <v/>
      </c>
      <c r="AM145" t="str">
        <f t="shared" si="59"/>
        <v/>
      </c>
      <c r="AN145" t="str">
        <f t="shared" si="59"/>
        <v/>
      </c>
      <c r="AO145" t="str">
        <f t="shared" si="59"/>
        <v/>
      </c>
      <c r="AP145" t="str">
        <f t="shared" si="59"/>
        <v/>
      </c>
      <c r="AQ145" t="str">
        <f t="shared" si="59"/>
        <v/>
      </c>
      <c r="AR145" t="str">
        <f t="shared" si="59"/>
        <v/>
      </c>
      <c r="AS145" t="str">
        <f t="shared" si="59"/>
        <v/>
      </c>
      <c r="AT145" t="str">
        <f t="shared" si="59"/>
        <v/>
      </c>
      <c r="AU145" t="str">
        <f t="shared" si="59"/>
        <v/>
      </c>
      <c r="AV145" t="str">
        <f t="shared" si="59"/>
        <v/>
      </c>
      <c r="BA145" t="str">
        <f t="shared" si="60"/>
        <v/>
      </c>
    </row>
    <row r="146" spans="9:53">
      <c r="I146" t="str">
        <f>IF(C146="","",COUNTIFS(Tabla1[[#All],[¿Pasó a miembro?]],"Si",Tabla1[[#All],[Tipo Incrito]],"&lt;&gt;Pre-Inscrito",Tabla1[[#All],[llave2]],Gráficos_!C146))</f>
        <v/>
      </c>
      <c r="J146" t="str">
        <f>IF(C146="","",COUNTIFS(Tabla1[[#All],[sem 01]],"=P",Tabla1[[#All],[llave2]],Gráficos_!C146))</f>
        <v/>
      </c>
      <c r="K146" t="str">
        <f>IF(C146="","",COUNTIFS(Tabla1[[#All],[sem 02]],"=P",Tabla1[[#All],[llave2]],Gráficos_!C146))</f>
        <v/>
      </c>
      <c r="L146" t="str">
        <f>IF(C146="","",COUNTIFS(Tabla1[[#All],[sem 03]],"=P",Tabla1[[#All],[llave2]],Gráficos_!C146))</f>
        <v/>
      </c>
      <c r="M146" t="str">
        <f>IF(C146="","",COUNTIFS(Tabla1[[#All],[sem 04]],"=P",Tabla1[[#All],[llave2]],Gráficos_!C146))</f>
        <v/>
      </c>
      <c r="N146" t="str">
        <f>IF(C146="","",COUNTIFS(Tabla1[[#All],[sem 05]],"=P",Tabla1[[#All],[llave2]],Gráficos_!C146))</f>
        <v/>
      </c>
      <c r="O146" t="str">
        <f>IF(C146="","",COUNTIFS(Tabla1[[#All],[sem 06]],"=P",Tabla1[[#All],[llave2]],Gráficos_!C146))</f>
        <v/>
      </c>
      <c r="P146" t="str">
        <f>IF(C146="","",COUNTIFS(Tabla1[[#All],[sem 07]],"=P",Tabla1[[#All],[llave2]],Gráficos_!C146))</f>
        <v/>
      </c>
      <c r="Q146" t="str">
        <f>IF(C146="","",COUNTIFS(Tabla1[[#All],[sem 08]],"=P",Tabla1[[#All],[llave2]],Gráficos_!C146))</f>
        <v/>
      </c>
      <c r="R146" t="str">
        <f>IF(C146="","",COUNTIFS(Tabla1[[#All],[sem 09]],"=P",Tabla1[[#All],[llave2]],Gráficos_!C146))</f>
        <v/>
      </c>
      <c r="S146" t="str">
        <f>IF(C146="","",COUNTIFS(Tabla1[[#All],[sem 10]],"=P",Tabla1[[#All],[llave2]],Gráficos_!C146))</f>
        <v/>
      </c>
      <c r="T146" t="str">
        <f>IF(C146="","",COUNTIFS(Tabla1[[#All],[sem 11]],"=P",Tabla1[[#All],[llave2]],Gráficos_!C146))</f>
        <v/>
      </c>
      <c r="U146" t="str">
        <f>IF(C146="","",COUNTIFS(Tabla1[[#All],[sem 12]],"=P",Tabla1[[#All],[llave2]],Gráficos_!C146))</f>
        <v/>
      </c>
      <c r="AA146" t="str">
        <f t="shared" si="51"/>
        <v/>
      </c>
      <c r="AB146" t="str">
        <f t="shared" si="52"/>
        <v/>
      </c>
      <c r="AC146" t="str">
        <f t="shared" si="53"/>
        <v/>
      </c>
      <c r="AD146" t="str">
        <f t="shared" si="54"/>
        <v/>
      </c>
      <c r="AF146" t="str">
        <f t="shared" si="55"/>
        <v/>
      </c>
      <c r="AG146" t="str">
        <f t="shared" si="56"/>
        <v/>
      </c>
      <c r="AH146" t="str">
        <f t="shared" si="57"/>
        <v/>
      </c>
      <c r="AI146" t="str">
        <f t="shared" si="58"/>
        <v/>
      </c>
      <c r="AK146" t="str">
        <f t="shared" si="59"/>
        <v/>
      </c>
      <c r="AL146" t="str">
        <f t="shared" si="59"/>
        <v/>
      </c>
      <c r="AM146" t="str">
        <f t="shared" si="59"/>
        <v/>
      </c>
      <c r="AN146" t="str">
        <f t="shared" si="59"/>
        <v/>
      </c>
      <c r="AO146" t="str">
        <f t="shared" si="59"/>
        <v/>
      </c>
      <c r="AP146" t="str">
        <f t="shared" si="59"/>
        <v/>
      </c>
      <c r="AQ146" t="str">
        <f t="shared" si="59"/>
        <v/>
      </c>
      <c r="AR146" t="str">
        <f t="shared" si="59"/>
        <v/>
      </c>
      <c r="AS146" t="str">
        <f t="shared" si="59"/>
        <v/>
      </c>
      <c r="AT146" t="str">
        <f t="shared" si="59"/>
        <v/>
      </c>
      <c r="AU146" t="str">
        <f t="shared" si="59"/>
        <v/>
      </c>
      <c r="AV146" t="str">
        <f t="shared" si="59"/>
        <v/>
      </c>
      <c r="BA146" t="str">
        <f t="shared" si="60"/>
        <v/>
      </c>
    </row>
    <row r="147" spans="9:53">
      <c r="I147" t="str">
        <f>IF(C147="","",COUNTIFS(Tabla1[[#All],[¿Pasó a miembro?]],"Si",Tabla1[[#All],[Tipo Incrito]],"&lt;&gt;Pre-Inscrito",Tabla1[[#All],[llave2]],Gráficos_!C147))</f>
        <v/>
      </c>
      <c r="J147" t="str">
        <f>IF(C147="","",COUNTIFS(Tabla1[[#All],[sem 01]],"=P",Tabla1[[#All],[llave2]],Gráficos_!C147))</f>
        <v/>
      </c>
      <c r="K147" t="str">
        <f>IF(C147="","",COUNTIFS(Tabla1[[#All],[sem 02]],"=P",Tabla1[[#All],[llave2]],Gráficos_!C147))</f>
        <v/>
      </c>
      <c r="L147" t="str">
        <f>IF(C147="","",COUNTIFS(Tabla1[[#All],[sem 03]],"=P",Tabla1[[#All],[llave2]],Gráficos_!C147))</f>
        <v/>
      </c>
      <c r="M147" t="str">
        <f>IF(C147="","",COUNTIFS(Tabla1[[#All],[sem 04]],"=P",Tabla1[[#All],[llave2]],Gráficos_!C147))</f>
        <v/>
      </c>
      <c r="N147" t="str">
        <f>IF(C147="","",COUNTIFS(Tabla1[[#All],[sem 05]],"=P",Tabla1[[#All],[llave2]],Gráficos_!C147))</f>
        <v/>
      </c>
      <c r="O147" t="str">
        <f>IF(C147="","",COUNTIFS(Tabla1[[#All],[sem 06]],"=P",Tabla1[[#All],[llave2]],Gráficos_!C147))</f>
        <v/>
      </c>
      <c r="P147" t="str">
        <f>IF(C147="","",COUNTIFS(Tabla1[[#All],[sem 07]],"=P",Tabla1[[#All],[llave2]],Gráficos_!C147))</f>
        <v/>
      </c>
      <c r="Q147" t="str">
        <f>IF(C147="","",COUNTIFS(Tabla1[[#All],[sem 08]],"=P",Tabla1[[#All],[llave2]],Gráficos_!C147))</f>
        <v/>
      </c>
      <c r="R147" t="str">
        <f>IF(C147="","",COUNTIFS(Tabla1[[#All],[sem 09]],"=P",Tabla1[[#All],[llave2]],Gráficos_!C147))</f>
        <v/>
      </c>
      <c r="S147" t="str">
        <f>IF(C147="","",COUNTIFS(Tabla1[[#All],[sem 10]],"=P",Tabla1[[#All],[llave2]],Gráficos_!C147))</f>
        <v/>
      </c>
      <c r="T147" t="str">
        <f>IF(C147="","",COUNTIFS(Tabla1[[#All],[sem 11]],"=P",Tabla1[[#All],[llave2]],Gráficos_!C147))</f>
        <v/>
      </c>
      <c r="U147" t="str">
        <f>IF(C147="","",COUNTIFS(Tabla1[[#All],[sem 12]],"=P",Tabla1[[#All],[llave2]],Gráficos_!C147))</f>
        <v/>
      </c>
      <c r="AA147" t="str">
        <f t="shared" si="51"/>
        <v/>
      </c>
      <c r="AB147" t="str">
        <f t="shared" si="52"/>
        <v/>
      </c>
      <c r="AC147" t="str">
        <f t="shared" si="53"/>
        <v/>
      </c>
      <c r="AD147" t="str">
        <f t="shared" si="54"/>
        <v/>
      </c>
      <c r="AF147" t="str">
        <f t="shared" si="55"/>
        <v/>
      </c>
      <c r="AG147" t="str">
        <f t="shared" si="56"/>
        <v/>
      </c>
      <c r="AH147" t="str">
        <f t="shared" si="57"/>
        <v/>
      </c>
      <c r="AI147" t="str">
        <f t="shared" si="58"/>
        <v/>
      </c>
      <c r="AK147" t="str">
        <f t="shared" si="59"/>
        <v/>
      </c>
      <c r="AL147" t="str">
        <f t="shared" si="59"/>
        <v/>
      </c>
      <c r="AM147" t="str">
        <f t="shared" si="59"/>
        <v/>
      </c>
      <c r="AN147" t="str">
        <f t="shared" si="59"/>
        <v/>
      </c>
      <c r="AO147" t="str">
        <f t="shared" si="59"/>
        <v/>
      </c>
      <c r="AP147" t="str">
        <f t="shared" si="59"/>
        <v/>
      </c>
      <c r="AQ147" t="str">
        <f t="shared" si="59"/>
        <v/>
      </c>
      <c r="AR147" t="str">
        <f t="shared" si="59"/>
        <v/>
      </c>
      <c r="AS147" t="str">
        <f t="shared" si="59"/>
        <v/>
      </c>
      <c r="AT147" t="str">
        <f t="shared" si="59"/>
        <v/>
      </c>
      <c r="AU147" t="str">
        <f t="shared" si="59"/>
        <v/>
      </c>
      <c r="AV147" t="str">
        <f t="shared" si="59"/>
        <v/>
      </c>
      <c r="BA147" t="str">
        <f t="shared" si="60"/>
        <v/>
      </c>
    </row>
    <row r="148" spans="9:53">
      <c r="I148" t="str">
        <f>IF(C148="","",COUNTIFS(Tabla1[[#All],[¿Pasó a miembro?]],"Si",Tabla1[[#All],[Tipo Incrito]],"&lt;&gt;Pre-Inscrito",Tabla1[[#All],[llave2]],Gráficos_!C148))</f>
        <v/>
      </c>
      <c r="J148" t="str">
        <f>IF(C148="","",COUNTIFS(Tabla1[[#All],[sem 01]],"=P",Tabla1[[#All],[llave2]],Gráficos_!C148))</f>
        <v/>
      </c>
      <c r="K148" t="str">
        <f>IF(C148="","",COUNTIFS(Tabla1[[#All],[sem 02]],"=P",Tabla1[[#All],[llave2]],Gráficos_!C148))</f>
        <v/>
      </c>
      <c r="L148" t="str">
        <f>IF(C148="","",COUNTIFS(Tabla1[[#All],[sem 03]],"=P",Tabla1[[#All],[llave2]],Gráficos_!C148))</f>
        <v/>
      </c>
      <c r="M148" t="str">
        <f>IF(C148="","",COUNTIFS(Tabla1[[#All],[sem 04]],"=P",Tabla1[[#All],[llave2]],Gráficos_!C148))</f>
        <v/>
      </c>
      <c r="N148" t="str">
        <f>IF(C148="","",COUNTIFS(Tabla1[[#All],[sem 05]],"=P",Tabla1[[#All],[llave2]],Gráficos_!C148))</f>
        <v/>
      </c>
      <c r="O148" t="str">
        <f>IF(C148="","",COUNTIFS(Tabla1[[#All],[sem 06]],"=P",Tabla1[[#All],[llave2]],Gráficos_!C148))</f>
        <v/>
      </c>
      <c r="P148" t="str">
        <f>IF(C148="","",COUNTIFS(Tabla1[[#All],[sem 07]],"=P",Tabla1[[#All],[llave2]],Gráficos_!C148))</f>
        <v/>
      </c>
      <c r="Q148" t="str">
        <f>IF(C148="","",COUNTIFS(Tabla1[[#All],[sem 08]],"=P",Tabla1[[#All],[llave2]],Gráficos_!C148))</f>
        <v/>
      </c>
      <c r="R148" t="str">
        <f>IF(C148="","",COUNTIFS(Tabla1[[#All],[sem 09]],"=P",Tabla1[[#All],[llave2]],Gráficos_!C148))</f>
        <v/>
      </c>
      <c r="S148" t="str">
        <f>IF(C148="","",COUNTIFS(Tabla1[[#All],[sem 10]],"=P",Tabla1[[#All],[llave2]],Gráficos_!C148))</f>
        <v/>
      </c>
      <c r="T148" t="str">
        <f>IF(C148="","",COUNTIFS(Tabla1[[#All],[sem 11]],"=P",Tabla1[[#All],[llave2]],Gráficos_!C148))</f>
        <v/>
      </c>
      <c r="U148" t="str">
        <f>IF(C148="","",COUNTIFS(Tabla1[[#All],[sem 12]],"=P",Tabla1[[#All],[llave2]],Gráficos_!C148))</f>
        <v/>
      </c>
      <c r="AA148" t="str">
        <f t="shared" si="51"/>
        <v/>
      </c>
      <c r="AB148" t="str">
        <f t="shared" si="52"/>
        <v/>
      </c>
      <c r="AC148" t="str">
        <f t="shared" si="53"/>
        <v/>
      </c>
      <c r="AD148" t="str">
        <f t="shared" si="54"/>
        <v/>
      </c>
      <c r="AF148" t="str">
        <f t="shared" si="55"/>
        <v/>
      </c>
      <c r="AG148" t="str">
        <f t="shared" si="56"/>
        <v/>
      </c>
      <c r="AH148" t="str">
        <f t="shared" si="57"/>
        <v/>
      </c>
      <c r="AI148" t="str">
        <f t="shared" si="58"/>
        <v/>
      </c>
      <c r="AK148" t="str">
        <f t="shared" si="59"/>
        <v/>
      </c>
      <c r="AL148" t="str">
        <f t="shared" si="59"/>
        <v/>
      </c>
      <c r="AM148" t="str">
        <f t="shared" si="59"/>
        <v/>
      </c>
      <c r="AN148" t="str">
        <f t="shared" si="59"/>
        <v/>
      </c>
      <c r="AO148" t="str">
        <f t="shared" si="59"/>
        <v/>
      </c>
      <c r="AP148" t="str">
        <f t="shared" si="59"/>
        <v/>
      </c>
      <c r="AQ148" t="str">
        <f t="shared" si="59"/>
        <v/>
      </c>
      <c r="AR148" t="str">
        <f t="shared" si="59"/>
        <v/>
      </c>
      <c r="AS148" t="str">
        <f t="shared" si="59"/>
        <v/>
      </c>
      <c r="AT148" t="str">
        <f t="shared" si="59"/>
        <v/>
      </c>
      <c r="AU148" t="str">
        <f t="shared" si="59"/>
        <v/>
      </c>
      <c r="AV148" t="str">
        <f t="shared" si="59"/>
        <v/>
      </c>
      <c r="BA148" t="str">
        <f t="shared" si="60"/>
        <v/>
      </c>
    </row>
    <row r="149" spans="9:53">
      <c r="I149" t="str">
        <f>IF(C149="","",COUNTIFS(Tabla1[[#All],[¿Pasó a miembro?]],"Si",Tabla1[[#All],[Tipo Incrito]],"&lt;&gt;Pre-Inscrito",Tabla1[[#All],[llave2]],Gráficos_!C149))</f>
        <v/>
      </c>
      <c r="J149" t="str">
        <f>IF(C149="","",COUNTIFS(Tabla1[[#All],[sem 01]],"=P",Tabla1[[#All],[llave2]],Gráficos_!C149))</f>
        <v/>
      </c>
      <c r="K149" t="str">
        <f>IF(C149="","",COUNTIFS(Tabla1[[#All],[sem 02]],"=P",Tabla1[[#All],[llave2]],Gráficos_!C149))</f>
        <v/>
      </c>
      <c r="L149" t="str">
        <f>IF(C149="","",COUNTIFS(Tabla1[[#All],[sem 03]],"=P",Tabla1[[#All],[llave2]],Gráficos_!C149))</f>
        <v/>
      </c>
      <c r="M149" t="str">
        <f>IF(C149="","",COUNTIFS(Tabla1[[#All],[sem 04]],"=P",Tabla1[[#All],[llave2]],Gráficos_!C149))</f>
        <v/>
      </c>
      <c r="N149" t="str">
        <f>IF(C149="","",COUNTIFS(Tabla1[[#All],[sem 05]],"=P",Tabla1[[#All],[llave2]],Gráficos_!C149))</f>
        <v/>
      </c>
      <c r="O149" t="str">
        <f>IF(C149="","",COUNTIFS(Tabla1[[#All],[sem 06]],"=P",Tabla1[[#All],[llave2]],Gráficos_!C149))</f>
        <v/>
      </c>
      <c r="P149" t="str">
        <f>IF(C149="","",COUNTIFS(Tabla1[[#All],[sem 07]],"=P",Tabla1[[#All],[llave2]],Gráficos_!C149))</f>
        <v/>
      </c>
      <c r="Q149" t="str">
        <f>IF(C149="","",COUNTIFS(Tabla1[[#All],[sem 08]],"=P",Tabla1[[#All],[llave2]],Gráficos_!C149))</f>
        <v/>
      </c>
      <c r="R149" t="str">
        <f>IF(C149="","",COUNTIFS(Tabla1[[#All],[sem 09]],"=P",Tabla1[[#All],[llave2]],Gráficos_!C149))</f>
        <v/>
      </c>
      <c r="S149" t="str">
        <f>IF(C149="","",COUNTIFS(Tabla1[[#All],[sem 10]],"=P",Tabla1[[#All],[llave2]],Gráficos_!C149))</f>
        <v/>
      </c>
      <c r="T149" t="str">
        <f>IF(C149="","",COUNTIFS(Tabla1[[#All],[sem 11]],"=P",Tabla1[[#All],[llave2]],Gráficos_!C149))</f>
        <v/>
      </c>
      <c r="U149" t="str">
        <f>IF(C149="","",COUNTIFS(Tabla1[[#All],[sem 12]],"=P",Tabla1[[#All],[llave2]],Gráficos_!C149))</f>
        <v/>
      </c>
      <c r="AA149" t="str">
        <f t="shared" si="51"/>
        <v/>
      </c>
      <c r="AB149" t="str">
        <f t="shared" si="52"/>
        <v/>
      </c>
      <c r="AC149" t="str">
        <f t="shared" si="53"/>
        <v/>
      </c>
      <c r="AD149" t="str">
        <f t="shared" si="54"/>
        <v/>
      </c>
      <c r="AF149" t="str">
        <f t="shared" si="55"/>
        <v/>
      </c>
      <c r="AG149" t="str">
        <f t="shared" si="56"/>
        <v/>
      </c>
      <c r="AH149" t="str">
        <f t="shared" si="57"/>
        <v/>
      </c>
      <c r="AI149" t="str">
        <f t="shared" si="58"/>
        <v/>
      </c>
      <c r="AK149" t="str">
        <f t="shared" si="59"/>
        <v/>
      </c>
      <c r="AL149" t="str">
        <f t="shared" si="59"/>
        <v/>
      </c>
      <c r="AM149" t="str">
        <f t="shared" si="59"/>
        <v/>
      </c>
      <c r="AN149" t="str">
        <f t="shared" si="59"/>
        <v/>
      </c>
      <c r="AO149" t="str">
        <f t="shared" si="59"/>
        <v/>
      </c>
      <c r="AP149" t="str">
        <f t="shared" si="59"/>
        <v/>
      </c>
      <c r="AQ149" t="str">
        <f t="shared" si="59"/>
        <v/>
      </c>
      <c r="AR149" t="str">
        <f t="shared" si="59"/>
        <v/>
      </c>
      <c r="AS149" t="str">
        <f t="shared" si="59"/>
        <v/>
      </c>
      <c r="AT149" t="str">
        <f t="shared" si="59"/>
        <v/>
      </c>
      <c r="AU149" t="str">
        <f t="shared" si="59"/>
        <v/>
      </c>
      <c r="AV149" t="str">
        <f t="shared" si="59"/>
        <v/>
      </c>
      <c r="BA149" t="str">
        <f t="shared" si="60"/>
        <v/>
      </c>
    </row>
    <row r="150" spans="9:53">
      <c r="I150" t="str">
        <f>IF(C150="","",COUNTIFS(Tabla1[[#All],[¿Pasó a miembro?]],"Si",Tabla1[[#All],[Tipo Incrito]],"&lt;&gt;Pre-Inscrito",Tabla1[[#All],[llave2]],Gráficos_!C150))</f>
        <v/>
      </c>
      <c r="J150" t="str">
        <f>IF(C150="","",COUNTIFS(Tabla1[[#All],[sem 01]],"=P",Tabla1[[#All],[llave2]],Gráficos_!C150))</f>
        <v/>
      </c>
      <c r="K150" t="str">
        <f>IF(C150="","",COUNTIFS(Tabla1[[#All],[sem 02]],"=P",Tabla1[[#All],[llave2]],Gráficos_!C150))</f>
        <v/>
      </c>
      <c r="L150" t="str">
        <f>IF(C150="","",COUNTIFS(Tabla1[[#All],[sem 03]],"=P",Tabla1[[#All],[llave2]],Gráficos_!C150))</f>
        <v/>
      </c>
      <c r="M150" t="str">
        <f>IF(C150="","",COUNTIFS(Tabla1[[#All],[sem 04]],"=P",Tabla1[[#All],[llave2]],Gráficos_!C150))</f>
        <v/>
      </c>
      <c r="N150" t="str">
        <f>IF(C150="","",COUNTIFS(Tabla1[[#All],[sem 05]],"=P",Tabla1[[#All],[llave2]],Gráficos_!C150))</f>
        <v/>
      </c>
      <c r="O150" t="str">
        <f>IF(C150="","",COUNTIFS(Tabla1[[#All],[sem 06]],"=P",Tabla1[[#All],[llave2]],Gráficos_!C150))</f>
        <v/>
      </c>
      <c r="P150" t="str">
        <f>IF(C150="","",COUNTIFS(Tabla1[[#All],[sem 07]],"=P",Tabla1[[#All],[llave2]],Gráficos_!C150))</f>
        <v/>
      </c>
      <c r="Q150" t="str">
        <f>IF(C150="","",COUNTIFS(Tabla1[[#All],[sem 08]],"=P",Tabla1[[#All],[llave2]],Gráficos_!C150))</f>
        <v/>
      </c>
      <c r="R150" t="str">
        <f>IF(C150="","",COUNTIFS(Tabla1[[#All],[sem 09]],"=P",Tabla1[[#All],[llave2]],Gráficos_!C150))</f>
        <v/>
      </c>
      <c r="S150" t="str">
        <f>IF(C150="","",COUNTIFS(Tabla1[[#All],[sem 10]],"=P",Tabla1[[#All],[llave2]],Gráficos_!C150))</f>
        <v/>
      </c>
      <c r="T150" t="str">
        <f>IF(C150="","",COUNTIFS(Tabla1[[#All],[sem 11]],"=P",Tabla1[[#All],[llave2]],Gráficos_!C150))</f>
        <v/>
      </c>
      <c r="U150" t="str">
        <f>IF(C150="","",COUNTIFS(Tabla1[[#All],[sem 12]],"=P",Tabla1[[#All],[llave2]],Gráficos_!C150))</f>
        <v/>
      </c>
      <c r="AA150" t="str">
        <f t="shared" si="51"/>
        <v/>
      </c>
      <c r="AB150" t="str">
        <f t="shared" si="52"/>
        <v/>
      </c>
      <c r="AC150" t="str">
        <f t="shared" si="53"/>
        <v/>
      </c>
      <c r="AD150" t="str">
        <f t="shared" si="54"/>
        <v/>
      </c>
      <c r="AF150" t="str">
        <f t="shared" si="55"/>
        <v/>
      </c>
      <c r="AG150" t="str">
        <f t="shared" si="56"/>
        <v/>
      </c>
      <c r="AH150" t="str">
        <f t="shared" si="57"/>
        <v/>
      </c>
      <c r="AI150" t="str">
        <f t="shared" si="58"/>
        <v/>
      </c>
      <c r="AK150" t="str">
        <f t="shared" si="59"/>
        <v/>
      </c>
      <c r="AL150" t="str">
        <f t="shared" si="59"/>
        <v/>
      </c>
      <c r="AM150" t="str">
        <f t="shared" si="59"/>
        <v/>
      </c>
      <c r="AN150" t="str">
        <f t="shared" si="59"/>
        <v/>
      </c>
      <c r="AO150" t="str">
        <f t="shared" si="59"/>
        <v/>
      </c>
      <c r="AP150" t="str">
        <f t="shared" si="59"/>
        <v/>
      </c>
      <c r="AQ150" t="str">
        <f t="shared" si="59"/>
        <v/>
      </c>
      <c r="AR150" t="str">
        <f t="shared" si="59"/>
        <v/>
      </c>
      <c r="AS150" t="str">
        <f t="shared" si="59"/>
        <v/>
      </c>
      <c r="AT150" t="str">
        <f t="shared" si="59"/>
        <v/>
      </c>
      <c r="AU150" t="str">
        <f t="shared" si="59"/>
        <v/>
      </c>
      <c r="AV150" t="str">
        <f t="shared" si="59"/>
        <v/>
      </c>
      <c r="BA150" t="str">
        <f t="shared" si="60"/>
        <v/>
      </c>
    </row>
  </sheetData>
  <pageMargins left="0.7" right="0.7" top="0.75" bottom="0.75" header="0.3" footer="0.3"/>
  <pageSetup paperSize="9" orientation="portrait" horizontalDpi="0" verticalDpi="0" r:id="rId5"/>
  <drawing r:id="rId6"/>
  <extLst>
    <ext xmlns:x14="http://schemas.microsoft.com/office/spreadsheetml/2009/9/main" uri="{A8765BA9-456A-4dab-B4F3-ACF838C121DE}">
      <x14:slicerList>
        <x14:slicer r:id="rId7"/>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dimension ref="B3:R19"/>
  <sheetViews>
    <sheetView zoomScaleNormal="100" workbookViewId="0">
      <selection activeCell="M13" sqref="M13:M15"/>
    </sheetView>
  </sheetViews>
  <sheetFormatPr defaultColWidth="11.42578125" defaultRowHeight="14.45"/>
  <cols>
    <col min="1" max="1" width="4.85546875" customWidth="1"/>
    <col min="4" max="4" width="18" customWidth="1"/>
    <col min="10" max="10" width="3.28515625" bestFit="1" customWidth="1"/>
    <col min="11" max="11" width="3.42578125" customWidth="1"/>
    <col min="12" max="12" width="3.28515625" bestFit="1" customWidth="1"/>
    <col min="13" max="13" width="14" bestFit="1" customWidth="1"/>
  </cols>
  <sheetData>
    <row r="3" spans="2:16">
      <c r="B3" t="s">
        <v>73</v>
      </c>
      <c r="C3" t="s">
        <v>81</v>
      </c>
      <c r="D3" t="s">
        <v>489</v>
      </c>
      <c r="E3" t="s">
        <v>31</v>
      </c>
      <c r="F3" t="s">
        <v>490</v>
      </c>
      <c r="G3" t="s">
        <v>491</v>
      </c>
      <c r="H3" t="s">
        <v>492</v>
      </c>
      <c r="J3" t="s">
        <v>249</v>
      </c>
      <c r="K3" t="s">
        <v>250</v>
      </c>
      <c r="L3" t="s">
        <v>251</v>
      </c>
      <c r="M3" t="s">
        <v>493</v>
      </c>
    </row>
    <row r="4" spans="2:16">
      <c r="D4" t="s">
        <v>494</v>
      </c>
      <c r="J4" s="19" t="s">
        <v>85</v>
      </c>
      <c r="K4" s="19" t="s">
        <v>85</v>
      </c>
      <c r="L4" s="19" t="s">
        <v>85</v>
      </c>
      <c r="M4" s="19" t="str">
        <f>+J4&amp;K4&amp;L4</f>
        <v>PPP</v>
      </c>
      <c r="N4" t="s">
        <v>266</v>
      </c>
      <c r="O4" t="str">
        <f>+SUBSTITUTE(J4&amp;K4&amp;L4,"P","T")</f>
        <v>TTT</v>
      </c>
      <c r="P4" t="str">
        <f>+SUBSTITUTE(J4&amp;K4&amp;L4,"T","P")</f>
        <v>PPP</v>
      </c>
    </row>
    <row r="5" spans="2:16">
      <c r="J5" s="19" t="s">
        <v>85</v>
      </c>
      <c r="K5" s="19" t="s">
        <v>85</v>
      </c>
      <c r="L5" s="19" t="s">
        <v>86</v>
      </c>
      <c r="M5" s="19" t="str">
        <f t="shared" ref="M5:M15" si="0">+J5&amp;K5&amp;L5</f>
        <v>PPF</v>
      </c>
      <c r="N5" t="s">
        <v>266</v>
      </c>
      <c r="O5" t="str">
        <f t="shared" ref="O5:O6" si="1">+SUBSTITUTE(J5&amp;K5&amp;L5,"P","T")</f>
        <v>TTF</v>
      </c>
    </row>
    <row r="6" spans="2:16">
      <c r="J6" s="19" t="s">
        <v>85</v>
      </c>
      <c r="K6" s="19" t="s">
        <v>86</v>
      </c>
      <c r="L6" s="19" t="s">
        <v>85</v>
      </c>
      <c r="M6" s="19" t="str">
        <f t="shared" si="0"/>
        <v>PFP</v>
      </c>
      <c r="N6" t="s">
        <v>266</v>
      </c>
      <c r="O6" t="str">
        <f t="shared" si="1"/>
        <v>TFT</v>
      </c>
    </row>
    <row r="7" spans="2:16">
      <c r="J7" t="s">
        <v>85</v>
      </c>
      <c r="K7" t="s">
        <v>86</v>
      </c>
      <c r="L7" t="s">
        <v>86</v>
      </c>
      <c r="M7" t="str">
        <f t="shared" si="0"/>
        <v>PFF</v>
      </c>
      <c r="N7" s="20" t="s">
        <v>308</v>
      </c>
    </row>
    <row r="8" spans="2:16">
      <c r="J8" s="19" t="s">
        <v>86</v>
      </c>
      <c r="K8" s="19" t="s">
        <v>85</v>
      </c>
      <c r="L8" s="19" t="s">
        <v>85</v>
      </c>
      <c r="M8" s="19" t="str">
        <f t="shared" si="0"/>
        <v>FPP</v>
      </c>
      <c r="N8" t="s">
        <v>266</v>
      </c>
    </row>
    <row r="9" spans="2:16">
      <c r="J9" t="s">
        <v>86</v>
      </c>
      <c r="K9" t="s">
        <v>85</v>
      </c>
      <c r="L9" t="s">
        <v>86</v>
      </c>
      <c r="M9" t="str">
        <f t="shared" si="0"/>
        <v>FPF</v>
      </c>
      <c r="N9" s="20" t="s">
        <v>308</v>
      </c>
    </row>
    <row r="10" spans="2:16">
      <c r="J10" s="19" t="s">
        <v>86</v>
      </c>
      <c r="K10" s="19" t="s">
        <v>86</v>
      </c>
      <c r="L10" s="19" t="s">
        <v>85</v>
      </c>
      <c r="M10" s="19" t="str">
        <f t="shared" si="0"/>
        <v>FFP</v>
      </c>
      <c r="N10" t="s">
        <v>266</v>
      </c>
    </row>
    <row r="11" spans="2:16">
      <c r="J11" t="s">
        <v>86</v>
      </c>
      <c r="K11" t="s">
        <v>86</v>
      </c>
      <c r="L11" t="s">
        <v>86</v>
      </c>
      <c r="M11" t="str">
        <f t="shared" si="0"/>
        <v>FFF</v>
      </c>
      <c r="N11" s="20" t="s">
        <v>308</v>
      </c>
    </row>
    <row r="12" spans="2:16">
      <c r="E12" t="s">
        <v>495</v>
      </c>
    </row>
    <row r="13" spans="2:16">
      <c r="J13" t="s">
        <v>85</v>
      </c>
      <c r="K13" t="s">
        <v>85</v>
      </c>
      <c r="L13" t="s">
        <v>354</v>
      </c>
      <c r="M13" t="str">
        <f t="shared" si="0"/>
        <v>PPCG</v>
      </c>
      <c r="N13" s="23" t="s">
        <v>266</v>
      </c>
    </row>
    <row r="14" spans="2:16">
      <c r="J14" s="23" t="s">
        <v>85</v>
      </c>
      <c r="K14" s="23" t="s">
        <v>354</v>
      </c>
      <c r="L14" s="23" t="s">
        <v>85</v>
      </c>
      <c r="M14" t="str">
        <f t="shared" si="0"/>
        <v>PCGP</v>
      </c>
      <c r="N14" s="23" t="s">
        <v>266</v>
      </c>
    </row>
    <row r="15" spans="2:16">
      <c r="J15" s="23" t="s">
        <v>354</v>
      </c>
      <c r="K15" s="23" t="s">
        <v>85</v>
      </c>
      <c r="L15" s="23" t="s">
        <v>85</v>
      </c>
      <c r="M15" t="str">
        <f t="shared" si="0"/>
        <v>CGPP</v>
      </c>
      <c r="N15" s="23" t="s">
        <v>266</v>
      </c>
    </row>
    <row r="18" spans="17:18" ht="15">
      <c r="Q18" s="21" t="s">
        <v>496</v>
      </c>
      <c r="R18">
        <f>COUNTIFS(Probacionistas!$AW:$AW,"Asistió",Probacionistas!$F:$F,"&gt;"&amp;DATEVALUE("01/"&amp;D3&amp;"/"&amp;$D$2))</f>
        <v>0</v>
      </c>
    </row>
    <row r="19" spans="17:18" ht="15">
      <c r="Q19" s="21">
        <f>FIND("a",Q18)</f>
        <v>3</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1B02-2109-4D92-89F9-E3115956CF0F}">
  <sheetPr codeName="Hoja6"/>
  <dimension ref="A1:M24"/>
  <sheetViews>
    <sheetView showGridLines="0" workbookViewId="0">
      <selection activeCell="F11" sqref="F11"/>
    </sheetView>
  </sheetViews>
  <sheetFormatPr defaultColWidth="8.85546875" defaultRowHeight="14.45"/>
  <cols>
    <col min="1" max="1" width="3.5703125" customWidth="1"/>
    <col min="2" max="2" width="35.28515625" customWidth="1"/>
    <col min="3" max="3" width="14.5703125" customWidth="1"/>
    <col min="4" max="4" width="14.28515625" customWidth="1"/>
    <col min="5" max="5" width="13.140625" bestFit="1" customWidth="1"/>
    <col min="6" max="6" width="13.7109375" bestFit="1" customWidth="1"/>
    <col min="8" max="8" width="19.5703125" customWidth="1"/>
    <col min="12" max="12" width="13.5703125" bestFit="1" customWidth="1"/>
  </cols>
  <sheetData>
    <row r="1" spans="1:13">
      <c r="A1" s="82"/>
      <c r="B1" s="84"/>
      <c r="C1" s="84"/>
      <c r="D1" s="82"/>
      <c r="E1" s="82"/>
      <c r="F1" s="82"/>
      <c r="G1" s="82"/>
      <c r="H1" s="84"/>
      <c r="I1" s="82"/>
      <c r="J1" s="82"/>
      <c r="K1" s="82"/>
      <c r="L1" s="82"/>
      <c r="M1" s="82"/>
    </row>
    <row r="2" spans="1:13" ht="18">
      <c r="A2" s="82"/>
      <c r="B2" s="83" t="s">
        <v>497</v>
      </c>
      <c r="C2" s="97"/>
      <c r="D2" s="83"/>
      <c r="E2" s="83"/>
      <c r="F2" s="82"/>
      <c r="G2" s="82"/>
      <c r="H2" s="84"/>
      <c r="I2" s="82"/>
      <c r="J2" s="82"/>
      <c r="K2" s="84"/>
      <c r="L2" s="82"/>
      <c r="M2" s="82"/>
    </row>
    <row r="3" spans="1:13">
      <c r="A3" s="82"/>
      <c r="B3" s="84"/>
      <c r="C3" s="102"/>
      <c r="D3" s="103"/>
      <c r="E3" s="103"/>
      <c r="F3" s="82"/>
      <c r="G3" s="82"/>
      <c r="H3" s="84"/>
      <c r="I3" s="82"/>
      <c r="J3" s="82"/>
      <c r="K3" s="84"/>
      <c r="L3" s="82"/>
      <c r="M3" s="82"/>
    </row>
    <row r="4" spans="1:13" ht="28.9">
      <c r="A4" s="82"/>
      <c r="B4" s="84" t="s">
        <v>23</v>
      </c>
      <c r="C4" s="104" t="s">
        <v>498</v>
      </c>
      <c r="D4" s="105" t="s">
        <v>499</v>
      </c>
      <c r="E4" s="105" t="s">
        <v>500</v>
      </c>
      <c r="F4" s="86" t="s">
        <v>501</v>
      </c>
      <c r="G4" s="82"/>
      <c r="H4" s="100" t="s">
        <v>502</v>
      </c>
      <c r="I4" s="87"/>
      <c r="J4" s="87"/>
      <c r="K4" s="84"/>
      <c r="L4" s="82"/>
      <c r="M4" s="82"/>
    </row>
    <row r="5" spans="1:13">
      <c r="A5" s="82"/>
      <c r="B5" s="95" t="s">
        <v>503</v>
      </c>
      <c r="C5" s="106" t="s">
        <v>85</v>
      </c>
      <c r="D5" s="107" t="s">
        <v>85</v>
      </c>
      <c r="E5" s="107" t="s">
        <v>85</v>
      </c>
      <c r="F5" s="88" t="s">
        <v>269</v>
      </c>
      <c r="G5" s="82"/>
      <c r="H5" s="84" t="s">
        <v>504</v>
      </c>
      <c r="I5" s="82"/>
      <c r="J5" s="82"/>
      <c r="K5" s="84"/>
      <c r="L5" s="89"/>
      <c r="M5" s="89"/>
    </row>
    <row r="6" spans="1:13">
      <c r="A6" s="82"/>
      <c r="B6" s="96" t="s">
        <v>503</v>
      </c>
      <c r="C6" s="106" t="s">
        <v>85</v>
      </c>
      <c r="D6" s="107" t="s">
        <v>85</v>
      </c>
      <c r="E6" s="107" t="s">
        <v>86</v>
      </c>
      <c r="F6" s="88" t="s">
        <v>269</v>
      </c>
      <c r="G6" s="82"/>
      <c r="H6" s="84" t="s">
        <v>505</v>
      </c>
      <c r="I6" s="82"/>
      <c r="J6" s="82"/>
      <c r="K6" s="84"/>
      <c r="L6" s="89"/>
      <c r="M6" s="89"/>
    </row>
    <row r="7" spans="1:13" ht="15" customHeight="1">
      <c r="A7" s="82"/>
      <c r="B7" s="96" t="s">
        <v>503</v>
      </c>
      <c r="C7" s="106" t="s">
        <v>85</v>
      </c>
      <c r="D7" s="107" t="s">
        <v>86</v>
      </c>
      <c r="E7" s="107" t="s">
        <v>85</v>
      </c>
      <c r="F7" s="88" t="s">
        <v>269</v>
      </c>
      <c r="G7" s="82"/>
      <c r="H7" s="108"/>
      <c r="I7" s="82"/>
      <c r="J7" s="82"/>
      <c r="K7" s="82"/>
      <c r="L7" s="82"/>
      <c r="M7" s="89"/>
    </row>
    <row r="8" spans="1:13">
      <c r="A8" s="82"/>
      <c r="B8" s="96" t="s">
        <v>503</v>
      </c>
      <c r="C8" s="106" t="s">
        <v>86</v>
      </c>
      <c r="D8" s="107" t="s">
        <v>86</v>
      </c>
      <c r="E8" s="107" t="s">
        <v>85</v>
      </c>
      <c r="F8" s="88" t="s">
        <v>269</v>
      </c>
      <c r="G8" s="82"/>
      <c r="H8" s="108" t="s">
        <v>506</v>
      </c>
      <c r="I8" s="82"/>
      <c r="J8" s="82"/>
      <c r="K8" s="82"/>
      <c r="L8" s="89"/>
      <c r="M8" s="89"/>
    </row>
    <row r="9" spans="1:13">
      <c r="A9" s="82"/>
      <c r="B9" s="96" t="s">
        <v>503</v>
      </c>
      <c r="C9" s="106" t="s">
        <v>85</v>
      </c>
      <c r="D9" s="107" t="s">
        <v>86</v>
      </c>
      <c r="E9" s="107" t="s">
        <v>86</v>
      </c>
      <c r="F9" s="90" t="s">
        <v>285</v>
      </c>
      <c r="G9" s="82"/>
      <c r="H9" s="82" t="s">
        <v>507</v>
      </c>
      <c r="I9" s="82"/>
      <c r="J9" s="82"/>
      <c r="K9" s="82"/>
      <c r="L9" s="89"/>
      <c r="M9" s="89"/>
    </row>
    <row r="10" spans="1:13">
      <c r="A10" s="82"/>
      <c r="B10" s="96" t="s">
        <v>503</v>
      </c>
      <c r="C10" s="106" t="s">
        <v>86</v>
      </c>
      <c r="D10" s="107" t="s">
        <v>86</v>
      </c>
      <c r="E10" s="107" t="s">
        <v>86</v>
      </c>
      <c r="F10" s="90" t="s">
        <v>285</v>
      </c>
      <c r="G10" s="82"/>
      <c r="H10" s="84"/>
      <c r="I10" s="82"/>
      <c r="J10" s="82"/>
      <c r="K10" s="84"/>
      <c r="L10" s="89"/>
      <c r="M10" s="89"/>
    </row>
    <row r="11" spans="1:13">
      <c r="A11" s="82"/>
      <c r="B11" s="96" t="s">
        <v>503</v>
      </c>
      <c r="C11" s="106" t="s">
        <v>86</v>
      </c>
      <c r="D11" s="107" t="s">
        <v>85</v>
      </c>
      <c r="E11" s="107" t="s">
        <v>86</v>
      </c>
      <c r="F11" s="90" t="s">
        <v>285</v>
      </c>
      <c r="G11" s="82"/>
      <c r="H11" s="84"/>
      <c r="I11" s="82"/>
      <c r="J11" s="82"/>
      <c r="K11" s="84"/>
      <c r="L11" s="82"/>
      <c r="M11" s="82"/>
    </row>
    <row r="12" spans="1:13">
      <c r="A12" s="82"/>
      <c r="B12" s="84"/>
      <c r="C12" s="84"/>
      <c r="D12" s="82"/>
      <c r="E12" s="82"/>
      <c r="F12" s="91"/>
      <c r="G12" s="82"/>
      <c r="H12" s="84"/>
      <c r="I12" s="82"/>
      <c r="J12" s="82"/>
      <c r="K12" s="84"/>
      <c r="L12" s="82"/>
      <c r="M12" s="82"/>
    </row>
    <row r="13" spans="1:13">
      <c r="A13" s="82"/>
      <c r="B13" s="84"/>
      <c r="C13" s="92" t="s">
        <v>508</v>
      </c>
      <c r="D13" s="92"/>
      <c r="E13" s="92"/>
      <c r="F13" s="93">
        <v>4</v>
      </c>
      <c r="G13" s="82"/>
      <c r="H13" s="84"/>
      <c r="I13" s="82"/>
      <c r="J13" s="82"/>
      <c r="K13" s="84"/>
      <c r="L13" s="82"/>
      <c r="M13" s="82"/>
    </row>
    <row r="14" spans="1:13">
      <c r="A14" s="82"/>
      <c r="B14" s="84"/>
      <c r="C14" s="84"/>
      <c r="D14" s="82"/>
      <c r="E14" s="82"/>
      <c r="F14" s="82"/>
      <c r="G14" s="82"/>
      <c r="H14" s="84"/>
      <c r="I14" s="82"/>
      <c r="J14" s="82"/>
      <c r="K14" s="84"/>
      <c r="L14" s="82"/>
      <c r="M14" s="82"/>
    </row>
    <row r="15" spans="1:13">
      <c r="A15" s="82"/>
      <c r="B15" s="84"/>
      <c r="C15" s="84"/>
      <c r="D15" s="82"/>
      <c r="E15" s="82"/>
      <c r="F15" s="82"/>
      <c r="G15" s="82"/>
      <c r="H15" s="84"/>
      <c r="I15" s="82"/>
      <c r="J15" s="82"/>
      <c r="K15" s="84"/>
      <c r="L15" s="82"/>
      <c r="M15" s="82"/>
    </row>
    <row r="16" spans="1:13">
      <c r="A16" s="82"/>
      <c r="B16" s="84" t="s">
        <v>23</v>
      </c>
      <c r="C16" s="98" t="s">
        <v>509</v>
      </c>
      <c r="D16" s="85" t="s">
        <v>510</v>
      </c>
      <c r="E16" s="85" t="s">
        <v>511</v>
      </c>
      <c r="F16" s="86" t="s">
        <v>73</v>
      </c>
      <c r="G16" s="86" t="s">
        <v>169</v>
      </c>
      <c r="H16" s="101" t="s">
        <v>214</v>
      </c>
      <c r="I16" s="86" t="s">
        <v>215</v>
      </c>
      <c r="J16" s="86" t="s">
        <v>216</v>
      </c>
      <c r="K16" s="84"/>
      <c r="L16" s="82"/>
      <c r="M16" s="82"/>
    </row>
    <row r="17" spans="1:13">
      <c r="A17" s="82"/>
      <c r="B17" s="95" t="s">
        <v>503</v>
      </c>
      <c r="C17" s="99" t="s">
        <v>73</v>
      </c>
      <c r="D17" s="88">
        <v>5</v>
      </c>
      <c r="E17" s="94">
        <v>4</v>
      </c>
      <c r="F17" s="88">
        <v>4</v>
      </c>
      <c r="G17" s="88">
        <v>4</v>
      </c>
      <c r="H17" s="99">
        <v>4</v>
      </c>
      <c r="I17" s="88" t="s">
        <v>312</v>
      </c>
      <c r="J17" s="88" t="s">
        <v>312</v>
      </c>
      <c r="K17" s="84"/>
      <c r="L17" s="82"/>
      <c r="M17" s="82"/>
    </row>
    <row r="18" spans="1:13">
      <c r="A18" s="82"/>
      <c r="B18" s="96" t="s">
        <v>280</v>
      </c>
      <c r="C18" s="99" t="s">
        <v>169</v>
      </c>
      <c r="D18" s="88">
        <v>10</v>
      </c>
      <c r="E18" s="90">
        <v>8</v>
      </c>
      <c r="F18" s="88" t="s">
        <v>312</v>
      </c>
      <c r="G18" s="88">
        <v>8</v>
      </c>
      <c r="H18" s="99">
        <v>8</v>
      </c>
      <c r="I18" s="88">
        <v>8</v>
      </c>
      <c r="J18" s="88" t="s">
        <v>312</v>
      </c>
      <c r="K18" s="84"/>
      <c r="L18" s="82"/>
      <c r="M18" s="82"/>
    </row>
    <row r="19" spans="1:13">
      <c r="A19" s="82"/>
      <c r="B19" s="96" t="s">
        <v>173</v>
      </c>
      <c r="C19" s="99" t="s">
        <v>169</v>
      </c>
      <c r="D19" s="88">
        <v>7</v>
      </c>
      <c r="E19" s="90">
        <v>5</v>
      </c>
      <c r="F19" s="88" t="s">
        <v>312</v>
      </c>
      <c r="G19" s="88">
        <v>5</v>
      </c>
      <c r="H19" s="99">
        <v>5</v>
      </c>
      <c r="I19" s="88">
        <v>5</v>
      </c>
      <c r="J19" s="88" t="s">
        <v>312</v>
      </c>
      <c r="K19" s="84"/>
      <c r="L19" s="82"/>
      <c r="M19" s="82"/>
    </row>
    <row r="20" spans="1:13">
      <c r="A20" s="82"/>
      <c r="B20" s="96" t="s">
        <v>512</v>
      </c>
      <c r="C20" s="99" t="s">
        <v>214</v>
      </c>
      <c r="D20" s="88">
        <v>8</v>
      </c>
      <c r="E20" s="90">
        <v>6</v>
      </c>
      <c r="F20" s="88" t="s">
        <v>312</v>
      </c>
      <c r="G20" s="88" t="s">
        <v>312</v>
      </c>
      <c r="H20" s="99">
        <v>6</v>
      </c>
      <c r="I20" s="88">
        <v>6</v>
      </c>
      <c r="J20" s="88">
        <v>6</v>
      </c>
      <c r="K20" s="84"/>
      <c r="L20" s="82"/>
      <c r="M20" s="82"/>
    </row>
    <row r="21" spans="1:13">
      <c r="A21" s="82"/>
      <c r="B21" s="84"/>
      <c r="C21" s="84"/>
      <c r="D21" s="82"/>
      <c r="E21" s="82"/>
      <c r="F21" s="82"/>
      <c r="G21" s="82"/>
      <c r="H21" s="84"/>
      <c r="I21" s="82"/>
      <c r="J21" s="82"/>
      <c r="K21" s="84"/>
      <c r="L21" s="82"/>
      <c r="M21" s="82"/>
    </row>
    <row r="22" spans="1:13">
      <c r="A22" s="82"/>
      <c r="B22" s="84"/>
      <c r="C22" s="92" t="s">
        <v>513</v>
      </c>
      <c r="D22" s="92"/>
      <c r="E22" s="92"/>
      <c r="F22" s="61">
        <v>4</v>
      </c>
      <c r="G22" s="86">
        <v>17</v>
      </c>
      <c r="H22" s="101">
        <v>23</v>
      </c>
      <c r="I22" s="86">
        <v>19</v>
      </c>
      <c r="J22" s="86">
        <v>6</v>
      </c>
      <c r="K22" s="84"/>
      <c r="L22" s="82"/>
      <c r="M22" s="82"/>
    </row>
    <row r="23" spans="1:13">
      <c r="A23" s="82"/>
      <c r="B23" s="84"/>
      <c r="C23" s="84"/>
      <c r="D23" s="82"/>
      <c r="E23" s="82"/>
      <c r="F23" s="82"/>
      <c r="G23" s="82"/>
      <c r="H23" s="84"/>
      <c r="I23" s="82"/>
      <c r="J23" s="82"/>
      <c r="K23" s="84"/>
      <c r="L23" s="82"/>
      <c r="M23" s="82"/>
    </row>
    <row r="24" spans="1:13">
      <c r="A24" s="82"/>
      <c r="B24" s="84"/>
      <c r="C24" s="84"/>
      <c r="D24" s="82"/>
      <c r="E24" s="82"/>
      <c r="F24" s="82"/>
      <c r="G24" s="82"/>
      <c r="H24" s="84"/>
      <c r="I24" s="82"/>
      <c r="J24" s="82"/>
      <c r="K24" s="84"/>
      <c r="L24" s="82"/>
      <c r="M24" s="8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836A2A-3D22-408F-BFB4-F8D1E81BDD88}"/>
</file>

<file path=docProps/app.xml><?xml version="1.0" encoding="utf-8"?>
<Properties xmlns="http://schemas.openxmlformats.org/officeDocument/2006/extended-properties" xmlns:vt="http://schemas.openxmlformats.org/officeDocument/2006/docPropsVTypes">
  <Application>Microsoft Excel Online</Application>
  <Manager/>
  <Company>HP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Junior Zurita</dc:creator>
  <cp:keywords/>
  <dc:description/>
  <cp:lastModifiedBy>Ricardo Alejandro Rojas Campos</cp:lastModifiedBy>
  <cp:revision/>
  <dcterms:created xsi:type="dcterms:W3CDTF">2023-11-08T03:19:19Z</dcterms:created>
  <dcterms:modified xsi:type="dcterms:W3CDTF">2025-03-11T04:53:22Z</dcterms:modified>
  <cp:category/>
  <cp:contentStatus/>
</cp:coreProperties>
</file>