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195" documentId="13_ncr:1_{6AEB94BE-B5EF-4275-B2B4-C558A58B6AAE}" xr6:coauthVersionLast="47" xr6:coauthVersionMax="47" xr10:uidLastSave="{13EECC8A-D0C6-4874-A152-A21E6914469B}"/>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5827" r:id="rId8"/>
    <pivotCache cacheId="5836" r:id="rId9"/>
    <pivotCache cacheId="5845" r:id="rId10"/>
    <pivotCache cacheId="5858"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AZ4" i="1" s="1"/>
  <c r="U9" i="1"/>
  <c r="U8" i="1"/>
  <c r="U7" i="1"/>
  <c r="U6" i="1"/>
  <c r="U5" i="1"/>
  <c r="U4" i="1"/>
  <c r="U73" i="1"/>
  <c r="V73" i="1"/>
  <c r="AZ73" i="1" s="1"/>
  <c r="U74" i="1"/>
  <c r="V74" i="1"/>
  <c r="U75" i="1"/>
  <c r="V75" i="1"/>
  <c r="AZ75" i="1" s="1"/>
  <c r="U76" i="1"/>
  <c r="V76" i="1"/>
  <c r="U77" i="1"/>
  <c r="V77" i="1"/>
  <c r="U78" i="1"/>
  <c r="V78" i="1"/>
  <c r="AX78" i="1" s="1"/>
  <c r="U79" i="1"/>
  <c r="V79" i="1"/>
  <c r="AZ79" i="1" s="1"/>
  <c r="U80" i="1"/>
  <c r="V80" i="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X76" i="1"/>
  <c r="AX80"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9" i="1" l="1"/>
  <c r="BI10" i="1"/>
  <c r="BI4" i="1"/>
  <c r="BI5" i="1"/>
  <c r="BI6" i="1"/>
  <c r="BI7" i="1"/>
  <c r="BI8"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N17" i="9" l="1" a="1"/>
  <c r="N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P17" i="9" a="1"/>
  <c r="P17" i="9" s="1"/>
  <c r="Q17" i="9" a="1"/>
  <c r="Q17" i="9" s="1"/>
  <c r="E18" i="9" a="1"/>
  <c r="E18" i="9" s="1"/>
  <c r="K17" i="9" a="1"/>
  <c r="K17" i="9" s="1"/>
  <c r="L17" i="9" a="1"/>
  <c r="L17" i="9" s="1"/>
  <c r="M17" i="9" a="1"/>
  <c r="M17" i="9" s="1"/>
  <c r="O17" i="9" a="1"/>
  <c r="O17"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G8" i="9" l="1"/>
  <c r="Q8" i="9"/>
  <c r="P8" i="9"/>
  <c r="O8" i="9"/>
  <c r="N8" i="9"/>
  <c r="M8" i="9"/>
  <c r="L8" i="9"/>
  <c r="K8" i="9"/>
  <c r="J8" i="9"/>
  <c r="I8" i="9"/>
  <c r="H8" i="9"/>
  <c r="F8" i="9"/>
  <c r="Q7" i="9"/>
  <c r="P7" i="9"/>
  <c r="O7" i="9"/>
  <c r="N7" i="9"/>
  <c r="M7" i="9"/>
  <c r="L7" i="9"/>
  <c r="K7" i="9"/>
  <c r="J7" i="9"/>
  <c r="I7" i="9"/>
  <c r="H7" i="9"/>
  <c r="G7" i="9"/>
  <c r="F7" i="9"/>
  <c r="D8" i="9"/>
  <c r="C8" i="9"/>
  <c r="P10" i="9"/>
  <c r="O10" i="9"/>
  <c r="N10" i="9"/>
  <c r="M10" i="9"/>
  <c r="K10" i="9"/>
  <c r="J10" i="9"/>
  <c r="I10" i="9"/>
  <c r="H10" i="9"/>
  <c r="Q10" i="9"/>
  <c r="G10" i="9"/>
  <c r="F10" i="9"/>
  <c r="L10" i="9"/>
  <c r="D17" i="9"/>
  <c r="C17" i="9"/>
  <c r="D16" i="9"/>
  <c r="C16" i="9"/>
  <c r="D10" i="9" l="1"/>
  <c r="D15" i="9" s="1"/>
  <c r="D7" i="9"/>
  <c r="C7" i="9"/>
  <c r="D14" i="9"/>
  <c r="C10" i="9"/>
  <c r="F15" i="9"/>
  <c r="F14" i="9"/>
  <c r="F12" i="9"/>
  <c r="G5" i="9" s="1"/>
  <c r="D12" i="9" l="1"/>
  <c r="C12" i="9"/>
  <c r="C14" i="9"/>
  <c r="C15" i="9"/>
  <c r="G15" i="9"/>
  <c r="G14" i="9"/>
  <c r="G12" i="9"/>
  <c r="H5" i="9" s="1"/>
  <c r="H14" i="9" l="1"/>
  <c r="H15" i="9"/>
  <c r="H12" i="9"/>
  <c r="I5" i="9" s="1"/>
  <c r="I12" i="9" l="1"/>
  <c r="J5" i="9" s="1"/>
  <c r="I14" i="9"/>
  <c r="I15" i="9"/>
  <c r="J12" i="9" l="1"/>
  <c r="K5" i="9" s="1"/>
  <c r="J14" i="9"/>
  <c r="J15" i="9"/>
  <c r="K12" i="9" l="1"/>
  <c r="L5" i="9" s="1"/>
  <c r="K14" i="9"/>
  <c r="K15" i="9"/>
  <c r="L12" i="9" l="1"/>
  <c r="M5" i="9" s="1"/>
  <c r="L14" i="9"/>
  <c r="L15" i="9"/>
  <c r="M12" i="9" l="1"/>
  <c r="N5" i="9" s="1"/>
  <c r="M15" i="9"/>
  <c r="M14" i="9"/>
  <c r="N12" i="9" l="1"/>
  <c r="O5" i="9" s="1"/>
  <c r="N15" i="9"/>
  <c r="N14" i="9"/>
  <c r="O12" i="9" l="1"/>
  <c r="P5" i="9" s="1"/>
  <c r="O15" i="9"/>
  <c r="O14" i="9"/>
  <c r="P12" i="9" l="1"/>
  <c r="Q5" i="9" s="1"/>
  <c r="P14" i="9"/>
  <c r="P15" i="9"/>
  <c r="Q12" i="9" l="1"/>
  <c r="Q14" i="9"/>
  <c r="Q1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<sst xmlns="http://schemas.openxmlformats.org/spreadsheetml/2006/main" count="899" uniqueCount="423">
  <si>
    <t>Filial:</t>
  </si>
  <si>
    <t>Juliaca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</si>
  <si>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</si>
  <si>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</si>
  <si>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</si>
  <si>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</si>
  <si>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</si>
  <si>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</si>
  <si>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</si>
  <si>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</si>
  <si>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</si>
  <si>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</si>
  <si>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</si>
  <si>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</si>
  <si>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</si>
  <si>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</si>
  <si>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</si>
  <si>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</si>
  <si>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</si>
  <si>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</si>
  <si>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</si>
  <si>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</si>
  <si>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</si>
  <si>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</si>
  <si>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</si>
  <si>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</si>
  <si>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</si>
  <si>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</si>
  <si>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</si>
  <si>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</si>
  <si>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</si>
  <si>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</si>
  <si>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</si>
  <si>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</si>
  <si>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</si>
  <si>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</si>
  <si>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</si>
  <si>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</si>
  <si>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</si>
  <si>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</si>
  <si>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</si>
  <si>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</si>
  <si>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</si>
  <si>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</si>
  <si>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</si>
  <si>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</si>
  <si>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</si>
  <si>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</si>
  <si>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</si>
  <si>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</si>
  <si>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</si>
  <si>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</si>
  <si>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</si>
  <si>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</si>
  <si>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</si>
  <si>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</si>
  <si>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</si>
  <si>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</si>
  <si>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</si>
  <si>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</si>
  <si>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</si>
  <si>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</si>
  <si>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</si>
  <si>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</si>
  <si>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</si>
  <si>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</si>
  <si>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</si>
  <si>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</si>
  <si>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</si>
  <si>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</si>
  <si>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</si>
  <si>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</si>
  <si>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</si>
  <si>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Febrero</t>
  </si>
  <si>
    <t>Martes</t>
  </si>
  <si>
    <t>7:15-9:00</t>
  </si>
  <si>
    <t>Marisol</t>
  </si>
  <si>
    <t>71955168</t>
  </si>
  <si>
    <t>Ester Mayumi</t>
  </si>
  <si>
    <t>Soto Apaza</t>
  </si>
  <si>
    <t>soto.mayu29@gmail.com</t>
  </si>
  <si>
    <t>Amon III</t>
  </si>
  <si>
    <t>Inscrito Nuevo</t>
  </si>
  <si>
    <t>Jorge</t>
  </si>
  <si>
    <t>Pedro</t>
  </si>
  <si>
    <t>P</t>
  </si>
  <si>
    <t>F</t>
  </si>
  <si>
    <t>70568136</t>
  </si>
  <si>
    <t>Gustavo</t>
  </si>
  <si>
    <t>Canaza Solis</t>
  </si>
  <si>
    <t>timiricc199@gmail.com</t>
  </si>
  <si>
    <t>73580757</t>
  </si>
  <si>
    <t>Mijail Estefeno</t>
  </si>
  <si>
    <t>Guerro Ticona</t>
  </si>
  <si>
    <t>guerromijail7@gmail.com</t>
  </si>
  <si>
    <t>47609206</t>
  </si>
  <si>
    <t>Luz Margot</t>
  </si>
  <si>
    <t>Mamani Quispe</t>
  </si>
  <si>
    <t>luzmargot44@gmail.com</t>
  </si>
  <si>
    <t>02447182</t>
  </si>
  <si>
    <t xml:space="preserve">Willinton </t>
  </si>
  <si>
    <t>Muñoz Rosada</t>
  </si>
  <si>
    <t>willintonmuro77@outlook.com</t>
  </si>
  <si>
    <t>71700854</t>
  </si>
  <si>
    <t>Noemi Norma</t>
  </si>
  <si>
    <t>Pariapaza Canaza</t>
  </si>
  <si>
    <t>noemi1234567pc@gmail.com</t>
  </si>
  <si>
    <t>75169203</t>
  </si>
  <si>
    <t>Yoselin Selene</t>
  </si>
  <si>
    <t>Gabo Tarco</t>
  </si>
  <si>
    <t>Marzo</t>
  </si>
  <si>
    <t>44775559</t>
  </si>
  <si>
    <t>Samuel</t>
  </si>
  <si>
    <t>Amanqui Ramirez</t>
  </si>
  <si>
    <t>samuelix26@gmail.com</t>
  </si>
  <si>
    <t>---</t>
  </si>
  <si>
    <t>PROBACIONISTAS</t>
  </si>
  <si>
    <t>SEMESTRAL FILIAL</t>
  </si>
  <si>
    <t>ANUAL FILIAL</t>
  </si>
  <si>
    <t>Diciembre</t>
  </si>
  <si>
    <t>Enero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</si>
  <si>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</si>
  <si>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</si>
  <si>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</si>
  <si>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</si>
  <si>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</si>
  <si>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</si>
  <si>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</si>
  <si>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</si>
  <si>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</si>
  <si>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</si>
  <si>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</si>
  <si>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</si>
  <si>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</si>
  <si>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</si>
  <si>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</si>
  <si>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</si>
  <si>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</si>
  <si>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</si>
  <si>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</si>
  <si>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</si>
  <si>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</si>
  <si>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</si>
  <si>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</si>
  <si>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</si>
  <si>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</si>
  <si>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</si>
  <si>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</si>
  <si>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</si>
  <si>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</si>
  <si>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</si>
  <si>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</si>
  <si>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</si>
  <si>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</si>
  <si>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</si>
  <si>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</si>
  <si>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</si>
  <si>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</si>
  <si>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</si>
  <si>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</si>
  <si>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</si>
  <si>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</si>
  <si>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</si>
  <si>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</si>
  <si>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</si>
  <si>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</si>
  <si>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</si>
  <si>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</si>
  <si>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</si>
  <si>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</si>
  <si>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Edgar</t>
  </si>
  <si>
    <t>Amon I</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</si>
  <si>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</si>
  <si>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</si>
  <si>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</si>
  <si>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</si>
  <si>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</si>
  <si>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</si>
  <si>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</si>
  <si>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</si>
  <si>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</si>
  <si>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</si>
  <si>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</si>
  <si>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</si>
  <si>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</si>
  <si>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</si>
  <si>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</si>
  <si>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Erick</t>
  </si>
  <si>
    <t>Elky</t>
  </si>
  <si>
    <t>Nuth I</t>
  </si>
  <si>
    <t>CH</t>
  </si>
  <si>
    <t>Contacto Personal</t>
  </si>
  <si>
    <t>Arequipa - Cerro Colorado</t>
  </si>
  <si>
    <t>1A</t>
  </si>
  <si>
    <t>NO</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</si>
  <si>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</si>
  <si>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</si>
  <si>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</si>
  <si>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</si>
  <si>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</si>
  <si>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</si>
  <si>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</si>
  <si>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</si>
  <si>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</si>
  <si>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</si>
  <si>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</si>
  <si>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</si>
  <si>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</si>
  <si>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</si>
  <si>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</si>
  <si>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</si>
  <si>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</si>
  <si>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</si>
  <si>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</si>
  <si>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</si>
  <si>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</si>
  <si>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Juan</t>
  </si>
  <si>
    <t>Jhahaira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</si>
  <si>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</si>
  <si>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</si>
  <si>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</si>
  <si>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</si>
  <si>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</si>
  <si>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</si>
  <si>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</si>
  <si>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</si>
  <si>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</si>
  <si>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</si>
  <si>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</si>
  <si>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</si>
  <si>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</si>
  <si>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</si>
  <si>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</si>
  <si>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</si>
  <si>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</si>
  <si>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</si>
  <si>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</si>
  <si>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</si>
  <si>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</si>
  <si>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</si>
  <si>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</si>
  <si>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</si>
  <si>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</si>
  <si>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</si>
  <si>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</si>
  <si>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</si>
  <si>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</si>
  <si>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</si>
  <si>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</si>
  <si>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</si>
  <si>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</si>
  <si>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</si>
  <si>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</si>
  <si>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</si>
  <si>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</si>
  <si>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</si>
  <si>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</si>
  <si>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</si>
  <si>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</si>
  <si>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</si>
  <si>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</si>
  <si>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</si>
  <si>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</si>
  <si>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</si>
  <si>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</si>
  <si>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</si>
  <si>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</si>
  <si>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</si>
  <si>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</si>
  <si>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</si>
  <si>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</si>
  <si>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</si>
  <si>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</si>
  <si>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</si>
  <si>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</si>
  <si>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</si>
  <si>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</si>
  <si>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</si>
  <si>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</si>
  <si>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</si>
  <si>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</si>
  <si>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</si>
  <si>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</si>
  <si>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</si>
  <si>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</si>
  <si>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</si>
  <si>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</si>
  <si>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</si>
  <si>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</si>
  <si>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</si>
  <si>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</si>
  <si>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</si>
  <si>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</si>
  <si>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</si>
  <si>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</si>
  <si>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</si>
  <si>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</si>
  <si>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</si>
  <si>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</si>
  <si>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</si>
  <si>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</si>
  <si>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</si>
  <si>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</si>
  <si>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</si>
  <si>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</si>
  <si>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</si>
  <si>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</si>
  <si>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</si>
  <si>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</si>
  <si>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</si>
  <si>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</si>
  <si>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</si>
  <si>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</si>
  <si>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</si>
  <si>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</si>
  <si>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</si>
  <si>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</si>
  <si>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</si>
  <si>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</si>
  <si>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</si>
  <si>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</si>
  <si>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</si>
  <si>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</si>
  <si>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</si>
  <si>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</si>
  <si>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</si>
  <si>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</si>
  <si>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</si>
  <si>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</si>
  <si>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</si>
  <si>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</si>
  <si>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</si>
  <si>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</si>
  <si>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</si>
  <si>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</si>
  <si>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</si>
  <si>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</si>
  <si>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</si>
  <si>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(en blanco)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</si>
  <si>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</si>
  <si>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</si>
  <si>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</si>
  <si>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</si>
  <si>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</si>
  <si>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</si>
  <si>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</si>
  <si>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</si>
  <si>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</si>
  <si>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</si>
  <si>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</si>
  <si>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</si>
  <si>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</si>
  <si>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</si>
  <si>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</si>
  <si>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</si>
  <si>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</si>
  <si>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</si>
  <si>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</si>
  <si>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</si>
  <si>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</si>
  <si>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</si>
  <si>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</si>
  <si>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</si>
  <si>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</si>
  <si>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</si>
  <si>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</si>
  <si>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</si>
  <si>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</si>
  <si>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</si>
  <si>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</si>
  <si>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</si>
  <si>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</si>
  <si>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</si>
  <si>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</si>
  <si>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</si>
  <si>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</si>
  <si>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Juliaca-Febrero-Martes-7:15-9:00-45692-Inscrito Nuevo</t>
  </si>
  <si>
    <t>Juliaca-Marzo-Martes-7:15-9:00-45727-Inscrito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</si>
  <si>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</si>
  <si>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</si>
  <si>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</si>
  <si>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</si>
  <si>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</si>
  <si>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</si>
  <si>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</si>
  <si>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</si>
  <si>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</si>
  <si>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</si>
  <si>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</si>
  <si>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</si>
  <si>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</si>
  <si>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</si>
  <si>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</si>
  <si>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</si>
  <si>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</si>
  <si>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</si>
  <si>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February</t>
  </si>
  <si>
    <t>March</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</si>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</sst>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165" fontId="14" fillId="11" borderId="0" xfId="0" applyNumberFormat="1" applyFont="1" applyFill="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593FAD9F-034A-4864-9E5D-6CC7E0040EBE}"/>
    <cellStyle name="Porcentaje" xfId="2" builtinId="5"/>
  </cellStyles>
  <dxfs count="9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Juliaca.xlsx]Gráficos_!TablaDinámica3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Gráficos_!$BP$104:$BP$107</c:f>
              <c:numCache>
                <c:formatCode>General</c:formatCode>
                <c:ptCount val="3"/>
                <c:pt idx="0">
                  <c:v>0</c:v>
                </c:pt>
                <c:pt idx="1">
                  <c:v>7</c:v>
                </c:pt>
                <c:pt idx="2">
                  <c:v>0</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Gráficos_!$BQ$104:$BQ$107</c:f>
              <c:numCache>
                <c:formatCode>General</c:formatCode>
                <c:ptCount val="3"/>
                <c:pt idx="0">
                  <c:v>0</c:v>
                </c:pt>
                <c:pt idx="1">
                  <c:v>7</c:v>
                </c:pt>
                <c:pt idx="2">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Gráficos_!$BR$104:$BR$107</c:f>
              <c:numCache>
                <c:formatCode>General</c:formatCode>
                <c:ptCount val="3"/>
                <c:pt idx="0">
                  <c:v>0</c:v>
                </c:pt>
                <c:pt idx="1">
                  <c:v>6</c:v>
                </c:pt>
                <c:pt idx="2">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Gráficos_!$BS$104:$BS$107</c:f>
              <c:numCache>
                <c:formatCode>General</c:formatCode>
                <c:ptCount val="3"/>
                <c:pt idx="0">
                  <c:v>0</c:v>
                </c:pt>
                <c:pt idx="1">
                  <c:v>6</c:v>
                </c:pt>
                <c:pt idx="2">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Gráficos_!$BT$104:$BT$107</c:f>
              <c:numCache>
                <c:formatCode>General</c:formatCode>
                <c:ptCount val="3"/>
                <c:pt idx="0">
                  <c:v>0</c:v>
                </c:pt>
                <c:pt idx="1">
                  <c:v>5</c:v>
                </c:pt>
                <c:pt idx="2">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Gráficos_!$BU$104:$BU$107</c:f>
              <c:numCache>
                <c:formatCode>General</c:formatCode>
                <c:ptCount val="3"/>
                <c:pt idx="0">
                  <c:v>0</c:v>
                </c:pt>
                <c:pt idx="1">
                  <c:v>0</c:v>
                </c:pt>
                <c:pt idx="2">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Gráficos_!$BV$104:$BV$107</c:f>
              <c:numCache>
                <c:formatCode>General</c:formatCode>
                <c:ptCount val="3"/>
                <c:pt idx="0">
                  <c:v>0</c:v>
                </c:pt>
                <c:pt idx="1">
                  <c:v>0</c:v>
                </c:pt>
                <c:pt idx="2">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Gráficos_!$BW$104:$BW$107</c:f>
              <c:numCache>
                <c:formatCode>General</c:formatCode>
                <c:ptCount val="3"/>
                <c:pt idx="0">
                  <c:v>0</c:v>
                </c:pt>
                <c:pt idx="1">
                  <c:v>0</c:v>
                </c:pt>
                <c:pt idx="2">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Gráficos_!$BX$104:$BX$107</c:f>
              <c:numCache>
                <c:formatCode>General</c:formatCode>
                <c:ptCount val="3"/>
                <c:pt idx="0">
                  <c:v>0</c:v>
                </c:pt>
                <c:pt idx="1">
                  <c:v>0</c:v>
                </c:pt>
                <c:pt idx="2">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Gráficos_!$BY$104:$BY$107</c:f>
              <c:numCache>
                <c:formatCode>General</c:formatCode>
                <c:ptCount val="3"/>
                <c:pt idx="0">
                  <c:v>0</c:v>
                </c:pt>
                <c:pt idx="1">
                  <c:v>0</c:v>
                </c:pt>
                <c:pt idx="2">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Gráficos_!$BZ$104:$BZ$107</c:f>
              <c:numCache>
                <c:formatCode>General</c:formatCode>
                <c:ptCount val="3"/>
                <c:pt idx="0">
                  <c:v>0</c:v>
                </c:pt>
                <c:pt idx="1">
                  <c:v>0</c:v>
                </c:pt>
                <c:pt idx="2">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Pedro</c:v>
                  </c:pt>
                </c:lvl>
                <c:lvl>
                  <c:pt idx="1">
                    <c:v>Jorge</c:v>
                  </c:pt>
                </c:lvl>
                <c:lvl>
                  <c:pt idx="1">
                    <c:v>Inscrito Nuevo</c:v>
                  </c:pt>
                  <c:pt idx="2">
                    <c:v>Inscrito Nuevo</c:v>
                  </c:pt>
                </c:lvl>
                <c:lvl>
                  <c:pt idx="1">
                    <c:v>February</c:v>
                  </c:pt>
                  <c:pt idx="2">
                    <c:v>March</c:v>
                  </c:pt>
                </c:lvl>
                <c:lvl>
                  <c:pt idx="1">
                    <c:v>2/4/2025</c:v>
                  </c:pt>
                  <c:pt idx="2">
                    <c:v>3/11/2025</c:v>
                  </c:pt>
                </c:lvl>
              </c:multiLvlStrCache>
            </c:multiLvlStrRef>
          </c:cat>
          <c:val>
            <c:numRef>
              <c:f>Gráficos_!$CA$104:$CA$107</c:f>
              <c:numCache>
                <c:formatCode>General</c:formatCode>
                <c:ptCount val="3"/>
                <c:pt idx="0">
                  <c:v>0</c:v>
                </c:pt>
                <c:pt idx="1">
                  <c:v>0</c:v>
                </c:pt>
                <c:pt idx="2">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Juliaca.xlsx]Gráficos_!TablaDinámica4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Gráficos_!$BB$8:$BF$9</c:f>
              <c:multiLvlStrCache>
                <c:ptCount val="2"/>
                <c:lvl>
                  <c:pt idx="0">
                    <c:v>Pedro</c:v>
                  </c:pt>
                  <c:pt idx="1">
                    <c:v>(en blanco)</c:v>
                  </c:pt>
                </c:lvl>
                <c:lvl>
                  <c:pt idx="0">
                    <c:v>Jorge</c:v>
                  </c:pt>
                  <c:pt idx="1">
                    <c:v>(en blanco)</c:v>
                  </c:pt>
                </c:lvl>
                <c:lvl>
                  <c:pt idx="0">
                    <c:v>Inscrito Nuevo</c:v>
                  </c:pt>
                  <c:pt idx="1">
                    <c:v>Inscrito Nuevo</c:v>
                  </c:pt>
                </c:lvl>
                <c:lvl>
                  <c:pt idx="0">
                    <c:v>Conócete a ti mismo</c:v>
                  </c:pt>
                  <c:pt idx="1">
                    <c:v>Conócete a ti mismo</c:v>
                  </c:pt>
                </c:lvl>
                <c:lvl>
                  <c:pt idx="0">
                    <c:v>2/4/2025</c:v>
                  </c:pt>
                  <c:pt idx="1">
                    <c:v>3/11/2025</c:v>
                  </c:pt>
                </c:lvl>
              </c:multiLvlStrCache>
            </c:multiLvlStrRef>
          </c:cat>
          <c:val>
            <c:numRef>
              <c:f>Gráficos_!$BG$8:$BG$9</c:f>
              <c:numCache>
                <c:formatCode>General</c:formatCode>
                <c:ptCount val="2"/>
                <c:pt idx="0">
                  <c:v>7</c:v>
                </c:pt>
                <c:pt idx="1">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Juliaca.xlsx]Gráficos_!TablaDinámica34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Gráficos_!$CM$45:$CO$49</c:f>
              <c:multiLvlStrCache>
                <c:ptCount val="4"/>
                <c:lvl>
                  <c:pt idx="1">
                    <c:v>Inscrito Nuevo</c:v>
                  </c:pt>
                  <c:pt idx="2">
                    <c:v>Inscrito Nuevo</c:v>
                  </c:pt>
                  <c:pt idx="3">
                    <c:v>(en blanco)</c:v>
                  </c:pt>
                </c:lvl>
                <c:lvl>
                  <c:pt idx="1">
                    <c:v>Juliaca-Febrero-Martes-7:15-9:00-45692-Inscrito Nuevo</c:v>
                  </c:pt>
                  <c:pt idx="2">
                    <c:v>Juliaca-Marzo-Martes-7:15-9:00-45727-Inscrito Nuevo</c:v>
                  </c:pt>
                  <c:pt idx="3">
                    <c:v>(en blanco)</c:v>
                  </c:pt>
                </c:lvl>
                <c:lvl>
                  <c:pt idx="1">
                    <c:v>2/4/2025</c:v>
                  </c:pt>
                  <c:pt idx="2">
                    <c:v>3/11/2025</c:v>
                  </c:pt>
                  <c:pt idx="3">
                    <c:v>(en blanco)</c:v>
                  </c:pt>
                </c:lvl>
              </c:multiLvlStrCache>
            </c:multiLvlStrRef>
          </c:cat>
          <c:val>
            <c:numRef>
              <c:f>Gráficos_!$CP$45:$CP$49</c:f>
              <c:numCache>
                <c:formatCode>General</c:formatCode>
                <c:ptCount val="4"/>
                <c:pt idx="0">
                  <c:v>0</c:v>
                </c:pt>
                <c:pt idx="1">
                  <c:v>7</c:v>
                </c:pt>
                <c:pt idx="2">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Gráficos_!$CM$45:$CO$49</c:f>
              <c:multiLvlStrCache>
                <c:ptCount val="4"/>
                <c:lvl>
                  <c:pt idx="1">
                    <c:v>Inscrito Nuevo</c:v>
                  </c:pt>
                  <c:pt idx="2">
                    <c:v>Inscrito Nuevo</c:v>
                  </c:pt>
                  <c:pt idx="3">
                    <c:v>(en blanco)</c:v>
                  </c:pt>
                </c:lvl>
                <c:lvl>
                  <c:pt idx="1">
                    <c:v>Juliaca-Febrero-Martes-7:15-9:00-45692-Inscrito Nuevo</c:v>
                  </c:pt>
                  <c:pt idx="2">
                    <c:v>Juliaca-Marzo-Martes-7:15-9:00-45727-Inscrito Nuevo</c:v>
                  </c:pt>
                  <c:pt idx="3">
                    <c:v>(en blanco)</c:v>
                  </c:pt>
                </c:lvl>
                <c:lvl>
                  <c:pt idx="1">
                    <c:v>2/4/2025</c:v>
                  </c:pt>
                  <c:pt idx="2">
                    <c:v>3/11/2025</c:v>
                  </c:pt>
                  <c:pt idx="3">
                    <c:v>(en blanco)</c:v>
                  </c:pt>
                </c:lvl>
              </c:multiLvlStrCache>
            </c:multiLvlStrRef>
          </c:cat>
          <c:val>
            <c:numRef>
              <c:f>Gráficos_!$CQ$45:$CQ$49</c:f>
              <c:numCache>
                <c:formatCode>General</c:formatCode>
                <c:ptCount val="4"/>
                <c:pt idx="0">
                  <c:v>0</c:v>
                </c:pt>
                <c:pt idx="1">
                  <c:v>0</c:v>
                </c:pt>
                <c:pt idx="2">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Gráficos_!$CM$45:$CO$49</c:f>
              <c:multiLvlStrCache>
                <c:ptCount val="4"/>
                <c:lvl>
                  <c:pt idx="1">
                    <c:v>Inscrito Nuevo</c:v>
                  </c:pt>
                  <c:pt idx="2">
                    <c:v>Inscrito Nuevo</c:v>
                  </c:pt>
                  <c:pt idx="3">
                    <c:v>(en blanco)</c:v>
                  </c:pt>
                </c:lvl>
                <c:lvl>
                  <c:pt idx="1">
                    <c:v>Juliaca-Febrero-Martes-7:15-9:00-45692-Inscrito Nuevo</c:v>
                  </c:pt>
                  <c:pt idx="2">
                    <c:v>Juliaca-Marzo-Martes-7:15-9:00-45727-Inscrito Nuevo</c:v>
                  </c:pt>
                  <c:pt idx="3">
                    <c:v>(en blanco)</c:v>
                  </c:pt>
                </c:lvl>
                <c:lvl>
                  <c:pt idx="1">
                    <c:v>2/4/2025</c:v>
                  </c:pt>
                  <c:pt idx="2">
                    <c:v>3/11/2025</c:v>
                  </c:pt>
                  <c:pt idx="3">
                    <c:v>(en blanco)</c:v>
                  </c:pt>
                </c:lvl>
              </c:multiLvlStrCache>
            </c:multiLvlStrRef>
          </c:cat>
          <c:val>
            <c:numRef>
              <c:f>Gráficos_!$CR$45:$CR$49</c:f>
              <c:numCache>
                <c:formatCode>0%</c:formatCode>
                <c:ptCount val="4"/>
                <c:pt idx="0">
                  <c:v>0</c:v>
                </c:pt>
                <c:pt idx="1">
                  <c:v>0</c:v>
                </c:pt>
                <c:pt idx="2">
                  <c:v>0</c:v>
                </c:pt>
                <c:pt idx="3">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21283217592" createdVersion="8" refreshedVersion="8" minRefreshableVersion="3" recordCount="1096" xr:uid="{1F49DA0C-714A-44E9-BBCD-C0636B7638B4}">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15-9:00"/>
        <m/>
      </sharedItems>
    </cacheField>
    <cacheField name="Fecha Inicio grupo" numFmtId="14">
      <sharedItems containsNonDate="0" containsDate="1" containsString="0" containsBlank="1" minDate="2025-02-04T00:00:00" maxDate="2025-03-12T00:00:00" count="3">
        <d v="2025-02-04T00:00:00"/>
        <d v="2025-03-11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9564400" maxValue="994240474"/>
    </cacheField>
    <cacheField name="Correo" numFmtId="0">
      <sharedItems containsBlank="1"/>
    </cacheField>
    <cacheField name="Fecha de nac" numFmtId="14">
      <sharedItems containsNonDate="0" containsDate="1" containsString="0" containsBlank="1" minDate="1977-06-03T00:00:00" maxDate="2003-10-04T00:00:00"/>
    </cacheField>
    <cacheField name="Edad" numFmtId="0">
      <sharedItems containsMixedTypes="1" containsNumber="1" containsInteger="1" minValue="21" maxValue="47"/>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18T00:00:00" maxDate="2025-03-26T00:00:00"/>
    </cacheField>
    <cacheField name="Fecha Finalización" numFmtId="14">
      <sharedItems containsDate="1" containsMixedTypes="1" minDate="2025-05-04T00:00:00" maxDate="2025-06-12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7-31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8-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25T00:00:00" maxDate="2025-02-26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2-04T00:00:00" endDate="2025-03-12T00:00:00"/>
        <groupItems count="368">
          <s v="&lt;2/4/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12/2025"/>
        </groupItems>
      </fieldGroup>
    </cacheField>
    <cacheField name="Meses (Fecha Inicio grupo)" numFmtId="0" databaseField="0">
      <fieldGroup base="4">
        <rangePr groupBy="months" startDate="2025-02-04T00:00:00" endDate="2025-03-12T00:00:00"/>
        <groupItems count="14">
          <s v="&lt;2/4/2025"/>
          <s v="Jan"/>
          <s v="Feb"/>
          <s v="Mar"/>
          <s v="Apr"/>
          <s v="May"/>
          <s v="Jun"/>
          <s v="Jul"/>
          <s v="Aug"/>
          <s v="Sep"/>
          <s v="Oct"/>
          <s v="Nov"/>
          <s v="Dec"/>
          <s v="&gt;3/12/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21283217592"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4">
        <s v="Juliaca-Febrero-Martes-7:15-9:00-45692-Inscrito Nuevo"/>
        <s v="Juliaca-Marzo-Martes-7:15-9:00-45727-Inscrito Nuevo"/>
        <s v=""/>
        <m/>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3-12T00:00:00" count="19">
        <d v="2025-02-04T00:00:00"/>
        <d v="2025-03-11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4">
        <s v="February"/>
        <s v="March"/>
        <s v=""/>
        <m/>
        <s v="Febrero" u="1"/>
        <s v="Marzo" u="1"/>
        <s v="Enero" u="1"/>
        <s v="Abril" u="1"/>
        <s v="Mayo" u="1"/>
        <s v="Junio" u="1"/>
        <s v="Julio" u="1"/>
        <s v="Setiembre" u="1"/>
        <s v="Octubre" u="1"/>
        <s v="Noviembre" u="1"/>
        <s v="(blank)" u="1"/>
        <s v="septiembre" u="1"/>
        <s v="Jan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7"/>
    </cacheField>
    <cacheField name="I" numFmtId="0">
      <sharedItems containsNonDate="0" containsString="0" containsBlank="1"/>
    </cacheField>
    <cacheField name="Sem. 01" numFmtId="0">
      <sharedItems containsBlank="1" containsMixedTypes="1" containsNumber="1" containsInteger="1" minValue="0" maxValue="7"/>
    </cacheField>
    <cacheField name="Sem. 02" numFmtId="0">
      <sharedItems containsBlank="1" containsMixedTypes="1" containsNumber="1" containsInteger="1" minValue="0" maxValue="7"/>
    </cacheField>
    <cacheField name="Sem. 03" numFmtId="0">
      <sharedItems containsBlank="1" containsMixedTypes="1" containsNumber="1" containsInteger="1" minValue="0" maxValue="6"/>
    </cacheField>
    <cacheField name="Sem. 04" numFmtId="0">
      <sharedItems containsBlank="1" containsMixedTypes="1" containsNumber="1" containsInteger="1" minValue="0" maxValue="6"/>
    </cacheField>
    <cacheField name="Sem. 05" numFmtId="0">
      <sharedItems containsBlank="1" containsMixedTypes="1" containsNumber="1" containsInteger="1" minValue="0" maxValue="5"/>
    </cacheField>
    <cacheField name="Sem. 06" numFmtId="0">
      <sharedItems containsBlank="1" containsMixedTypes="1" containsNumber="1" containsInteger="1" minValue="0" maxValue="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21283449077"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3-12T00:00:00" count="16">
        <d v="2025-02-04T00:00:00"/>
        <d v="2025-03-11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3">
        <s v="February"/>
        <s v="March"/>
        <s v=""/>
        <s v="Febrero" u="1"/>
        <s v="Marzo" u="1"/>
        <s v="Enero" u="1"/>
        <s v="Abril" u="1"/>
        <s v="Mayo" u="1"/>
        <s v="Junio" u="1"/>
        <s v="Julio" u="1"/>
        <s v="Setiembre" u="1"/>
        <s v="Octubre" u="1"/>
        <s v="Noviembre" u="1"/>
      </sharedItems>
    </cacheField>
    <cacheField name="Año Inscrito" numFmtId="0">
      <sharedItems containsBlank="1"/>
    </cacheField>
    <cacheField name="Tipo Incrito" numFmtId="0">
      <sharedItems count="4">
        <s v="Inscrito Nuevo"/>
        <s v=""/>
        <s v="Recuperado 2024" u="1"/>
        <s v="Recuperado otro año" u="1"/>
      </sharedItems>
    </cacheField>
    <cacheField name="Ética" numFmtId="0">
      <sharedItems count="8">
        <s v="Jorge"/>
        <s v=""/>
        <s v="Erick" u="1"/>
        <s v="Rosmery Ruiz Cuarez " u="1"/>
        <s v="Yeni R. Arce Prado" u="1"/>
        <s v="Erick F. Meza Macedo" u="1"/>
        <s v="Daniel J. CHico Vallejo" u="1"/>
        <s v="Angélica del C." u="1"/>
      </sharedItems>
    </cacheField>
    <cacheField name="Soc - FH" numFmtId="0">
      <sharedItems count="7">
        <s v="Pedro"/>
        <s v=""/>
        <s v="Rosmery Ruiz Cuarez " u="1"/>
        <s v="Daniel J. CHico Vallejo" u="1"/>
        <s v="Erick F. Meza Macedo" u="1"/>
        <s v="Yeni R. Arce Prado" u="1"/>
        <s v="Silvia AyL" u="1"/>
      </sharedItems>
    </cacheField>
    <cacheField name="Cant. Inscritos" numFmtId="0">
      <sharedItems containsMixedTypes="1" containsNumber="1" containsInteger="1" minValue="1" maxValue="7"/>
    </cacheField>
    <cacheField name="I" numFmtId="0">
      <sharedItems containsNonDate="0" containsString="0" containsBlank="1"/>
    </cacheField>
    <cacheField name="Sem. 01" numFmtId="0">
      <sharedItems containsMixedTypes="1" containsNumber="1" containsInteger="1" minValue="0" maxValue="7"/>
    </cacheField>
    <cacheField name="Sem. 02" numFmtId="0">
      <sharedItems containsMixedTypes="1" containsNumber="1" containsInteger="1" minValue="0" maxValue="7"/>
    </cacheField>
    <cacheField name="Sem. 03" numFmtId="0">
      <sharedItems containsMixedTypes="1" containsNumber="1" containsInteger="1" minValue="0" maxValue="6"/>
    </cacheField>
    <cacheField name="Sem. 04" numFmtId="0">
      <sharedItems containsMixedTypes="1" containsNumber="1" containsInteger="1" minValue="0" maxValue="6"/>
    </cacheField>
    <cacheField name="Sem. 05" numFmtId="0">
      <sharedItems containsMixedTypes="1" containsNumber="1" containsInteger="1" minValue="0" maxValue="5"/>
    </cacheField>
    <cacheField name="Sem. 06" numFmtId="0">
      <sharedItems containsMixedTypes="1" containsNumber="1" containsInteger="1" minValue="0" maxValue="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21283449077"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1">
        <s v="Febrero"/>
        <s v="Marzo"/>
        <m/>
        <s v="Enero" u="1"/>
        <s v="Abril" u="1"/>
        <s v="Mayo" u="1"/>
        <s v="Junio" u="1"/>
        <s v="Julio" u="1"/>
        <s v="Septiembre" u="1"/>
        <s v="Octubre" u="1"/>
        <s v="Noviembre" u="1"/>
      </sharedItems>
    </cacheField>
    <cacheField name="Dia de clases Inscrito" numFmtId="49">
      <sharedItems containsBlank="1" count="8">
        <s v="Martes"/>
        <m/>
        <s v="lunes" u="1"/>
        <s v="Lunes - Miércoles" u="1"/>
        <s v="Martes - Jueves" u="1"/>
        <s v="Jueves" u="1"/>
        <s v="miércoles" u="1"/>
        <s v="sábado" u="1"/>
      </sharedItems>
    </cacheField>
    <cacheField name="Horario Inscrito" numFmtId="49">
      <sharedItems containsBlank="1" count="6">
        <s v="7:15-9:00"/>
        <m/>
        <s v="7-9pm" u="1"/>
        <s v="6:30 - 8:30" u="1"/>
        <s v="4:00 - 5:50" u="1"/>
        <s v="7:30 a 9:30 p.m." u="1"/>
      </sharedItems>
    </cacheField>
    <cacheField name="Fecha Inicio grupo" numFmtId="14">
      <sharedItems containsNonDate="0" containsDate="1" containsString="0" containsBlank="1" minDate="2024-01-15T00:00:00" maxDate="2025-03-12T00:00:00" count="17">
        <d v="2025-02-04T00:00:00"/>
        <d v="2025-03-11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9564400" maxValue="994240474"/>
    </cacheField>
    <cacheField name="Correo" numFmtId="0">
      <sharedItems containsBlank="1"/>
    </cacheField>
    <cacheField name="Fecha de nac" numFmtId="14">
      <sharedItems containsNonDate="0" containsDate="1" containsString="0" containsBlank="1" minDate="1977-06-03T00:00:00" maxDate="2003-10-04T00:00:00"/>
    </cacheField>
    <cacheField name="Edad" numFmtId="0">
      <sharedItems containsMixedTypes="1" containsNumber="1" containsInteger="1" minValue="21" maxValue="47"/>
    </cacheField>
    <cacheField name="Grupo" numFmtId="0">
      <sharedItems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18T00:00:00" maxDate="2025-03-26T00:00:00"/>
    </cacheField>
    <cacheField name="Fecha Finalización" numFmtId="14">
      <sharedItems containsDate="1" containsMixedTypes="1" minDate="2025-05-04T00:00:00" maxDate="2025-06-12T00:00:00"/>
    </cacheField>
    <cacheField name="Ética" numFmtId="0">
      <sharedItems containsBlank="1" count="9">
        <s v="Jorge"/>
        <m/>
        <s v="---"/>
        <s v="Erick" u="1"/>
        <s v="Rosmery Ruiz Cuarez " u="1"/>
        <s v="Yeni R. Arce Prado" u="1"/>
        <s v="Erick F. Meza Macedo" u="1"/>
        <s v="Daniel J. CHico Vallejo" u="1"/>
        <s v="Angélica del C." u="1"/>
      </sharedItems>
    </cacheField>
    <cacheField name="Soc - FH" numFmtId="0">
      <sharedItems containsBlank="1" count="7">
        <s v="Pedro"/>
        <m/>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7-31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8-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19">
        <s v="Juliaca-Febrero-Martes-7:15-9:00-45692-Inscrito Nuevo"/>
        <s v="Juliaca-Marzo-Martes-7:15-9:00-45727-Inscrito Nuevo"/>
        <s v=""/>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2-04T00:00:00" endDate="2025-03-12T00:00:00"/>
        <groupItems count="368">
          <s v="&lt;2/4/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12/2025"/>
        </groupItems>
      </fieldGroup>
    </cacheField>
    <cacheField name="Meses (Fecha Inicio grupo)" numFmtId="0" databaseField="0">
      <fieldGroup base="4">
        <rangePr groupBy="months" startDate="2025-02-04T00:00:00" endDate="2025-03-12T00:00:00"/>
        <groupItems count="14">
          <s v="&lt;2/4/2025"/>
          <s v="Jan"/>
          <s v="Feb"/>
          <s v="Mar"/>
          <s v="Apr"/>
          <s v="May"/>
          <s v="Jun"/>
          <s v="Jul"/>
          <s v="Aug"/>
          <s v="Sep"/>
          <s v="Oct"/>
          <s v="Nov"/>
          <s v="Dec"/>
          <s v="&gt;3/12/2025"/>
        </groupItems>
      </fieldGroup>
    </cacheField>
  </cacheFields>
  <extLst>
    <ext xmlns:x14="http://schemas.microsoft.com/office/spreadsheetml/2009/9/main" uri="{725AE2AE-9491-48be-B2B4-4EB974FC3084}">
      <x14:pivotCacheDefinition pivotCacheId="1954286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Febrero"/>
    <s v="Martes"/>
    <x v="0"/>
    <x v="0"/>
    <s v="Marisol"/>
    <s v="71955168"/>
    <s v="Ester Mayumi"/>
    <s v="Soto Apaza"/>
    <n v="919564400"/>
    <s v="soto.mayu29@gmail.com"/>
    <d v="1993-03-29T00:00:00"/>
    <n v="31"/>
    <s v="Amon III"/>
    <s v="Inscrito Nuevo"/>
    <m/>
    <m/>
    <m/>
    <m/>
    <d v="2025-02-18T00:00:00"/>
    <d v="2025-05-04T00:00:00"/>
    <s v="Jorge"/>
    <s v="Pedro"/>
    <s v="P"/>
    <s v="P"/>
    <s v="P"/>
    <s v="P"/>
    <s v="P"/>
    <m/>
    <m/>
    <m/>
    <m/>
    <m/>
    <m/>
    <m/>
    <m/>
    <m/>
    <m/>
    <m/>
    <m/>
    <s v="Asistió"/>
    <m/>
    <m/>
    <m/>
    <m/>
    <m/>
    <m/>
    <m/>
    <d v="2025-07-31T00:00:00"/>
    <m/>
    <d v="2025-08-31T00:00:00"/>
    <m/>
    <m/>
    <m/>
    <s v="PPP"/>
    <s v="Juliaca-Febrero-Martes-7:15-9:00-45692"/>
    <s v="Conócete a ti mismo"/>
    <s v="Juliaca-Febrero-Martes-7:15-9:00-45692-Inscrito Nuevo"/>
    <b v="0"/>
    <d v="2025-02-25T00:00:00"/>
    <s v="ALTA"/>
    <s v="01/01/1900"/>
  </r>
  <r>
    <s v="Conócete a ti mismo"/>
    <s v="Febrero"/>
    <s v="Martes"/>
    <x v="0"/>
    <x v="0"/>
    <s v="Marisol"/>
    <s v="70568136"/>
    <s v="Gustavo"/>
    <s v="Canaza Solis"/>
    <n v="994240474"/>
    <s v="timiricc199@gmail.com"/>
    <d v="1988-11-29T00:00:00"/>
    <n v="36"/>
    <s v="Amon III"/>
    <s v="Inscrito Nuevo"/>
    <m/>
    <m/>
    <m/>
    <m/>
    <d v="2025-02-18T00:00:00"/>
    <d v="2025-05-04T00:00:00"/>
    <s v="Jorge"/>
    <s v="Pedro"/>
    <s v="P"/>
    <s v="P"/>
    <s v="P"/>
    <s v="P"/>
    <s v="P"/>
    <m/>
    <m/>
    <m/>
    <m/>
    <m/>
    <m/>
    <m/>
    <m/>
    <m/>
    <m/>
    <m/>
    <m/>
    <s v="Asistió"/>
    <m/>
    <m/>
    <m/>
    <m/>
    <m/>
    <m/>
    <m/>
    <d v="2025-07-31T00:00:00"/>
    <m/>
    <d v="2025-08-31T00:00:00"/>
    <m/>
    <m/>
    <m/>
    <s v="PPP"/>
    <s v="Juliaca-Febrero-Martes-7:15-9:00-45692"/>
    <s v="Conócete a ti mismo"/>
    <s v="Juliaca-Febrero-Martes-7:15-9:00-45692-Inscrito Nuevo"/>
    <b v="0"/>
    <d v="2025-02-25T00:00:00"/>
    <s v="ALTA"/>
    <s v="01/01/1900"/>
  </r>
  <r>
    <s v="Conócete a ti mismo"/>
    <s v="Febrero"/>
    <s v="Martes"/>
    <x v="0"/>
    <x v="0"/>
    <s v="Marisol"/>
    <s v="73580757"/>
    <s v="Mijail Estefeno"/>
    <s v="Guerro Ticona"/>
    <n v="990414144"/>
    <s v="guerromijail7@gmail.com"/>
    <d v="2003-10-03T00:00:00"/>
    <n v="21"/>
    <s v="Amon III"/>
    <s v="Inscrito Nuevo"/>
    <m/>
    <m/>
    <m/>
    <m/>
    <d v="2025-02-18T00:00:00"/>
    <d v="2025-05-04T00:00:00"/>
    <s v="Jorge"/>
    <s v="Pedro"/>
    <s v="P"/>
    <s v="P"/>
    <s v="P"/>
    <s v="P"/>
    <s v="F"/>
    <m/>
    <m/>
    <m/>
    <m/>
    <m/>
    <m/>
    <m/>
    <m/>
    <m/>
    <m/>
    <m/>
    <m/>
    <s v="Asistió"/>
    <m/>
    <m/>
    <m/>
    <m/>
    <m/>
    <m/>
    <m/>
    <d v="2025-07-31T00:00:00"/>
    <m/>
    <d v="2025-08-31T00:00:00"/>
    <m/>
    <m/>
    <m/>
    <s v="PPP"/>
    <s v="Juliaca-Febrero-Martes-7:15-9:00-45692"/>
    <s v="Conócete a ti mismo"/>
    <s v="Juliaca-Febrero-Martes-7:15-9:00-45692-Inscrito Nuevo"/>
    <b v="0"/>
    <d v="2025-02-25T00:00:00"/>
    <s v="ALTA"/>
    <s v="01/01/1900"/>
  </r>
  <r>
    <s v="Conócete a ti mismo"/>
    <s v="Febrero"/>
    <s v="Martes"/>
    <x v="0"/>
    <x v="0"/>
    <s v="Marisol"/>
    <s v="47609206"/>
    <s v="Luz Margot"/>
    <s v="Mamani Quispe"/>
    <n v="948305264"/>
    <s v="luzmargot44@gmail.com"/>
    <d v="1992-10-02T00:00:00"/>
    <n v="32"/>
    <s v="Amon III"/>
    <s v="Inscrito Nuevo"/>
    <m/>
    <m/>
    <m/>
    <m/>
    <d v="2025-02-18T00:00:00"/>
    <d v="2025-05-04T00:00:00"/>
    <s v="Jorge"/>
    <s v="Pedro"/>
    <s v="P"/>
    <s v="P"/>
    <s v="P"/>
    <s v="P"/>
    <s v="P"/>
    <m/>
    <m/>
    <m/>
    <m/>
    <m/>
    <m/>
    <m/>
    <m/>
    <m/>
    <m/>
    <m/>
    <m/>
    <s v="Asistió"/>
    <m/>
    <m/>
    <m/>
    <m/>
    <m/>
    <m/>
    <m/>
    <d v="2025-07-31T00:00:00"/>
    <m/>
    <d v="2025-08-31T00:00:00"/>
    <m/>
    <m/>
    <m/>
    <s v="PPP"/>
    <s v="Juliaca-Febrero-Martes-7:15-9:00-45692"/>
    <s v="Conócete a ti mismo"/>
    <s v="Juliaca-Febrero-Martes-7:15-9:00-45692-Inscrito Nuevo"/>
    <b v="0"/>
    <d v="2025-02-25T00:00:00"/>
    <s v="ALTA"/>
    <s v="01/01/1900"/>
  </r>
  <r>
    <s v="Conócete a ti mismo"/>
    <s v="Febrero"/>
    <s v="Martes"/>
    <x v="0"/>
    <x v="0"/>
    <s v="Marisol"/>
    <s v="02447182"/>
    <s v="Willinton "/>
    <s v="Muñoz Rosada"/>
    <n v="974677783"/>
    <s v="willintonmuro77@outlook.com"/>
    <d v="1977-06-03T00:00:00"/>
    <n v="47"/>
    <s v="Amon III"/>
    <s v="Inscrito Nuevo"/>
    <m/>
    <m/>
    <m/>
    <m/>
    <d v="2025-02-18T00:00:00"/>
    <d v="2025-05-04T00:00:00"/>
    <s v="Jorge"/>
    <s v="Pedro"/>
    <s v="P"/>
    <s v="P"/>
    <s v="P"/>
    <s v="P"/>
    <s v="F"/>
    <m/>
    <m/>
    <m/>
    <m/>
    <m/>
    <m/>
    <m/>
    <m/>
    <m/>
    <m/>
    <m/>
    <m/>
    <s v="Asistió"/>
    <m/>
    <m/>
    <m/>
    <m/>
    <m/>
    <m/>
    <m/>
    <d v="2025-07-31T00:00:00"/>
    <m/>
    <d v="2025-08-31T00:00:00"/>
    <m/>
    <m/>
    <m/>
    <s v="PPP"/>
    <s v="Juliaca-Febrero-Martes-7:15-9:00-45692"/>
    <s v="Conócete a ti mismo"/>
    <s v="Juliaca-Febrero-Martes-7:15-9:00-45692-Inscrito Nuevo"/>
    <b v="0"/>
    <d v="2025-02-25T00:00:00"/>
    <s v="ALTA"/>
    <s v="01/01/1900"/>
  </r>
  <r>
    <s v="Conócete a ti mismo"/>
    <s v="Febrero"/>
    <s v="Martes"/>
    <x v="0"/>
    <x v="0"/>
    <s v="Marisol"/>
    <s v="71700854"/>
    <s v="Noemi Norma"/>
    <s v="Pariapaza Canaza"/>
    <n v="980847888"/>
    <s v="noemi1234567pc@gmail.com"/>
    <d v="2000-10-31T00:00:00"/>
    <n v="24"/>
    <s v="Amon III"/>
    <s v="Inscrito Nuevo"/>
    <m/>
    <m/>
    <m/>
    <m/>
    <d v="2025-02-18T00:00:00"/>
    <d v="2025-05-04T00:00:00"/>
    <s v="Jorge"/>
    <s v="Pedro"/>
    <s v="P"/>
    <s v="P"/>
    <s v="P"/>
    <s v="P"/>
    <s v="P"/>
    <m/>
    <m/>
    <m/>
    <m/>
    <m/>
    <m/>
    <m/>
    <m/>
    <m/>
    <m/>
    <m/>
    <m/>
    <s v="Asistió"/>
    <m/>
    <m/>
    <m/>
    <m/>
    <m/>
    <m/>
    <m/>
    <d v="2025-07-31T00:00:00"/>
    <m/>
    <d v="2025-08-31T00:00:00"/>
    <m/>
    <m/>
    <m/>
    <s v="PPP"/>
    <s v="Juliaca-Febrero-Martes-7:15-9:00-45692"/>
    <s v="Conócete a ti mismo"/>
    <s v="Juliaca-Febrero-Martes-7:15-9:00-45692-Inscrito Nuevo"/>
    <b v="0"/>
    <d v="2025-02-25T00:00:00"/>
    <s v="ALTA"/>
    <s v="01/01/1900"/>
  </r>
  <r>
    <s v="Conócete a ti mismo"/>
    <s v="Febrero"/>
    <s v="Martes"/>
    <x v="0"/>
    <x v="0"/>
    <s v="Marisol"/>
    <s v="75169203"/>
    <s v="Yoselin Selene"/>
    <s v="Gabo Tarco"/>
    <n v="986221335"/>
    <m/>
    <m/>
    <s v=""/>
    <s v="Amon III"/>
    <s v="Inscrito Nuevo"/>
    <m/>
    <m/>
    <m/>
    <m/>
    <d v="2025-02-18T00:00:00"/>
    <d v="2025-05-04T00:00:00"/>
    <s v="Jorge"/>
    <s v="Pedro"/>
    <s v="P"/>
    <s v="P"/>
    <s v="F"/>
    <s v="F"/>
    <s v="P"/>
    <m/>
    <m/>
    <m/>
    <m/>
    <m/>
    <m/>
    <m/>
    <m/>
    <m/>
    <m/>
    <m/>
    <m/>
    <s v="Asistió"/>
    <m/>
    <m/>
    <m/>
    <m/>
    <m/>
    <m/>
    <m/>
    <d v="2025-07-31T00:00:00"/>
    <m/>
    <d v="2025-08-31T00:00:00"/>
    <m/>
    <m/>
    <m/>
    <s v="PPF"/>
    <s v="Juliaca-Febrero-Martes-7:15-9:00-45692"/>
    <s v="Conócete a ti mismo"/>
    <s v="Juliaca-Febrero-Martes-7:15-9:00-45692-Inscrito Nuevo"/>
    <b v="0"/>
    <d v="2025-02-25T00:00:00"/>
    <s v="ALTA"/>
    <s v="01/01/1900"/>
  </r>
  <r>
    <s v="Conócete a ti mismo"/>
    <s v="Marzo"/>
    <s v="Martes"/>
    <x v="0"/>
    <x v="1"/>
    <s v="Marisol"/>
    <s v="44775559"/>
    <s v="Samuel"/>
    <s v="Amanqui Ramirez"/>
    <n v="957224412"/>
    <s v="samuelix26@gmail.com"/>
    <d v="1986-01-01T00:00:00"/>
    <n v="39"/>
    <m/>
    <s v="Inscrito Nuevo"/>
    <m/>
    <m/>
    <m/>
    <m/>
    <d v="2025-03-25T00:00:00"/>
    <d v="2025-06-11T00:00:00"/>
    <m/>
    <m/>
    <m/>
    <m/>
    <m/>
    <m/>
    <m/>
    <m/>
    <m/>
    <m/>
    <m/>
    <m/>
    <m/>
    <m/>
    <m/>
    <m/>
    <m/>
    <m/>
    <m/>
    <s v="Completar hasta 3ra sem. para evaluar a Probacionista"/>
    <m/>
    <m/>
    <m/>
    <m/>
    <m/>
    <m/>
    <m/>
    <d v="2025-08-31T00:00:00"/>
    <m/>
    <d v="2025-09-30T00:00:00"/>
    <m/>
    <m/>
    <m/>
    <s v=""/>
    <s v="Juliaca-Marzo-Martes-7:15-9:00-45727"/>
    <s v="Conócete a ti mismo"/>
    <s v="Juliaca-Marzo-Martes-7:15-9:00-45727-Inscrito Nuevo"/>
    <b v="0"/>
    <s v="01/01/1900"/>
    <s v="No asistió 1er mes"/>
    <s v="01/01/1900"/>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s v="---"/>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Jorge"/>
    <s v="Pedro"/>
    <n v="7"/>
    <m/>
    <n v="7"/>
    <n v="7"/>
    <n v="6"/>
    <n v="6"/>
    <n v="5"/>
    <n v="0"/>
    <n v="0"/>
    <n v="0"/>
    <n v="0"/>
    <n v="0"/>
    <n v="0"/>
    <n v="0"/>
    <n v="0"/>
    <n v="0"/>
    <n v="0"/>
    <n v="0"/>
    <n v="0"/>
  </r>
  <r>
    <x v="1"/>
    <x v="0"/>
    <x v="1"/>
    <x v="1"/>
    <x v="0"/>
    <x v="0"/>
    <s v=""/>
    <s v=""/>
    <n v="1"/>
    <m/>
    <n v="0"/>
    <n v="0"/>
    <n v="0"/>
    <n v="0"/>
    <n v="0"/>
    <n v="0"/>
    <n v="0"/>
    <n v="0"/>
    <n v="0"/>
    <n v="0"/>
    <n v="0"/>
    <n v="0"/>
    <n v="0"/>
    <n v="0"/>
    <n v="0"/>
    <n v="0"/>
    <n v="0"/>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1"/>
    <x v="1"/>
    <s v=""/>
    <s v=""/>
    <s v=""/>
    <m/>
    <s v=""/>
    <s v=""/>
    <s v=""/>
    <s v=""/>
    <s v=""/>
    <s v=""/>
    <s v=""/>
    <s v=""/>
    <s v=""/>
    <s v=""/>
    <s v=""/>
    <s v=""/>
    <s v=""/>
    <s v=""/>
    <s v=""/>
    <s v=""/>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2"/>
    <x v="1"/>
    <x v="2"/>
    <x v="2"/>
    <x v="2"/>
    <x v="1"/>
    <s v=""/>
    <s v=""/>
    <s v=""/>
    <m/>
    <s v=""/>
    <s v=""/>
    <s v=""/>
    <s v=""/>
    <s v=""/>
    <s v=""/>
    <s v=""/>
    <s v=""/>
    <s v=""/>
    <s v=""/>
    <s v=""/>
    <s v=""/>
    <m/>
    <m/>
    <m/>
    <m/>
    <s v=""/>
  </r>
  <r>
    <x v="3"/>
    <x v="2"/>
    <x v="3"/>
    <x v="3"/>
    <x v="2"/>
    <x v="2"/>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Juliaca-Febrero-Martes-7:15-9:00-45692-Inscrito Nuevo"/>
    <x v="0"/>
    <x v="0"/>
    <x v="0"/>
    <s v="2025"/>
    <x v="0"/>
    <x v="0"/>
    <x v="0"/>
    <n v="7"/>
    <m/>
    <n v="7"/>
    <n v="7"/>
    <n v="6"/>
    <n v="6"/>
    <n v="5"/>
    <n v="0"/>
    <n v="0"/>
    <n v="0"/>
    <n v="0"/>
    <n v="0"/>
    <n v="0"/>
    <n v="0"/>
    <n v="0"/>
    <n v="0"/>
    <n v="0"/>
    <n v="0"/>
    <n v="0"/>
  </r>
  <r>
    <s v="Juliaca-Marzo-Martes-7:15-9:00-45727-Inscrito Nuevo"/>
    <x v="0"/>
    <x v="1"/>
    <x v="1"/>
    <s v="2025"/>
    <x v="0"/>
    <x v="1"/>
    <x v="1"/>
    <n v="1"/>
    <m/>
    <n v="0"/>
    <n v="0"/>
    <n v="0"/>
    <n v="0"/>
    <n v="0"/>
    <n v="0"/>
    <n v="0"/>
    <n v="0"/>
    <n v="0"/>
    <n v="0"/>
    <n v="0"/>
    <n v="0"/>
    <n v="0"/>
    <n v="0"/>
    <n v="0"/>
    <n v="0"/>
    <n v="0"/>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s v=""/>
    <x v="1"/>
    <x v="1"/>
    <x v="1"/>
    <s v=""/>
    <m/>
    <s v=""/>
    <s v=""/>
    <s v=""/>
    <s v=""/>
    <s v=""/>
    <s v=""/>
    <s v=""/>
    <s v=""/>
    <s v=""/>
    <s v=""/>
    <s v=""/>
    <s v=""/>
    <s v=""/>
    <s v=""/>
    <s v=""/>
    <s v=""/>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r>
    <s v=""/>
    <x v="1"/>
    <x v="2"/>
    <x v="2"/>
    <m/>
    <x v="1"/>
    <x v="1"/>
    <x v="1"/>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s v="Marisol"/>
    <s v="71955168"/>
    <s v="Ester Mayumi"/>
    <s v="Soto Apaza"/>
    <n v="919564400"/>
    <s v="soto.mayu29@gmail.com"/>
    <d v="1993-03-29T00:00:00"/>
    <n v="31"/>
    <s v="Amon III"/>
    <x v="0"/>
    <m/>
    <m/>
    <m/>
    <m/>
    <d v="2025-02-18T00:00:00"/>
    <d v="2025-05-04T00:00:00"/>
    <x v="0"/>
    <x v="0"/>
    <s v="P"/>
    <s v="P"/>
    <s v="P"/>
    <s v="P"/>
    <s v="P"/>
    <m/>
    <m/>
    <m/>
    <m/>
    <m/>
    <m/>
    <m/>
    <m/>
    <m/>
    <m/>
    <m/>
    <m/>
    <s v="Asistió"/>
    <m/>
    <m/>
    <m/>
    <m/>
    <m/>
    <m/>
    <m/>
    <d v="2025-07-31T00:00:00"/>
    <m/>
    <d v="2025-08-31T00:00:00"/>
    <m/>
    <m/>
    <m/>
    <s v="PPP"/>
    <s v="Juliaca-Febrero-Martes-7:15-9:00-45692"/>
    <s v="Conócete a ti mismo"/>
    <x v="0"/>
    <x v="0"/>
  </r>
  <r>
    <x v="0"/>
    <x v="0"/>
    <x v="0"/>
    <x v="0"/>
    <x v="0"/>
    <s v="Marisol"/>
    <s v="70568136"/>
    <s v="Gustavo"/>
    <s v="Canaza Solis"/>
    <n v="994240474"/>
    <s v="timiricc199@gmail.com"/>
    <d v="1988-11-29T00:00:00"/>
    <n v="36"/>
    <s v="Amon III"/>
    <x v="0"/>
    <m/>
    <m/>
    <m/>
    <m/>
    <d v="2025-02-18T00:00:00"/>
    <d v="2025-05-04T00:00:00"/>
    <x v="0"/>
    <x v="0"/>
    <s v="P"/>
    <s v="P"/>
    <s v="P"/>
    <s v="P"/>
    <s v="P"/>
    <m/>
    <m/>
    <m/>
    <m/>
    <m/>
    <m/>
    <m/>
    <m/>
    <m/>
    <m/>
    <m/>
    <m/>
    <s v="Asistió"/>
    <m/>
    <m/>
    <m/>
    <m/>
    <m/>
    <m/>
    <m/>
    <d v="2025-07-31T00:00:00"/>
    <m/>
    <d v="2025-08-31T00:00:00"/>
    <m/>
    <m/>
    <m/>
    <s v="PPP"/>
    <s v="Juliaca-Febrero-Martes-7:15-9:00-45692"/>
    <s v="Conócete a ti mismo"/>
    <x v="0"/>
    <x v="0"/>
  </r>
  <r>
    <x v="0"/>
    <x v="0"/>
    <x v="0"/>
    <x v="0"/>
    <x v="0"/>
    <s v="Marisol"/>
    <s v="73580757"/>
    <s v="Mijail Estefeno"/>
    <s v="Guerro Ticona"/>
    <n v="990414144"/>
    <s v="guerromijail7@gmail.com"/>
    <d v="2003-10-03T00:00:00"/>
    <n v="21"/>
    <s v="Amon III"/>
    <x v="0"/>
    <m/>
    <m/>
    <m/>
    <m/>
    <d v="2025-02-18T00:00:00"/>
    <d v="2025-05-04T00:00:00"/>
    <x v="0"/>
    <x v="0"/>
    <s v="P"/>
    <s v="P"/>
    <s v="P"/>
    <s v="P"/>
    <s v="F"/>
    <m/>
    <m/>
    <m/>
    <m/>
    <m/>
    <m/>
    <m/>
    <m/>
    <m/>
    <m/>
    <m/>
    <m/>
    <s v="Asistió"/>
    <m/>
    <m/>
    <m/>
    <m/>
    <m/>
    <m/>
    <m/>
    <d v="2025-07-31T00:00:00"/>
    <m/>
    <d v="2025-08-31T00:00:00"/>
    <m/>
    <m/>
    <m/>
    <s v="PPP"/>
    <s v="Juliaca-Febrero-Martes-7:15-9:00-45692"/>
    <s v="Conócete a ti mismo"/>
    <x v="0"/>
    <x v="0"/>
  </r>
  <r>
    <x v="0"/>
    <x v="0"/>
    <x v="0"/>
    <x v="0"/>
    <x v="0"/>
    <s v="Marisol"/>
    <s v="47609206"/>
    <s v="Luz Margot"/>
    <s v="Mamani Quispe"/>
    <n v="948305264"/>
    <s v="luzmargot44@gmail.com"/>
    <d v="1992-10-02T00:00:00"/>
    <n v="32"/>
    <s v="Amon III"/>
    <x v="0"/>
    <m/>
    <m/>
    <m/>
    <m/>
    <d v="2025-02-18T00:00:00"/>
    <d v="2025-05-04T00:00:00"/>
    <x v="0"/>
    <x v="0"/>
    <s v="P"/>
    <s v="P"/>
    <s v="P"/>
    <s v="P"/>
    <s v="P"/>
    <m/>
    <m/>
    <m/>
    <m/>
    <m/>
    <m/>
    <m/>
    <m/>
    <m/>
    <m/>
    <m/>
    <m/>
    <s v="Asistió"/>
    <m/>
    <m/>
    <m/>
    <m/>
    <m/>
    <m/>
    <m/>
    <d v="2025-07-31T00:00:00"/>
    <m/>
    <d v="2025-08-31T00:00:00"/>
    <m/>
    <m/>
    <m/>
    <s v="PPP"/>
    <s v="Juliaca-Febrero-Martes-7:15-9:00-45692"/>
    <s v="Conócete a ti mismo"/>
    <x v="0"/>
    <x v="0"/>
  </r>
  <r>
    <x v="0"/>
    <x v="0"/>
    <x v="0"/>
    <x v="0"/>
    <x v="0"/>
    <s v="Marisol"/>
    <s v="02447182"/>
    <s v="Willinton "/>
    <s v="Muñoz Rosada"/>
    <n v="974677783"/>
    <s v="willintonmuro77@outlook.com"/>
    <d v="1977-06-03T00:00:00"/>
    <n v="47"/>
    <s v="Amon III"/>
    <x v="0"/>
    <m/>
    <m/>
    <m/>
    <m/>
    <d v="2025-02-18T00:00:00"/>
    <d v="2025-05-04T00:00:00"/>
    <x v="0"/>
    <x v="0"/>
    <s v="P"/>
    <s v="P"/>
    <s v="P"/>
    <s v="P"/>
    <s v="F"/>
    <m/>
    <m/>
    <m/>
    <m/>
    <m/>
    <m/>
    <m/>
    <m/>
    <m/>
    <m/>
    <m/>
    <m/>
    <s v="Asistió"/>
    <m/>
    <m/>
    <m/>
    <m/>
    <m/>
    <m/>
    <m/>
    <d v="2025-07-31T00:00:00"/>
    <m/>
    <d v="2025-08-31T00:00:00"/>
    <m/>
    <m/>
    <m/>
    <s v="PPP"/>
    <s v="Juliaca-Febrero-Martes-7:15-9:00-45692"/>
    <s v="Conócete a ti mismo"/>
    <x v="0"/>
    <x v="0"/>
  </r>
  <r>
    <x v="0"/>
    <x v="0"/>
    <x v="0"/>
    <x v="0"/>
    <x v="0"/>
    <s v="Marisol"/>
    <s v="71700854"/>
    <s v="Noemi Norma"/>
    <s v="Pariapaza Canaza"/>
    <n v="980847888"/>
    <s v="noemi1234567pc@gmail.com"/>
    <d v="2000-10-31T00:00:00"/>
    <n v="24"/>
    <s v="Amon III"/>
    <x v="0"/>
    <m/>
    <m/>
    <m/>
    <m/>
    <d v="2025-02-18T00:00:00"/>
    <d v="2025-05-04T00:00:00"/>
    <x v="0"/>
    <x v="0"/>
    <s v="P"/>
    <s v="P"/>
    <s v="P"/>
    <s v="P"/>
    <s v="P"/>
    <m/>
    <m/>
    <m/>
    <m/>
    <m/>
    <m/>
    <m/>
    <m/>
    <m/>
    <m/>
    <m/>
    <m/>
    <s v="Asistió"/>
    <m/>
    <m/>
    <m/>
    <m/>
    <m/>
    <m/>
    <m/>
    <d v="2025-07-31T00:00:00"/>
    <m/>
    <d v="2025-08-31T00:00:00"/>
    <m/>
    <m/>
    <m/>
    <s v="PPP"/>
    <s v="Juliaca-Febrero-Martes-7:15-9:00-45692"/>
    <s v="Conócete a ti mismo"/>
    <x v="0"/>
    <x v="0"/>
  </r>
  <r>
    <x v="0"/>
    <x v="0"/>
    <x v="0"/>
    <x v="0"/>
    <x v="0"/>
    <s v="Marisol"/>
    <s v="75169203"/>
    <s v="Yoselin Selene"/>
    <s v="Gabo Tarco"/>
    <n v="986221335"/>
    <m/>
    <m/>
    <s v=""/>
    <s v="Amon III"/>
    <x v="0"/>
    <m/>
    <m/>
    <m/>
    <m/>
    <d v="2025-02-18T00:00:00"/>
    <d v="2025-05-04T00:00:00"/>
    <x v="0"/>
    <x v="0"/>
    <s v="P"/>
    <s v="P"/>
    <s v="F"/>
    <s v="F"/>
    <s v="P"/>
    <m/>
    <m/>
    <m/>
    <m/>
    <m/>
    <m/>
    <m/>
    <m/>
    <m/>
    <m/>
    <m/>
    <m/>
    <s v="Asistió"/>
    <m/>
    <m/>
    <m/>
    <m/>
    <m/>
    <m/>
    <m/>
    <d v="2025-07-31T00:00:00"/>
    <m/>
    <d v="2025-08-31T00:00:00"/>
    <m/>
    <m/>
    <m/>
    <s v="PPF"/>
    <s v="Juliaca-Febrero-Martes-7:15-9:00-45692"/>
    <s v="Conócete a ti mismo"/>
    <x v="0"/>
    <x v="0"/>
  </r>
  <r>
    <x v="0"/>
    <x v="1"/>
    <x v="0"/>
    <x v="0"/>
    <x v="1"/>
    <s v="Marisol"/>
    <s v="44775559"/>
    <s v="Samuel"/>
    <s v="Amanqui Ramirez"/>
    <n v="957224412"/>
    <s v="samuelix26@gmail.com"/>
    <d v="1986-01-01T00:00:00"/>
    <n v="39"/>
    <m/>
    <x v="0"/>
    <m/>
    <m/>
    <m/>
    <m/>
    <d v="2025-03-25T00:00:00"/>
    <d v="2025-06-11T00:00:00"/>
    <x v="1"/>
    <x v="1"/>
    <m/>
    <m/>
    <m/>
    <m/>
    <m/>
    <m/>
    <m/>
    <m/>
    <m/>
    <m/>
    <m/>
    <m/>
    <m/>
    <m/>
    <m/>
    <m/>
    <m/>
    <s v="Completar hasta 3ra sem. para evaluar a Probacionista"/>
    <m/>
    <m/>
    <m/>
    <m/>
    <m/>
    <m/>
    <m/>
    <d v="2025-08-31T00:00:00"/>
    <m/>
    <d v="2025-09-30T00:00:00"/>
    <m/>
    <m/>
    <m/>
    <s v=""/>
    <s v="Juliaca-Marzo-Martes-7:15-9:00-45727"/>
    <s v="Conócete a ti mismo"/>
    <x v="1"/>
    <x v="0"/>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2"/>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m/>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r>
    <x v="1"/>
    <x v="2"/>
    <x v="1"/>
    <x v="1"/>
    <x v="2"/>
    <m/>
    <m/>
    <m/>
    <m/>
    <m/>
    <m/>
    <m/>
    <s v=""/>
    <m/>
    <x v="1"/>
    <m/>
    <m/>
    <m/>
    <m/>
    <s v=""/>
    <s v=""/>
    <x v="1"/>
    <x v="1"/>
    <m/>
    <m/>
    <m/>
    <m/>
    <m/>
    <m/>
    <m/>
    <m/>
    <m/>
    <m/>
    <m/>
    <m/>
    <m/>
    <m/>
    <m/>
    <m/>
    <m/>
    <s v=""/>
    <m/>
    <m/>
    <m/>
    <m/>
    <s v=""/>
    <m/>
    <m/>
    <s v=""/>
    <m/>
    <s v=""/>
    <m/>
    <m/>
    <m/>
    <s v=""/>
    <s v=""/>
    <s v=""/>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A08C0D-5F27-43CE-947E-87DCF424B3C0}" name="TablaDinámica3" cacheId="5827"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8"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3">
    <i>
      <x/>
      <x v="1"/>
    </i>
    <i>
      <x v="1"/>
      <x v="1"/>
    </i>
    <i>
      <x v="2"/>
      <x/>
    </i>
  </rowItems>
  <colItems count="1">
    <i/>
  </colItems>
  <formats count="6">
    <format dxfId="93">
      <pivotArea dataOnly="0" labelOnly="1" outline="0" fieldPosition="0">
        <references count="1">
          <reference field="4" count="0"/>
        </references>
      </pivotArea>
    </format>
    <format dxfId="94">
      <pivotArea field="3" type="button" dataOnly="0" labelOnly="1" outline="0" axis="axisRow" fieldPosition="1"/>
    </format>
    <format dxfId="95">
      <pivotArea field="4" type="button" dataOnly="0" labelOnly="1" outline="0" axis="axisRow" fieldPosition="0"/>
    </format>
    <format dxfId="96">
      <pivotArea field="4" type="button" dataOnly="0" labelOnly="1" outline="0" axis="axisRow" fieldPosition="0"/>
    </format>
    <format dxfId="97">
      <pivotArea dataOnly="0" labelOnly="1" outline="0" fieldPosition="0">
        <references count="1">
          <reference field="4" count="1">
            <x v="2"/>
          </reference>
        </references>
      </pivotArea>
    </format>
    <format dxfId="98">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5845"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7"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m="1" x="3"/>
        <item m="1" x="15"/>
        <item x="0"/>
        <item x="1"/>
      </items>
      <extLst>
        <ext xmlns:x14="http://schemas.microsoft.com/office/spreadsheetml/2009/9/main" uri="{2946ED86-A175-432a-8AC1-64E0C546D7DE}">
          <x14:pivotField fillDownLabels="1"/>
        </ext>
      </extLst>
    </pivotField>
    <pivotField axis="axisRow" compact="0" outline="0" showAll="0" defaultSubtotal="0">
      <items count="13">
        <item x="2"/>
        <item m="1" x="3"/>
        <item m="1" x="5"/>
        <item m="1" x="6"/>
        <item m="1" x="7"/>
        <item m="1" x="8"/>
        <item m="1" x="9"/>
        <item m="1" x="10"/>
        <item m="1" x="11"/>
        <item m="1" x="12"/>
        <item x="0"/>
        <item x="1"/>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8">
        <item x="1"/>
        <item m="1" x="2"/>
        <item m="1" x="3"/>
        <item m="1" x="4"/>
        <item m="1" x="5"/>
        <item m="1" x="6"/>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4">
    <i>
      <x/>
      <x/>
      <x/>
      <x/>
      <x/>
    </i>
    <i>
      <x v="14"/>
      <x v="10"/>
      <x v="1"/>
      <x v="7"/>
      <x v="6"/>
    </i>
    <i>
      <x v="15"/>
      <x v="11"/>
      <x v="1"/>
      <x/>
      <x/>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5858"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8"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2">
        <item m="1" x="3"/>
        <item x="0"/>
        <item m="1" x="4"/>
        <item x="2"/>
        <item m="1" x="5"/>
        <item m="1" x="6"/>
        <item m="1" x="7"/>
        <item m="1" x="8"/>
        <item m="1" x="9"/>
        <item m="1" x="1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m="1" x="16"/>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x="1"/>
        <item m="1" x="4"/>
        <item m="1" x="5"/>
        <item m="1" x="6"/>
        <item m="1" x="7"/>
        <item m="1" x="8"/>
        <item m="1" x="3"/>
        <item x="0"/>
        <item x="2"/>
      </items>
      <extLst>
        <ext xmlns:x14="http://schemas.microsoft.com/office/spreadsheetml/2009/9/main" uri="{2946ED86-A175-432a-8AC1-64E0C546D7DE}">
          <x14:pivotField fillDownLabels="1"/>
        </ext>
      </extLst>
    </pivotField>
    <pivotField axis="axisRow" compact="0" outline="0" showAll="0" defaultSubtotal="0">
      <items count="7">
        <item x="1"/>
        <item m="1" x="2"/>
        <item m="1" x="3"/>
        <item m="1" x="4"/>
        <item m="1" x="5"/>
        <item m="1" x="6"/>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9">
        <item x="2"/>
        <item m="1" x="4"/>
        <item m="1" x="5"/>
        <item m="1" x="6"/>
        <item m="1" x="7"/>
        <item m="1" x="8"/>
        <item m="1" x="9"/>
        <item m="1" x="10"/>
        <item m="1" x="11"/>
        <item m="1" x="12"/>
        <item m="1" x="13"/>
        <item m="1" x="14"/>
        <item m="1" x="15"/>
        <item m="1" x="16"/>
        <item m="1" x="18"/>
        <item m="1" x="17"/>
        <item m="1" x="3"/>
        <item x="0"/>
        <item x="1"/>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2">
    <i>
      <x v="14"/>
      <x v="17"/>
      <x v="2"/>
      <x/>
      <x v="7"/>
      <x v="6"/>
    </i>
    <i>
      <x v="15"/>
      <x v="18"/>
      <x v="2"/>
      <x/>
      <x/>
      <x/>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5836"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49" firstHeaderRow="0" firstDataRow="1" firstDataCol="3"/>
  <pivotFields count="28">
    <pivotField name="Grupo" axis="axisRow" compact="0" outline="0" showAll="0" defaultSubtotal="0">
      <items count="34">
        <item x="2"/>
        <item m="1" x="19"/>
        <item m="1" x="20"/>
        <item m="1" x="21"/>
        <item m="1" x="22"/>
        <item m="1" x="23"/>
        <item m="1" x="29"/>
        <item m="1" x="24"/>
        <item m="1" x="25"/>
        <item m="1" x="30"/>
        <item m="1" x="31"/>
        <item m="1" x="32"/>
        <item m="1" x="33"/>
        <item x="3"/>
        <item m="1" x="26"/>
        <item m="1" x="27"/>
        <item m="1" x="28"/>
        <item m="1" x="5"/>
        <item m="1" x="6"/>
        <item m="1" x="7"/>
        <item m="1" x="8"/>
        <item m="1" x="9"/>
        <item m="1" x="10"/>
        <item m="1" x="11"/>
        <item m="1" x="12"/>
        <item m="1" x="13"/>
        <item m="1" x="16"/>
        <item m="1" x="14"/>
        <item m="1" x="15"/>
        <item m="1" x="17"/>
        <item m="1" x="18"/>
        <item m="1" x="4"/>
        <item x="0"/>
        <item x="1"/>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m="1" x="4"/>
        <item m="1" x="16"/>
        <item x="0"/>
        <item x="1"/>
        <item x="3"/>
      </items>
      <extLst>
        <ext xmlns:x14="http://schemas.microsoft.com/office/spreadsheetml/2009/9/main" uri="{2946ED86-A175-432a-8AC1-64E0C546D7DE}">
          <x14:pivotField fillDownLabels="1"/>
        </ext>
      </extLst>
    </pivotField>
    <pivotField compact="0" outline="0" showAll="0">
      <items count="25">
        <item m="1" x="16"/>
        <item x="0"/>
        <item x="1"/>
        <item m="1" x="17"/>
        <item m="1" x="18"/>
        <item m="1" x="19"/>
        <item m="1" x="20"/>
        <item m="1" x="21"/>
        <item m="1" x="22"/>
        <item m="1" x="23"/>
        <item x="2"/>
        <item m="1" x="14"/>
        <item m="1" x="7"/>
        <item m="1" x="6"/>
        <item m="1" x="4"/>
        <item m="1" x="10"/>
        <item m="1" x="9"/>
        <item m="1" x="5"/>
        <item m="1" x="8"/>
        <item m="1" x="13"/>
        <item m="1" x="12"/>
        <item m="1" x="15"/>
        <item m="1" x="11"/>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5">
    <i>
      <x/>
      <x/>
      <x/>
    </i>
    <i>
      <x v="16"/>
      <x v="32"/>
      <x v="1"/>
    </i>
    <i>
      <x v="17"/>
      <x v="33"/>
      <x v="1"/>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5858"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9" firstHeaderRow="1" firstDataRow="1" firstDataCol="5" rowPageCount="2" colPageCount="1"/>
  <pivotFields count="61">
    <pivotField axis="axisRow" compact="0" outline="0" showAll="0" defaultSubtotal="0">
      <items count="4">
        <item h="1" m="1" x="2"/>
        <item x="0"/>
        <item h="1" m="1" x="3"/>
        <item h="1" x="1"/>
      </items>
      <extLst>
        <ext xmlns:x14="http://schemas.microsoft.com/office/spreadsheetml/2009/9/main" uri="{2946ED86-A175-432a-8AC1-64E0C546D7DE}">
          <x14:pivotField fillDownLabels="1"/>
        </ext>
      </extLst>
    </pivotField>
    <pivotField axis="axisPage" compact="0" outline="0" multipleItemSelectionAllowed="1" showAll="0">
      <items count="12">
        <item m="1" x="3"/>
        <item x="0"/>
        <item m="1" x="4"/>
        <item m="1" x="5"/>
        <item m="1" x="6"/>
        <item m="1" x="7"/>
        <item m="1" x="8"/>
        <item m="1" x="9"/>
        <item m="1" x="10"/>
        <item x="2"/>
        <item x="1"/>
        <item t="default"/>
      </items>
      <extLst>
        <ext xmlns:x14="http://schemas.microsoft.com/office/spreadsheetml/2009/9/main" uri="{2946ED86-A175-432a-8AC1-64E0C546D7DE}">
          <x14:pivotField fillDownLabels="1"/>
        </ext>
      </extLst>
    </pivotField>
    <pivotField compact="0" outline="0" showAll="0">
      <items count="9">
        <item m="1" x="5"/>
        <item m="1" x="2"/>
        <item m="1" x="3"/>
        <item x="0"/>
        <item m="1" x="4"/>
        <item m="1" x="6"/>
        <item m="1" x="7"/>
        <item x="1"/>
        <item t="default"/>
      </items>
      <extLst>
        <ext xmlns:x14="http://schemas.microsoft.com/office/spreadsheetml/2009/9/main" uri="{2946ED86-A175-432a-8AC1-64E0C546D7DE}">
          <x14:pivotField fillDownLabels="1"/>
        </ext>
      </extLst>
    </pivotField>
    <pivotField compact="0" outline="0" showAll="0">
      <items count="7">
        <item m="1" x="4"/>
        <item m="1" x="3"/>
        <item x="0"/>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m="1" x="16"/>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m="1" x="4"/>
        <item m="1" x="5"/>
        <item m="1" x="6"/>
        <item m="1" x="7"/>
        <item x="1"/>
        <item m="1" x="8"/>
        <item m="1" x="3"/>
        <item x="0"/>
        <item x="2"/>
      </items>
      <extLst>
        <ext xmlns:x14="http://schemas.microsoft.com/office/spreadsheetml/2009/9/main" uri="{2946ED86-A175-432a-8AC1-64E0C546D7DE}">
          <x14:pivotField fillDownLabels="1"/>
        </ext>
      </extLst>
    </pivotField>
    <pivotField axis="axisRow" compact="0" outline="0" showAll="0">
      <items count="8">
        <item m="1" x="2"/>
        <item m="1" x="3"/>
        <item m="1" x="4"/>
        <item m="1" x="5"/>
        <item x="1"/>
        <item m="1" x="6"/>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2">
    <i>
      <x v="14"/>
      <x v="1"/>
      <x/>
      <x v="7"/>
      <x v="6"/>
    </i>
    <i>
      <x v="15"/>
      <x v="1"/>
      <x/>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3">
        <i x="0" s="1"/>
        <i x="1" s="1"/>
        <i x="2" s="1"/>
        <i x="6" s="1" nd="1"/>
        <i x="5" s="1" nd="1"/>
        <i x="3" s="1" nd="1"/>
        <i x="9" s="1" nd="1"/>
        <i x="8" s="1" nd="1"/>
        <i x="4" s="1" nd="1"/>
        <i x="7" s="1" nd="1"/>
        <i x="12" s="1" nd="1"/>
        <i x="11"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1">
        <i x="0" s="1"/>
        <i x="1" s="1"/>
        <i x="4" s="1" nd="1"/>
        <i x="3" s="1" nd="1"/>
        <i x="7" s="1" nd="1"/>
        <i x="6" s="1" nd="1"/>
        <i x="5" s="1" nd="1"/>
        <i x="10" s="1" nd="1"/>
        <i x="9" s="1" nd="1"/>
        <i x="8"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5" s="1" nd="1"/>
        <i x="2" s="1" nd="1"/>
        <i x="3" s="1" nd="1"/>
        <i x="4" s="1" nd="1"/>
        <i x="6" s="1" nd="1"/>
        <i x="7"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nd="1"/>
        <i x="2" nd="1"/>
        <i x="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4">
        <i x="0" s="1"/>
        <i x="1" s="1"/>
        <i x="2" s="1"/>
        <i x="3" s="1"/>
        <i x="16" s="1" nd="1"/>
        <i x="17" s="1" nd="1"/>
        <i x="18" s="1" nd="1"/>
        <i x="19" s="1" nd="1"/>
        <i x="20" s="1" nd="1"/>
        <i x="21" s="1" nd="1"/>
        <i x="22" s="1" nd="1"/>
        <i x="23" s="1" nd="1"/>
        <i x="14" s="1" nd="1"/>
        <i x="7" s="1" nd="1"/>
        <i x="6" s="1" nd="1"/>
        <i x="4" s="1" nd="1"/>
        <i x="10" s="1" nd="1"/>
        <i x="9" s="1" nd="1"/>
        <i x="5" s="1" nd="1"/>
        <i x="8" s="1" nd="1"/>
        <i x="13" s="1" nd="1"/>
        <i x="12" s="1" nd="1"/>
        <i x="15" s="1" nd="1"/>
        <i x="11"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047EB770-45B4-43E7-AC42-1C1768B2F9D1}"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E58280F4-1C67-4A7E-B471-8EE7839A66DA}"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2BD9EAB5-7535-4905-B478-D37D09746671}"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3A68A4-3D0C-45B7-B32A-EAD4785D41B5}" name="Tabla2" displayName="Tabla2" ref="B5:C102" totalsRowShown="0" headerRowDxfId="2">
  <autoFilter ref="B5:C102" xr:uid="{C4FD57D3-6F2A-447A-8FCE-3E92FAF779C7}"/>
  <tableColumns count="2">
    <tableColumn id="1" xr3:uid="{042A7991-8DD5-4252-9F07-254DAB67108A}" name="FERIADOS" dataDxfId="1"/>
    <tableColumn id="2" xr3:uid="{E6F6CF4C-3456-4860-994A-43CF15D0C365}"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AA4" activePane="bottomRight" state="frozen"/>
      <selection pane="bottomRight" activeCell="AD11" sqref="AD11"/>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45692</v>
      </c>
      <c r="G4" s="45" t="s">
        <v>76</v>
      </c>
      <c r="H4" s="163" t="s">
        <v>77</v>
      </c>
      <c r="I4" s="42" t="s">
        <v>78</v>
      </c>
      <c r="J4" s="28" t="s">
        <v>79</v>
      </c>
      <c r="K4" s="258">
        <v>919564400</v>
      </c>
      <c r="L4" s="68" t="s">
        <v>80</v>
      </c>
      <c r="M4" s="259">
        <v>34057</v>
      </c>
      <c r="N4" s="238">
        <f ca="1">IF(Tabla1[[#This Row],[Fecha de nac]]="","",IF(Tabla1[[#This Row],[Fecha Finalización]] &gt;=TODAY(), DATEDIF(Tabla1[[#This Row],[Fecha de nac]],TODAY(),"y"), ROUNDDOWN((Tabla1[[#This Row],[Fecha Finalización]] -Tabla1[[#This Row],[Fecha de nac]])/365,0)))</f>
        <v>31</v>
      </c>
      <c r="O4" s="168" t="s">
        <v>81</v>
      </c>
      <c r="P4" s="72" t="s">
        <v>82</v>
      </c>
      <c r="Q4" s="73"/>
      <c r="R4" s="78"/>
      <c r="S4" s="78"/>
      <c r="T4" s="78"/>
      <c r="U4" s="240">
        <f>IF(F4="","",Tabla1[[#This Row],[Fecha Inicio grupo]]+3*7-7)</f>
        <v>45706</v>
      </c>
      <c r="V4" s="241">
        <f>IF(F4="","",EDATE(Tabla1[[#This Row],[Fecha Inicio grupo]],3))</f>
        <v>45781</v>
      </c>
      <c r="W4" s="34" t="s">
        <v>83</v>
      </c>
      <c r="X4" s="34" t="s">
        <v>84</v>
      </c>
      <c r="Y4" s="76" t="s">
        <v>85</v>
      </c>
      <c r="Z4" s="76" t="s">
        <v>85</v>
      </c>
      <c r="AA4" s="76" t="s">
        <v>85</v>
      </c>
      <c r="AB4" s="76" t="s">
        <v>85</v>
      </c>
      <c r="AC4" s="76" t="s">
        <v>85</v>
      </c>
      <c r="AD4" s="76" t="s">
        <v>86</v>
      </c>
      <c r="AE4" s="76"/>
      <c r="AF4" s="76"/>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45869</v>
      </c>
      <c r="AY4" s="39"/>
      <c r="AZ4" s="249">
        <f>IF(V4="","",EOMONTH(EDATE(Tabla1[[#This Row],[Fecha Finalización]],3),0))</f>
        <v>45900</v>
      </c>
      <c r="BA4" s="39"/>
      <c r="BB4" s="39"/>
      <c r="BC4" s="235"/>
      <c r="BD4" s="233" t="str">
        <f>IF(F4="","",Tabla1[[#This Row],[sem 01]]&amp;Tabla1[[#This Row],[sem 02]]&amp;Tabla1[[#This Row],[sem 03]])</f>
        <v>PPP</v>
      </c>
      <c r="BE4" s="234" t="str">
        <f>IF(TRIM(F4)="","",$B$1&amp;"-"&amp;SUBSTITUTE(Tabla1[[#This Row],[Mes Inscrito]]," ","")&amp;"-"&amp;SUBSTITUTE(Tabla1[[#This Row],[Dia de clases Inscrito]]," ","")&amp;"-"&amp;SUBSTITUTE(Tabla1[[#This Row],[Horario Inscrito]]," ","")&amp;"-"&amp;Tabla1[[#This Row],[Fecha Inicio grupo]])</f>
        <v>Juliaca-Febrero-Martes-7:15-9:00-45692</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Juliaca-Febrero-Martes-7:15-9:00-45692-Inscrito Nuevo</v>
      </c>
      <c r="BH4" s="308"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9">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4" s="30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9"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45692</v>
      </c>
      <c r="G5" s="45" t="s">
        <v>76</v>
      </c>
      <c r="H5" s="163" t="s">
        <v>87</v>
      </c>
      <c r="I5" s="28" t="s">
        <v>88</v>
      </c>
      <c r="J5" s="28" t="s">
        <v>89</v>
      </c>
      <c r="K5" s="69">
        <v>994240474</v>
      </c>
      <c r="L5" s="68" t="s">
        <v>90</v>
      </c>
      <c r="M5" s="46">
        <v>32476</v>
      </c>
      <c r="N5" s="238">
        <f ca="1">IF(Tabla1[[#This Row],[Fecha de nac]]="","",IF(Tabla1[[#This Row],[Fecha Finalización]] &gt;=TODAY(), DATEDIF(Tabla1[[#This Row],[Fecha de nac]],TODAY(),"y"), ROUNDDOWN((Tabla1[[#This Row],[Fecha Finalización]] -Tabla1[[#This Row],[Fecha de nac]])/365,0)))</f>
        <v>36</v>
      </c>
      <c r="O5" s="168" t="s">
        <v>81</v>
      </c>
      <c r="P5" s="72" t="s">
        <v>82</v>
      </c>
      <c r="Q5" s="73"/>
      <c r="R5" s="78"/>
      <c r="S5" s="78"/>
      <c r="T5" s="78"/>
      <c r="U5" s="240">
        <f>IF(F5="","",Tabla1[[#This Row],[Fecha Inicio grupo]]+3*7-7)</f>
        <v>45706</v>
      </c>
      <c r="V5" s="241">
        <f>IF(F5="","",EDATE(Tabla1[[#This Row],[Fecha Inicio grupo]],3))</f>
        <v>45781</v>
      </c>
      <c r="W5" s="34" t="s">
        <v>83</v>
      </c>
      <c r="X5" s="34" t="s">
        <v>84</v>
      </c>
      <c r="Y5" s="76" t="s">
        <v>85</v>
      </c>
      <c r="Z5" s="76" t="s">
        <v>85</v>
      </c>
      <c r="AA5" s="76" t="s">
        <v>85</v>
      </c>
      <c r="AB5" s="76" t="s">
        <v>85</v>
      </c>
      <c r="AC5" s="76" t="s">
        <v>85</v>
      </c>
      <c r="AD5" s="76" t="s">
        <v>85</v>
      </c>
      <c r="AE5" s="76"/>
      <c r="AF5" s="76"/>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45869</v>
      </c>
      <c r="AY5" s="39"/>
      <c r="AZ5" s="249">
        <f>IF(V5="","",EOMONTH(EDATE(Tabla1[[#This Row],[Fecha Finalización]],3),0))</f>
        <v>45900</v>
      </c>
      <c r="BA5" s="39"/>
      <c r="BB5" s="39"/>
      <c r="BC5" s="235"/>
      <c r="BD5" s="233" t="str">
        <f>IF(F5="","",Tabla1[[#This Row],[sem 01]]&amp;Tabla1[[#This Row],[sem 02]]&amp;Tabla1[[#This Row],[sem 03]])</f>
        <v>PPP</v>
      </c>
      <c r="BE5" s="234" t="str">
        <f>IF(TRIM(F5)="","",$B$1&amp;"-"&amp;SUBSTITUTE(Tabla1[[#This Row],[Mes Inscrito]]," ","")&amp;"-"&amp;SUBSTITUTE(Tabla1[[#This Row],[Dia de clases Inscrito]]," ","")&amp;"-"&amp;SUBSTITUTE(Tabla1[[#This Row],[Horario Inscrito]]," ","")&amp;"-"&amp;Tabla1[[#This Row],[Fecha Inicio grupo]])</f>
        <v>Juliaca-Febrero-Martes-7:15-9:00-45692</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Juliaca-Febrero-Martes-7:15-9:00-45692-Inscrito Nuevo</v>
      </c>
      <c r="BH5" s="308"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9">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5" s="30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9"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45692</v>
      </c>
      <c r="G6" s="45" t="s">
        <v>76</v>
      </c>
      <c r="H6" s="163" t="s">
        <v>91</v>
      </c>
      <c r="I6" s="28" t="s">
        <v>92</v>
      </c>
      <c r="J6" s="28" t="s">
        <v>93</v>
      </c>
      <c r="K6" s="69">
        <v>990414144</v>
      </c>
      <c r="L6" s="68" t="s">
        <v>94</v>
      </c>
      <c r="M6" s="46">
        <v>37897</v>
      </c>
      <c r="N6" s="238">
        <f ca="1">IF(Tabla1[[#This Row],[Fecha de nac]]="","",IF(Tabla1[[#This Row],[Fecha Finalización]] &gt;=TODAY(), DATEDIF(Tabla1[[#This Row],[Fecha de nac]],TODAY(),"y"), ROUNDDOWN((Tabla1[[#This Row],[Fecha Finalización]] -Tabla1[[#This Row],[Fecha de nac]])/365,0)))</f>
        <v>21</v>
      </c>
      <c r="O6" s="168" t="s">
        <v>81</v>
      </c>
      <c r="P6" s="72" t="s">
        <v>82</v>
      </c>
      <c r="Q6" s="73"/>
      <c r="R6" s="72"/>
      <c r="S6" s="79"/>
      <c r="T6" s="79"/>
      <c r="U6" s="240">
        <f>IF(F6="","",Tabla1[[#This Row],[Fecha Inicio grupo]]+3*7-7)</f>
        <v>45706</v>
      </c>
      <c r="V6" s="241">
        <f>IF(F6="","",EDATE(Tabla1[[#This Row],[Fecha Inicio grupo]],3))</f>
        <v>45781</v>
      </c>
      <c r="W6" s="34" t="s">
        <v>83</v>
      </c>
      <c r="X6" s="34" t="s">
        <v>84</v>
      </c>
      <c r="Y6" s="76" t="s">
        <v>85</v>
      </c>
      <c r="Z6" s="76" t="s">
        <v>85</v>
      </c>
      <c r="AA6" s="76" t="s">
        <v>85</v>
      </c>
      <c r="AB6" s="76" t="s">
        <v>85</v>
      </c>
      <c r="AC6" s="76" t="s">
        <v>86</v>
      </c>
      <c r="AD6" s="76" t="s">
        <v>86</v>
      </c>
      <c r="AE6" s="76"/>
      <c r="AF6" s="76"/>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45869</v>
      </c>
      <c r="AY6" s="39"/>
      <c r="AZ6" s="249">
        <f>IF(V6="","",EOMONTH(EDATE(Tabla1[[#This Row],[Fecha Finalización]],3),0))</f>
        <v>45900</v>
      </c>
      <c r="BA6" s="39"/>
      <c r="BB6" s="39"/>
      <c r="BC6" s="235"/>
      <c r="BD6" s="233" t="str">
        <f>IF(F6="","",Tabla1[[#This Row],[sem 01]]&amp;Tabla1[[#This Row],[sem 02]]&amp;Tabla1[[#This Row],[sem 03]])</f>
        <v>PPP</v>
      </c>
      <c r="BE6" s="234" t="str">
        <f>IF(TRIM(F6)="","",$B$1&amp;"-"&amp;SUBSTITUTE(Tabla1[[#This Row],[Mes Inscrito]]," ","")&amp;"-"&amp;SUBSTITUTE(Tabla1[[#This Row],[Dia de clases Inscrito]]," ","")&amp;"-"&amp;SUBSTITUTE(Tabla1[[#This Row],[Horario Inscrito]]," ","")&amp;"-"&amp;Tabla1[[#This Row],[Fecha Inicio grupo]])</f>
        <v>Juliaca-Febrero-Martes-7:15-9:00-45692</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Juliaca-Febrero-Martes-7:15-9:00-45692-Inscrito Nuevo</v>
      </c>
      <c r="BH6" s="308"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9">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6" s="30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9"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45692</v>
      </c>
      <c r="G7" s="45" t="s">
        <v>76</v>
      </c>
      <c r="H7" s="163" t="s">
        <v>95</v>
      </c>
      <c r="I7" s="28" t="s">
        <v>96</v>
      </c>
      <c r="J7" s="28" t="s">
        <v>97</v>
      </c>
      <c r="K7" s="69">
        <v>948305264</v>
      </c>
      <c r="L7" s="68" t="s">
        <v>98</v>
      </c>
      <c r="M7" s="46">
        <v>33879</v>
      </c>
      <c r="N7" s="238">
        <f ca="1">IF(Tabla1[[#This Row],[Fecha de nac]]="","",IF(Tabla1[[#This Row],[Fecha Finalización]] &gt;=TODAY(), DATEDIF(Tabla1[[#This Row],[Fecha de nac]],TODAY(),"y"), ROUNDDOWN((Tabla1[[#This Row],[Fecha Finalización]] -Tabla1[[#This Row],[Fecha de nac]])/365,0)))</f>
        <v>32</v>
      </c>
      <c r="O7" s="168" t="s">
        <v>81</v>
      </c>
      <c r="P7" s="72" t="s">
        <v>82</v>
      </c>
      <c r="Q7" s="73"/>
      <c r="R7" s="78"/>
      <c r="S7" s="78"/>
      <c r="T7" s="78"/>
      <c r="U7" s="240">
        <f>IF(F7="","",Tabla1[[#This Row],[Fecha Inicio grupo]]+3*7-7)</f>
        <v>45706</v>
      </c>
      <c r="V7" s="241">
        <f>IF(F7="","",EDATE(Tabla1[[#This Row],[Fecha Inicio grupo]],3))</f>
        <v>45781</v>
      </c>
      <c r="W7" s="34" t="s">
        <v>83</v>
      </c>
      <c r="X7" s="34" t="s">
        <v>84</v>
      </c>
      <c r="Y7" s="76" t="s">
        <v>85</v>
      </c>
      <c r="Z7" s="76" t="s">
        <v>85</v>
      </c>
      <c r="AA7" s="76" t="s">
        <v>85</v>
      </c>
      <c r="AB7" s="76" t="s">
        <v>85</v>
      </c>
      <c r="AC7" s="76" t="s">
        <v>85</v>
      </c>
      <c r="AD7" s="76" t="s">
        <v>86</v>
      </c>
      <c r="AE7" s="76"/>
      <c r="AF7" s="76"/>
      <c r="AG7" s="76"/>
      <c r="AH7" s="76"/>
      <c r="AI7" s="76"/>
      <c r="AJ7" s="76"/>
      <c r="AK7" s="76"/>
      <c r="AL7" s="76"/>
      <c r="AM7" s="76"/>
      <c r="AN7" s="76"/>
      <c r="AO7" s="144"/>
      <c r="AP7" s="246" t="str">
        <f>IF(F7="","",IFERROR(VLOOKUP(SUBSTITUTE(SUBSTITUTE(Tabla1[[#This Row],[Uso Sistemas]],"T","P"),"N","F"),Parámetros!$M$2:$N$17,2,0),"Completar hasta 3ra sem. para evaluar a Probacionista"))</f>
        <v>Asistió</v>
      </c>
      <c r="AQ7" s="39"/>
      <c r="AR7" s="200"/>
      <c r="AS7" s="39"/>
      <c r="AT7" s="28"/>
      <c r="AU7" s="28"/>
      <c r="AV7" s="28"/>
      <c r="AW7" s="28"/>
      <c r="AX7" s="244">
        <f>IF(V7="","",EOMONTH(EDATE(Tabla1[[#This Row],[Fecha Finalización]],2),0))</f>
        <v>45869</v>
      </c>
      <c r="AY7" s="39"/>
      <c r="AZ7" s="249">
        <f>IF(V7="","",EOMONTH(EDATE(Tabla1[[#This Row],[Fecha Finalización]],3),0))</f>
        <v>45900</v>
      </c>
      <c r="BA7" s="39"/>
      <c r="BB7" s="39"/>
      <c r="BC7" s="235"/>
      <c r="BD7" s="233" t="str">
        <f>IF(F7="","",Tabla1[[#This Row],[sem 01]]&amp;Tabla1[[#This Row],[sem 02]]&amp;Tabla1[[#This Row],[sem 03]])</f>
        <v>PPP</v>
      </c>
      <c r="BE7" s="234" t="str">
        <f>IF(TRIM(F7)="","",$B$1&amp;"-"&amp;SUBSTITUTE(Tabla1[[#This Row],[Mes Inscrito]]," ","")&amp;"-"&amp;SUBSTITUTE(Tabla1[[#This Row],[Dia de clases Inscrito]]," ","")&amp;"-"&amp;SUBSTITUTE(Tabla1[[#This Row],[Horario Inscrito]]," ","")&amp;"-"&amp;Tabla1[[#This Row],[Fecha Inicio grupo]])</f>
        <v>Juliaca-Febrero-Martes-7:15-9:00-45692</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Juliaca-Febrero-Martes-7:15-9:00-45692-Inscrito Nuevo</v>
      </c>
      <c r="BH7" s="308"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9">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7" s="30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9"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45692</v>
      </c>
      <c r="G8" s="45" t="s">
        <v>76</v>
      </c>
      <c r="H8" s="163" t="s">
        <v>99</v>
      </c>
      <c r="I8" s="28" t="s">
        <v>100</v>
      </c>
      <c r="J8" s="28" t="s">
        <v>101</v>
      </c>
      <c r="K8" s="69">
        <v>974677783</v>
      </c>
      <c r="L8" s="68" t="s">
        <v>102</v>
      </c>
      <c r="M8" s="46">
        <v>28279</v>
      </c>
      <c r="N8" s="238">
        <f ca="1">IF(Tabla1[[#This Row],[Fecha de nac]]="","",IF(Tabla1[[#This Row],[Fecha Finalización]] &gt;=TODAY(), DATEDIF(Tabla1[[#This Row],[Fecha de nac]],TODAY(),"y"), ROUNDDOWN((Tabla1[[#This Row],[Fecha Finalización]] -Tabla1[[#This Row],[Fecha de nac]])/365,0)))</f>
        <v>47</v>
      </c>
      <c r="O8" s="168" t="s">
        <v>81</v>
      </c>
      <c r="P8" s="72" t="s">
        <v>82</v>
      </c>
      <c r="Q8" s="73"/>
      <c r="R8" s="78"/>
      <c r="S8" s="78"/>
      <c r="T8" s="78"/>
      <c r="U8" s="240">
        <f>IF(F8="","",Tabla1[[#This Row],[Fecha Inicio grupo]]+3*7-7)</f>
        <v>45706</v>
      </c>
      <c r="V8" s="241">
        <f>IF(F8="","",EDATE(Tabla1[[#This Row],[Fecha Inicio grupo]],3))</f>
        <v>45781</v>
      </c>
      <c r="W8" s="34" t="s">
        <v>83</v>
      </c>
      <c r="X8" s="34" t="s">
        <v>84</v>
      </c>
      <c r="Y8" s="76" t="s">
        <v>85</v>
      </c>
      <c r="Z8" s="76" t="s">
        <v>85</v>
      </c>
      <c r="AA8" s="76" t="s">
        <v>85</v>
      </c>
      <c r="AB8" s="76" t="s">
        <v>85</v>
      </c>
      <c r="AC8" s="76" t="s">
        <v>86</v>
      </c>
      <c r="AD8" s="76" t="s">
        <v>86</v>
      </c>
      <c r="AE8" s="76"/>
      <c r="AF8" s="76"/>
      <c r="AG8" s="76"/>
      <c r="AH8" s="76"/>
      <c r="AI8" s="76"/>
      <c r="AJ8" s="76"/>
      <c r="AK8" s="76"/>
      <c r="AL8" s="76"/>
      <c r="AM8" s="76"/>
      <c r="AN8" s="76"/>
      <c r="AO8" s="144"/>
      <c r="AP8" s="246" t="str">
        <f>IF(F8="","",IFERROR(VLOOKUP(SUBSTITUTE(SUBSTITUTE(Tabla1[[#This Row],[Uso Sistemas]],"T","P"),"N","F"),Parámetros!$M$2:$N$17,2,0),"Completar hasta 3ra sem. para evaluar a Probacionista"))</f>
        <v>Asistió</v>
      </c>
      <c r="AQ8" s="39"/>
      <c r="AR8" s="200"/>
      <c r="AS8" s="39"/>
      <c r="AT8" s="28"/>
      <c r="AU8" s="28"/>
      <c r="AV8" s="28"/>
      <c r="AW8" s="28"/>
      <c r="AX8" s="244">
        <f>IF(V8="","",EOMONTH(EDATE(Tabla1[[#This Row],[Fecha Finalización]],2),0))</f>
        <v>45869</v>
      </c>
      <c r="AY8" s="39"/>
      <c r="AZ8" s="249">
        <f>IF(V8="","",EOMONTH(EDATE(Tabla1[[#This Row],[Fecha Finalización]],3),0))</f>
        <v>45900</v>
      </c>
      <c r="BA8" s="39"/>
      <c r="BB8" s="39"/>
      <c r="BC8" s="235"/>
      <c r="BD8" s="233" t="str">
        <f>IF(F8="","",Tabla1[[#This Row],[sem 01]]&amp;Tabla1[[#This Row],[sem 02]]&amp;Tabla1[[#This Row],[sem 03]])</f>
        <v>PPP</v>
      </c>
      <c r="BE8" s="234" t="str">
        <f>IF(TRIM(F8)="","",$B$1&amp;"-"&amp;SUBSTITUTE(Tabla1[[#This Row],[Mes Inscrito]]," ","")&amp;"-"&amp;SUBSTITUTE(Tabla1[[#This Row],[Dia de clases Inscrito]]," ","")&amp;"-"&amp;SUBSTITUTE(Tabla1[[#This Row],[Horario Inscrito]]," ","")&amp;"-"&amp;Tabla1[[#This Row],[Fecha Inicio grupo]])</f>
        <v>Juliaca-Febrero-Martes-7:15-9:00-45692</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Juliaca-Febrero-Martes-7:15-9:00-45692-Inscrito Nuevo</v>
      </c>
      <c r="BH8" s="308"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9">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8" s="30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9"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45692</v>
      </c>
      <c r="G9" s="45" t="s">
        <v>76</v>
      </c>
      <c r="H9" s="163" t="s">
        <v>103</v>
      </c>
      <c r="I9" s="28" t="s">
        <v>104</v>
      </c>
      <c r="J9" s="28" t="s">
        <v>105</v>
      </c>
      <c r="K9" s="69">
        <v>980847888</v>
      </c>
      <c r="L9" s="68" t="s">
        <v>106</v>
      </c>
      <c r="M9" s="46">
        <v>36830</v>
      </c>
      <c r="N9" s="238">
        <f ca="1">IF(Tabla1[[#This Row],[Fecha de nac]]="","",IF(Tabla1[[#This Row],[Fecha Finalización]] &gt;=TODAY(), DATEDIF(Tabla1[[#This Row],[Fecha de nac]],TODAY(),"y"), ROUNDDOWN((Tabla1[[#This Row],[Fecha Finalización]] -Tabla1[[#This Row],[Fecha de nac]])/365,0)))</f>
        <v>24</v>
      </c>
      <c r="O9" s="168" t="s">
        <v>81</v>
      </c>
      <c r="P9" s="72" t="s">
        <v>82</v>
      </c>
      <c r="Q9" s="73"/>
      <c r="R9" s="78"/>
      <c r="S9" s="78"/>
      <c r="T9" s="78"/>
      <c r="U9" s="240">
        <f>IF(F9="","",Tabla1[[#This Row],[Fecha Inicio grupo]]+3*7-7)</f>
        <v>45706</v>
      </c>
      <c r="V9" s="241">
        <f>IF(F9="","",EDATE(Tabla1[[#This Row],[Fecha Inicio grupo]],3))</f>
        <v>45781</v>
      </c>
      <c r="W9" s="34" t="s">
        <v>83</v>
      </c>
      <c r="X9" s="34" t="s">
        <v>84</v>
      </c>
      <c r="Y9" s="76" t="s">
        <v>85</v>
      </c>
      <c r="Z9" s="76" t="s">
        <v>85</v>
      </c>
      <c r="AA9" s="76" t="s">
        <v>85</v>
      </c>
      <c r="AB9" s="76" t="s">
        <v>85</v>
      </c>
      <c r="AC9" s="76" t="s">
        <v>85</v>
      </c>
      <c r="AD9" s="76" t="s">
        <v>85</v>
      </c>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Asistió</v>
      </c>
      <c r="AQ9" s="39"/>
      <c r="AR9" s="200"/>
      <c r="AS9" s="39"/>
      <c r="AT9" s="28"/>
      <c r="AU9" s="28"/>
      <c r="AV9" s="28"/>
      <c r="AW9" s="28"/>
      <c r="AX9" s="244">
        <f>IF(V9="","",EOMONTH(EDATE(Tabla1[[#This Row],[Fecha Finalización]],2),0))</f>
        <v>45869</v>
      </c>
      <c r="AY9" s="39"/>
      <c r="AZ9" s="249">
        <f>IF(V9="","",EOMONTH(EDATE(Tabla1[[#This Row],[Fecha Finalización]],3),0))</f>
        <v>45900</v>
      </c>
      <c r="BA9" s="39"/>
      <c r="BB9" s="39"/>
      <c r="BC9" s="235"/>
      <c r="BD9" s="233" t="str">
        <f>IF(F9="","",Tabla1[[#This Row],[sem 01]]&amp;Tabla1[[#This Row],[sem 02]]&amp;Tabla1[[#This Row],[sem 03]])</f>
        <v>PPP</v>
      </c>
      <c r="BE9" s="234" t="str">
        <f>IF(TRIM(F9)="","",$B$1&amp;"-"&amp;SUBSTITUTE(Tabla1[[#This Row],[Mes Inscrito]]," ","")&amp;"-"&amp;SUBSTITUTE(Tabla1[[#This Row],[Dia de clases Inscrito]]," ","")&amp;"-"&amp;SUBSTITUTE(Tabla1[[#This Row],[Horario Inscrito]]," ","")&amp;"-"&amp;Tabla1[[#This Row],[Fecha Inicio grupo]])</f>
        <v>Juliaca-Febrero-Martes-7:15-9:00-45692</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Juliaca-Febrero-Martes-7:15-9:00-45692-Inscrito Nuevo</v>
      </c>
      <c r="BH9" s="308"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9">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9" s="30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9"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45692</v>
      </c>
      <c r="G10" s="45" t="s">
        <v>76</v>
      </c>
      <c r="H10" s="163" t="s">
        <v>107</v>
      </c>
      <c r="I10" s="28" t="s">
        <v>108</v>
      </c>
      <c r="J10" s="28" t="s">
        <v>109</v>
      </c>
      <c r="K10" s="69">
        <v>986221335</v>
      </c>
      <c r="L10" s="68"/>
      <c r="M10" s="46"/>
      <c r="N10" s="238" t="str">
        <f ca="1">IF(Tabla1[[#This Row],[Fecha de nac]]="","",IF(Tabla1[[#This Row],[Fecha Finalización]] &gt;=TODAY(), DATEDIF(Tabla1[[#This Row],[Fecha de nac]],TODAY(),"y"), ROUNDDOWN((Tabla1[[#This Row],[Fecha Finalización]] -Tabla1[[#This Row],[Fecha de nac]])/365,0)))</f>
        <v/>
      </c>
      <c r="O10" s="168" t="s">
        <v>81</v>
      </c>
      <c r="P10" s="72" t="s">
        <v>82</v>
      </c>
      <c r="Q10" s="73"/>
      <c r="R10" s="78"/>
      <c r="S10" s="78"/>
      <c r="T10" s="78"/>
      <c r="U10" s="240">
        <f>IF(F10="","",Tabla1[[#This Row],[Fecha Inicio grupo]]+3*7-7)</f>
        <v>45706</v>
      </c>
      <c r="V10" s="241">
        <f>IF(F10="","",EDATE(Tabla1[[#This Row],[Fecha Inicio grupo]],3))</f>
        <v>45781</v>
      </c>
      <c r="W10" s="34" t="s">
        <v>83</v>
      </c>
      <c r="X10" s="34" t="s">
        <v>84</v>
      </c>
      <c r="Y10" s="76" t="s">
        <v>85</v>
      </c>
      <c r="Z10" s="76" t="s">
        <v>85</v>
      </c>
      <c r="AA10" s="76" t="s">
        <v>86</v>
      </c>
      <c r="AB10" s="76" t="s">
        <v>86</v>
      </c>
      <c r="AC10" s="76" t="s">
        <v>85</v>
      </c>
      <c r="AD10" s="76" t="s">
        <v>86</v>
      </c>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Asistió</v>
      </c>
      <c r="AQ10" s="39"/>
      <c r="AR10" s="200"/>
      <c r="AS10" s="39"/>
      <c r="AT10" s="28"/>
      <c r="AU10" s="28"/>
      <c r="AV10" s="28"/>
      <c r="AW10" s="28"/>
      <c r="AX10" s="244">
        <f>IF(V10="","",EOMONTH(EDATE(Tabla1[[#This Row],[Fecha Finalización]],2),0))</f>
        <v>45869</v>
      </c>
      <c r="AY10" s="39"/>
      <c r="AZ10" s="249">
        <f>IF(V10="","",EOMONTH(EDATE(Tabla1[[#This Row],[Fecha Finalización]],3),0))</f>
        <v>45900</v>
      </c>
      <c r="BA10" s="39"/>
      <c r="BB10" s="39"/>
      <c r="BC10" s="235"/>
      <c r="BD10" s="233" t="str">
        <f>IF(F10="","",Tabla1[[#This Row],[sem 01]]&amp;Tabla1[[#This Row],[sem 02]]&amp;Tabla1[[#This Row],[sem 03]])</f>
        <v>PPF</v>
      </c>
      <c r="BE10" s="234" t="str">
        <f>IF(TRIM(F10)="","",$B$1&amp;"-"&amp;SUBSTITUTE(Tabla1[[#This Row],[Mes Inscrito]]," ","")&amp;"-"&amp;SUBSTITUTE(Tabla1[[#This Row],[Dia de clases Inscrito]]," ","")&amp;"-"&amp;SUBSTITUTE(Tabla1[[#This Row],[Horario Inscrito]]," ","")&amp;"-"&amp;Tabla1[[#This Row],[Fecha Inicio grupo]])</f>
        <v>Juliaca-Febrero-Martes-7:15-9:00-45692</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Juliaca-Febrero-Martes-7:15-9:00-45692-Inscrito Nuevo</v>
      </c>
      <c r="BH10" s="308"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9">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10" s="30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9" t="str">
        <f>IF(Tabla1[[#This Row],[Fecha Inicio grupo]]="","",IFERROR(VLOOKUP(Tabla1[[#This Row],[Mes de Alta como miembro]],Parámetros!$AM$2:$AN$16,2,0),"01/01/1900"))</f>
        <v>01/01/1900</v>
      </c>
    </row>
    <row r="11" spans="1:79" s="24" customFormat="1" ht="12">
      <c r="A11" s="68">
        <v>8</v>
      </c>
      <c r="B11" s="34" t="s">
        <v>72</v>
      </c>
      <c r="C11" s="34" t="s">
        <v>110</v>
      </c>
      <c r="D11" s="42" t="s">
        <v>74</v>
      </c>
      <c r="E11" s="42" t="s">
        <v>75</v>
      </c>
      <c r="F11" s="45">
        <v>45727</v>
      </c>
      <c r="G11" s="45" t="s">
        <v>76</v>
      </c>
      <c r="H11" s="163" t="s">
        <v>111</v>
      </c>
      <c r="I11" s="28" t="s">
        <v>112</v>
      </c>
      <c r="J11" s="28" t="s">
        <v>113</v>
      </c>
      <c r="K11" s="69">
        <v>957224412</v>
      </c>
      <c r="L11" s="68" t="s">
        <v>114</v>
      </c>
      <c r="M11" s="46">
        <v>31413</v>
      </c>
      <c r="N11" s="238">
        <f ca="1">IF(Tabla1[[#This Row],[Fecha de nac]]="","",IF(Tabla1[[#This Row],[Fecha Finalización]] &gt;=TODAY(), DATEDIF(Tabla1[[#This Row],[Fecha de nac]],TODAY(),"y"), ROUNDDOWN((Tabla1[[#This Row],[Fecha Finalización]] -Tabla1[[#This Row],[Fecha de nac]])/365,0)))</f>
        <v>39</v>
      </c>
      <c r="O11" s="168"/>
      <c r="P11" s="72" t="s">
        <v>82</v>
      </c>
      <c r="Q11" s="73"/>
      <c r="R11" s="78"/>
      <c r="S11" s="78"/>
      <c r="T11" s="78"/>
      <c r="U11" s="240">
        <f>IF(F11="","",Tabla1[[#This Row],[Fecha Inicio grupo]]+3*7-7)</f>
        <v>45741</v>
      </c>
      <c r="V11" s="241">
        <f>IF(F11="","",EDATE(Tabla1[[#This Row],[Fecha Inicio grupo]],3))</f>
        <v>45819</v>
      </c>
      <c r="W11" s="34" t="s">
        <v>83</v>
      </c>
      <c r="X11" s="34"/>
      <c r="Y11" s="76"/>
      <c r="Z11" s="76"/>
      <c r="AA11" s="76"/>
      <c r="AB11" s="76"/>
      <c r="AC11" s="76"/>
      <c r="AD11" s="76" t="s">
        <v>85</v>
      </c>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Completar hasta 3ra sem. para evaluar a Probacionista</v>
      </c>
      <c r="AQ11" s="39"/>
      <c r="AR11" s="200"/>
      <c r="AS11" s="39"/>
      <c r="AT11" s="28"/>
      <c r="AU11" s="28"/>
      <c r="AV11" s="28"/>
      <c r="AW11" s="28"/>
      <c r="AX11" s="244">
        <f>IF(V11="","",EOMONTH(EDATE(Tabla1[[#This Row],[Fecha Finalización]],2),0))</f>
        <v>45900</v>
      </c>
      <c r="AY11" s="39"/>
      <c r="AZ11" s="249">
        <f>IF(V11="","",EOMONTH(EDATE(Tabla1[[#This Row],[Fecha Finalización]],3),0))</f>
        <v>45930</v>
      </c>
      <c r="BA11" s="39"/>
      <c r="BB11" s="39"/>
      <c r="BC11" s="235"/>
      <c r="BD11" s="233" t="str">
        <f>IF(F11="","",Tabla1[[#This Row],[sem 01]]&amp;Tabla1[[#This Row],[sem 02]]&amp;Tabla1[[#This Row],[sem 03]])</f>
        <v/>
      </c>
      <c r="BE11" s="234" t="str">
        <f>IF(TRIM(F11)="","",$B$1&amp;"-"&amp;SUBSTITUTE(Tabla1[[#This Row],[Mes Inscrito]]," ","")&amp;"-"&amp;SUBSTITUTE(Tabla1[[#This Row],[Dia de clases Inscrito]]," ","")&amp;"-"&amp;SUBSTITUTE(Tabla1[[#This Row],[Horario Inscrito]]," ","")&amp;"-"&amp;Tabla1[[#This Row],[Fecha Inicio grupo]])</f>
        <v>Juliaca-Marzo-Martes-7:15-9:00-45727</v>
      </c>
      <c r="BF11" s="251" t="str">
        <f>IF(F11="","",Tabla1[[#This Row],[Curso]])</f>
        <v>Conócete a ti mismo</v>
      </c>
      <c r="BG11" s="252" t="str">
        <f>+IF(TRIM(F11)="","",$B$1&amp;"-"&amp;TRIM(Tabla1[[#This Row],[Mes Inscrito]])&amp;"-"&amp;TRIM(Tabla1[[#This Row],[Dia de clases Inscrito]])&amp;"-"&amp;TRIM(Tabla1[[#This Row],[Horario Inscrito]])&amp;"-"&amp;TRIM(Tabla1[[#This Row],[Fecha Inicio grupo]])&amp;"-"&amp;TRIM(Tabla1[[#This Row],[Tipo Incrito]]))</f>
        <v>Juliaca-Marzo-Martes-7:15-9:00-45727-Inscrito Nuevo</v>
      </c>
      <c r="BH11" s="308"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9">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45776</v>
      </c>
      <c r="BJ11" s="30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9" t="str">
        <f>IF(Tabla1[[#This Row],[Fecha Inicio grupo]]="","",IFERROR(VLOOKUP(Tabla1[[#This Row],[Mes de Alta como miembro]],Parámetros!$AM$2:$AN$16,2,0),"01/01/1900"))</f>
        <v>01/01/1900</v>
      </c>
    </row>
    <row r="12" spans="1:79" s="24" customFormat="1" ht="12">
      <c r="A12" s="68">
        <v>9</v>
      </c>
      <c r="B12" s="34"/>
      <c r="C12" s="34"/>
      <c r="D12" s="42"/>
      <c r="E12" s="42"/>
      <c r="F12" s="45"/>
      <c r="G12" s="45"/>
      <c r="H12" s="163"/>
      <c r="I12" s="28"/>
      <c r="J12" s="28"/>
      <c r="K12" s="69"/>
      <c r="L12" s="68"/>
      <c r="M12" s="46"/>
      <c r="N12" s="238" t="str">
        <f ca="1">IF(Tabla1[[#This Row],[Fecha de nac]]="","",IF(Tabla1[[#This Row],[Fecha Finalización]] &gt;=TODAY(), DATEDIF(Tabla1[[#This Row],[Fecha de nac]],TODAY(),"y"), ROUNDDOWN((Tabla1[[#This Row],[Fecha Finalización]] -Tabla1[[#This Row],[Fecha de nac]])/365,0)))</f>
        <v/>
      </c>
      <c r="O12" s="168"/>
      <c r="P12" s="72"/>
      <c r="Q12" s="73"/>
      <c r="R12" s="78"/>
      <c r="S12" s="78"/>
      <c r="T12" s="78"/>
      <c r="U12" s="240" t="str">
        <f>IF(F12="","",Tabla1[[#This Row],[Fecha Inicio grupo]]+3*7-7)</f>
        <v/>
      </c>
      <c r="V12" s="241" t="str">
        <f>IF(F12="","",EDATE(Tabla1[[#This Row],[Fecha Inicio grupo]],3))</f>
        <v/>
      </c>
      <c r="W12" s="34"/>
      <c r="X12" s="34"/>
      <c r="Y12" s="76"/>
      <c r="Z12" s="76"/>
      <c r="AA12" s="76"/>
      <c r="AB12" s="76"/>
      <c r="AC12" s="76"/>
      <c r="AD12" s="76"/>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
      </c>
      <c r="AQ12" s="39"/>
      <c r="AR12" s="200"/>
      <c r="AS12" s="39"/>
      <c r="AT12" s="28"/>
      <c r="AU12" s="28"/>
      <c r="AV12" s="28"/>
      <c r="AW12" s="28"/>
      <c r="AX12" s="244" t="str">
        <f>IF(V12="","",EOMONTH(EDATE(Tabla1[[#This Row],[Fecha Finalización]],2),0))</f>
        <v/>
      </c>
      <c r="AY12" s="39"/>
      <c r="AZ12" s="250" t="str">
        <f>IF(V12="","",EOMONTH(EDATE(Tabla1[[#This Row],[Fecha Finalización]],3),0))</f>
        <v/>
      </c>
      <c r="BA12" s="39"/>
      <c r="BB12" s="59"/>
      <c r="BC12" s="236"/>
      <c r="BD12" s="233" t="str">
        <f>IF(F12="","",Tabla1[[#This Row],[sem 01]]&amp;Tabla1[[#This Row],[sem 02]]&amp;Tabla1[[#This Row],[sem 03]])</f>
        <v/>
      </c>
      <c r="BE12" s="234" t="str">
        <f>IF(TRIM(F12)="","",$B$1&amp;"-"&amp;SUBSTITUTE(Tabla1[[#This Row],[Mes Inscrito]]," ","")&amp;"-"&amp;SUBSTITUTE(Tabla1[[#This Row],[Dia de clases Inscrito]]," ","")&amp;"-"&amp;SUBSTITUTE(Tabla1[[#This Row],[Horario Inscrito]]," ","")&amp;"-"&amp;Tabla1[[#This Row],[Fecha Inicio grupo]])</f>
        <v/>
      </c>
      <c r="BF12" s="251" t="str">
        <f>IF(F12="","",Tabla1[[#This Row],[Curso]])</f>
        <v/>
      </c>
      <c r="BG12" s="252" t="str">
        <f>+IF(TRIM(F12)="","",$B$1&amp;"-"&amp;TRIM(Tabla1[[#This Row],[Mes Inscrito]])&amp;"-"&amp;TRIM(Tabla1[[#This Row],[Dia de clases Inscrito]])&amp;"-"&amp;TRIM(Tabla1[[#This Row],[Horario Inscrito]])&amp;"-"&amp;TRIM(Tabla1[[#This Row],[Fecha Inicio grupo]])&amp;"-"&amp;TRIM(Tabla1[[#This Row],[Tipo Incrito]]))</f>
        <v/>
      </c>
      <c r="BH12" s="308" t="str">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 s="309" t="str">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 s="30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 s="309" t="str">
        <f>IF(Tabla1[[#This Row],[Fecha Inicio grupo]]="","",IFERROR(VLOOKUP(Tabla1[[#This Row],[Mes de Alta como miembro]],Parámetros!$AM$2:$AN$16,2,0),"01/01/1900"))</f>
        <v/>
      </c>
    </row>
    <row r="13" spans="1:79" s="24" customFormat="1" ht="12">
      <c r="A13" s="68">
        <v>10</v>
      </c>
      <c r="B13" s="34"/>
      <c r="C13" s="34"/>
      <c r="D13" s="42"/>
      <c r="E13" s="42"/>
      <c r="F13" s="45"/>
      <c r="G13" s="45"/>
      <c r="H13" s="163"/>
      <c r="I13" s="28"/>
      <c r="J13" s="28"/>
      <c r="K13" s="69"/>
      <c r="L13" s="68"/>
      <c r="M13" s="46"/>
      <c r="N13" s="238" t="str">
        <f ca="1">IF(Tabla1[[#This Row],[Fecha de nac]]="","",IF(Tabla1[[#This Row],[Fecha Finalización]] &gt;=TODAY(), DATEDIF(Tabla1[[#This Row],[Fecha de nac]],TODAY(),"y"), ROUNDDOWN((Tabla1[[#This Row],[Fecha Finalización]] -Tabla1[[#This Row],[Fecha de nac]])/365,0)))</f>
        <v/>
      </c>
      <c r="O13" s="168"/>
      <c r="P13" s="72"/>
      <c r="Q13" s="73"/>
      <c r="R13" s="78"/>
      <c r="S13" s="78"/>
      <c r="T13" s="78"/>
      <c r="U13" s="240" t="str">
        <f>IF(F13="","",Tabla1[[#This Row],[Fecha Inicio grupo]]+3*7-7)</f>
        <v/>
      </c>
      <c r="V13" s="241" t="str">
        <f>IF(F13="","",EDATE(Tabla1[[#This Row],[Fecha Inicio grupo]],3))</f>
        <v/>
      </c>
      <c r="W13" s="34"/>
      <c r="X13" s="34"/>
      <c r="Y13" s="76"/>
      <c r="Z13" s="76"/>
      <c r="AA13" s="76"/>
      <c r="AB13" s="76"/>
      <c r="AC13" s="76"/>
      <c r="AD13" s="76"/>
      <c r="AE13" s="76"/>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
      </c>
      <c r="AQ13" s="39"/>
      <c r="AR13" s="200"/>
      <c r="AS13" s="39"/>
      <c r="AT13" s="28"/>
      <c r="AU13" s="54"/>
      <c r="AV13" s="54"/>
      <c r="AW13" s="54"/>
      <c r="AX13" s="247" t="str">
        <f>IF(V13="","",EOMONTH(EDATE(Tabla1[[#This Row],[Fecha Finalización]],2),0))</f>
        <v/>
      </c>
      <c r="AY13" s="39"/>
      <c r="AZ13" s="249" t="str">
        <f>IF(V13="","",EOMONTH(EDATE(Tabla1[[#This Row],[Fecha Finalización]],3),0))</f>
        <v/>
      </c>
      <c r="BA13" s="39"/>
      <c r="BB13" s="39"/>
      <c r="BC13" s="235"/>
      <c r="BD13" s="233" t="str">
        <f>IF(F13="","",Tabla1[[#This Row],[sem 01]]&amp;Tabla1[[#This Row],[sem 02]]&amp;Tabla1[[#This Row],[sem 03]])</f>
        <v/>
      </c>
      <c r="BE13" s="234" t="str">
        <f>IF(TRIM(F13)="","",$B$1&amp;"-"&amp;SUBSTITUTE(Tabla1[[#This Row],[Mes Inscrito]]," ","")&amp;"-"&amp;SUBSTITUTE(Tabla1[[#This Row],[Dia de clases Inscrito]]," ","")&amp;"-"&amp;SUBSTITUTE(Tabla1[[#This Row],[Horario Inscrito]]," ","")&amp;"-"&amp;Tabla1[[#This Row],[Fecha Inicio grupo]])</f>
        <v/>
      </c>
      <c r="BF13" s="251" t="str">
        <f>IF(F13="","",Tabla1[[#This Row],[Curso]])</f>
        <v/>
      </c>
      <c r="BG13" s="252" t="str">
        <f>+IF(TRIM(F13)="","",$B$1&amp;"-"&amp;TRIM(Tabla1[[#This Row],[Mes Inscrito]])&amp;"-"&amp;TRIM(Tabla1[[#This Row],[Dia de clases Inscrito]])&amp;"-"&amp;TRIM(Tabla1[[#This Row],[Horario Inscrito]])&amp;"-"&amp;TRIM(Tabla1[[#This Row],[Fecha Inicio grupo]])&amp;"-"&amp;TRIM(Tabla1[[#This Row],[Tipo Incrito]]))</f>
        <v/>
      </c>
      <c r="BH13" s="308" t="str">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 s="309"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 s="30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 s="309" t="str">
        <f>IF(Tabla1[[#This Row],[Fecha Inicio grupo]]="","",IFERROR(VLOOKUP(Tabla1[[#This Row],[Mes de Alta como miembro]],Parámetros!$AM$2:$AN$16,2,0),"01/01/1900"))</f>
        <v/>
      </c>
    </row>
    <row r="14" spans="1:79" s="24" customFormat="1" ht="12">
      <c r="A14" s="68">
        <v>11</v>
      </c>
      <c r="B14" s="34"/>
      <c r="C14" s="34"/>
      <c r="D14" s="42"/>
      <c r="E14" s="42"/>
      <c r="F14" s="45"/>
      <c r="G14" s="45"/>
      <c r="H14" s="163"/>
      <c r="I14" s="28"/>
      <c r="J14" s="28"/>
      <c r="K14" s="69"/>
      <c r="L14" s="68"/>
      <c r="M14" s="260"/>
      <c r="N14" s="238" t="str">
        <f ca="1">IF(Tabla1[[#This Row],[Fecha de nac]]="","",IF(Tabla1[[#This Row],[Fecha Finalización]] &gt;=TODAY(), DATEDIF(Tabla1[[#This Row],[Fecha de nac]],TODAY(),"y"), ROUNDDOWN((Tabla1[[#This Row],[Fecha Finalización]] -Tabla1[[#This Row],[Fecha de nac]])/365,0)))</f>
        <v/>
      </c>
      <c r="O14" s="168"/>
      <c r="P14" s="72"/>
      <c r="Q14" s="73"/>
      <c r="R14" s="72"/>
      <c r="S14" s="79"/>
      <c r="T14" s="79"/>
      <c r="U14" s="240" t="str">
        <f>IF(F14="","",Tabla1[[#This Row],[Fecha Inicio grupo]]+3*7-7)</f>
        <v/>
      </c>
      <c r="V14" s="241" t="str">
        <f>IF(F14="","",EDATE(Tabla1[[#This Row],[Fecha Inicio grupo]],3))</f>
        <v/>
      </c>
      <c r="W14" s="34"/>
      <c r="X14" s="34"/>
      <c r="Y14" s="76"/>
      <c r="Z14" s="76"/>
      <c r="AA14" s="76"/>
      <c r="AB14" s="76"/>
      <c r="AC14" s="76"/>
      <c r="AD14" s="76"/>
      <c r="AE14" s="76"/>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
      </c>
      <c r="AQ14" s="39"/>
      <c r="AR14" s="200"/>
      <c r="AS14" s="39"/>
      <c r="AT14" s="28"/>
      <c r="AU14" s="54"/>
      <c r="AV14" s="54"/>
      <c r="AW14" s="54"/>
      <c r="AX14" s="247" t="str">
        <f>IF(V14="","",EOMONTH(EDATE(Tabla1[[#This Row],[Fecha Finalización]],2),0))</f>
        <v/>
      </c>
      <c r="AY14" s="39"/>
      <c r="AZ14" s="249" t="str">
        <f>IF(V14="","",EOMONTH(EDATE(Tabla1[[#This Row],[Fecha Finalización]],3),0))</f>
        <v/>
      </c>
      <c r="BA14" s="39"/>
      <c r="BB14" s="39"/>
      <c r="BC14" s="235"/>
      <c r="BD14" s="233" t="str">
        <f>IF(F14="","",Tabla1[[#This Row],[sem 01]]&amp;Tabla1[[#This Row],[sem 02]]&amp;Tabla1[[#This Row],[sem 03]])</f>
        <v/>
      </c>
      <c r="BE14" s="234" t="str">
        <f>IF(TRIM(F14)="","",$B$1&amp;"-"&amp;SUBSTITUTE(Tabla1[[#This Row],[Mes Inscrito]]," ","")&amp;"-"&amp;SUBSTITUTE(Tabla1[[#This Row],[Dia de clases Inscrito]]," ","")&amp;"-"&amp;SUBSTITUTE(Tabla1[[#This Row],[Horario Inscrito]]," ","")&amp;"-"&amp;Tabla1[[#This Row],[Fecha Inicio grupo]])</f>
        <v/>
      </c>
      <c r="BF14" s="251" t="str">
        <f>IF(F14="","",Tabla1[[#This Row],[Curso]])</f>
        <v/>
      </c>
      <c r="BG14" s="252" t="str">
        <f>+IF(TRIM(F14)="","",$B$1&amp;"-"&amp;TRIM(Tabla1[[#This Row],[Mes Inscrito]])&amp;"-"&amp;TRIM(Tabla1[[#This Row],[Dia de clases Inscrito]])&amp;"-"&amp;TRIM(Tabla1[[#This Row],[Horario Inscrito]])&amp;"-"&amp;TRIM(Tabla1[[#This Row],[Fecha Inicio grupo]])&amp;"-"&amp;TRIM(Tabla1[[#This Row],[Tipo Incrito]]))</f>
        <v/>
      </c>
      <c r="BH14" s="308" t="str">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 s="309"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 s="30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 s="309" t="str">
        <f>IF(Tabla1[[#This Row],[Fecha Inicio grupo]]="","",IFERROR(VLOOKUP(Tabla1[[#This Row],[Mes de Alta como miembro]],Parámetros!$AM$2:$AN$16,2,0),"01/01/1900"))</f>
        <v/>
      </c>
    </row>
    <row r="15" spans="1:79" s="24" customFormat="1" ht="12">
      <c r="A15" s="68">
        <v>12</v>
      </c>
      <c r="B15" s="34"/>
      <c r="C15" s="34"/>
      <c r="D15" s="42"/>
      <c r="E15" s="42"/>
      <c r="F15" s="45"/>
      <c r="G15" s="45"/>
      <c r="H15" s="163"/>
      <c r="I15" s="28"/>
      <c r="J15" s="28"/>
      <c r="K15" s="69"/>
      <c r="L15" s="68"/>
      <c r="M15" s="46"/>
      <c r="N15" s="238" t="str">
        <f ca="1">IF(Tabla1[[#This Row],[Fecha de nac]]="","",IF(Tabla1[[#This Row],[Fecha Finalización]] &gt;=TODAY(), DATEDIF(Tabla1[[#This Row],[Fecha de nac]],TODAY(),"y"), ROUNDDOWN((Tabla1[[#This Row],[Fecha Finalización]] -Tabla1[[#This Row],[Fecha de nac]])/365,0)))</f>
        <v/>
      </c>
      <c r="O15" s="168"/>
      <c r="P15" s="72"/>
      <c r="Q15" s="73"/>
      <c r="R15" s="72"/>
      <c r="S15" s="79"/>
      <c r="T15" s="79"/>
      <c r="U15" s="240" t="str">
        <f>IF(F15="","",Tabla1[[#This Row],[Fecha Inicio grupo]]+3*7-7)</f>
        <v/>
      </c>
      <c r="V15" s="241" t="str">
        <f>IF(F15="","",EDATE(Tabla1[[#This Row],[Fecha Inicio grupo]],3))</f>
        <v/>
      </c>
      <c r="W15" s="34"/>
      <c r="X15" s="34"/>
      <c r="Y15" s="76"/>
      <c r="Z15" s="76"/>
      <c r="AA15" s="76"/>
      <c r="AB15" s="76"/>
      <c r="AC15" s="76"/>
      <c r="AD15" s="76"/>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
      </c>
      <c r="AQ15" s="39"/>
      <c r="AR15" s="200"/>
      <c r="AS15" s="39"/>
      <c r="AT15" s="28"/>
      <c r="AU15" s="54"/>
      <c r="AV15" s="54"/>
      <c r="AW15" s="54"/>
      <c r="AX15" s="247" t="str">
        <f>IF(V15="","",EOMONTH(EDATE(Tabla1[[#This Row],[Fecha Finalización]],2),0))</f>
        <v/>
      </c>
      <c r="AY15" s="39"/>
      <c r="AZ15" s="249" t="str">
        <f>IF(V15="","",EOMONTH(EDATE(Tabla1[[#This Row],[Fecha Finalización]],3),0))</f>
        <v/>
      </c>
      <c r="BA15" s="39"/>
      <c r="BB15" s="39"/>
      <c r="BC15" s="235"/>
      <c r="BD15" s="233" t="str">
        <f>IF(F15="","",Tabla1[[#This Row],[sem 01]]&amp;Tabla1[[#This Row],[sem 02]]&amp;Tabla1[[#This Row],[sem 03]])</f>
        <v/>
      </c>
      <c r="BE15" s="234" t="str">
        <f>IF(TRIM(F15)="","",$B$1&amp;"-"&amp;SUBSTITUTE(Tabla1[[#This Row],[Mes Inscrito]]," ","")&amp;"-"&amp;SUBSTITUTE(Tabla1[[#This Row],[Dia de clases Inscrito]]," ","")&amp;"-"&amp;SUBSTITUTE(Tabla1[[#This Row],[Horario Inscrito]]," ","")&amp;"-"&amp;Tabla1[[#This Row],[Fecha Inicio grupo]])</f>
        <v/>
      </c>
      <c r="BF15" s="251" t="str">
        <f>IF(F15="","",Tabla1[[#This Row],[Curso]])</f>
        <v/>
      </c>
      <c r="BG15" s="252" t="str">
        <f>+IF(TRIM(F15)="","",$B$1&amp;"-"&amp;TRIM(Tabla1[[#This Row],[Mes Inscrito]])&amp;"-"&amp;TRIM(Tabla1[[#This Row],[Dia de clases Inscrito]])&amp;"-"&amp;TRIM(Tabla1[[#This Row],[Horario Inscrito]])&amp;"-"&amp;TRIM(Tabla1[[#This Row],[Fecha Inicio grupo]])&amp;"-"&amp;TRIM(Tabla1[[#This Row],[Tipo Incrito]]))</f>
        <v/>
      </c>
      <c r="BH15" s="308"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09"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0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09" t="str">
        <f>IF(Tabla1[[#This Row],[Fecha Inicio grupo]]="","",IFERROR(VLOOKUP(Tabla1[[#This Row],[Mes de Alta como miembro]],Parámetros!$AM$2:$AN$16,2,0),"01/01/1900"))</f>
        <v/>
      </c>
    </row>
    <row r="16" spans="1:79" s="24" customFormat="1" ht="12">
      <c r="A16" s="68">
        <v>13</v>
      </c>
      <c r="B16" s="34"/>
      <c r="C16" s="34"/>
      <c r="D16" s="42"/>
      <c r="E16" s="42"/>
      <c r="F16" s="45"/>
      <c r="G16" s="45"/>
      <c r="H16" s="163"/>
      <c r="I16" s="28"/>
      <c r="J16" s="28"/>
      <c r="K16" s="69"/>
      <c r="L16" s="68"/>
      <c r="M16" s="46"/>
      <c r="N16" s="238" t="str">
        <f ca="1">IF(Tabla1[[#This Row],[Fecha de nac]]="","",IF(Tabla1[[#This Row],[Fecha Finalización]] &gt;=TODAY(), DATEDIF(Tabla1[[#This Row],[Fecha de nac]],TODAY(),"y"), ROUNDDOWN((Tabla1[[#This Row],[Fecha Finalización]] -Tabla1[[#This Row],[Fecha de nac]])/365,0)))</f>
        <v/>
      </c>
      <c r="O16" s="168"/>
      <c r="P16" s="72"/>
      <c r="Q16" s="73"/>
      <c r="R16" s="72"/>
      <c r="S16" s="79"/>
      <c r="T16" s="79"/>
      <c r="U16" s="240" t="str">
        <f>IF(F16="","",Tabla1[[#This Row],[Fecha Inicio grupo]]+3*7-7)</f>
        <v/>
      </c>
      <c r="V16" s="241" t="str">
        <f>IF(F16="","",EDATE(Tabla1[[#This Row],[Fecha Inicio grupo]],3))</f>
        <v/>
      </c>
      <c r="W16" s="34"/>
      <c r="X16" s="34"/>
      <c r="Y16" s="76"/>
      <c r="Z16" s="76"/>
      <c r="AA16" s="76"/>
      <c r="AB16" s="76"/>
      <c r="AC16" s="76"/>
      <c r="AD16" s="76"/>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
      </c>
      <c r="AQ16" s="39"/>
      <c r="AR16" s="200"/>
      <c r="AS16" s="39"/>
      <c r="AT16" s="28"/>
      <c r="AU16" s="54"/>
      <c r="AV16" s="54"/>
      <c r="AW16" s="54"/>
      <c r="AX16" s="247" t="str">
        <f>IF(V16="","",EOMONTH(EDATE(Tabla1[[#This Row],[Fecha Finalización]],2),0))</f>
        <v/>
      </c>
      <c r="AY16" s="39"/>
      <c r="AZ16" s="249" t="str">
        <f>IF(V16="","",EOMONTH(EDATE(Tabla1[[#This Row],[Fecha Finalización]],3),0))</f>
        <v/>
      </c>
      <c r="BA16" s="39"/>
      <c r="BB16" s="39"/>
      <c r="BC16" s="235"/>
      <c r="BD16" s="233" t="str">
        <f>IF(F16="","",Tabla1[[#This Row],[sem 01]]&amp;Tabla1[[#This Row],[sem 02]]&amp;Tabla1[[#This Row],[sem 03]])</f>
        <v/>
      </c>
      <c r="BE16" s="234" t="str">
        <f>IF(TRIM(F16)="","",$B$1&amp;"-"&amp;SUBSTITUTE(Tabla1[[#This Row],[Mes Inscrito]]," ","")&amp;"-"&amp;SUBSTITUTE(Tabla1[[#This Row],[Dia de clases Inscrito]]," ","")&amp;"-"&amp;SUBSTITUTE(Tabla1[[#This Row],[Horario Inscrito]]," ","")&amp;"-"&amp;Tabla1[[#This Row],[Fecha Inicio grupo]])</f>
        <v/>
      </c>
      <c r="BF16" s="251" t="str">
        <f>IF(F16="","",Tabla1[[#This Row],[Curso]])</f>
        <v/>
      </c>
      <c r="BG16" s="252" t="str">
        <f>+IF(TRIM(F16)="","",$B$1&amp;"-"&amp;TRIM(Tabla1[[#This Row],[Mes Inscrito]])&amp;"-"&amp;TRIM(Tabla1[[#This Row],[Dia de clases Inscrito]])&amp;"-"&amp;TRIM(Tabla1[[#This Row],[Horario Inscrito]])&amp;"-"&amp;TRIM(Tabla1[[#This Row],[Fecha Inicio grupo]])&amp;"-"&amp;TRIM(Tabla1[[#This Row],[Tipo Incrito]]))</f>
        <v/>
      </c>
      <c r="BH16" s="308"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09"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0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09" t="str">
        <f>IF(Tabla1[[#This Row],[Fecha Inicio grupo]]="","",IFERROR(VLOOKUP(Tabla1[[#This Row],[Mes de Alta como miembro]],Parámetros!$AM$2:$AN$16,2,0),"01/01/1900"))</f>
        <v/>
      </c>
    </row>
    <row r="17" spans="1:63" s="24" customFormat="1" ht="12">
      <c r="A17" s="68">
        <v>14</v>
      </c>
      <c r="B17" s="34"/>
      <c r="C17" s="34"/>
      <c r="D17" s="42"/>
      <c r="E17" s="42"/>
      <c r="F17" s="45"/>
      <c r="G17" s="45"/>
      <c r="H17" s="163"/>
      <c r="I17" s="28"/>
      <c r="J17" s="28"/>
      <c r="K17" s="69"/>
      <c r="L17" s="68"/>
      <c r="M17" s="46"/>
      <c r="N17" s="238" t="str">
        <f ca="1">IF(Tabla1[[#This Row],[Fecha de nac]]="","",IF(Tabla1[[#This Row],[Fecha Finalización]] &gt;=TODAY(), DATEDIF(Tabla1[[#This Row],[Fecha de nac]],TODAY(),"y"), ROUNDDOWN((Tabla1[[#This Row],[Fecha Finalización]] -Tabla1[[#This Row],[Fecha de nac]])/365,0)))</f>
        <v/>
      </c>
      <c r="O17" s="168"/>
      <c r="P17" s="72"/>
      <c r="Q17" s="73"/>
      <c r="R17" s="78"/>
      <c r="S17" s="78"/>
      <c r="T17" s="78"/>
      <c r="U17" s="240" t="str">
        <f>IF(F17="","",Tabla1[[#This Row],[Fecha Inicio grupo]]+3*7-7)</f>
        <v/>
      </c>
      <c r="V17" s="241" t="str">
        <f>IF(F17="","",EDATE(Tabla1[[#This Row],[Fecha Inicio grupo]],3))</f>
        <v/>
      </c>
      <c r="W17" s="34"/>
      <c r="X17" s="34"/>
      <c r="Y17" s="76"/>
      <c r="Z17" s="76"/>
      <c r="AA17" s="76"/>
      <c r="AB17" s="76"/>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
      </c>
      <c r="AQ17" s="39"/>
      <c r="AR17" s="200"/>
      <c r="AS17" s="39"/>
      <c r="AT17" s="28"/>
      <c r="AU17" s="54"/>
      <c r="AV17" s="54"/>
      <c r="AW17" s="54"/>
      <c r="AX17" s="247" t="str">
        <f>IF(V17="","",EOMONTH(EDATE(Tabla1[[#This Row],[Fecha Finalización]],2),0))</f>
        <v/>
      </c>
      <c r="AY17" s="39"/>
      <c r="AZ17" s="249" t="str">
        <f>IF(V17="","",EOMONTH(EDATE(Tabla1[[#This Row],[Fecha Finalización]],3),0))</f>
        <v/>
      </c>
      <c r="BA17" s="39"/>
      <c r="BB17" s="39"/>
      <c r="BC17" s="235"/>
      <c r="BD17" s="233" t="str">
        <f>IF(F17="","",Tabla1[[#This Row],[sem 01]]&amp;Tabla1[[#This Row],[sem 02]]&amp;Tabla1[[#This Row],[sem 03]])</f>
        <v/>
      </c>
      <c r="BE17" s="234" t="str">
        <f>IF(TRIM(F17)="","",$B$1&amp;"-"&amp;SUBSTITUTE(Tabla1[[#This Row],[Mes Inscrito]]," ","")&amp;"-"&amp;SUBSTITUTE(Tabla1[[#This Row],[Dia de clases Inscrito]]," ","")&amp;"-"&amp;SUBSTITUTE(Tabla1[[#This Row],[Horario Inscrito]]," ","")&amp;"-"&amp;Tabla1[[#This Row],[Fecha Inicio grupo]])</f>
        <v/>
      </c>
      <c r="BF17" s="251" t="str">
        <f>IF(F17="","",Tabla1[[#This Row],[Curso]])</f>
        <v/>
      </c>
      <c r="BG17" s="252" t="str">
        <f>+IF(TRIM(F17)="","",$B$1&amp;"-"&amp;TRIM(Tabla1[[#This Row],[Mes Inscrito]])&amp;"-"&amp;TRIM(Tabla1[[#This Row],[Dia de clases Inscrito]])&amp;"-"&amp;TRIM(Tabla1[[#This Row],[Horario Inscrito]])&amp;"-"&amp;TRIM(Tabla1[[#This Row],[Fecha Inicio grupo]])&amp;"-"&amp;TRIM(Tabla1[[#This Row],[Tipo Incrito]]))</f>
        <v/>
      </c>
      <c r="BH17" s="308"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09"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0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09" t="str">
        <f>IF(Tabla1[[#This Row],[Fecha Inicio grupo]]="","",IFERROR(VLOOKUP(Tabla1[[#This Row],[Mes de Alta como miembro]],Parámetros!$AM$2:$AN$16,2,0),"01/01/1900"))</f>
        <v/>
      </c>
    </row>
    <row r="18" spans="1:63" s="24" customFormat="1" ht="12">
      <c r="A18" s="68">
        <v>15</v>
      </c>
      <c r="B18" s="28"/>
      <c r="C18" s="34"/>
      <c r="D18" s="42"/>
      <c r="E18" s="42"/>
      <c r="F18" s="45"/>
      <c r="G18" s="45"/>
      <c r="H18" s="163"/>
      <c r="I18" s="28"/>
      <c r="J18" s="28"/>
      <c r="K18" s="69"/>
      <c r="L18" s="68"/>
      <c r="M18" s="46"/>
      <c r="N18" s="238" t="str">
        <f ca="1">IF(Tabla1[[#This Row],[Fecha de nac]]="","",IF(Tabla1[[#This Row],[Fecha Finalización]] &gt;=TODAY(), DATEDIF(Tabla1[[#This Row],[Fecha de nac]],TODAY(),"y"), ROUNDDOWN((Tabla1[[#This Row],[Fecha Finalización]] -Tabla1[[#This Row],[Fecha de nac]])/365,0)))</f>
        <v/>
      </c>
      <c r="O18" s="168"/>
      <c r="P18" s="72"/>
      <c r="Q18" s="73"/>
      <c r="R18" s="72"/>
      <c r="S18" s="79"/>
      <c r="T18" s="79"/>
      <c r="U18" s="240" t="str">
        <f>IF(F18="","",Tabla1[[#This Row],[Fecha Inicio grupo]]+3*7-7)</f>
        <v/>
      </c>
      <c r="V18" s="241" t="str">
        <f>IF(F18="","",EDATE(Tabla1[[#This Row],[Fecha Inicio grupo]],3))</f>
        <v/>
      </c>
      <c r="W18" s="28"/>
      <c r="X18" s="34"/>
      <c r="Y18" s="76"/>
      <c r="Z18" s="76"/>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
      </c>
      <c r="AQ18" s="39"/>
      <c r="AR18" s="200"/>
      <c r="AS18" s="39"/>
      <c r="AT18" s="28"/>
      <c r="AU18" s="54"/>
      <c r="AV18" s="54"/>
      <c r="AW18" s="54"/>
      <c r="AX18" s="247" t="str">
        <f>IF(V18="","",EOMONTH(EDATE(Tabla1[[#This Row],[Fecha Finalización]],2),0))</f>
        <v/>
      </c>
      <c r="AY18" s="39"/>
      <c r="AZ18" s="249" t="str">
        <f>IF(V18="","",EOMONTH(EDATE(Tabla1[[#This Row],[Fecha Finalización]],3),0))</f>
        <v/>
      </c>
      <c r="BA18" s="39"/>
      <c r="BB18" s="39"/>
      <c r="BC18" s="235"/>
      <c r="BD18" s="233" t="str">
        <f>IF(F18="","",Tabla1[[#This Row],[sem 01]]&amp;Tabla1[[#This Row],[sem 02]]&amp;Tabla1[[#This Row],[sem 03]])</f>
        <v/>
      </c>
      <c r="BE18" s="234" t="str">
        <f>IF(TRIM(F18)="","",$B$1&amp;"-"&amp;SUBSTITUTE(Tabla1[[#This Row],[Mes Inscrito]]," ","")&amp;"-"&amp;SUBSTITUTE(Tabla1[[#This Row],[Dia de clases Inscrito]]," ","")&amp;"-"&amp;SUBSTITUTE(Tabla1[[#This Row],[Horario Inscrito]]," ","")&amp;"-"&amp;Tabla1[[#This Row],[Fecha Inicio grupo]])</f>
        <v/>
      </c>
      <c r="BF18" s="251" t="str">
        <f>IF(F18="","",Tabla1[[#This Row],[Curso]])</f>
        <v/>
      </c>
      <c r="BG18" s="252" t="str">
        <f>+IF(TRIM(F18)="","",$B$1&amp;"-"&amp;TRIM(Tabla1[[#This Row],[Mes Inscrito]])&amp;"-"&amp;TRIM(Tabla1[[#This Row],[Dia de clases Inscrito]])&amp;"-"&amp;TRIM(Tabla1[[#This Row],[Horario Inscrito]])&amp;"-"&amp;TRIM(Tabla1[[#This Row],[Fecha Inicio grupo]])&amp;"-"&amp;TRIM(Tabla1[[#This Row],[Tipo Incrito]]))</f>
        <v/>
      </c>
      <c r="BH18" s="308"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9"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9" t="str">
        <f>IF(Tabla1[[#This Row],[Fecha Inicio grupo]]="","",IFERROR(VLOOKUP(Tabla1[[#This Row],[Mes de Alta como miembro]],Parámetros!$AM$2:$AN$16,2,0),"01/01/1900"))</f>
        <v/>
      </c>
    </row>
    <row r="19" spans="1:63" s="24" customFormat="1" ht="13.9">
      <c r="A19" s="68">
        <v>16</v>
      </c>
      <c r="B19" s="28"/>
      <c r="C19" s="34"/>
      <c r="D19" s="42"/>
      <c r="E19" s="42"/>
      <c r="F19" s="45"/>
      <c r="G19" s="45"/>
      <c r="H19" s="163"/>
      <c r="I19" s="28"/>
      <c r="J19" s="28"/>
      <c r="K19" s="69"/>
      <c r="L19" s="68"/>
      <c r="M19" s="46"/>
      <c r="N19" s="238" t="str">
        <f ca="1">IF(Tabla1[[#This Row],[Fecha de nac]]="","",IF(Tabla1[[#This Row],[Fecha Finalización]] &gt;=TODAY(), DATEDIF(Tabla1[[#This Row],[Fecha de nac]],TODAY(),"y"), ROUNDDOWN((Tabla1[[#This Row],[Fecha Finalización]] -Tabla1[[#This Row],[Fecha de nac]])/365,0)))</f>
        <v/>
      </c>
      <c r="O19" s="168"/>
      <c r="P19" s="72"/>
      <c r="Q19" s="73"/>
      <c r="R19" s="72"/>
      <c r="S19" s="79"/>
      <c r="T19" s="79"/>
      <c r="U19" s="242" t="str">
        <f>IF(F19="","",Tabla1[[#This Row],[Fecha Inicio grupo]]+3*7-7)</f>
        <v/>
      </c>
      <c r="V19" s="241" t="str">
        <f>IF(F19="","",EDATE(Tabla1[[#This Row],[Fecha Inicio grupo]],3))</f>
        <v/>
      </c>
      <c r="W19" s="28"/>
      <c r="X19" s="28"/>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
      </c>
      <c r="AQ19" s="39"/>
      <c r="AR19" s="200"/>
      <c r="AS19" s="39"/>
      <c r="AT19" s="28"/>
      <c r="AU19" s="55"/>
      <c r="AV19" s="55"/>
      <c r="AW19" s="55"/>
      <c r="AX19" s="248" t="str">
        <f>IF(V19="","",EOMONTH(EDATE(Tabla1[[#This Row],[Fecha Finalización]],2),0))</f>
        <v/>
      </c>
      <c r="AY19" s="39"/>
      <c r="AZ19" s="249" t="str">
        <f>IF(V19="","",EOMONTH(EDATE(Tabla1[[#This Row],[Fecha Finalización]],3),0))</f>
        <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
      </c>
      <c r="BF19" s="251" t="str">
        <f>IF(F19="","",Tabla1[[#This Row],[Curso]])</f>
        <v/>
      </c>
      <c r="BG19" s="252" t="str">
        <f>+IF(TRIM(F19)="","",$B$1&amp;"-"&amp;TRIM(Tabla1[[#This Row],[Mes Inscrito]])&amp;"-"&amp;TRIM(Tabla1[[#This Row],[Dia de clases Inscrito]])&amp;"-"&amp;TRIM(Tabla1[[#This Row],[Horario Inscrito]])&amp;"-"&amp;TRIM(Tabla1[[#This Row],[Fecha Inicio grupo]])&amp;"-"&amp;TRIM(Tabla1[[#This Row],[Tipo Incrito]]))</f>
        <v/>
      </c>
      <c r="BH19" s="308"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9"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9"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9" t="str">
        <f>IF(Tabla1[[#This Row],[Fecha Inicio grupo]]="","",IFERROR(VLOOKUP(Tabla1[[#This Row],[Mes de Alta como miembro]],Parámetros!$AM$2:$AN$16,2,0),"01/01/1900"))</f>
        <v/>
      </c>
    </row>
    <row r="20" spans="1:63" s="24" customFormat="1" ht="13.9">
      <c r="A20" s="68">
        <v>17</v>
      </c>
      <c r="B20" s="28"/>
      <c r="C20" s="34"/>
      <c r="D20" s="42"/>
      <c r="E20" s="42"/>
      <c r="F20" s="45"/>
      <c r="G20" s="45"/>
      <c r="H20" s="163"/>
      <c r="I20" s="28"/>
      <c r="J20" s="28"/>
      <c r="K20" s="69"/>
      <c r="L20" s="68"/>
      <c r="M20" s="46"/>
      <c r="N20" s="238" t="str">
        <f ca="1">IF(Tabla1[[#This Row],[Fecha de nac]]="","",IF(Tabla1[[#This Row],[Fecha Finalización]] &gt;=TODAY(), DATEDIF(Tabla1[[#This Row],[Fecha de nac]],TODAY(),"y"), ROUNDDOWN((Tabla1[[#This Row],[Fecha Finalización]] -Tabla1[[#This Row],[Fecha de nac]])/365,0)))</f>
        <v/>
      </c>
      <c r="O20" s="168"/>
      <c r="P20" s="72"/>
      <c r="Q20" s="73"/>
      <c r="R20" s="78"/>
      <c r="S20" s="78"/>
      <c r="T20" s="78"/>
      <c r="U20" s="242" t="str">
        <f>IF(F20="","",Tabla1[[#This Row],[Fecha Inicio grupo]]+3*7-7)</f>
        <v/>
      </c>
      <c r="V20" s="241" t="str">
        <f>IF(F20="","",EDATE(Tabla1[[#This Row],[Fecha Inicio grupo]],3))</f>
        <v/>
      </c>
      <c r="W20" s="29" t="s">
        <v>115</v>
      </c>
      <c r="X20" s="29"/>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
      </c>
      <c r="AQ20" s="39"/>
      <c r="AR20" s="200"/>
      <c r="AS20" s="39"/>
      <c r="AT20" s="28"/>
      <c r="AU20" s="55"/>
      <c r="AV20" s="55"/>
      <c r="AW20" s="55"/>
      <c r="AX20" s="248" t="str">
        <f>IF(V20="","",EOMONTH(EDATE(Tabla1[[#This Row],[Fecha Finalización]],2),0))</f>
        <v/>
      </c>
      <c r="AY20" s="39"/>
      <c r="AZ20" s="249" t="str">
        <f>IF(V20="","",EOMONTH(EDATE(Tabla1[[#This Row],[Fecha Finalización]],3),0))</f>
        <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
      </c>
      <c r="BF20" s="251" t="str">
        <f>IF(F20="","",Tabla1[[#This Row],[Curso]])</f>
        <v/>
      </c>
      <c r="BG20" s="252" t="str">
        <f>+IF(TRIM(F20)="","",$B$1&amp;"-"&amp;TRIM(Tabla1[[#This Row],[Mes Inscrito]])&amp;"-"&amp;TRIM(Tabla1[[#This Row],[Dia de clases Inscrito]])&amp;"-"&amp;TRIM(Tabla1[[#This Row],[Horario Inscrito]])&amp;"-"&amp;TRIM(Tabla1[[#This Row],[Fecha Inicio grupo]])&amp;"-"&amp;TRIM(Tabla1[[#This Row],[Tipo Incrito]]))</f>
        <v/>
      </c>
      <c r="BH20" s="308"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9"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9"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9" t="str">
        <f>IF(Tabla1[[#This Row],[Fecha Inicio grupo]]="","",IFERROR(VLOOKUP(Tabla1[[#This Row],[Mes de Alta como miembro]],Parámetros!$AM$2:$AN$16,2,0),"01/01/1900"))</f>
        <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8"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9"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9"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9"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8"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9"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9"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9"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8"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9"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9"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9"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8"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9"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9"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9"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8"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9"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9"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9"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8"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9"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9"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9"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8"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9"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9"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9"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8"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9"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9"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9"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8"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9"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9"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9"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8"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9"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9"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9"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8"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9"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9"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9"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8"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9"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9"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9"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8"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9"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9"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9"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8"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9"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9"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9"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8"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9"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9"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9"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8"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9"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9"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9"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8"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9"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9"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9"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8"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9"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9"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9"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8"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9"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9"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9"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8"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9"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9"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9"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8"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9"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9"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9"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8"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9"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9"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9"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8"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9"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9"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9"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8"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9"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9"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9"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8"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9"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9"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9"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8"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9"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9"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9"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8"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9"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9"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9"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8"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9"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9"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9"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8"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9"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9"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9"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8"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9"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9"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9"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8"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9"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9"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9"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8"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9"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9"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9"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8"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9"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9"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9"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8"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9"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9"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9"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8"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9"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9"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9"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8"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9"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9"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9"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8"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9"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9"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9"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8"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9"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9"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9"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8"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9"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9"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9"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8"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9"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9"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9"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8"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9"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9"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9"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8"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9"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9"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9"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8"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9"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9"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9"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8"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9"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9"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9"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8"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9"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9"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9"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8"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9"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9"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9"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8"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9"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9"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9"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8"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9"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9"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9"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8"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9"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9"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9"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8"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9"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9"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9"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8"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9"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9"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9"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8"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9"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9"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9"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8"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9"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9"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9"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8"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9"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9"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9"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8"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9"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9"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9"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8"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9"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9"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9"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8"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9"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9"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9"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8"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9"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9"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9"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8"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9"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9"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9"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8"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9"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9"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9"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8"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9"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9"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9"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8"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9"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9"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9"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8"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9"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9"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9"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8"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9"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9"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9"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8"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9"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9"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9"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8"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9"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9"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9"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8"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9"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9"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9"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8"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9"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9"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9"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8"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9"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9"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9"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8"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9"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9"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9"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8"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9"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9"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9"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8"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9"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9"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9"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8"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9"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9"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9"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8"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9"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9"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9"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8"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9"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9"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9"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8"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9"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9"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9"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8"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9"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9"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9"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8"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9"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9"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9"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8"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9"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9"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9"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8"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9"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9"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9"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8"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9"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9"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9"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8"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9"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9"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9"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8"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9"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9"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9"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8"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9"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9"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9"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8"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9"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9"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9"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8"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9"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9"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9"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8"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9"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9"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9"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8"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9"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9"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9"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8"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9"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9"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9"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8"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9"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9"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9"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8"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9"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9"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9"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8"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9"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9"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9"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8"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9"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9"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9"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8"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9"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9"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9"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8"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9"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9"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9"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8"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9"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9"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9"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8"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9"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9"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9"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8"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9"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9"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9"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8"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9"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9"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9"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8"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9"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9"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9"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8"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9"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9"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9"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8"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9"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9"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9"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8"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9"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9"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9"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8"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9"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9"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9"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8"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9"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9"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9"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8"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9"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9"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9"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8"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9"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9"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9"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8"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9"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9"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9"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8"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9"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9"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9"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8"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9"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9"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9"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8"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9"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9"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9"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8"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9"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9"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9"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8"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9"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9"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9"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8"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9"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9"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9"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8"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9"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9"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9"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8"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9"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9"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9"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8"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9"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9"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9"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8"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9"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9"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9"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8"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9"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9"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9"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8"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9"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9"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9"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8"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9"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9"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9"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8"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9"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9"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9"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8"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9"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9"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9"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8"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9"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9"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9"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8"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9"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9"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9"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8"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9"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9"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9"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8"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9"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9"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9"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8"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9"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9"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9"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8"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9"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9"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9"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8"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9"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9"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9"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8"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9"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9"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9"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8"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9"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9"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9"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8"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9"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9"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9"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8"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9"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9"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9"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8"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9"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9"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9"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8"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9"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9"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9"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8"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9"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9"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9"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8"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9"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9"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9"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8"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9"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9"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9"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8"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9"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9"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9"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8"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9"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9"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9"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8"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9"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9"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9"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8"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9"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9"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9"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8"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9"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9"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9"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8"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9"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9"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9"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8"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9"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9"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9"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8"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9"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9"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9"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8"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9"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9"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9"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8"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9"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9"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9"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8"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9"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9"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9"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8"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9"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9"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9"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8"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9"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9"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9"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8"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9"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9"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9"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8"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9"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9"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9"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8"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9"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9"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9"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8"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9"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9"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9"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8"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9"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9"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9"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8"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9"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9"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9"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8"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9"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9"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9"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8"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9"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9"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9"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8"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9"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9"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9"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8"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9"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9"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9"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8"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9"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9"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9"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8"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9"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9"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9"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8"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9"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9"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9"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8"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9"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9"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9"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8"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9"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9"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9"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8"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9"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9"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9"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8"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9"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9"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9"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8"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9"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9"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9"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8"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9"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9"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9"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8"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9"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9"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9"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8"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9"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9"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9"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8"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9"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9"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9"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8"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9"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9"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9"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8"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9"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9"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9"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8"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9"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9"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9"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8"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9"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9"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9"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8"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9"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9"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9"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8"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9"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9"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9"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8"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9"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9"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9"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8"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9"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9"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9"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8"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9"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9"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9"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8"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9"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9"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9"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8"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9"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9"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9"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8"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9"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9"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9"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8"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9"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9"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9"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8"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9"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9"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9"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8"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9"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9"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9"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8"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9"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9"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9"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8"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9"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9"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9"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8"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9"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9"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9"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8"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9"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9"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9"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8"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9"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9"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9"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8"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9"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9"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9"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8"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9"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9"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9"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8"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9"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9"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9"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8"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9"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9"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9"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8"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9"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9"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9"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8"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9"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9"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9"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8"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9"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9"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9"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8"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9"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9"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9"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8"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9"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9"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9"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8"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9"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9"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9"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8"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9"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9"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9"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8"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9"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9"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9"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8"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9"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9"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9"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8"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9"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9"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9"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8"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9"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9"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9"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8"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9"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9"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9"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8"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9"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9"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9"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8"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9"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9"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9"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8"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9"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9"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9"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8"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9"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9"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9"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8"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9"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9"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9"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8"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9"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9"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9"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8"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9"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9"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9"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8"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9"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9"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9"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8"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9"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9"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9"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8"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9"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9"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9"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8"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9"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9"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9"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8"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9"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9"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9"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8"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9"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9"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9"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8"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9"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9"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9"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8"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9"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9"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9"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8"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9"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9"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9"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8"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9"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9"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9"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8"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9"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9"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9"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8"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9"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9"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9"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8"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9"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9"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9"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8"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9"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9"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9"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8"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9"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9"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9"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8"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9"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9"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9"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8"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9"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9"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9"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8"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9"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9"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9"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8"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9"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9"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9"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8"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9"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9"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9"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8"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9"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9"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9"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8"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9"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9"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9"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8"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9"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9"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9"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8"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9"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9"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9"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8"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9"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9"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9"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8"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9"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9"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9"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8"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9"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9"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9"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8"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9"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9"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9"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8"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9"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9"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9"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8"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9"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9"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9"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8"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9"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9"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9"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8"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9"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9"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9"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8"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9"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9"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9"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8"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9"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9"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9"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8"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9"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9"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9"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8"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9"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9"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9"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8"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9"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9"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9"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8"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9"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9"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9"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8"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9"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9"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9"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8"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9"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9"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9"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8"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9"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9"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9"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8"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9"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9"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9"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8"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9"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9"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9"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8"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9"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9"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9"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8"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9"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9"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9"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8"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9"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9"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9"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8"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9"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9"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9"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8"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9"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9"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9"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8"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9"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9"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9"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8"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9"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9"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9"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8"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9"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9"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9"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8"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9"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9"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9"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8"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9"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9"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9"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8"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9"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9"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9"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8"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9"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9"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9"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8"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9"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9"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9"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8"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9"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9"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9"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8"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9"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9"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9"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8"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9"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9"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9"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8"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9"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9"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9"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8"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9"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9"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9"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8"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9"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9"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9"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8"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9"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9"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9"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8"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9"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9"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9"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8"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9"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9"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9"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8"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9"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9"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9"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8"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9"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9"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9"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8"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9"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9"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9"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8"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9"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9"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9"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8"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9"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9"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9"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8"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9"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9"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9"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8"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9"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9"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9"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8"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9"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9"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9"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8"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9"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9"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9"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8"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9"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9"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9"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8"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9"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9"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9"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8"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9"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9"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9"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8"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9"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9"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9"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8"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9"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9"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9"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8"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9"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9"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9"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8"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9"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9"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9"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8"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9"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9"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9"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8"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9"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9"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9"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8"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9"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9"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9"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8"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9"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9"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9"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8"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9"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9"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9"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8"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9"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9"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9"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8"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9"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9"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9"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8"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9"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9"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9"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8"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9"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9"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9"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8"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9"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9"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9"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8"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9"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9"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9"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8"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9"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9"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9"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8"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9"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9"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9"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8"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9"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9"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9"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8"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9"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9"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9"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8"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9"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9"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9"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8"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9"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9"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9"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8"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9"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9"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9"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8"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9"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9"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9"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8"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9"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9"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9"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8"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9"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9"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9"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8"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9"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9"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9"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8"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9"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9"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9"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8"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9"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9"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9"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8"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9"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9"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9"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8"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9"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9"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9"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8"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9"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9"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9"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8"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9"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9"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9"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8"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9"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9"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9"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8"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9"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9"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9"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8"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9"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9"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9"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8"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9"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9"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9"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8"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9"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9"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9"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8"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9"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9"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9"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8"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9"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9"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9"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8"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9"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9"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9"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8"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9"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9"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9"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8"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9"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9"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9"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8"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9"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9"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9"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8"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9"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9"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9"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8"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9"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9"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9"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8"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9"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9"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9"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8"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9"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9"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9"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8"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9"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9"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9"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8"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9"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9"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9"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8"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9"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9"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9"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8"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9"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9"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9"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8"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9"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9"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9"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8"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9"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9"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9"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8"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9"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9"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9"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8"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9"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9"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9"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8"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9"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9"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9"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8"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9"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9"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9"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8"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9"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9"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9"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8"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9"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9"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9"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8"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9"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9"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9"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8"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9"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9"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9"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8"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9"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9"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9"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8"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9"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9"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9"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8"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9"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9"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9"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8"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9"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9"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9"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8"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9"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9"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9"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8"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9"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9"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9"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8"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9"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9"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9"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8"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9"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9"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9"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8"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9"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9"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9"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8"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9"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9"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9"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8"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9"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9"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9"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8"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9"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9"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9"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8"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9"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9"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9"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8"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9"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9"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9"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8"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9"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9"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9"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8"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9"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9"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9"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8"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9"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9"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9"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8"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9"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9"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9"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8"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9"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9"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9"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8"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9"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9"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9"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8"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9"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9"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9"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8"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9"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9"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9"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8"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9"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9"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9"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8"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9"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9"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9"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8"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9"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9"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9"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8"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9"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9"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9"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8"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9"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9"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9"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8"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9"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9"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9"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8"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9"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9"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9"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8"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9"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9"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9"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8"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9"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9"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9"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8"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9"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9"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9"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8"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9"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9"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9"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8"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9"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9"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9"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8"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9"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9"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9"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8"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9"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9"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9"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8"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9"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9"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9"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8"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9"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9"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9"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8"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9"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9"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9"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8"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9"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9"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9"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8"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9"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9"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9"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8"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9"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9"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9"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8"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9"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9"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9"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8"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9"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9"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9"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8"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9"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9"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9"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8"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9"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9"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9"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8"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9"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9"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9"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8"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9"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9"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9"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8"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9"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9"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9"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8"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9"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9"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9"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8"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9"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9"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9"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8"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9"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9"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9"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8"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9"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9"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9"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8"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9"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9"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9"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8"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9"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9"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9"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8"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9"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9"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9"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8"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9"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9"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9"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8"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9"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9"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9"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8"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9"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9"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9"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8"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9"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9"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9"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8"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9"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9"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9"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8"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9"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9"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9"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8"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9"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9"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9"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8"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9"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9"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9"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8"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9"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9"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9"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8"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9"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9"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9"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8"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9"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9"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9"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8"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9"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9"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9"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8"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9"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9"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9"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8"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9"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9"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9"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8"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9"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9"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9"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8"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9"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9"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9"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8"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9"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9"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9"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8"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9"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9"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9"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8"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9"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9"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9"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8"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9"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9"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9"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8"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9"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9"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9"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8"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9"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9"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9"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8"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9"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9"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9"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8"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9"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9"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9"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8"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9"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9"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9"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8"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9"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9"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9"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8"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9"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9"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9"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8"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9"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9"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9"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8"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9"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9"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9"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8"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9"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9"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9"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8"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9"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9"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9"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8"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9"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9"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9"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8"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9"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9"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9"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8"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9"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9"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9"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8"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9"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9"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9"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8"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9"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9"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9"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8"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9"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9"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9"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8"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9"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9"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9"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8"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9"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9"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9"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8"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9"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9"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9"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8"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9"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9"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9"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8"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9"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9"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9"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8"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9"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9"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9"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8"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9"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9"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9"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8"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9"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9"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9"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8"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9"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9"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9"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8"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9"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9"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9"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8"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9"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9"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9"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8"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9"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9"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9"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8"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9"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9"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9"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8"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9"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9"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9"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8"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9"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9"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9"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8"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9"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9"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9"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8"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9"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9"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9"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8"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9"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9"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9"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8"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9"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9"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9"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8"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9"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9"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9"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8"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9"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9"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9"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8"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9"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9"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9"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8"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9"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9"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9"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8"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9"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9"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9"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8"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9"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9"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9"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8"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9"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9"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9"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8"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9"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9"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9"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8"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9"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9"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9"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8"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9"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9"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9"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8"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9"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9"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9"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8"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9"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9"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9"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8"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9"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9"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9"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8"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9"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9"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9"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8"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9"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9"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9"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8"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9"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9"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9"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8"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9"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9"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9"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8"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9"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9"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9"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8"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9"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9"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9"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8"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9"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9"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9"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8"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9"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9"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9"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8"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9"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9"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9"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8"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9"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9"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9"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8"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9"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9"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9"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8"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9"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9"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9"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8"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9"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9"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9"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8"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9"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9"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9"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8"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9"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9"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9"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8"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9"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9"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9"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8"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9"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9"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9"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8"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9"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9"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9"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8"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9"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9"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9"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8"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9"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9"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9"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8"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9"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9"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9"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8"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9"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9"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9"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8"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9"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9"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9"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8"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9"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9"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9"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8"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9"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9"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9"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8"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9"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9"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9"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8"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9"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9"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9"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8"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9"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9"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9"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8"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9"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9"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9"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8"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9"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9"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9"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8"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9"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9"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9"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8"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9"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9"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9"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8"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9"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9"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9"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8"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9"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9"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9"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8"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9"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9"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9"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8"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9"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9"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9"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8"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9"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9"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9"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8"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9"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9"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9"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8"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9"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9"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9"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8"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9"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9"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9"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8"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9"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9"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9"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8"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9"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9"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9"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8"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9"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9"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9"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8"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9"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9"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9"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8"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9"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9"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9"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8"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9"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9"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9"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8"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9"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9"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9"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8"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9"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9"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9"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8"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9"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9"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9"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8"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9"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9"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9"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8"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9"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9"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9"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8"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9"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9"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9"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8"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9"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9"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9"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8"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9"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9"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9"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8"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9"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9"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9"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8"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9"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9"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9"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8"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9"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9"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9"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8"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9"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9"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9"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8"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9"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9"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9"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8"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9"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9"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9"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8"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9"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9"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9"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8"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9"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9"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9"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8"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9"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9"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9"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8"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9"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9"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9"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8"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9"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9"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9"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8"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9"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9"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9"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8"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9"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9"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9"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8"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9"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9"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9"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8"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9"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9"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9"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8"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9"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9"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9"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8"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9"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9"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9"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8"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9"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9"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9"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8"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9"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9"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9"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8"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9"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9"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9"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8"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9"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9"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9"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8"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9"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9"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9"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8"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9"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9"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9"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8"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9"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9"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9"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8"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9"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9"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9"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8"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9"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9"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9"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8"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9"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9"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9"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8"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9"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9"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9"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8"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9"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9"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9"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8"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9"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9"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9"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8"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9"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9"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9"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8"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9"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9"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9"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8"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9"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9"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9"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8"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9"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9"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9"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8"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9"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9"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9"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8"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9"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9"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9"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8"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9"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9"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9"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8"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9"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9"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9"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8"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9"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9"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9"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8"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9"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9"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9"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8"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9"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9"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9"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8"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9"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9"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9"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8"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9"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9"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9"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8"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9"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9"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9"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8"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9"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9"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9"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8"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9"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9"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9"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8"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9"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9"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9"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8"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9"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9"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9"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8"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9"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9"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9"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8"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9"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9"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9"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8"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9"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9"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9"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8"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9"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9"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9"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8"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9"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9"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9"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8"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9"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9"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9"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8"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9"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9"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9"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8"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9"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9"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9"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8"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9"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9"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9"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8"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9"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9"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9"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8"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9"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9"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9"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8"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9"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9"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9"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8"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9"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9"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9"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8"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9"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9"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9"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8"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9"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9"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9"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8"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9"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9"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9"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8"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9"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9"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9"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8"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9"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9"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9"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8"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9"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9"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9"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8"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9"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9"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9"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8"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9"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9"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9"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8"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9"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9"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9"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8"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9"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9"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9"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8"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9"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9"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9"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8"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9"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9"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9"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8"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9"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9"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9"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8"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9"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9"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9"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8"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9"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9"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9"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8"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9"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9"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9"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8"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9"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9"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9"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8"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9"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9"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9"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8"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9"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9"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9"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8"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9"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9"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9"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8"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9"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9"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9"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8"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9"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9"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9"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8"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9"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9"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9"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8"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9"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9"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9"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8"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9"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9"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9"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8"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9"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9"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9"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8"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9"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9"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9"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8"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9"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9"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9"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8"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9"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9"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9"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8"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9"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9"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9"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8"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9"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9"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9"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8"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9"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9"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9"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8"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9"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9"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9"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8"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9"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9"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9"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8"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9"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9"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9"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8"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9"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9"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9"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8"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9"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9"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9"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8"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9"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9"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9"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8"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9"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9"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9"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8"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9"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9"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9"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8"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9"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9"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9"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8"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9"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9"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9"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8"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9"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9"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9"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8"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9"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9"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9"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8"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9"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9"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9"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8"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9"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9"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9"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8"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9"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9"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9"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8"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9"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9"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9"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8"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9"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9"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9"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8"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9"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9"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9"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8"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9"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9"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9"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8"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9"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9"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9"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8"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9"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9"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9"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8"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9"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9"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9"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8"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9"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9"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9"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8"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9"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9"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9"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8"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9"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9"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9"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8"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9"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9"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9"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8"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9"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9"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9"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8"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9"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9"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9"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8"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9"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9"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9"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8"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9"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9"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9"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8"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9"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9"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9"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8"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9"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9"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9"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8"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9"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9"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9"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8"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9"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9"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9"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8"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9"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9"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9"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8"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9"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9"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9"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8"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9"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9"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9"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8"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9"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9"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9"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8"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9"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9"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9"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8"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9"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9"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9"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8"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9"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9"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9"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8"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9"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9"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9"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8"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9"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9"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9"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8"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9"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9"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9"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8"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9"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9"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9"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8"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9"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9"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9"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8"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9"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9"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9"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8"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9"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9"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9"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8"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9"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9"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9"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8"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9"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9"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9"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8"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9"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9"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9"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8"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9"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9"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9"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8"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9"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9"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9"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8"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9"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9"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9"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8"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9"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9"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9"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8"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9"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9"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9"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8"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9"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9"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9"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8"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9"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9"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9"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8"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9"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9"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9"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8"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9"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9"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9"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8"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9"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9"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9"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8"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9"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9"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9"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8"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9"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9"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9"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8"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9"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9"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9"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8"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9"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9"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9"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8"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9"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9"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9"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8"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9"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9"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9"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8"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9"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9"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9"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8"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9"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9"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9"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8"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9"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9"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9"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8"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9"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9"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9"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8"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9"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9"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9"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8"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9"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9"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9"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8"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9"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9"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9"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8"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9"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9"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9"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8"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9"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9"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9"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8"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9"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9"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9"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8"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9"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9"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9"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8"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9"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9"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9"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8"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9"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9"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9"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8"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9"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9"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9"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8"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9"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9"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9"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8"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9"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9"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9"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8"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9"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9"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9"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8"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9"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9"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9"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8"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9"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9"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9"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8"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9"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9"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9"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8"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9"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9"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9"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8"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9"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9"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9"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8"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9"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9"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9"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8"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9"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9"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9"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8"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9"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9"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9"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8"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9"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9"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9"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8"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9"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9"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9"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8"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9"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9"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9"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8"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9"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9"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9"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8"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9"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9"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9"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8"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9"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9"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9"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8"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9"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9"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9"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8"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9"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9"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9"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8"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9"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9"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9"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8"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9"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9"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9"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8"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9"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9"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9"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8"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9"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9"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9"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8"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9"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9"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9"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8"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9"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9"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9"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8"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9"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9"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9"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8"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9"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9"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9"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8"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9"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9"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9"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8"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9"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9"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9"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8"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9"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9"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9"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8"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9"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9"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9"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8"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9"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9"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9"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8"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9"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9"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9"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8"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9"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9"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9"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8"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9"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9"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9"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8"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9"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9"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9"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8"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9"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9"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9"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8"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9"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9"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9"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8"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9"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9"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9"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8"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9"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9"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9"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8"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9"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9"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9"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8"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9"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9"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9"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8"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9"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9"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9"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8"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9"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9"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9"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8"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9"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9"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9"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8"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9"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9"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9"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8"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9"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9"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9"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8"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9"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9"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9"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8"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9"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9"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9"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8"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9"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9"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9"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8"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9"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9"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9"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8"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9"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9"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9"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8"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9"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9"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9"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8"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9"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9"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9"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8"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9"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9"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9"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8"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9"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9"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9"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8"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9"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9"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9"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8"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9"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9"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9"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8"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9"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9"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9"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8"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9"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9"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9"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8"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9"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9"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9"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8"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9"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9"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9"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8"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9"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9"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9"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8"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9"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9"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9"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8"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9"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9"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9"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8"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9"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9"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9"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8"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9"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9"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9"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8"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9"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9"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9"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8"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9"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9"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9"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8"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9"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9"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9"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8"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9"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9"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9"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8"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9"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9"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9"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8"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9"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9"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9"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8"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9"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9"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9"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8"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9"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9"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9"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8"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9"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9"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9"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8"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9"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9"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9"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8"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9"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9"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9"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8"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9"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9"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9"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8"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9"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9"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9"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8"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9"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9"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9"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8"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9"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9"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9"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8"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9"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9"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9"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8"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9"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9"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9"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8"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9"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9"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9"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8"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9"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9"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9"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8"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9"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9"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9"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8"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9"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9"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9"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8"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9"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9"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9"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8"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9"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9"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9"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8"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9"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9"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9"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8"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9"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9"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9"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8"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9"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9"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9"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8"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9"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9"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9"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8"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9"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9"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9"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8"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9"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9"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9"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8"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9"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9"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9"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8"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9"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9"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9"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8"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9"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9"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9"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8"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9"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9"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9"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8"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9"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9"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9"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8"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9"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9"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9"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8"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9"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9"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9"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8"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9"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9"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9"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8"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9"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9"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9"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8"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9"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9"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9"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8"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9"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9"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9"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8"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9"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9"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9"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8"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9"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9"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9"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8"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9"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9"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9"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8"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9"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9"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9"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8"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9"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9"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9"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8"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9"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9"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9"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8"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9"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9"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9"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8"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9"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9"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9"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8"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9"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9"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9"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8"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9"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9"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9"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8"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9"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9"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9"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8"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9"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9"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9"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8"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9"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9"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9"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8"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9"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9"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9"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8"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9"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9"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9"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8"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9"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9"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9"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8"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9"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9"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9"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8"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9"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9"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9"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8"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9"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9"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9"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8"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9"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9"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9"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8"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9"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9"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9"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8"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9"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9"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9"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8"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9"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9"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9"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8"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9"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9"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9"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8"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9"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9"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9"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8"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9"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9"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9"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8"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9"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9"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9"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8"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9"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9"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9"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8"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9"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9"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9"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8"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9"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9"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9"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8"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9"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9"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9"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8"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9"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9"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9"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8"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9"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9"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9"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8"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9"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9"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9"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8"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9"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9"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9"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8"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9"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9"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9"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8"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9"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9"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9"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8"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9"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9"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9"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8"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9"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9"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9"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8"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9"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9"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9"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8"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9"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9"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9"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8"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9"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9"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9"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8"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9"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9"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9"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8"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9"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9"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9"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8"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9"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9"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9"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8"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9"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9"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9"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8"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9"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9"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9"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8"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9"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9"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9"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8"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9"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9"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9"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8"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9"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9"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9"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8"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9"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9"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9"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8"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9"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9"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9"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8"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9"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9"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9"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8"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9"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9"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9"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8"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9"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9"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9"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8"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9"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9"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9"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8"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9"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9"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9"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8"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9"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9"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9"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8"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9"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9"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9"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8"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9"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9"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9"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8"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9"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9"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9"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8"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9"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9"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9"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8"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9"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9"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9"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8"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9"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9"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9"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8"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9"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9"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9"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8"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9"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9"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9"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8"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9"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9"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9"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8"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9"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9"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9"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8"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9"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9"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9"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8"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9"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9"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9"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8"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9"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9"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9"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8"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9"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9"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9"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8"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9"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9"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9"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8"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9"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9"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9"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8"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9"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9"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9"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8"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9"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9"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9"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8"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9"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9"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9"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8"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9"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9"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9"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8"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9"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9"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9"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8"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9"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9"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9"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8"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9"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9"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9"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8"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9"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9"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9"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8"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9"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9"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9"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8"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9"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9"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9"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8"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9"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9"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9"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8"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9"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9"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9"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8"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9"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9"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9"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8"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9"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9"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9"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8"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9"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9"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9"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8"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9"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9"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9"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8"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9"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9"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9"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8"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9"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9"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9"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8"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9"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9"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9"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8"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9"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9"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9"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8"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9"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9"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9"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8"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9"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9"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9"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8"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9"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9"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9"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8"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9"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9"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9"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8"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9"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9"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9"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8"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9"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9"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9"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8"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9"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9"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9"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8"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9"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9"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9"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8"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9"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9"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9"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8"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9"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9"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9"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8"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9"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9"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9"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8"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9"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9"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9"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8"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9"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9"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9"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8"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9"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9"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9"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8"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9"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9"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9"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8"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9"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9"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9"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8"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9"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9"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9"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8"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9"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9"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9"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8"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9"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9"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9"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8"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9"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9"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9"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8"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9"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9"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9"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8"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9"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9"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9"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8"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9"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9"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9"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8"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9"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9"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9"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8"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9"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9"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9"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8"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9"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9"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9"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8"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9"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9"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9"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8"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9"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9"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9"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8"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9"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9"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9"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8"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9"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9"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9"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8"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9"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9"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9"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8"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9"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9"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9"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8"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9"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9"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9"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8"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9"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9"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9"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8"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9"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9"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9"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8"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9"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9"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9"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8"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9"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9"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9"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8"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9"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9"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9"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8"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9"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9"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9"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8"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9"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9"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9"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8"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9"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9"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9"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8"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9"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9"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9"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8"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9"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9"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9"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8"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9"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9"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9"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8"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9"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9"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9"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8"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9"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9"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9"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8"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9"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9"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9"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8"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9"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9"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9"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8"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9"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9"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9"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8"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9"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9"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9"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8"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9"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9"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9"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8"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9"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9"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9"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8"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9"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9"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9"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8"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9"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9"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9"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8"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9"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9"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9"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8"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9"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9"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9"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8"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9"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9"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9"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8"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9"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9"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9"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8"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9"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9"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9"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8"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9"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9"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9"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8"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9"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9"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9"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8"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9"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9"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9"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8"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9"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9"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9"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8"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9"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9"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9"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8"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9"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9"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9"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8"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9"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9"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9"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8"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9"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9"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9"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8"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9"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9"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9"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8"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9"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9"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9"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8"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9"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9"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9"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8"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9"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9"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9"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1"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1"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1"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1"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1"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1"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1"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1"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1"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1"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1"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1"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1"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1"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1"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1"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1"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1"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1"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1"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1"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1"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1"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1"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1"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1"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1"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1"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1"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1"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1"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1"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1"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1"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1"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1"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1"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1"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1"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1"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1"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1"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1"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1"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1"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1"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1"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1"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1"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1"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1"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1"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1"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1"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1"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1"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1"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1"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1"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1"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1"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1"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1"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1"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1"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1"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1"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1"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1"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1"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1"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1"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1"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1"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1"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1"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1"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1"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1"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1"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1"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1"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1"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1"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1"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1"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1"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1"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1"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1"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1"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1"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1"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1"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1"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1"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1"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1"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1"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1"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1"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1"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1"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1"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1"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1"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1"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1"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1"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1"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1"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1"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1"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1"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1"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1"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1"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1"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1"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1"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1"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1"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1"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1"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1"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1"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1"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1"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1"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1"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1"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1"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1"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1"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1"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1"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1"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1"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1"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1"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1"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1"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1"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1"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1"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1"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1"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1"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1"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1"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1"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1"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1"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1"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1"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1"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1"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1"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1"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1"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1"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1"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1"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1"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1"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1"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1"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1"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1"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1"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1"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1"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1"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1"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1"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1"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1"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1"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1"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1"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1"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1"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1"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1"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1"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1"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1"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1"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1"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1"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1"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1"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1"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1"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1"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1"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1"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1"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1"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1"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1"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1"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1"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1"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1"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1"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1"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1"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1"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1"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1"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1"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1"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1"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1"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1"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1"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1"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1"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1"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1"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1"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1"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1"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1"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1"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1"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1"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1"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1"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1"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1"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1"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1"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1"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1"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1"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1"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1"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1"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1"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1"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1"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1"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1"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1"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1"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1"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1"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1"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1"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1"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1"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1"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1"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1"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1"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1"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1"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1"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1"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1"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1"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1"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1"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1"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1"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1"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1"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1"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1"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1"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1"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1"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1"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1"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1"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1"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1"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1"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1"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1"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1"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1"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1"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1"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1"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1"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RU9GyYTi4TaI+Olqe9XOaioy8fRhUkkyQrqm+2rBzRiVbdl8sqXaxCPWwm0C5vCJRbtzSdpEQMds5ojHYpePmw==" saltValue="3zaK71JiM/LgelGzXRzlXQ=="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X1100:X1048576 AA1100:AS1048576 Y4:AO1099">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73964DEC-810B-4D3A-AE50-95D8043C2014}">
          <x14:formula1>
            <xm:f>Parámetros!$AA$2:$AA$10</xm:f>
          </x14:formula1>
          <xm:sqref>P4:P1099</xm:sqref>
        </x14:dataValidation>
        <x14:dataValidation type="list" allowBlank="1" showInputMessage="1" showErrorMessage="1" xr:uid="{A3EB183D-B92D-4325-AF88-268C78A3D1D0}">
          <x14:formula1>
            <xm:f>Parámetros!$G$2:$G$10</xm:f>
          </x14:formula1>
          <xm:sqref>Y4:AN1099</xm:sqref>
        </x14:dataValidation>
        <x14:dataValidation type="list" allowBlank="1" showInputMessage="1" showErrorMessage="1" xr:uid="{7908B697-8E0A-4310-A15F-0A59148AFAFA}">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F6CC5-71D3-4AC0-8D8E-3197310A3D2B}">
  <sheetPr codeName="Hoja2">
    <tabColor theme="9" tint="-0.499984740745262"/>
  </sheetPr>
  <dimension ref="A1:WVX27"/>
  <sheetViews>
    <sheetView zoomScale="85" zoomScaleNormal="85" workbookViewId="0">
      <selection activeCell="H7" sqref="H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Juliaca</v>
      </c>
      <c r="C1" s="11"/>
      <c r="D1" s="12"/>
      <c r="E1" s="58"/>
      <c r="F1" s="58"/>
      <c r="G1" s="58"/>
      <c r="H1" s="58"/>
      <c r="I1" s="58"/>
      <c r="J1" s="58"/>
      <c r="K1" s="58"/>
      <c r="L1" s="58"/>
      <c r="M1" s="58"/>
      <c r="N1" s="58"/>
      <c r="O1" s="58"/>
      <c r="P1" s="58"/>
      <c r="Q1" s="58"/>
      <c r="R1" s="277"/>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c r="IE1" s="277"/>
      <c r="IF1" s="277"/>
      <c r="IG1" s="277"/>
      <c r="IH1" s="277"/>
      <c r="II1" s="277"/>
      <c r="IJ1" s="277"/>
      <c r="IK1" s="277"/>
      <c r="IL1" s="277"/>
      <c r="IM1" s="277"/>
      <c r="IN1" s="277"/>
      <c r="IO1" s="277"/>
      <c r="IP1" s="277"/>
      <c r="IQ1" s="277"/>
      <c r="IR1" s="277"/>
      <c r="IS1" s="277"/>
      <c r="IT1" s="277"/>
      <c r="IU1" s="277"/>
      <c r="IV1" s="277"/>
      <c r="IW1" s="277"/>
      <c r="IX1" s="277"/>
      <c r="IY1" s="277"/>
      <c r="IZ1" s="277"/>
      <c r="JA1" s="277"/>
      <c r="JB1" s="277"/>
      <c r="JC1" s="277"/>
      <c r="JD1" s="277"/>
      <c r="JE1" s="277"/>
      <c r="JF1" s="277"/>
      <c r="JG1" s="277"/>
      <c r="JH1" s="277"/>
      <c r="JI1" s="277"/>
      <c r="JJ1" s="277"/>
      <c r="JK1" s="277"/>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7"/>
      <c r="PU1" s="277"/>
      <c r="PV1" s="277"/>
      <c r="PW1" s="277"/>
      <c r="PX1" s="277"/>
      <c r="PY1" s="277"/>
      <c r="PZ1" s="277"/>
      <c r="QA1" s="277"/>
      <c r="QB1" s="277"/>
      <c r="QC1" s="277"/>
      <c r="QD1" s="277"/>
      <c r="QE1" s="277"/>
      <c r="QF1" s="277"/>
      <c r="QG1" s="277"/>
      <c r="QH1" s="277"/>
      <c r="QI1" s="277"/>
      <c r="QJ1" s="277"/>
      <c r="QK1" s="277"/>
      <c r="QL1" s="277"/>
      <c r="QM1" s="277"/>
      <c r="QN1" s="277"/>
      <c r="QO1" s="277"/>
      <c r="QP1" s="277"/>
      <c r="QQ1" s="277"/>
      <c r="QR1" s="277"/>
      <c r="QS1" s="277"/>
      <c r="QT1" s="277"/>
      <c r="QU1" s="277"/>
      <c r="QV1" s="277"/>
      <c r="QW1" s="277"/>
      <c r="QX1" s="277"/>
      <c r="QY1" s="277"/>
      <c r="QZ1" s="277"/>
      <c r="RA1" s="277"/>
      <c r="RB1" s="277"/>
      <c r="RC1" s="277"/>
      <c r="RD1" s="277"/>
      <c r="RE1" s="277"/>
      <c r="RF1" s="277"/>
      <c r="RG1" s="277"/>
      <c r="RH1" s="277"/>
      <c r="RI1" s="277"/>
      <c r="RJ1" s="277"/>
      <c r="RK1" s="277"/>
      <c r="RL1" s="277"/>
      <c r="RM1" s="277"/>
      <c r="RN1" s="277"/>
      <c r="RO1" s="277"/>
      <c r="RP1" s="277"/>
      <c r="RQ1" s="277"/>
      <c r="RR1" s="277"/>
      <c r="RS1" s="277"/>
      <c r="RT1" s="277"/>
      <c r="RU1" s="277"/>
      <c r="RV1" s="277"/>
      <c r="RW1" s="277"/>
      <c r="RX1" s="277"/>
      <c r="RY1" s="277"/>
      <c r="RZ1" s="277"/>
      <c r="SA1" s="277"/>
      <c r="SB1" s="277"/>
      <c r="SC1" s="277"/>
      <c r="SD1" s="277"/>
      <c r="SE1" s="277"/>
      <c r="SF1" s="277"/>
      <c r="SG1" s="277"/>
      <c r="SH1" s="277"/>
      <c r="SI1" s="277"/>
      <c r="SJ1" s="277"/>
      <c r="SK1" s="277"/>
      <c r="SL1" s="277"/>
      <c r="SM1" s="277"/>
      <c r="SN1" s="277"/>
      <c r="SO1" s="277"/>
      <c r="SP1" s="277"/>
      <c r="SQ1" s="277"/>
      <c r="SR1" s="277"/>
      <c r="SS1" s="277"/>
      <c r="ST1" s="277"/>
      <c r="SU1" s="277"/>
      <c r="SV1" s="277"/>
      <c r="SW1" s="277"/>
      <c r="SX1" s="277"/>
      <c r="SY1" s="277"/>
      <c r="SZ1" s="277"/>
      <c r="TA1" s="277"/>
      <c r="TB1" s="277"/>
      <c r="TC1" s="277"/>
      <c r="TD1" s="277"/>
      <c r="TE1" s="277"/>
      <c r="TF1" s="277"/>
      <c r="TG1" s="277"/>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7"/>
      <c r="ZQ1" s="277"/>
      <c r="ZR1" s="277"/>
      <c r="ZS1" s="277"/>
      <c r="ZT1" s="277"/>
      <c r="ZU1" s="277"/>
      <c r="ZV1" s="277"/>
      <c r="ZW1" s="277"/>
      <c r="ZX1" s="277"/>
      <c r="ZY1" s="277"/>
      <c r="ZZ1" s="277"/>
      <c r="AAA1" s="277"/>
      <c r="AAB1" s="277"/>
      <c r="AAC1" s="277"/>
      <c r="AAD1" s="277"/>
      <c r="AAE1" s="277"/>
      <c r="AAF1" s="277"/>
      <c r="AAG1" s="277"/>
      <c r="AAH1" s="277"/>
      <c r="AAI1" s="277"/>
      <c r="AAJ1" s="277"/>
      <c r="AAK1" s="277"/>
      <c r="AAL1" s="277"/>
      <c r="AAM1" s="277"/>
      <c r="AAN1" s="277"/>
      <c r="AAO1" s="277"/>
      <c r="AAP1" s="277"/>
      <c r="AAQ1" s="277"/>
      <c r="AAR1" s="277"/>
      <c r="AAS1" s="277"/>
      <c r="AAT1" s="277"/>
      <c r="AAU1" s="277"/>
      <c r="AAV1" s="277"/>
      <c r="AAW1" s="277"/>
      <c r="AAX1" s="277"/>
      <c r="AAY1" s="277"/>
      <c r="AAZ1" s="277"/>
      <c r="ABA1" s="277"/>
      <c r="ABB1" s="277"/>
      <c r="ABC1" s="277"/>
      <c r="ABD1" s="277"/>
      <c r="ABE1" s="277"/>
      <c r="ABF1" s="277"/>
      <c r="ABG1" s="277"/>
      <c r="ABH1" s="277"/>
      <c r="ABI1" s="277"/>
      <c r="ABJ1" s="277"/>
      <c r="ABK1" s="277"/>
      <c r="ABL1" s="277"/>
      <c r="ABM1" s="277"/>
      <c r="ABN1" s="277"/>
      <c r="ABO1" s="277"/>
      <c r="ABP1" s="277"/>
      <c r="ABQ1" s="277"/>
      <c r="ABR1" s="277"/>
      <c r="ABS1" s="277"/>
      <c r="ABT1" s="277"/>
      <c r="ABU1" s="277"/>
      <c r="ABV1" s="277"/>
      <c r="ABW1" s="277"/>
      <c r="ABX1" s="277"/>
      <c r="ABY1" s="277"/>
      <c r="ABZ1" s="277"/>
      <c r="ACA1" s="277"/>
      <c r="ACB1" s="277"/>
      <c r="ACC1" s="277"/>
      <c r="ACD1" s="277"/>
      <c r="ACE1" s="277"/>
      <c r="ACF1" s="277"/>
      <c r="ACG1" s="277"/>
      <c r="ACH1" s="277"/>
      <c r="ACI1" s="277"/>
      <c r="ACJ1" s="277"/>
      <c r="ACK1" s="277"/>
      <c r="ACL1" s="277"/>
      <c r="ACM1" s="277"/>
      <c r="ACN1" s="277"/>
      <c r="ACO1" s="277"/>
      <c r="ACP1" s="277"/>
      <c r="ACQ1" s="277"/>
      <c r="ACR1" s="277"/>
      <c r="ACS1" s="277"/>
      <c r="ACT1" s="277"/>
      <c r="ACU1" s="277"/>
      <c r="ACV1" s="277"/>
      <c r="ACW1" s="277"/>
      <c r="ACX1" s="277"/>
      <c r="ACY1" s="277"/>
      <c r="ACZ1" s="277"/>
      <c r="ADA1" s="277"/>
      <c r="ADB1" s="277"/>
      <c r="ADC1" s="277"/>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7"/>
      <c r="AJM1" s="277"/>
      <c r="AJN1" s="277"/>
      <c r="AJO1" s="277"/>
      <c r="AJP1" s="277"/>
      <c r="AJQ1" s="277"/>
      <c r="AJR1" s="277"/>
      <c r="AJS1" s="277"/>
      <c r="AJT1" s="277"/>
      <c r="AJU1" s="277"/>
      <c r="AJV1" s="277"/>
      <c r="AJW1" s="277"/>
      <c r="AJX1" s="277"/>
      <c r="AJY1" s="277"/>
      <c r="AJZ1" s="277"/>
      <c r="AKA1" s="277"/>
      <c r="AKB1" s="277"/>
      <c r="AKC1" s="277"/>
      <c r="AKD1" s="277"/>
      <c r="AKE1" s="277"/>
      <c r="AKF1" s="277"/>
      <c r="AKG1" s="277"/>
      <c r="AKH1" s="277"/>
      <c r="AKI1" s="277"/>
      <c r="AKJ1" s="277"/>
      <c r="AKK1" s="277"/>
      <c r="AKL1" s="277"/>
      <c r="AKM1" s="277"/>
      <c r="AKN1" s="277"/>
      <c r="AKO1" s="277"/>
      <c r="AKP1" s="277"/>
      <c r="AKQ1" s="277"/>
      <c r="AKR1" s="277"/>
      <c r="AKS1" s="277"/>
      <c r="AKT1" s="277"/>
      <c r="AKU1" s="277"/>
      <c r="AKV1" s="277"/>
      <c r="AKW1" s="277"/>
      <c r="AKX1" s="277"/>
      <c r="AKY1" s="277"/>
      <c r="AKZ1" s="277"/>
      <c r="ALA1" s="277"/>
      <c r="ALB1" s="277"/>
      <c r="ALC1" s="277"/>
      <c r="ALD1" s="277"/>
      <c r="ALE1" s="277"/>
      <c r="ALF1" s="277"/>
      <c r="ALG1" s="277"/>
      <c r="ALH1" s="277"/>
      <c r="ALI1" s="277"/>
      <c r="ALJ1" s="277"/>
      <c r="ALK1" s="277"/>
      <c r="ALL1" s="277"/>
      <c r="ALM1" s="277"/>
      <c r="ALN1" s="277"/>
      <c r="ALO1" s="277"/>
      <c r="ALP1" s="277"/>
      <c r="ALQ1" s="277"/>
      <c r="ALR1" s="277"/>
      <c r="ALS1" s="277"/>
      <c r="ALT1" s="277"/>
      <c r="ALU1" s="277"/>
      <c r="ALV1" s="277"/>
      <c r="ALW1" s="277"/>
      <c r="ALX1" s="277"/>
      <c r="ALY1" s="277"/>
      <c r="ALZ1" s="277"/>
      <c r="AMA1" s="277"/>
      <c r="AMB1" s="277"/>
      <c r="AMC1" s="277"/>
      <c r="AMD1" s="277"/>
      <c r="AME1" s="277"/>
      <c r="AMF1" s="277"/>
      <c r="AMG1" s="277"/>
      <c r="AMH1" s="277"/>
      <c r="AMI1" s="277"/>
      <c r="AMJ1" s="277"/>
      <c r="AMK1" s="277"/>
      <c r="AML1" s="277"/>
      <c r="AMM1" s="277"/>
      <c r="AMN1" s="277"/>
      <c r="AMO1" s="277"/>
      <c r="AMP1" s="277"/>
      <c r="AMQ1" s="277"/>
      <c r="AMR1" s="277"/>
      <c r="AMS1" s="277"/>
      <c r="AMT1" s="277"/>
      <c r="AMU1" s="277"/>
      <c r="AMV1" s="277"/>
      <c r="AMW1" s="277"/>
      <c r="AMX1" s="277"/>
      <c r="AMY1" s="277"/>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7"/>
      <c r="ATI1" s="277"/>
      <c r="ATJ1" s="277"/>
      <c r="ATK1" s="277"/>
      <c r="ATL1" s="277"/>
      <c r="ATM1" s="277"/>
      <c r="ATN1" s="277"/>
      <c r="ATO1" s="277"/>
      <c r="ATP1" s="277"/>
      <c r="ATQ1" s="277"/>
      <c r="ATR1" s="277"/>
      <c r="ATS1" s="277"/>
      <c r="ATT1" s="277"/>
      <c r="ATU1" s="277"/>
      <c r="ATV1" s="277"/>
      <c r="ATW1" s="277"/>
      <c r="ATX1" s="277"/>
      <c r="ATY1" s="277"/>
      <c r="ATZ1" s="277"/>
      <c r="AUA1" s="277"/>
      <c r="AUB1" s="277"/>
      <c r="AUC1" s="277"/>
      <c r="AUD1" s="277"/>
      <c r="AUE1" s="277"/>
      <c r="AUF1" s="277"/>
      <c r="AUG1" s="277"/>
      <c r="AUH1" s="277"/>
      <c r="AUI1" s="277"/>
      <c r="AUJ1" s="277"/>
      <c r="AUK1" s="277"/>
      <c r="AUL1" s="277"/>
      <c r="AUM1" s="277"/>
      <c r="AUN1" s="277"/>
      <c r="AUO1" s="277"/>
      <c r="AUP1" s="277"/>
      <c r="AUQ1" s="277"/>
      <c r="AUR1" s="277"/>
      <c r="AUS1" s="277"/>
      <c r="AUT1" s="277"/>
      <c r="AUU1" s="277"/>
      <c r="AUV1" s="277"/>
      <c r="AUW1" s="277"/>
      <c r="AUX1" s="277"/>
      <c r="AUY1" s="277"/>
      <c r="AUZ1" s="277"/>
      <c r="AVA1" s="277"/>
      <c r="AVB1" s="277"/>
      <c r="AVC1" s="277"/>
      <c r="AVD1" s="277"/>
      <c r="AVE1" s="277"/>
      <c r="AVF1" s="277"/>
      <c r="AVG1" s="277"/>
      <c r="AVH1" s="277"/>
      <c r="AVI1" s="277"/>
      <c r="AVJ1" s="277"/>
      <c r="AVK1" s="277"/>
      <c r="AVL1" s="277"/>
      <c r="AVM1" s="277"/>
      <c r="AVN1" s="277"/>
      <c r="AVO1" s="277"/>
      <c r="AVP1" s="277"/>
      <c r="AVQ1" s="277"/>
      <c r="AVR1" s="277"/>
      <c r="AVS1" s="277"/>
      <c r="AVT1" s="277"/>
      <c r="AVU1" s="277"/>
      <c r="AVV1" s="277"/>
      <c r="AVW1" s="277"/>
      <c r="AVX1" s="277"/>
      <c r="AVY1" s="277"/>
      <c r="AVZ1" s="277"/>
      <c r="AWA1" s="277"/>
      <c r="AWB1" s="277"/>
      <c r="AWC1" s="277"/>
      <c r="AWD1" s="277"/>
      <c r="AWE1" s="277"/>
      <c r="AWF1" s="277"/>
      <c r="AWG1" s="277"/>
      <c r="AWH1" s="277"/>
      <c r="AWI1" s="277"/>
      <c r="AWJ1" s="277"/>
      <c r="AWK1" s="277"/>
      <c r="AWL1" s="277"/>
      <c r="AWM1" s="277"/>
      <c r="AWN1" s="277"/>
      <c r="AWO1" s="277"/>
      <c r="AWP1" s="277"/>
      <c r="AWQ1" s="277"/>
      <c r="AWR1" s="277"/>
      <c r="AWS1" s="277"/>
      <c r="AWT1" s="277"/>
      <c r="AWU1" s="277"/>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7"/>
      <c r="BDE1" s="277"/>
      <c r="BDF1" s="277"/>
      <c r="BDG1" s="277"/>
      <c r="BDH1" s="277"/>
      <c r="BDI1" s="277"/>
      <c r="BDJ1" s="277"/>
      <c r="BDK1" s="277"/>
      <c r="BDL1" s="277"/>
      <c r="BDM1" s="277"/>
      <c r="BDN1" s="277"/>
      <c r="BDO1" s="277"/>
      <c r="BDP1" s="277"/>
      <c r="BDQ1" s="277"/>
      <c r="BDR1" s="277"/>
      <c r="BDS1" s="277"/>
      <c r="BDT1" s="277"/>
      <c r="BDU1" s="277"/>
      <c r="BDV1" s="277"/>
      <c r="BDW1" s="277"/>
      <c r="BDX1" s="277"/>
      <c r="BDY1" s="277"/>
      <c r="BDZ1" s="277"/>
      <c r="BEA1" s="277"/>
      <c r="BEB1" s="277"/>
      <c r="BEC1" s="277"/>
      <c r="BED1" s="277"/>
      <c r="BEE1" s="277"/>
      <c r="BEF1" s="277"/>
      <c r="BEG1" s="277"/>
      <c r="BEH1" s="277"/>
      <c r="BEI1" s="277"/>
      <c r="BEJ1" s="277"/>
      <c r="BEK1" s="277"/>
      <c r="BEL1" s="277"/>
      <c r="BEM1" s="277"/>
      <c r="BEN1" s="277"/>
      <c r="BEO1" s="277"/>
      <c r="BEP1" s="277"/>
      <c r="BEQ1" s="277"/>
      <c r="BER1" s="277"/>
      <c r="BES1" s="277"/>
      <c r="BET1" s="277"/>
      <c r="BEU1" s="277"/>
      <c r="BEV1" s="277"/>
      <c r="BEW1" s="277"/>
      <c r="BEX1" s="277"/>
      <c r="BEY1" s="277"/>
      <c r="BEZ1" s="277"/>
      <c r="BFA1" s="277"/>
      <c r="BFB1" s="277"/>
      <c r="BFC1" s="277"/>
      <c r="BFD1" s="277"/>
      <c r="BFE1" s="277"/>
      <c r="BFF1" s="277"/>
      <c r="BFG1" s="277"/>
      <c r="BFH1" s="277"/>
      <c r="BFI1" s="277"/>
      <c r="BFJ1" s="277"/>
      <c r="BFK1" s="277"/>
      <c r="BFL1" s="277"/>
      <c r="BFM1" s="277"/>
      <c r="BFN1" s="277"/>
      <c r="BFO1" s="277"/>
      <c r="BFP1" s="277"/>
      <c r="BFQ1" s="277"/>
      <c r="BFR1" s="277"/>
      <c r="BFS1" s="277"/>
      <c r="BFT1" s="277"/>
      <c r="BFU1" s="277"/>
      <c r="BFV1" s="277"/>
      <c r="BFW1" s="277"/>
      <c r="BFX1" s="277"/>
      <c r="BFY1" s="277"/>
      <c r="BFZ1" s="277"/>
      <c r="BGA1" s="277"/>
      <c r="BGB1" s="277"/>
      <c r="BGC1" s="277"/>
      <c r="BGD1" s="277"/>
      <c r="BGE1" s="277"/>
      <c r="BGF1" s="277"/>
      <c r="BGG1" s="277"/>
      <c r="BGH1" s="277"/>
      <c r="BGI1" s="277"/>
      <c r="BGJ1" s="277"/>
      <c r="BGK1" s="277"/>
      <c r="BGL1" s="277"/>
      <c r="BGM1" s="277"/>
      <c r="BGN1" s="277"/>
      <c r="BGO1" s="277"/>
      <c r="BGP1" s="277"/>
      <c r="BGQ1" s="277"/>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7"/>
      <c r="BNA1" s="277"/>
      <c r="BNB1" s="277"/>
      <c r="BNC1" s="277"/>
      <c r="BND1" s="277"/>
      <c r="BNE1" s="277"/>
      <c r="BNF1" s="277"/>
      <c r="BNG1" s="277"/>
      <c r="BNH1" s="277"/>
      <c r="BNI1" s="277"/>
      <c r="BNJ1" s="277"/>
      <c r="BNK1" s="277"/>
      <c r="BNL1" s="277"/>
      <c r="BNM1" s="277"/>
      <c r="BNN1" s="277"/>
      <c r="BNO1" s="277"/>
      <c r="BNP1" s="277"/>
      <c r="BNQ1" s="277"/>
      <c r="BNR1" s="277"/>
      <c r="BNS1" s="277"/>
      <c r="BNT1" s="277"/>
      <c r="BNU1" s="277"/>
      <c r="BNV1" s="277"/>
      <c r="BNW1" s="277"/>
      <c r="BNX1" s="277"/>
      <c r="BNY1" s="277"/>
      <c r="BNZ1" s="277"/>
      <c r="BOA1" s="277"/>
      <c r="BOB1" s="277"/>
      <c r="BOC1" s="277"/>
      <c r="BOD1" s="277"/>
      <c r="BOE1" s="277"/>
      <c r="BOF1" s="277"/>
      <c r="BOG1" s="277"/>
      <c r="BOH1" s="277"/>
      <c r="BOI1" s="277"/>
      <c r="BOJ1" s="277"/>
      <c r="BOK1" s="277"/>
      <c r="BOL1" s="277"/>
      <c r="BOM1" s="277"/>
      <c r="BON1" s="277"/>
      <c r="BOO1" s="277"/>
      <c r="BOP1" s="277"/>
      <c r="BOQ1" s="277"/>
      <c r="BOR1" s="277"/>
      <c r="BOS1" s="277"/>
      <c r="BOT1" s="277"/>
      <c r="BOU1" s="277"/>
      <c r="BOV1" s="277"/>
      <c r="BOW1" s="277"/>
      <c r="BOX1" s="277"/>
      <c r="BOY1" s="277"/>
      <c r="BOZ1" s="277"/>
      <c r="BPA1" s="277"/>
      <c r="BPB1" s="277"/>
      <c r="BPC1" s="277"/>
      <c r="BPD1" s="277"/>
      <c r="BPE1" s="277"/>
      <c r="BPF1" s="277"/>
      <c r="BPG1" s="277"/>
      <c r="BPH1" s="277"/>
      <c r="BPI1" s="277"/>
      <c r="BPJ1" s="277"/>
      <c r="BPK1" s="277"/>
      <c r="BPL1" s="277"/>
      <c r="BPM1" s="277"/>
      <c r="BPN1" s="277"/>
      <c r="BPO1" s="277"/>
      <c r="BPP1" s="277"/>
      <c r="BPQ1" s="277"/>
      <c r="BPR1" s="277"/>
      <c r="BPS1" s="277"/>
      <c r="BPT1" s="277"/>
      <c r="BPU1" s="277"/>
      <c r="BPV1" s="277"/>
      <c r="BPW1" s="277"/>
      <c r="BPX1" s="277"/>
      <c r="BPY1" s="277"/>
      <c r="BPZ1" s="277"/>
      <c r="BQA1" s="277"/>
      <c r="BQB1" s="277"/>
      <c r="BQC1" s="277"/>
      <c r="BQD1" s="277"/>
      <c r="BQE1" s="277"/>
      <c r="BQF1" s="277"/>
      <c r="BQG1" s="277"/>
      <c r="BQH1" s="277"/>
      <c r="BQI1" s="277"/>
      <c r="BQJ1" s="277"/>
      <c r="BQK1" s="277"/>
      <c r="BQL1" s="277"/>
      <c r="BQM1" s="277"/>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7"/>
      <c r="BWW1" s="277"/>
      <c r="BWX1" s="277"/>
      <c r="BWY1" s="277"/>
      <c r="BWZ1" s="277"/>
      <c r="BXA1" s="277"/>
      <c r="BXB1" s="277"/>
      <c r="BXC1" s="277"/>
      <c r="BXD1" s="277"/>
      <c r="BXE1" s="277"/>
      <c r="BXF1" s="277"/>
      <c r="BXG1" s="277"/>
      <c r="BXH1" s="277"/>
      <c r="BXI1" s="277"/>
      <c r="BXJ1" s="277"/>
      <c r="BXK1" s="277"/>
      <c r="BXL1" s="277"/>
      <c r="BXM1" s="277"/>
      <c r="BXN1" s="277"/>
      <c r="BXO1" s="277"/>
      <c r="BXP1" s="277"/>
      <c r="BXQ1" s="277"/>
      <c r="BXR1" s="277"/>
      <c r="BXS1" s="277"/>
      <c r="BXT1" s="277"/>
      <c r="BXU1" s="277"/>
      <c r="BXV1" s="277"/>
      <c r="BXW1" s="277"/>
      <c r="BXX1" s="277"/>
      <c r="BXY1" s="277"/>
      <c r="BXZ1" s="277"/>
      <c r="BYA1" s="277"/>
      <c r="BYB1" s="277"/>
      <c r="BYC1" s="277"/>
      <c r="BYD1" s="277"/>
      <c r="BYE1" s="277"/>
      <c r="BYF1" s="277"/>
      <c r="BYG1" s="277"/>
      <c r="BYH1" s="277"/>
      <c r="BYI1" s="277"/>
      <c r="BYJ1" s="277"/>
      <c r="BYK1" s="277"/>
      <c r="BYL1" s="277"/>
      <c r="BYM1" s="277"/>
      <c r="BYN1" s="277"/>
      <c r="BYO1" s="277"/>
      <c r="BYP1" s="277"/>
      <c r="BYQ1" s="277"/>
      <c r="BYR1" s="277"/>
      <c r="BYS1" s="277"/>
      <c r="BYT1" s="277"/>
      <c r="BYU1" s="277"/>
      <c r="BYV1" s="277"/>
      <c r="BYW1" s="277"/>
      <c r="BYX1" s="277"/>
      <c r="BYY1" s="277"/>
      <c r="BYZ1" s="277"/>
      <c r="BZA1" s="277"/>
      <c r="BZB1" s="277"/>
      <c r="BZC1" s="277"/>
      <c r="BZD1" s="277"/>
      <c r="BZE1" s="277"/>
      <c r="BZF1" s="277"/>
      <c r="BZG1" s="277"/>
      <c r="BZH1" s="277"/>
      <c r="BZI1" s="277"/>
      <c r="BZJ1" s="277"/>
      <c r="BZK1" s="277"/>
      <c r="BZL1" s="277"/>
      <c r="BZM1" s="277"/>
      <c r="BZN1" s="277"/>
      <c r="BZO1" s="277"/>
      <c r="BZP1" s="277"/>
      <c r="BZQ1" s="277"/>
      <c r="BZR1" s="277"/>
      <c r="BZS1" s="277"/>
      <c r="BZT1" s="277"/>
      <c r="BZU1" s="277"/>
      <c r="BZV1" s="277"/>
      <c r="BZW1" s="277"/>
      <c r="BZX1" s="277"/>
      <c r="BZY1" s="277"/>
      <c r="BZZ1" s="277"/>
      <c r="CAA1" s="277"/>
      <c r="CAB1" s="277"/>
      <c r="CAC1" s="277"/>
      <c r="CAD1" s="277"/>
      <c r="CAE1" s="277"/>
      <c r="CAF1" s="277"/>
      <c r="CAG1" s="277"/>
      <c r="CAH1" s="277"/>
      <c r="CAI1" s="277"/>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7"/>
      <c r="CGS1" s="277"/>
      <c r="CGT1" s="277"/>
      <c r="CGU1" s="277"/>
      <c r="CGV1" s="277"/>
      <c r="CGW1" s="277"/>
      <c r="CGX1" s="277"/>
      <c r="CGY1" s="277"/>
      <c r="CGZ1" s="277"/>
      <c r="CHA1" s="277"/>
      <c r="CHB1" s="277"/>
      <c r="CHC1" s="277"/>
      <c r="CHD1" s="277"/>
      <c r="CHE1" s="277"/>
      <c r="CHF1" s="277"/>
      <c r="CHG1" s="277"/>
      <c r="CHH1" s="277"/>
      <c r="CHI1" s="277"/>
      <c r="CHJ1" s="277"/>
      <c r="CHK1" s="277"/>
      <c r="CHL1" s="277"/>
      <c r="CHM1" s="277"/>
      <c r="CHN1" s="277"/>
      <c r="CHO1" s="277"/>
      <c r="CHP1" s="277"/>
      <c r="CHQ1" s="277"/>
      <c r="CHR1" s="277"/>
      <c r="CHS1" s="277"/>
      <c r="CHT1" s="277"/>
      <c r="CHU1" s="277"/>
      <c r="CHV1" s="277"/>
      <c r="CHW1" s="277"/>
      <c r="CHX1" s="277"/>
      <c r="CHY1" s="277"/>
      <c r="CHZ1" s="277"/>
      <c r="CIA1" s="277"/>
      <c r="CIB1" s="277"/>
      <c r="CIC1" s="277"/>
      <c r="CID1" s="277"/>
      <c r="CIE1" s="277"/>
      <c r="CIF1" s="277"/>
      <c r="CIG1" s="277"/>
      <c r="CIH1" s="277"/>
      <c r="CII1" s="277"/>
      <c r="CIJ1" s="277"/>
      <c r="CIK1" s="277"/>
      <c r="CIL1" s="277"/>
      <c r="CIM1" s="277"/>
      <c r="CIN1" s="277"/>
      <c r="CIO1" s="277"/>
      <c r="CIP1" s="277"/>
      <c r="CIQ1" s="277"/>
      <c r="CIR1" s="277"/>
      <c r="CIS1" s="277"/>
      <c r="CIT1" s="277"/>
      <c r="CIU1" s="277"/>
      <c r="CIV1" s="277"/>
      <c r="CIW1" s="277"/>
      <c r="CIX1" s="277"/>
      <c r="CIY1" s="277"/>
      <c r="CIZ1" s="277"/>
      <c r="CJA1" s="277"/>
      <c r="CJB1" s="277"/>
      <c r="CJC1" s="277"/>
      <c r="CJD1" s="277"/>
      <c r="CJE1" s="277"/>
      <c r="CJF1" s="277"/>
      <c r="CJG1" s="277"/>
      <c r="CJH1" s="277"/>
      <c r="CJI1" s="277"/>
      <c r="CJJ1" s="277"/>
      <c r="CJK1" s="277"/>
      <c r="CJL1" s="277"/>
      <c r="CJM1" s="277"/>
      <c r="CJN1" s="277"/>
      <c r="CJO1" s="277"/>
      <c r="CJP1" s="277"/>
      <c r="CJQ1" s="277"/>
      <c r="CJR1" s="277"/>
      <c r="CJS1" s="277"/>
      <c r="CJT1" s="277"/>
      <c r="CJU1" s="277"/>
      <c r="CJV1" s="277"/>
      <c r="CJW1" s="277"/>
      <c r="CJX1" s="277"/>
      <c r="CJY1" s="277"/>
      <c r="CJZ1" s="277"/>
      <c r="CKA1" s="277"/>
      <c r="CKB1" s="277"/>
      <c r="CKC1" s="277"/>
      <c r="CKD1" s="277"/>
      <c r="CKE1" s="277"/>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7"/>
      <c r="CQO1" s="277"/>
      <c r="CQP1" s="277"/>
      <c r="CQQ1" s="277"/>
      <c r="CQR1" s="277"/>
      <c r="CQS1" s="277"/>
      <c r="CQT1" s="277"/>
      <c r="CQU1" s="277"/>
      <c r="CQV1" s="277"/>
      <c r="CQW1" s="277"/>
      <c r="CQX1" s="277"/>
      <c r="CQY1" s="277"/>
      <c r="CQZ1" s="277"/>
      <c r="CRA1" s="277"/>
      <c r="CRB1" s="277"/>
      <c r="CRC1" s="277"/>
      <c r="CRD1" s="277"/>
      <c r="CRE1" s="277"/>
      <c r="CRF1" s="277"/>
      <c r="CRG1" s="277"/>
      <c r="CRH1" s="277"/>
      <c r="CRI1" s="277"/>
      <c r="CRJ1" s="277"/>
      <c r="CRK1" s="277"/>
      <c r="CRL1" s="277"/>
      <c r="CRM1" s="277"/>
      <c r="CRN1" s="277"/>
      <c r="CRO1" s="277"/>
      <c r="CRP1" s="277"/>
      <c r="CRQ1" s="277"/>
      <c r="CRR1" s="277"/>
      <c r="CRS1" s="277"/>
      <c r="CRT1" s="277"/>
      <c r="CRU1" s="277"/>
      <c r="CRV1" s="277"/>
      <c r="CRW1" s="277"/>
      <c r="CRX1" s="277"/>
      <c r="CRY1" s="277"/>
      <c r="CRZ1" s="277"/>
      <c r="CSA1" s="277"/>
      <c r="CSB1" s="277"/>
      <c r="CSC1" s="277"/>
      <c r="CSD1" s="277"/>
      <c r="CSE1" s="277"/>
      <c r="CSF1" s="277"/>
      <c r="CSG1" s="277"/>
      <c r="CSH1" s="277"/>
      <c r="CSI1" s="277"/>
      <c r="CSJ1" s="277"/>
      <c r="CSK1" s="277"/>
      <c r="CSL1" s="277"/>
      <c r="CSM1" s="277"/>
      <c r="CSN1" s="277"/>
      <c r="CSO1" s="277"/>
      <c r="CSP1" s="277"/>
      <c r="CSQ1" s="277"/>
      <c r="CSR1" s="277"/>
      <c r="CSS1" s="277"/>
      <c r="CST1" s="277"/>
      <c r="CSU1" s="277"/>
      <c r="CSV1" s="277"/>
      <c r="CSW1" s="277"/>
      <c r="CSX1" s="277"/>
      <c r="CSY1" s="277"/>
      <c r="CSZ1" s="277"/>
      <c r="CTA1" s="277"/>
      <c r="CTB1" s="277"/>
      <c r="CTC1" s="277"/>
      <c r="CTD1" s="277"/>
      <c r="CTE1" s="277"/>
      <c r="CTF1" s="277"/>
      <c r="CTG1" s="277"/>
      <c r="CTH1" s="277"/>
      <c r="CTI1" s="277"/>
      <c r="CTJ1" s="277"/>
      <c r="CTK1" s="277"/>
      <c r="CTL1" s="277"/>
      <c r="CTM1" s="277"/>
      <c r="CTN1" s="277"/>
      <c r="CTO1" s="277"/>
      <c r="CTP1" s="277"/>
      <c r="CTQ1" s="277"/>
      <c r="CTR1" s="277"/>
      <c r="CTS1" s="277"/>
      <c r="CTT1" s="277"/>
      <c r="CTU1" s="277"/>
      <c r="CTV1" s="277"/>
      <c r="CTW1" s="277"/>
      <c r="CTX1" s="277"/>
      <c r="CTY1" s="277"/>
      <c r="CTZ1" s="277"/>
      <c r="CUA1" s="277"/>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7"/>
      <c r="DAK1" s="277"/>
      <c r="DAL1" s="277"/>
      <c r="DAM1" s="277"/>
      <c r="DAN1" s="277"/>
      <c r="DAO1" s="277"/>
      <c r="DAP1" s="277"/>
      <c r="DAQ1" s="277"/>
      <c r="DAR1" s="277"/>
      <c r="DAS1" s="277"/>
      <c r="DAT1" s="277"/>
      <c r="DAU1" s="277"/>
      <c r="DAV1" s="277"/>
      <c r="DAW1" s="277"/>
      <c r="DAX1" s="277"/>
      <c r="DAY1" s="277"/>
      <c r="DAZ1" s="277"/>
      <c r="DBA1" s="277"/>
      <c r="DBB1" s="277"/>
      <c r="DBC1" s="277"/>
      <c r="DBD1" s="277"/>
      <c r="DBE1" s="277"/>
      <c r="DBF1" s="277"/>
      <c r="DBG1" s="277"/>
      <c r="DBH1" s="277"/>
      <c r="DBI1" s="277"/>
      <c r="DBJ1" s="277"/>
      <c r="DBK1" s="277"/>
      <c r="DBL1" s="277"/>
      <c r="DBM1" s="277"/>
      <c r="DBN1" s="277"/>
      <c r="DBO1" s="277"/>
      <c r="DBP1" s="277"/>
      <c r="DBQ1" s="277"/>
      <c r="DBR1" s="277"/>
      <c r="DBS1" s="277"/>
      <c r="DBT1" s="277"/>
      <c r="DBU1" s="277"/>
      <c r="DBV1" s="277"/>
      <c r="DBW1" s="277"/>
      <c r="DBX1" s="277"/>
      <c r="DBY1" s="277"/>
      <c r="DBZ1" s="277"/>
      <c r="DCA1" s="277"/>
      <c r="DCB1" s="277"/>
      <c r="DCC1" s="277"/>
      <c r="DCD1" s="277"/>
      <c r="DCE1" s="277"/>
      <c r="DCF1" s="277"/>
      <c r="DCG1" s="277"/>
      <c r="DCH1" s="277"/>
      <c r="DCI1" s="277"/>
      <c r="DCJ1" s="277"/>
      <c r="DCK1" s="277"/>
      <c r="DCL1" s="277"/>
      <c r="DCM1" s="277"/>
      <c r="DCN1" s="277"/>
      <c r="DCO1" s="277"/>
      <c r="DCP1" s="277"/>
      <c r="DCQ1" s="277"/>
      <c r="DCR1" s="277"/>
      <c r="DCS1" s="277"/>
      <c r="DCT1" s="277"/>
      <c r="DCU1" s="277"/>
      <c r="DCV1" s="277"/>
      <c r="DCW1" s="277"/>
      <c r="DCX1" s="277"/>
      <c r="DCY1" s="277"/>
      <c r="DCZ1" s="277"/>
      <c r="DDA1" s="277"/>
      <c r="DDB1" s="277"/>
      <c r="DDC1" s="277"/>
      <c r="DDD1" s="277"/>
      <c r="DDE1" s="277"/>
      <c r="DDF1" s="277"/>
      <c r="DDG1" s="277"/>
      <c r="DDH1" s="277"/>
      <c r="DDI1" s="277"/>
      <c r="DDJ1" s="277"/>
      <c r="DDK1" s="277"/>
      <c r="DDL1" s="277"/>
      <c r="DDM1" s="277"/>
      <c r="DDN1" s="277"/>
      <c r="DDO1" s="277"/>
      <c r="DDP1" s="277"/>
      <c r="DDQ1" s="277"/>
      <c r="DDR1" s="277"/>
      <c r="DDS1" s="277"/>
      <c r="DDT1" s="277"/>
      <c r="DDU1" s="277"/>
      <c r="DDV1" s="277"/>
      <c r="DDW1" s="277"/>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7"/>
      <c r="DKG1" s="277"/>
      <c r="DKH1" s="277"/>
      <c r="DKI1" s="277"/>
      <c r="DKJ1" s="277"/>
      <c r="DKK1" s="277"/>
      <c r="DKL1" s="277"/>
      <c r="DKM1" s="277"/>
      <c r="DKN1" s="277"/>
      <c r="DKO1" s="277"/>
      <c r="DKP1" s="277"/>
      <c r="DKQ1" s="277"/>
      <c r="DKR1" s="277"/>
      <c r="DKS1" s="277"/>
      <c r="DKT1" s="277"/>
      <c r="DKU1" s="277"/>
      <c r="DKV1" s="277"/>
      <c r="DKW1" s="277"/>
      <c r="DKX1" s="277"/>
      <c r="DKY1" s="277"/>
      <c r="DKZ1" s="277"/>
      <c r="DLA1" s="277"/>
      <c r="DLB1" s="277"/>
      <c r="DLC1" s="277"/>
      <c r="DLD1" s="277"/>
      <c r="DLE1" s="277"/>
      <c r="DLF1" s="277"/>
      <c r="DLG1" s="277"/>
      <c r="DLH1" s="277"/>
      <c r="DLI1" s="277"/>
      <c r="DLJ1" s="277"/>
      <c r="DLK1" s="277"/>
      <c r="DLL1" s="277"/>
      <c r="DLM1" s="277"/>
      <c r="DLN1" s="277"/>
      <c r="DLO1" s="277"/>
      <c r="DLP1" s="277"/>
      <c r="DLQ1" s="277"/>
      <c r="DLR1" s="277"/>
      <c r="DLS1" s="277"/>
      <c r="DLT1" s="277"/>
      <c r="DLU1" s="277"/>
      <c r="DLV1" s="277"/>
      <c r="DLW1" s="277"/>
      <c r="DLX1" s="277"/>
      <c r="DLY1" s="277"/>
      <c r="DLZ1" s="277"/>
      <c r="DMA1" s="277"/>
      <c r="DMB1" s="277"/>
      <c r="DMC1" s="277"/>
      <c r="DMD1" s="277"/>
      <c r="DME1" s="277"/>
      <c r="DMF1" s="277"/>
      <c r="DMG1" s="277"/>
      <c r="DMH1" s="277"/>
      <c r="DMI1" s="277"/>
      <c r="DMJ1" s="277"/>
      <c r="DMK1" s="277"/>
      <c r="DML1" s="277"/>
      <c r="DMM1" s="277"/>
      <c r="DMN1" s="277"/>
      <c r="DMO1" s="277"/>
      <c r="DMP1" s="277"/>
      <c r="DMQ1" s="277"/>
      <c r="DMR1" s="277"/>
      <c r="DMS1" s="277"/>
      <c r="DMT1" s="277"/>
      <c r="DMU1" s="277"/>
      <c r="DMV1" s="277"/>
      <c r="DMW1" s="277"/>
      <c r="DMX1" s="277"/>
      <c r="DMY1" s="277"/>
      <c r="DMZ1" s="277"/>
      <c r="DNA1" s="277"/>
      <c r="DNB1" s="277"/>
      <c r="DNC1" s="277"/>
      <c r="DND1" s="277"/>
      <c r="DNE1" s="277"/>
      <c r="DNF1" s="277"/>
      <c r="DNG1" s="277"/>
      <c r="DNH1" s="277"/>
      <c r="DNI1" s="277"/>
      <c r="DNJ1" s="277"/>
      <c r="DNK1" s="277"/>
      <c r="DNL1" s="277"/>
      <c r="DNM1" s="277"/>
      <c r="DNN1" s="277"/>
      <c r="DNO1" s="277"/>
      <c r="DNP1" s="277"/>
      <c r="DNQ1" s="277"/>
      <c r="DNR1" s="277"/>
      <c r="DNS1" s="277"/>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7"/>
      <c r="DUC1" s="277"/>
      <c r="DUD1" s="277"/>
      <c r="DUE1" s="277"/>
      <c r="DUF1" s="277"/>
      <c r="DUG1" s="277"/>
      <c r="DUH1" s="277"/>
      <c r="DUI1" s="277"/>
      <c r="DUJ1" s="277"/>
      <c r="DUK1" s="277"/>
      <c r="DUL1" s="277"/>
      <c r="DUM1" s="277"/>
      <c r="DUN1" s="277"/>
      <c r="DUO1" s="277"/>
      <c r="DUP1" s="277"/>
      <c r="DUQ1" s="277"/>
      <c r="DUR1" s="277"/>
      <c r="DUS1" s="277"/>
      <c r="DUT1" s="277"/>
      <c r="DUU1" s="277"/>
      <c r="DUV1" s="277"/>
      <c r="DUW1" s="277"/>
      <c r="DUX1" s="277"/>
      <c r="DUY1" s="277"/>
      <c r="DUZ1" s="277"/>
      <c r="DVA1" s="277"/>
      <c r="DVB1" s="277"/>
      <c r="DVC1" s="277"/>
      <c r="DVD1" s="277"/>
      <c r="DVE1" s="277"/>
      <c r="DVF1" s="277"/>
      <c r="DVG1" s="277"/>
      <c r="DVH1" s="277"/>
      <c r="DVI1" s="277"/>
      <c r="DVJ1" s="277"/>
      <c r="DVK1" s="277"/>
      <c r="DVL1" s="277"/>
      <c r="DVM1" s="277"/>
      <c r="DVN1" s="277"/>
      <c r="DVO1" s="277"/>
      <c r="DVP1" s="277"/>
      <c r="DVQ1" s="277"/>
      <c r="DVR1" s="277"/>
      <c r="DVS1" s="277"/>
      <c r="DVT1" s="277"/>
      <c r="DVU1" s="277"/>
      <c r="DVV1" s="277"/>
      <c r="DVW1" s="277"/>
      <c r="DVX1" s="277"/>
      <c r="DVY1" s="277"/>
      <c r="DVZ1" s="277"/>
      <c r="DWA1" s="277"/>
      <c r="DWB1" s="277"/>
      <c r="DWC1" s="277"/>
      <c r="DWD1" s="277"/>
      <c r="DWE1" s="277"/>
      <c r="DWF1" s="277"/>
      <c r="DWG1" s="277"/>
      <c r="DWH1" s="277"/>
      <c r="DWI1" s="277"/>
      <c r="DWJ1" s="277"/>
      <c r="DWK1" s="277"/>
      <c r="DWL1" s="277"/>
      <c r="DWM1" s="277"/>
      <c r="DWN1" s="277"/>
      <c r="DWO1" s="277"/>
      <c r="DWP1" s="277"/>
      <c r="DWQ1" s="277"/>
      <c r="DWR1" s="277"/>
      <c r="DWS1" s="277"/>
      <c r="DWT1" s="277"/>
      <c r="DWU1" s="277"/>
      <c r="DWV1" s="277"/>
      <c r="DWW1" s="277"/>
      <c r="DWX1" s="277"/>
      <c r="DWY1" s="277"/>
      <c r="DWZ1" s="277"/>
      <c r="DXA1" s="277"/>
      <c r="DXB1" s="277"/>
      <c r="DXC1" s="277"/>
      <c r="DXD1" s="277"/>
      <c r="DXE1" s="277"/>
      <c r="DXF1" s="277"/>
      <c r="DXG1" s="277"/>
      <c r="DXH1" s="277"/>
      <c r="DXI1" s="277"/>
      <c r="DXJ1" s="277"/>
      <c r="DXK1" s="277"/>
      <c r="DXL1" s="277"/>
      <c r="DXM1" s="277"/>
      <c r="DXN1" s="277"/>
      <c r="DXO1" s="277"/>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7"/>
      <c r="EDY1" s="277"/>
      <c r="EDZ1" s="277"/>
      <c r="EEA1" s="277"/>
      <c r="EEB1" s="277"/>
      <c r="EEC1" s="277"/>
      <c r="EED1" s="277"/>
      <c r="EEE1" s="277"/>
      <c r="EEF1" s="277"/>
      <c r="EEG1" s="277"/>
      <c r="EEH1" s="277"/>
      <c r="EEI1" s="277"/>
      <c r="EEJ1" s="277"/>
      <c r="EEK1" s="277"/>
      <c r="EEL1" s="277"/>
      <c r="EEM1" s="277"/>
      <c r="EEN1" s="277"/>
      <c r="EEO1" s="277"/>
      <c r="EEP1" s="277"/>
      <c r="EEQ1" s="277"/>
      <c r="EER1" s="277"/>
      <c r="EES1" s="277"/>
      <c r="EET1" s="277"/>
      <c r="EEU1" s="277"/>
      <c r="EEV1" s="277"/>
      <c r="EEW1" s="277"/>
      <c r="EEX1" s="277"/>
      <c r="EEY1" s="277"/>
      <c r="EEZ1" s="277"/>
      <c r="EFA1" s="277"/>
      <c r="EFB1" s="277"/>
      <c r="EFC1" s="277"/>
      <c r="EFD1" s="277"/>
      <c r="EFE1" s="277"/>
      <c r="EFF1" s="277"/>
      <c r="EFG1" s="277"/>
      <c r="EFH1" s="277"/>
      <c r="EFI1" s="277"/>
      <c r="EFJ1" s="277"/>
      <c r="EFK1" s="277"/>
      <c r="EFL1" s="277"/>
      <c r="EFM1" s="277"/>
      <c r="EFN1" s="277"/>
      <c r="EFO1" s="277"/>
      <c r="EFP1" s="277"/>
      <c r="EFQ1" s="277"/>
      <c r="EFR1" s="277"/>
      <c r="EFS1" s="277"/>
      <c r="EFT1" s="277"/>
      <c r="EFU1" s="277"/>
      <c r="EFV1" s="277"/>
      <c r="EFW1" s="277"/>
      <c r="EFX1" s="277"/>
      <c r="EFY1" s="277"/>
      <c r="EFZ1" s="277"/>
      <c r="EGA1" s="277"/>
      <c r="EGB1" s="277"/>
      <c r="EGC1" s="277"/>
      <c r="EGD1" s="277"/>
      <c r="EGE1" s="277"/>
      <c r="EGF1" s="277"/>
      <c r="EGG1" s="277"/>
      <c r="EGH1" s="277"/>
      <c r="EGI1" s="277"/>
      <c r="EGJ1" s="277"/>
      <c r="EGK1" s="277"/>
      <c r="EGL1" s="277"/>
      <c r="EGM1" s="277"/>
      <c r="EGN1" s="277"/>
      <c r="EGO1" s="277"/>
      <c r="EGP1" s="277"/>
      <c r="EGQ1" s="277"/>
      <c r="EGR1" s="277"/>
      <c r="EGS1" s="277"/>
      <c r="EGT1" s="277"/>
      <c r="EGU1" s="277"/>
      <c r="EGV1" s="277"/>
      <c r="EGW1" s="277"/>
      <c r="EGX1" s="277"/>
      <c r="EGY1" s="277"/>
      <c r="EGZ1" s="277"/>
      <c r="EHA1" s="277"/>
      <c r="EHB1" s="277"/>
      <c r="EHC1" s="277"/>
      <c r="EHD1" s="277"/>
      <c r="EHE1" s="277"/>
      <c r="EHF1" s="277"/>
      <c r="EHG1" s="277"/>
      <c r="EHH1" s="277"/>
      <c r="EHI1" s="277"/>
      <c r="EHJ1" s="277"/>
      <c r="EHK1" s="277"/>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7"/>
      <c r="ENU1" s="277"/>
      <c r="ENV1" s="277"/>
      <c r="ENW1" s="277"/>
      <c r="ENX1" s="277"/>
      <c r="ENY1" s="277"/>
      <c r="ENZ1" s="277"/>
      <c r="EOA1" s="277"/>
      <c r="EOB1" s="277"/>
      <c r="EOC1" s="277"/>
      <c r="EOD1" s="277"/>
      <c r="EOE1" s="277"/>
      <c r="EOF1" s="277"/>
      <c r="EOG1" s="277"/>
      <c r="EOH1" s="277"/>
      <c r="EOI1" s="277"/>
      <c r="EOJ1" s="277"/>
      <c r="EOK1" s="277"/>
      <c r="EOL1" s="277"/>
      <c r="EOM1" s="277"/>
      <c r="EON1" s="277"/>
      <c r="EOO1" s="277"/>
      <c r="EOP1" s="277"/>
      <c r="EOQ1" s="277"/>
      <c r="EOR1" s="277"/>
      <c r="EOS1" s="277"/>
      <c r="EOT1" s="277"/>
      <c r="EOU1" s="277"/>
      <c r="EOV1" s="277"/>
      <c r="EOW1" s="277"/>
      <c r="EOX1" s="277"/>
      <c r="EOY1" s="277"/>
      <c r="EOZ1" s="277"/>
      <c r="EPA1" s="277"/>
      <c r="EPB1" s="277"/>
      <c r="EPC1" s="277"/>
      <c r="EPD1" s="277"/>
      <c r="EPE1" s="277"/>
      <c r="EPF1" s="277"/>
      <c r="EPG1" s="277"/>
      <c r="EPH1" s="277"/>
      <c r="EPI1" s="277"/>
      <c r="EPJ1" s="277"/>
      <c r="EPK1" s="277"/>
      <c r="EPL1" s="277"/>
      <c r="EPM1" s="277"/>
      <c r="EPN1" s="277"/>
      <c r="EPO1" s="277"/>
      <c r="EPP1" s="277"/>
      <c r="EPQ1" s="277"/>
      <c r="EPR1" s="277"/>
      <c r="EPS1" s="277"/>
      <c r="EPT1" s="277"/>
      <c r="EPU1" s="277"/>
      <c r="EPV1" s="277"/>
      <c r="EPW1" s="277"/>
      <c r="EPX1" s="277"/>
      <c r="EPY1" s="277"/>
      <c r="EPZ1" s="277"/>
      <c r="EQA1" s="277"/>
      <c r="EQB1" s="277"/>
      <c r="EQC1" s="277"/>
      <c r="EQD1" s="277"/>
      <c r="EQE1" s="277"/>
      <c r="EQF1" s="277"/>
      <c r="EQG1" s="277"/>
      <c r="EQH1" s="277"/>
      <c r="EQI1" s="277"/>
      <c r="EQJ1" s="277"/>
      <c r="EQK1" s="277"/>
      <c r="EQL1" s="277"/>
      <c r="EQM1" s="277"/>
      <c r="EQN1" s="277"/>
      <c r="EQO1" s="277"/>
      <c r="EQP1" s="277"/>
      <c r="EQQ1" s="277"/>
      <c r="EQR1" s="277"/>
      <c r="EQS1" s="277"/>
      <c r="EQT1" s="277"/>
      <c r="EQU1" s="277"/>
      <c r="EQV1" s="277"/>
      <c r="EQW1" s="277"/>
      <c r="EQX1" s="277"/>
      <c r="EQY1" s="277"/>
      <c r="EQZ1" s="277"/>
      <c r="ERA1" s="277"/>
      <c r="ERB1" s="277"/>
      <c r="ERC1" s="277"/>
      <c r="ERD1" s="277"/>
      <c r="ERE1" s="277"/>
      <c r="ERF1" s="277"/>
      <c r="ERG1" s="277"/>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7"/>
      <c r="EXQ1" s="277"/>
      <c r="EXR1" s="277"/>
      <c r="EXS1" s="277"/>
      <c r="EXT1" s="277"/>
      <c r="EXU1" s="277"/>
      <c r="EXV1" s="277"/>
      <c r="EXW1" s="277"/>
      <c r="EXX1" s="277"/>
      <c r="EXY1" s="277"/>
      <c r="EXZ1" s="277"/>
      <c r="EYA1" s="277"/>
      <c r="EYB1" s="277"/>
      <c r="EYC1" s="277"/>
      <c r="EYD1" s="277"/>
      <c r="EYE1" s="277"/>
      <c r="EYF1" s="277"/>
      <c r="EYG1" s="277"/>
      <c r="EYH1" s="277"/>
      <c r="EYI1" s="277"/>
      <c r="EYJ1" s="277"/>
      <c r="EYK1" s="277"/>
      <c r="EYL1" s="277"/>
      <c r="EYM1" s="277"/>
      <c r="EYN1" s="277"/>
      <c r="EYO1" s="277"/>
      <c r="EYP1" s="277"/>
      <c r="EYQ1" s="277"/>
      <c r="EYR1" s="277"/>
      <c r="EYS1" s="277"/>
      <c r="EYT1" s="277"/>
      <c r="EYU1" s="277"/>
      <c r="EYV1" s="277"/>
      <c r="EYW1" s="277"/>
      <c r="EYX1" s="277"/>
      <c r="EYY1" s="277"/>
      <c r="EYZ1" s="277"/>
      <c r="EZA1" s="277"/>
      <c r="EZB1" s="277"/>
      <c r="EZC1" s="277"/>
      <c r="EZD1" s="277"/>
      <c r="EZE1" s="277"/>
      <c r="EZF1" s="277"/>
      <c r="EZG1" s="277"/>
      <c r="EZH1" s="277"/>
      <c r="EZI1" s="277"/>
      <c r="EZJ1" s="277"/>
      <c r="EZK1" s="277"/>
      <c r="EZL1" s="277"/>
      <c r="EZM1" s="277"/>
      <c r="EZN1" s="277"/>
      <c r="EZO1" s="277"/>
      <c r="EZP1" s="277"/>
      <c r="EZQ1" s="277"/>
      <c r="EZR1" s="277"/>
      <c r="EZS1" s="277"/>
      <c r="EZT1" s="277"/>
      <c r="EZU1" s="277"/>
      <c r="EZV1" s="277"/>
      <c r="EZW1" s="277"/>
      <c r="EZX1" s="277"/>
      <c r="EZY1" s="277"/>
      <c r="EZZ1" s="277"/>
      <c r="FAA1" s="277"/>
      <c r="FAB1" s="277"/>
      <c r="FAC1" s="277"/>
      <c r="FAD1" s="277"/>
      <c r="FAE1" s="277"/>
      <c r="FAF1" s="277"/>
      <c r="FAG1" s="277"/>
      <c r="FAH1" s="277"/>
      <c r="FAI1" s="277"/>
      <c r="FAJ1" s="277"/>
      <c r="FAK1" s="277"/>
      <c r="FAL1" s="277"/>
      <c r="FAM1" s="277"/>
      <c r="FAN1" s="277"/>
      <c r="FAO1" s="277"/>
      <c r="FAP1" s="277"/>
      <c r="FAQ1" s="277"/>
      <c r="FAR1" s="277"/>
      <c r="FAS1" s="277"/>
      <c r="FAT1" s="277"/>
      <c r="FAU1" s="277"/>
      <c r="FAV1" s="277"/>
      <c r="FAW1" s="277"/>
      <c r="FAX1" s="277"/>
      <c r="FAY1" s="277"/>
      <c r="FAZ1" s="277"/>
      <c r="FBA1" s="277"/>
      <c r="FBB1" s="277"/>
      <c r="FBC1" s="277"/>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7"/>
      <c r="FHM1" s="277"/>
      <c r="FHN1" s="277"/>
      <c r="FHO1" s="277"/>
      <c r="FHP1" s="277"/>
      <c r="FHQ1" s="277"/>
      <c r="FHR1" s="277"/>
      <c r="FHS1" s="277"/>
      <c r="FHT1" s="277"/>
      <c r="FHU1" s="277"/>
      <c r="FHV1" s="277"/>
      <c r="FHW1" s="277"/>
      <c r="FHX1" s="277"/>
      <c r="FHY1" s="277"/>
      <c r="FHZ1" s="277"/>
      <c r="FIA1" s="277"/>
      <c r="FIB1" s="277"/>
      <c r="FIC1" s="277"/>
      <c r="FID1" s="277"/>
      <c r="FIE1" s="277"/>
      <c r="FIF1" s="277"/>
      <c r="FIG1" s="277"/>
      <c r="FIH1" s="277"/>
      <c r="FII1" s="277"/>
      <c r="FIJ1" s="277"/>
      <c r="FIK1" s="277"/>
      <c r="FIL1" s="277"/>
      <c r="FIM1" s="277"/>
      <c r="FIN1" s="277"/>
      <c r="FIO1" s="277"/>
      <c r="FIP1" s="277"/>
      <c r="FIQ1" s="277"/>
      <c r="FIR1" s="277"/>
      <c r="FIS1" s="277"/>
      <c r="FIT1" s="277"/>
      <c r="FIU1" s="277"/>
      <c r="FIV1" s="277"/>
      <c r="FIW1" s="277"/>
      <c r="FIX1" s="277"/>
      <c r="FIY1" s="277"/>
      <c r="FIZ1" s="277"/>
      <c r="FJA1" s="277"/>
      <c r="FJB1" s="277"/>
      <c r="FJC1" s="277"/>
      <c r="FJD1" s="277"/>
      <c r="FJE1" s="277"/>
      <c r="FJF1" s="277"/>
      <c r="FJG1" s="277"/>
      <c r="FJH1" s="277"/>
      <c r="FJI1" s="277"/>
      <c r="FJJ1" s="277"/>
      <c r="FJK1" s="277"/>
      <c r="FJL1" s="277"/>
      <c r="FJM1" s="277"/>
      <c r="FJN1" s="277"/>
      <c r="FJO1" s="277"/>
      <c r="FJP1" s="277"/>
      <c r="FJQ1" s="277"/>
      <c r="FJR1" s="277"/>
      <c r="FJS1" s="277"/>
      <c r="FJT1" s="277"/>
      <c r="FJU1" s="277"/>
      <c r="FJV1" s="277"/>
      <c r="FJW1" s="277"/>
      <c r="FJX1" s="277"/>
      <c r="FJY1" s="277"/>
      <c r="FJZ1" s="277"/>
      <c r="FKA1" s="277"/>
      <c r="FKB1" s="277"/>
      <c r="FKC1" s="277"/>
      <c r="FKD1" s="277"/>
      <c r="FKE1" s="277"/>
      <c r="FKF1" s="277"/>
      <c r="FKG1" s="277"/>
      <c r="FKH1" s="277"/>
      <c r="FKI1" s="277"/>
      <c r="FKJ1" s="277"/>
      <c r="FKK1" s="277"/>
      <c r="FKL1" s="277"/>
      <c r="FKM1" s="277"/>
      <c r="FKN1" s="277"/>
      <c r="FKO1" s="277"/>
      <c r="FKP1" s="277"/>
      <c r="FKQ1" s="277"/>
      <c r="FKR1" s="277"/>
      <c r="FKS1" s="277"/>
      <c r="FKT1" s="277"/>
      <c r="FKU1" s="277"/>
      <c r="FKV1" s="277"/>
      <c r="FKW1" s="277"/>
      <c r="FKX1" s="277"/>
      <c r="FKY1" s="277"/>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7"/>
      <c r="FRI1" s="277"/>
      <c r="FRJ1" s="277"/>
      <c r="FRK1" s="277"/>
      <c r="FRL1" s="277"/>
      <c r="FRM1" s="277"/>
      <c r="FRN1" s="277"/>
      <c r="FRO1" s="277"/>
      <c r="FRP1" s="277"/>
      <c r="FRQ1" s="277"/>
      <c r="FRR1" s="277"/>
      <c r="FRS1" s="277"/>
      <c r="FRT1" s="277"/>
      <c r="FRU1" s="277"/>
      <c r="FRV1" s="277"/>
      <c r="FRW1" s="277"/>
      <c r="FRX1" s="277"/>
      <c r="FRY1" s="277"/>
      <c r="FRZ1" s="277"/>
      <c r="FSA1" s="277"/>
      <c r="FSB1" s="277"/>
      <c r="FSC1" s="277"/>
      <c r="FSD1" s="277"/>
      <c r="FSE1" s="277"/>
      <c r="FSF1" s="277"/>
      <c r="FSG1" s="277"/>
      <c r="FSH1" s="277"/>
      <c r="FSI1" s="277"/>
      <c r="FSJ1" s="277"/>
      <c r="FSK1" s="277"/>
      <c r="FSL1" s="277"/>
      <c r="FSM1" s="277"/>
      <c r="FSN1" s="277"/>
      <c r="FSO1" s="277"/>
      <c r="FSP1" s="277"/>
      <c r="FSQ1" s="277"/>
      <c r="FSR1" s="277"/>
      <c r="FSS1" s="277"/>
      <c r="FST1" s="277"/>
      <c r="FSU1" s="277"/>
      <c r="FSV1" s="277"/>
      <c r="FSW1" s="277"/>
      <c r="FSX1" s="277"/>
      <c r="FSY1" s="277"/>
      <c r="FSZ1" s="277"/>
      <c r="FTA1" s="277"/>
      <c r="FTB1" s="277"/>
      <c r="FTC1" s="277"/>
      <c r="FTD1" s="277"/>
      <c r="FTE1" s="277"/>
      <c r="FTF1" s="277"/>
      <c r="FTG1" s="277"/>
      <c r="FTH1" s="277"/>
      <c r="FTI1" s="277"/>
      <c r="FTJ1" s="277"/>
      <c r="FTK1" s="277"/>
      <c r="FTL1" s="277"/>
      <c r="FTM1" s="277"/>
      <c r="FTN1" s="277"/>
      <c r="FTO1" s="277"/>
      <c r="FTP1" s="277"/>
      <c r="FTQ1" s="277"/>
      <c r="FTR1" s="277"/>
      <c r="FTS1" s="277"/>
      <c r="FTT1" s="277"/>
      <c r="FTU1" s="277"/>
      <c r="FTV1" s="277"/>
      <c r="FTW1" s="277"/>
      <c r="FTX1" s="277"/>
      <c r="FTY1" s="277"/>
      <c r="FTZ1" s="277"/>
      <c r="FUA1" s="277"/>
      <c r="FUB1" s="277"/>
      <c r="FUC1" s="277"/>
      <c r="FUD1" s="277"/>
      <c r="FUE1" s="277"/>
      <c r="FUF1" s="277"/>
      <c r="FUG1" s="277"/>
      <c r="FUH1" s="277"/>
      <c r="FUI1" s="277"/>
      <c r="FUJ1" s="277"/>
      <c r="FUK1" s="277"/>
      <c r="FUL1" s="277"/>
      <c r="FUM1" s="277"/>
      <c r="FUN1" s="277"/>
      <c r="FUO1" s="277"/>
      <c r="FUP1" s="277"/>
      <c r="FUQ1" s="277"/>
      <c r="FUR1" s="277"/>
      <c r="FUS1" s="277"/>
      <c r="FUT1" s="277"/>
      <c r="FUU1" s="277"/>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7"/>
      <c r="GBE1" s="277"/>
      <c r="GBF1" s="277"/>
      <c r="GBG1" s="277"/>
      <c r="GBH1" s="277"/>
      <c r="GBI1" s="277"/>
      <c r="GBJ1" s="277"/>
      <c r="GBK1" s="277"/>
      <c r="GBL1" s="277"/>
      <c r="GBM1" s="277"/>
      <c r="GBN1" s="277"/>
      <c r="GBO1" s="277"/>
      <c r="GBP1" s="277"/>
      <c r="GBQ1" s="277"/>
      <c r="GBR1" s="277"/>
      <c r="GBS1" s="277"/>
      <c r="GBT1" s="277"/>
      <c r="GBU1" s="277"/>
      <c r="GBV1" s="277"/>
      <c r="GBW1" s="277"/>
      <c r="GBX1" s="277"/>
      <c r="GBY1" s="277"/>
      <c r="GBZ1" s="277"/>
      <c r="GCA1" s="277"/>
      <c r="GCB1" s="277"/>
      <c r="GCC1" s="277"/>
      <c r="GCD1" s="277"/>
      <c r="GCE1" s="277"/>
      <c r="GCF1" s="277"/>
      <c r="GCG1" s="277"/>
      <c r="GCH1" s="277"/>
      <c r="GCI1" s="277"/>
      <c r="GCJ1" s="277"/>
      <c r="GCK1" s="277"/>
      <c r="GCL1" s="277"/>
      <c r="GCM1" s="277"/>
      <c r="GCN1" s="277"/>
      <c r="GCO1" s="277"/>
      <c r="GCP1" s="277"/>
      <c r="GCQ1" s="277"/>
      <c r="GCR1" s="277"/>
      <c r="GCS1" s="277"/>
      <c r="GCT1" s="277"/>
      <c r="GCU1" s="277"/>
      <c r="GCV1" s="277"/>
      <c r="GCW1" s="277"/>
      <c r="GCX1" s="277"/>
      <c r="GCY1" s="277"/>
      <c r="GCZ1" s="277"/>
      <c r="GDA1" s="277"/>
      <c r="GDB1" s="277"/>
      <c r="GDC1" s="277"/>
      <c r="GDD1" s="277"/>
      <c r="GDE1" s="277"/>
      <c r="GDF1" s="277"/>
      <c r="GDG1" s="277"/>
      <c r="GDH1" s="277"/>
      <c r="GDI1" s="277"/>
      <c r="GDJ1" s="277"/>
      <c r="GDK1" s="277"/>
      <c r="GDL1" s="277"/>
      <c r="GDM1" s="277"/>
      <c r="GDN1" s="277"/>
      <c r="GDO1" s="277"/>
      <c r="GDP1" s="277"/>
      <c r="GDQ1" s="277"/>
      <c r="GDR1" s="277"/>
      <c r="GDS1" s="277"/>
      <c r="GDT1" s="277"/>
      <c r="GDU1" s="277"/>
      <c r="GDV1" s="277"/>
      <c r="GDW1" s="277"/>
      <c r="GDX1" s="277"/>
      <c r="GDY1" s="277"/>
      <c r="GDZ1" s="277"/>
      <c r="GEA1" s="277"/>
      <c r="GEB1" s="277"/>
      <c r="GEC1" s="277"/>
      <c r="GED1" s="277"/>
      <c r="GEE1" s="277"/>
      <c r="GEF1" s="277"/>
      <c r="GEG1" s="277"/>
      <c r="GEH1" s="277"/>
      <c r="GEI1" s="277"/>
      <c r="GEJ1" s="277"/>
      <c r="GEK1" s="277"/>
      <c r="GEL1" s="277"/>
      <c r="GEM1" s="277"/>
      <c r="GEN1" s="277"/>
      <c r="GEO1" s="277"/>
      <c r="GEP1" s="277"/>
      <c r="GEQ1" s="277"/>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7"/>
      <c r="GLA1" s="277"/>
      <c r="GLB1" s="277"/>
      <c r="GLC1" s="277"/>
      <c r="GLD1" s="277"/>
      <c r="GLE1" s="277"/>
      <c r="GLF1" s="277"/>
      <c r="GLG1" s="277"/>
      <c r="GLH1" s="277"/>
      <c r="GLI1" s="277"/>
      <c r="GLJ1" s="277"/>
      <c r="GLK1" s="277"/>
      <c r="GLL1" s="277"/>
      <c r="GLM1" s="277"/>
      <c r="GLN1" s="277"/>
      <c r="GLO1" s="277"/>
      <c r="GLP1" s="277"/>
      <c r="GLQ1" s="277"/>
      <c r="GLR1" s="277"/>
      <c r="GLS1" s="277"/>
      <c r="GLT1" s="277"/>
      <c r="GLU1" s="277"/>
      <c r="GLV1" s="277"/>
      <c r="GLW1" s="277"/>
      <c r="GLX1" s="277"/>
      <c r="GLY1" s="277"/>
      <c r="GLZ1" s="277"/>
      <c r="GMA1" s="277"/>
      <c r="GMB1" s="277"/>
      <c r="GMC1" s="277"/>
      <c r="GMD1" s="277"/>
      <c r="GME1" s="277"/>
      <c r="GMF1" s="277"/>
      <c r="GMG1" s="277"/>
      <c r="GMH1" s="277"/>
      <c r="GMI1" s="277"/>
      <c r="GMJ1" s="277"/>
      <c r="GMK1" s="277"/>
      <c r="GML1" s="277"/>
      <c r="GMM1" s="277"/>
      <c r="GMN1" s="277"/>
      <c r="GMO1" s="277"/>
      <c r="GMP1" s="277"/>
      <c r="GMQ1" s="277"/>
      <c r="GMR1" s="277"/>
      <c r="GMS1" s="277"/>
      <c r="GMT1" s="277"/>
      <c r="GMU1" s="277"/>
      <c r="GMV1" s="277"/>
      <c r="GMW1" s="277"/>
      <c r="GMX1" s="277"/>
      <c r="GMY1" s="277"/>
      <c r="GMZ1" s="277"/>
      <c r="GNA1" s="277"/>
      <c r="GNB1" s="277"/>
      <c r="GNC1" s="277"/>
      <c r="GND1" s="277"/>
      <c r="GNE1" s="277"/>
      <c r="GNF1" s="277"/>
      <c r="GNG1" s="277"/>
      <c r="GNH1" s="277"/>
      <c r="GNI1" s="277"/>
      <c r="GNJ1" s="277"/>
      <c r="GNK1" s="277"/>
      <c r="GNL1" s="277"/>
      <c r="GNM1" s="277"/>
      <c r="GNN1" s="277"/>
      <c r="GNO1" s="277"/>
      <c r="GNP1" s="277"/>
      <c r="GNQ1" s="277"/>
      <c r="GNR1" s="277"/>
      <c r="GNS1" s="277"/>
      <c r="GNT1" s="277"/>
      <c r="GNU1" s="277"/>
      <c r="GNV1" s="277"/>
      <c r="GNW1" s="277"/>
      <c r="GNX1" s="277"/>
      <c r="GNY1" s="277"/>
      <c r="GNZ1" s="277"/>
      <c r="GOA1" s="277"/>
      <c r="GOB1" s="277"/>
      <c r="GOC1" s="277"/>
      <c r="GOD1" s="277"/>
      <c r="GOE1" s="277"/>
      <c r="GOF1" s="277"/>
      <c r="GOG1" s="277"/>
      <c r="GOH1" s="277"/>
      <c r="GOI1" s="277"/>
      <c r="GOJ1" s="277"/>
      <c r="GOK1" s="277"/>
      <c r="GOL1" s="277"/>
      <c r="GOM1" s="277"/>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7"/>
      <c r="GUW1" s="277"/>
      <c r="GUX1" s="277"/>
      <c r="GUY1" s="277"/>
      <c r="GUZ1" s="277"/>
      <c r="GVA1" s="277"/>
      <c r="GVB1" s="277"/>
      <c r="GVC1" s="277"/>
      <c r="GVD1" s="277"/>
      <c r="GVE1" s="277"/>
      <c r="GVF1" s="277"/>
      <c r="GVG1" s="277"/>
      <c r="GVH1" s="277"/>
      <c r="GVI1" s="277"/>
      <c r="GVJ1" s="277"/>
      <c r="GVK1" s="277"/>
      <c r="GVL1" s="277"/>
      <c r="GVM1" s="277"/>
      <c r="GVN1" s="277"/>
      <c r="GVO1" s="277"/>
      <c r="GVP1" s="277"/>
      <c r="GVQ1" s="277"/>
      <c r="GVR1" s="277"/>
      <c r="GVS1" s="277"/>
      <c r="GVT1" s="277"/>
      <c r="GVU1" s="277"/>
      <c r="GVV1" s="277"/>
      <c r="GVW1" s="277"/>
      <c r="GVX1" s="277"/>
      <c r="GVY1" s="277"/>
      <c r="GVZ1" s="277"/>
      <c r="GWA1" s="277"/>
      <c r="GWB1" s="277"/>
      <c r="GWC1" s="277"/>
      <c r="GWD1" s="277"/>
      <c r="GWE1" s="277"/>
      <c r="GWF1" s="277"/>
      <c r="GWG1" s="277"/>
      <c r="GWH1" s="277"/>
      <c r="GWI1" s="277"/>
      <c r="GWJ1" s="277"/>
      <c r="GWK1" s="277"/>
      <c r="GWL1" s="277"/>
      <c r="GWM1" s="277"/>
      <c r="GWN1" s="277"/>
      <c r="GWO1" s="277"/>
      <c r="GWP1" s="277"/>
      <c r="GWQ1" s="277"/>
      <c r="GWR1" s="277"/>
      <c r="GWS1" s="277"/>
      <c r="GWT1" s="277"/>
      <c r="GWU1" s="277"/>
      <c r="GWV1" s="277"/>
      <c r="GWW1" s="277"/>
      <c r="GWX1" s="277"/>
      <c r="GWY1" s="277"/>
      <c r="GWZ1" s="277"/>
      <c r="GXA1" s="277"/>
      <c r="GXB1" s="277"/>
      <c r="GXC1" s="277"/>
      <c r="GXD1" s="277"/>
      <c r="GXE1" s="277"/>
      <c r="GXF1" s="277"/>
      <c r="GXG1" s="277"/>
      <c r="GXH1" s="277"/>
      <c r="GXI1" s="277"/>
      <c r="GXJ1" s="277"/>
      <c r="GXK1" s="277"/>
      <c r="GXL1" s="277"/>
      <c r="GXM1" s="277"/>
      <c r="GXN1" s="277"/>
      <c r="GXO1" s="277"/>
      <c r="GXP1" s="277"/>
      <c r="GXQ1" s="277"/>
      <c r="GXR1" s="277"/>
      <c r="GXS1" s="277"/>
      <c r="GXT1" s="277"/>
      <c r="GXU1" s="277"/>
      <c r="GXV1" s="277"/>
      <c r="GXW1" s="277"/>
      <c r="GXX1" s="277"/>
      <c r="GXY1" s="277"/>
      <c r="GXZ1" s="277"/>
      <c r="GYA1" s="277"/>
      <c r="GYB1" s="277"/>
      <c r="GYC1" s="277"/>
      <c r="GYD1" s="277"/>
      <c r="GYE1" s="277"/>
      <c r="GYF1" s="277"/>
      <c r="GYG1" s="277"/>
      <c r="GYH1" s="277"/>
      <c r="GYI1" s="277"/>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7"/>
      <c r="HES1" s="277"/>
      <c r="HET1" s="277"/>
      <c r="HEU1" s="277"/>
      <c r="HEV1" s="277"/>
      <c r="HEW1" s="277"/>
      <c r="HEX1" s="277"/>
      <c r="HEY1" s="277"/>
      <c r="HEZ1" s="277"/>
      <c r="HFA1" s="277"/>
      <c r="HFB1" s="277"/>
      <c r="HFC1" s="277"/>
      <c r="HFD1" s="277"/>
      <c r="HFE1" s="277"/>
      <c r="HFF1" s="277"/>
      <c r="HFG1" s="277"/>
      <c r="HFH1" s="277"/>
      <c r="HFI1" s="277"/>
      <c r="HFJ1" s="277"/>
      <c r="HFK1" s="277"/>
      <c r="HFL1" s="277"/>
      <c r="HFM1" s="277"/>
      <c r="HFN1" s="277"/>
      <c r="HFO1" s="277"/>
      <c r="HFP1" s="277"/>
      <c r="HFQ1" s="277"/>
      <c r="HFR1" s="277"/>
      <c r="HFS1" s="277"/>
      <c r="HFT1" s="277"/>
      <c r="HFU1" s="277"/>
      <c r="HFV1" s="277"/>
      <c r="HFW1" s="277"/>
      <c r="HFX1" s="277"/>
      <c r="HFY1" s="277"/>
      <c r="HFZ1" s="277"/>
      <c r="HGA1" s="277"/>
      <c r="HGB1" s="277"/>
      <c r="HGC1" s="277"/>
      <c r="HGD1" s="277"/>
      <c r="HGE1" s="277"/>
      <c r="HGF1" s="277"/>
      <c r="HGG1" s="277"/>
      <c r="HGH1" s="277"/>
      <c r="HGI1" s="277"/>
      <c r="HGJ1" s="277"/>
      <c r="HGK1" s="277"/>
      <c r="HGL1" s="277"/>
      <c r="HGM1" s="277"/>
      <c r="HGN1" s="277"/>
      <c r="HGO1" s="277"/>
      <c r="HGP1" s="277"/>
      <c r="HGQ1" s="277"/>
      <c r="HGR1" s="277"/>
      <c r="HGS1" s="277"/>
      <c r="HGT1" s="277"/>
      <c r="HGU1" s="277"/>
      <c r="HGV1" s="277"/>
      <c r="HGW1" s="277"/>
      <c r="HGX1" s="277"/>
      <c r="HGY1" s="277"/>
      <c r="HGZ1" s="277"/>
      <c r="HHA1" s="277"/>
      <c r="HHB1" s="277"/>
      <c r="HHC1" s="277"/>
      <c r="HHD1" s="277"/>
      <c r="HHE1" s="277"/>
      <c r="HHF1" s="277"/>
      <c r="HHG1" s="277"/>
      <c r="HHH1" s="277"/>
      <c r="HHI1" s="277"/>
      <c r="HHJ1" s="277"/>
      <c r="HHK1" s="277"/>
      <c r="HHL1" s="277"/>
      <c r="HHM1" s="277"/>
      <c r="HHN1" s="277"/>
      <c r="HHO1" s="277"/>
      <c r="HHP1" s="277"/>
      <c r="HHQ1" s="277"/>
      <c r="HHR1" s="277"/>
      <c r="HHS1" s="277"/>
      <c r="HHT1" s="277"/>
      <c r="HHU1" s="277"/>
      <c r="HHV1" s="277"/>
      <c r="HHW1" s="277"/>
      <c r="HHX1" s="277"/>
      <c r="HHY1" s="277"/>
      <c r="HHZ1" s="277"/>
      <c r="HIA1" s="277"/>
      <c r="HIB1" s="277"/>
      <c r="HIC1" s="277"/>
      <c r="HID1" s="277"/>
      <c r="HIE1" s="277"/>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7"/>
      <c r="HOO1" s="277"/>
      <c r="HOP1" s="277"/>
      <c r="HOQ1" s="277"/>
      <c r="HOR1" s="277"/>
      <c r="HOS1" s="277"/>
      <c r="HOT1" s="277"/>
      <c r="HOU1" s="277"/>
      <c r="HOV1" s="277"/>
      <c r="HOW1" s="277"/>
      <c r="HOX1" s="277"/>
      <c r="HOY1" s="277"/>
      <c r="HOZ1" s="277"/>
      <c r="HPA1" s="277"/>
      <c r="HPB1" s="277"/>
      <c r="HPC1" s="277"/>
      <c r="HPD1" s="277"/>
      <c r="HPE1" s="277"/>
      <c r="HPF1" s="277"/>
      <c r="HPG1" s="277"/>
      <c r="HPH1" s="277"/>
      <c r="HPI1" s="277"/>
      <c r="HPJ1" s="277"/>
      <c r="HPK1" s="277"/>
      <c r="HPL1" s="277"/>
      <c r="HPM1" s="277"/>
      <c r="HPN1" s="277"/>
      <c r="HPO1" s="277"/>
      <c r="HPP1" s="277"/>
      <c r="HPQ1" s="277"/>
      <c r="HPR1" s="277"/>
      <c r="HPS1" s="277"/>
      <c r="HPT1" s="277"/>
      <c r="HPU1" s="277"/>
      <c r="HPV1" s="277"/>
      <c r="HPW1" s="277"/>
      <c r="HPX1" s="277"/>
      <c r="HPY1" s="277"/>
      <c r="HPZ1" s="277"/>
      <c r="HQA1" s="277"/>
      <c r="HQB1" s="277"/>
      <c r="HQC1" s="277"/>
      <c r="HQD1" s="277"/>
      <c r="HQE1" s="277"/>
      <c r="HQF1" s="277"/>
      <c r="HQG1" s="277"/>
      <c r="HQH1" s="277"/>
      <c r="HQI1" s="277"/>
      <c r="HQJ1" s="277"/>
      <c r="HQK1" s="277"/>
      <c r="HQL1" s="277"/>
      <c r="HQM1" s="277"/>
      <c r="HQN1" s="277"/>
      <c r="HQO1" s="277"/>
      <c r="HQP1" s="277"/>
      <c r="HQQ1" s="277"/>
      <c r="HQR1" s="277"/>
      <c r="HQS1" s="277"/>
      <c r="HQT1" s="277"/>
      <c r="HQU1" s="277"/>
      <c r="HQV1" s="277"/>
      <c r="HQW1" s="277"/>
      <c r="HQX1" s="277"/>
      <c r="HQY1" s="277"/>
      <c r="HQZ1" s="277"/>
      <c r="HRA1" s="277"/>
      <c r="HRB1" s="277"/>
      <c r="HRC1" s="277"/>
      <c r="HRD1" s="277"/>
      <c r="HRE1" s="277"/>
      <c r="HRF1" s="277"/>
      <c r="HRG1" s="277"/>
      <c r="HRH1" s="277"/>
      <c r="HRI1" s="277"/>
      <c r="HRJ1" s="277"/>
      <c r="HRK1" s="277"/>
      <c r="HRL1" s="277"/>
      <c r="HRM1" s="277"/>
      <c r="HRN1" s="277"/>
      <c r="HRO1" s="277"/>
      <c r="HRP1" s="277"/>
      <c r="HRQ1" s="277"/>
      <c r="HRR1" s="277"/>
      <c r="HRS1" s="277"/>
      <c r="HRT1" s="277"/>
      <c r="HRU1" s="277"/>
      <c r="HRV1" s="277"/>
      <c r="HRW1" s="277"/>
      <c r="HRX1" s="277"/>
      <c r="HRY1" s="277"/>
      <c r="HRZ1" s="277"/>
      <c r="HSA1" s="277"/>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7"/>
      <c r="HYK1" s="277"/>
      <c r="HYL1" s="277"/>
      <c r="HYM1" s="277"/>
      <c r="HYN1" s="277"/>
      <c r="HYO1" s="277"/>
      <c r="HYP1" s="277"/>
      <c r="HYQ1" s="277"/>
      <c r="HYR1" s="277"/>
      <c r="HYS1" s="277"/>
      <c r="HYT1" s="277"/>
      <c r="HYU1" s="277"/>
      <c r="HYV1" s="277"/>
      <c r="HYW1" s="277"/>
      <c r="HYX1" s="277"/>
      <c r="HYY1" s="277"/>
      <c r="HYZ1" s="277"/>
      <c r="HZA1" s="277"/>
      <c r="HZB1" s="277"/>
      <c r="HZC1" s="277"/>
      <c r="HZD1" s="277"/>
      <c r="HZE1" s="277"/>
      <c r="HZF1" s="277"/>
      <c r="HZG1" s="277"/>
      <c r="HZH1" s="277"/>
      <c r="HZI1" s="277"/>
      <c r="HZJ1" s="277"/>
      <c r="HZK1" s="277"/>
      <c r="HZL1" s="277"/>
      <c r="HZM1" s="277"/>
      <c r="HZN1" s="277"/>
      <c r="HZO1" s="277"/>
      <c r="HZP1" s="277"/>
      <c r="HZQ1" s="277"/>
      <c r="HZR1" s="277"/>
      <c r="HZS1" s="277"/>
      <c r="HZT1" s="277"/>
      <c r="HZU1" s="277"/>
      <c r="HZV1" s="277"/>
      <c r="HZW1" s="277"/>
      <c r="HZX1" s="277"/>
      <c r="HZY1" s="277"/>
      <c r="HZZ1" s="277"/>
      <c r="IAA1" s="277"/>
      <c r="IAB1" s="277"/>
      <c r="IAC1" s="277"/>
      <c r="IAD1" s="277"/>
      <c r="IAE1" s="277"/>
      <c r="IAF1" s="277"/>
      <c r="IAG1" s="277"/>
      <c r="IAH1" s="277"/>
      <c r="IAI1" s="277"/>
      <c r="IAJ1" s="277"/>
      <c r="IAK1" s="277"/>
      <c r="IAL1" s="277"/>
      <c r="IAM1" s="277"/>
      <c r="IAN1" s="277"/>
      <c r="IAO1" s="277"/>
      <c r="IAP1" s="277"/>
      <c r="IAQ1" s="277"/>
      <c r="IAR1" s="277"/>
      <c r="IAS1" s="277"/>
      <c r="IAT1" s="277"/>
      <c r="IAU1" s="277"/>
      <c r="IAV1" s="277"/>
      <c r="IAW1" s="277"/>
      <c r="IAX1" s="277"/>
      <c r="IAY1" s="277"/>
      <c r="IAZ1" s="277"/>
      <c r="IBA1" s="277"/>
      <c r="IBB1" s="277"/>
      <c r="IBC1" s="277"/>
      <c r="IBD1" s="277"/>
      <c r="IBE1" s="277"/>
      <c r="IBF1" s="277"/>
      <c r="IBG1" s="277"/>
      <c r="IBH1" s="277"/>
      <c r="IBI1" s="277"/>
      <c r="IBJ1" s="277"/>
      <c r="IBK1" s="277"/>
      <c r="IBL1" s="277"/>
      <c r="IBM1" s="277"/>
      <c r="IBN1" s="277"/>
      <c r="IBO1" s="277"/>
      <c r="IBP1" s="277"/>
      <c r="IBQ1" s="277"/>
      <c r="IBR1" s="277"/>
      <c r="IBS1" s="277"/>
      <c r="IBT1" s="277"/>
      <c r="IBU1" s="277"/>
      <c r="IBV1" s="277"/>
      <c r="IBW1" s="277"/>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7"/>
      <c r="IIG1" s="277"/>
      <c r="IIH1" s="277"/>
      <c r="III1" s="277"/>
      <c r="IIJ1" s="277"/>
      <c r="IIK1" s="277"/>
      <c r="IIL1" s="277"/>
      <c r="IIM1" s="277"/>
      <c r="IIN1" s="277"/>
      <c r="IIO1" s="277"/>
      <c r="IIP1" s="277"/>
      <c r="IIQ1" s="277"/>
      <c r="IIR1" s="277"/>
      <c r="IIS1" s="277"/>
      <c r="IIT1" s="277"/>
      <c r="IIU1" s="277"/>
      <c r="IIV1" s="277"/>
      <c r="IIW1" s="277"/>
      <c r="IIX1" s="277"/>
      <c r="IIY1" s="277"/>
      <c r="IIZ1" s="277"/>
      <c r="IJA1" s="277"/>
      <c r="IJB1" s="277"/>
      <c r="IJC1" s="277"/>
      <c r="IJD1" s="277"/>
      <c r="IJE1" s="277"/>
      <c r="IJF1" s="277"/>
      <c r="IJG1" s="277"/>
      <c r="IJH1" s="277"/>
      <c r="IJI1" s="277"/>
      <c r="IJJ1" s="277"/>
      <c r="IJK1" s="277"/>
      <c r="IJL1" s="277"/>
      <c r="IJM1" s="277"/>
      <c r="IJN1" s="277"/>
      <c r="IJO1" s="277"/>
      <c r="IJP1" s="277"/>
      <c r="IJQ1" s="277"/>
      <c r="IJR1" s="277"/>
      <c r="IJS1" s="277"/>
      <c r="IJT1" s="277"/>
      <c r="IJU1" s="277"/>
      <c r="IJV1" s="277"/>
      <c r="IJW1" s="277"/>
      <c r="IJX1" s="277"/>
      <c r="IJY1" s="277"/>
      <c r="IJZ1" s="277"/>
      <c r="IKA1" s="277"/>
      <c r="IKB1" s="277"/>
      <c r="IKC1" s="277"/>
      <c r="IKD1" s="277"/>
      <c r="IKE1" s="277"/>
      <c r="IKF1" s="277"/>
      <c r="IKG1" s="277"/>
      <c r="IKH1" s="277"/>
      <c r="IKI1" s="277"/>
      <c r="IKJ1" s="277"/>
      <c r="IKK1" s="277"/>
      <c r="IKL1" s="277"/>
      <c r="IKM1" s="277"/>
      <c r="IKN1" s="277"/>
      <c r="IKO1" s="277"/>
      <c r="IKP1" s="277"/>
      <c r="IKQ1" s="277"/>
      <c r="IKR1" s="277"/>
      <c r="IKS1" s="277"/>
      <c r="IKT1" s="277"/>
      <c r="IKU1" s="277"/>
      <c r="IKV1" s="277"/>
      <c r="IKW1" s="277"/>
      <c r="IKX1" s="277"/>
      <c r="IKY1" s="277"/>
      <c r="IKZ1" s="277"/>
      <c r="ILA1" s="277"/>
      <c r="ILB1" s="277"/>
      <c r="ILC1" s="277"/>
      <c r="ILD1" s="277"/>
      <c r="ILE1" s="277"/>
      <c r="ILF1" s="277"/>
      <c r="ILG1" s="277"/>
      <c r="ILH1" s="277"/>
      <c r="ILI1" s="277"/>
      <c r="ILJ1" s="277"/>
      <c r="ILK1" s="277"/>
      <c r="ILL1" s="277"/>
      <c r="ILM1" s="277"/>
      <c r="ILN1" s="277"/>
      <c r="ILO1" s="277"/>
      <c r="ILP1" s="277"/>
      <c r="ILQ1" s="277"/>
      <c r="ILR1" s="277"/>
      <c r="ILS1" s="277"/>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7"/>
      <c r="ISC1" s="277"/>
      <c r="ISD1" s="277"/>
      <c r="ISE1" s="277"/>
      <c r="ISF1" s="277"/>
      <c r="ISG1" s="277"/>
      <c r="ISH1" s="277"/>
      <c r="ISI1" s="277"/>
      <c r="ISJ1" s="277"/>
      <c r="ISK1" s="277"/>
      <c r="ISL1" s="277"/>
      <c r="ISM1" s="277"/>
      <c r="ISN1" s="277"/>
      <c r="ISO1" s="277"/>
      <c r="ISP1" s="277"/>
      <c r="ISQ1" s="277"/>
      <c r="ISR1" s="277"/>
      <c r="ISS1" s="277"/>
      <c r="IST1" s="277"/>
      <c r="ISU1" s="277"/>
      <c r="ISV1" s="277"/>
      <c r="ISW1" s="277"/>
      <c r="ISX1" s="277"/>
      <c r="ISY1" s="277"/>
      <c r="ISZ1" s="277"/>
      <c r="ITA1" s="277"/>
      <c r="ITB1" s="277"/>
      <c r="ITC1" s="277"/>
      <c r="ITD1" s="277"/>
      <c r="ITE1" s="277"/>
      <c r="ITF1" s="277"/>
      <c r="ITG1" s="277"/>
      <c r="ITH1" s="277"/>
      <c r="ITI1" s="277"/>
      <c r="ITJ1" s="277"/>
      <c r="ITK1" s="277"/>
      <c r="ITL1" s="277"/>
      <c r="ITM1" s="277"/>
      <c r="ITN1" s="277"/>
      <c r="ITO1" s="277"/>
      <c r="ITP1" s="277"/>
      <c r="ITQ1" s="277"/>
      <c r="ITR1" s="277"/>
      <c r="ITS1" s="277"/>
      <c r="ITT1" s="277"/>
      <c r="ITU1" s="277"/>
      <c r="ITV1" s="277"/>
      <c r="ITW1" s="277"/>
      <c r="ITX1" s="277"/>
      <c r="ITY1" s="277"/>
      <c r="ITZ1" s="277"/>
      <c r="IUA1" s="277"/>
      <c r="IUB1" s="277"/>
      <c r="IUC1" s="277"/>
      <c r="IUD1" s="277"/>
      <c r="IUE1" s="277"/>
      <c r="IUF1" s="277"/>
      <c r="IUG1" s="277"/>
      <c r="IUH1" s="277"/>
      <c r="IUI1" s="277"/>
      <c r="IUJ1" s="277"/>
      <c r="IUK1" s="277"/>
      <c r="IUL1" s="277"/>
      <c r="IUM1" s="277"/>
      <c r="IUN1" s="277"/>
      <c r="IUO1" s="277"/>
      <c r="IUP1" s="277"/>
      <c r="IUQ1" s="277"/>
      <c r="IUR1" s="277"/>
      <c r="IUS1" s="277"/>
      <c r="IUT1" s="277"/>
      <c r="IUU1" s="277"/>
      <c r="IUV1" s="277"/>
      <c r="IUW1" s="277"/>
      <c r="IUX1" s="277"/>
      <c r="IUY1" s="277"/>
      <c r="IUZ1" s="277"/>
      <c r="IVA1" s="277"/>
      <c r="IVB1" s="277"/>
      <c r="IVC1" s="277"/>
      <c r="IVD1" s="277"/>
      <c r="IVE1" s="277"/>
      <c r="IVF1" s="277"/>
      <c r="IVG1" s="277"/>
      <c r="IVH1" s="277"/>
      <c r="IVI1" s="277"/>
      <c r="IVJ1" s="277"/>
      <c r="IVK1" s="277"/>
      <c r="IVL1" s="277"/>
      <c r="IVM1" s="277"/>
      <c r="IVN1" s="277"/>
      <c r="IVO1" s="277"/>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7"/>
      <c r="JBY1" s="277"/>
      <c r="JBZ1" s="277"/>
      <c r="JCA1" s="277"/>
      <c r="JCB1" s="277"/>
      <c r="JCC1" s="277"/>
      <c r="JCD1" s="277"/>
      <c r="JCE1" s="277"/>
      <c r="JCF1" s="277"/>
      <c r="JCG1" s="277"/>
      <c r="JCH1" s="277"/>
      <c r="JCI1" s="277"/>
      <c r="JCJ1" s="277"/>
      <c r="JCK1" s="277"/>
      <c r="JCL1" s="277"/>
      <c r="JCM1" s="277"/>
      <c r="JCN1" s="277"/>
      <c r="JCO1" s="277"/>
      <c r="JCP1" s="277"/>
      <c r="JCQ1" s="277"/>
      <c r="JCR1" s="277"/>
      <c r="JCS1" s="277"/>
      <c r="JCT1" s="277"/>
      <c r="JCU1" s="277"/>
      <c r="JCV1" s="277"/>
      <c r="JCW1" s="277"/>
      <c r="JCX1" s="277"/>
      <c r="JCY1" s="277"/>
      <c r="JCZ1" s="277"/>
      <c r="JDA1" s="277"/>
      <c r="JDB1" s="277"/>
      <c r="JDC1" s="277"/>
      <c r="JDD1" s="277"/>
      <c r="JDE1" s="277"/>
      <c r="JDF1" s="277"/>
      <c r="JDG1" s="277"/>
      <c r="JDH1" s="277"/>
      <c r="JDI1" s="277"/>
      <c r="JDJ1" s="277"/>
      <c r="JDK1" s="277"/>
      <c r="JDL1" s="277"/>
      <c r="JDM1" s="277"/>
      <c r="JDN1" s="277"/>
      <c r="JDO1" s="277"/>
      <c r="JDP1" s="277"/>
      <c r="JDQ1" s="277"/>
      <c r="JDR1" s="277"/>
      <c r="JDS1" s="277"/>
      <c r="JDT1" s="277"/>
      <c r="JDU1" s="277"/>
      <c r="JDV1" s="277"/>
      <c r="JDW1" s="277"/>
      <c r="JDX1" s="277"/>
      <c r="JDY1" s="277"/>
      <c r="JDZ1" s="277"/>
      <c r="JEA1" s="277"/>
      <c r="JEB1" s="277"/>
      <c r="JEC1" s="277"/>
      <c r="JED1" s="277"/>
      <c r="JEE1" s="277"/>
      <c r="JEF1" s="277"/>
      <c r="JEG1" s="277"/>
      <c r="JEH1" s="277"/>
      <c r="JEI1" s="277"/>
      <c r="JEJ1" s="277"/>
      <c r="JEK1" s="277"/>
      <c r="JEL1" s="277"/>
      <c r="JEM1" s="277"/>
      <c r="JEN1" s="277"/>
      <c r="JEO1" s="277"/>
      <c r="JEP1" s="277"/>
      <c r="JEQ1" s="277"/>
      <c r="JER1" s="277"/>
      <c r="JES1" s="277"/>
      <c r="JET1" s="277"/>
      <c r="JEU1" s="277"/>
      <c r="JEV1" s="277"/>
      <c r="JEW1" s="277"/>
      <c r="JEX1" s="277"/>
      <c r="JEY1" s="277"/>
      <c r="JEZ1" s="277"/>
      <c r="JFA1" s="277"/>
      <c r="JFB1" s="277"/>
      <c r="JFC1" s="277"/>
      <c r="JFD1" s="277"/>
      <c r="JFE1" s="277"/>
      <c r="JFF1" s="277"/>
      <c r="JFG1" s="277"/>
      <c r="JFH1" s="277"/>
      <c r="JFI1" s="277"/>
      <c r="JFJ1" s="277"/>
      <c r="JFK1" s="277"/>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7"/>
      <c r="JLU1" s="277"/>
      <c r="JLV1" s="277"/>
      <c r="JLW1" s="277"/>
      <c r="JLX1" s="277"/>
      <c r="JLY1" s="277"/>
      <c r="JLZ1" s="277"/>
      <c r="JMA1" s="277"/>
      <c r="JMB1" s="277"/>
      <c r="JMC1" s="277"/>
      <c r="JMD1" s="277"/>
      <c r="JME1" s="277"/>
      <c r="JMF1" s="277"/>
      <c r="JMG1" s="277"/>
      <c r="JMH1" s="277"/>
      <c r="JMI1" s="277"/>
      <c r="JMJ1" s="277"/>
      <c r="JMK1" s="277"/>
      <c r="JML1" s="277"/>
      <c r="JMM1" s="277"/>
      <c r="JMN1" s="277"/>
      <c r="JMO1" s="277"/>
      <c r="JMP1" s="277"/>
      <c r="JMQ1" s="277"/>
      <c r="JMR1" s="277"/>
      <c r="JMS1" s="277"/>
      <c r="JMT1" s="277"/>
      <c r="JMU1" s="277"/>
      <c r="JMV1" s="277"/>
      <c r="JMW1" s="277"/>
      <c r="JMX1" s="277"/>
      <c r="JMY1" s="277"/>
      <c r="JMZ1" s="277"/>
      <c r="JNA1" s="277"/>
      <c r="JNB1" s="277"/>
      <c r="JNC1" s="277"/>
      <c r="JND1" s="277"/>
      <c r="JNE1" s="277"/>
      <c r="JNF1" s="277"/>
      <c r="JNG1" s="277"/>
      <c r="JNH1" s="277"/>
      <c r="JNI1" s="277"/>
      <c r="JNJ1" s="277"/>
      <c r="JNK1" s="277"/>
      <c r="JNL1" s="277"/>
      <c r="JNM1" s="277"/>
      <c r="JNN1" s="277"/>
      <c r="JNO1" s="277"/>
      <c r="JNP1" s="277"/>
      <c r="JNQ1" s="277"/>
      <c r="JNR1" s="277"/>
      <c r="JNS1" s="277"/>
      <c r="JNT1" s="277"/>
      <c r="JNU1" s="277"/>
      <c r="JNV1" s="277"/>
      <c r="JNW1" s="277"/>
      <c r="JNX1" s="277"/>
      <c r="JNY1" s="277"/>
      <c r="JNZ1" s="277"/>
      <c r="JOA1" s="277"/>
      <c r="JOB1" s="277"/>
      <c r="JOC1" s="277"/>
      <c r="JOD1" s="277"/>
      <c r="JOE1" s="277"/>
      <c r="JOF1" s="277"/>
      <c r="JOG1" s="277"/>
      <c r="JOH1" s="277"/>
      <c r="JOI1" s="277"/>
      <c r="JOJ1" s="277"/>
      <c r="JOK1" s="277"/>
      <c r="JOL1" s="277"/>
      <c r="JOM1" s="277"/>
      <c r="JON1" s="277"/>
      <c r="JOO1" s="277"/>
      <c r="JOP1" s="277"/>
      <c r="JOQ1" s="277"/>
      <c r="JOR1" s="277"/>
      <c r="JOS1" s="277"/>
      <c r="JOT1" s="277"/>
      <c r="JOU1" s="277"/>
      <c r="JOV1" s="277"/>
      <c r="JOW1" s="277"/>
      <c r="JOX1" s="277"/>
      <c r="JOY1" s="277"/>
      <c r="JOZ1" s="277"/>
      <c r="JPA1" s="277"/>
      <c r="JPB1" s="277"/>
      <c r="JPC1" s="277"/>
      <c r="JPD1" s="277"/>
      <c r="JPE1" s="277"/>
      <c r="JPF1" s="277"/>
      <c r="JPG1" s="277"/>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7"/>
      <c r="JVQ1" s="277"/>
      <c r="JVR1" s="277"/>
      <c r="JVS1" s="277"/>
      <c r="JVT1" s="277"/>
      <c r="JVU1" s="277"/>
      <c r="JVV1" s="277"/>
      <c r="JVW1" s="277"/>
      <c r="JVX1" s="277"/>
      <c r="JVY1" s="277"/>
      <c r="JVZ1" s="277"/>
      <c r="JWA1" s="277"/>
      <c r="JWB1" s="277"/>
      <c r="JWC1" s="277"/>
      <c r="JWD1" s="277"/>
      <c r="JWE1" s="277"/>
      <c r="JWF1" s="277"/>
      <c r="JWG1" s="277"/>
      <c r="JWH1" s="277"/>
      <c r="JWI1" s="277"/>
      <c r="JWJ1" s="277"/>
      <c r="JWK1" s="277"/>
      <c r="JWL1" s="277"/>
      <c r="JWM1" s="277"/>
      <c r="JWN1" s="277"/>
      <c r="JWO1" s="277"/>
      <c r="JWP1" s="277"/>
      <c r="JWQ1" s="277"/>
      <c r="JWR1" s="277"/>
      <c r="JWS1" s="277"/>
      <c r="JWT1" s="277"/>
      <c r="JWU1" s="277"/>
      <c r="JWV1" s="277"/>
      <c r="JWW1" s="277"/>
      <c r="JWX1" s="277"/>
      <c r="JWY1" s="277"/>
      <c r="JWZ1" s="277"/>
      <c r="JXA1" s="277"/>
      <c r="JXB1" s="277"/>
      <c r="JXC1" s="277"/>
      <c r="JXD1" s="277"/>
      <c r="JXE1" s="277"/>
      <c r="JXF1" s="277"/>
      <c r="JXG1" s="277"/>
      <c r="JXH1" s="277"/>
      <c r="JXI1" s="277"/>
      <c r="JXJ1" s="277"/>
      <c r="JXK1" s="277"/>
      <c r="JXL1" s="277"/>
      <c r="JXM1" s="277"/>
      <c r="JXN1" s="277"/>
      <c r="JXO1" s="277"/>
      <c r="JXP1" s="277"/>
      <c r="JXQ1" s="277"/>
      <c r="JXR1" s="277"/>
      <c r="JXS1" s="277"/>
      <c r="JXT1" s="277"/>
      <c r="JXU1" s="277"/>
      <c r="JXV1" s="277"/>
      <c r="JXW1" s="277"/>
      <c r="JXX1" s="277"/>
      <c r="JXY1" s="277"/>
      <c r="JXZ1" s="277"/>
      <c r="JYA1" s="277"/>
      <c r="JYB1" s="277"/>
      <c r="JYC1" s="277"/>
      <c r="JYD1" s="277"/>
      <c r="JYE1" s="277"/>
      <c r="JYF1" s="277"/>
      <c r="JYG1" s="277"/>
      <c r="JYH1" s="277"/>
      <c r="JYI1" s="277"/>
      <c r="JYJ1" s="277"/>
      <c r="JYK1" s="277"/>
      <c r="JYL1" s="277"/>
      <c r="JYM1" s="277"/>
      <c r="JYN1" s="277"/>
      <c r="JYO1" s="277"/>
      <c r="JYP1" s="277"/>
      <c r="JYQ1" s="277"/>
      <c r="JYR1" s="277"/>
      <c r="JYS1" s="277"/>
      <c r="JYT1" s="277"/>
      <c r="JYU1" s="277"/>
      <c r="JYV1" s="277"/>
      <c r="JYW1" s="277"/>
      <c r="JYX1" s="277"/>
      <c r="JYY1" s="277"/>
      <c r="JYZ1" s="277"/>
      <c r="JZA1" s="277"/>
      <c r="JZB1" s="277"/>
      <c r="JZC1" s="277"/>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7"/>
      <c r="KFM1" s="277"/>
      <c r="KFN1" s="277"/>
      <c r="KFO1" s="277"/>
      <c r="KFP1" s="277"/>
      <c r="KFQ1" s="277"/>
      <c r="KFR1" s="277"/>
      <c r="KFS1" s="277"/>
      <c r="KFT1" s="277"/>
      <c r="KFU1" s="277"/>
      <c r="KFV1" s="277"/>
      <c r="KFW1" s="277"/>
      <c r="KFX1" s="277"/>
      <c r="KFY1" s="277"/>
      <c r="KFZ1" s="277"/>
      <c r="KGA1" s="277"/>
      <c r="KGB1" s="277"/>
      <c r="KGC1" s="277"/>
      <c r="KGD1" s="277"/>
      <c r="KGE1" s="277"/>
      <c r="KGF1" s="277"/>
      <c r="KGG1" s="277"/>
      <c r="KGH1" s="277"/>
      <c r="KGI1" s="277"/>
      <c r="KGJ1" s="277"/>
      <c r="KGK1" s="277"/>
      <c r="KGL1" s="277"/>
      <c r="KGM1" s="277"/>
      <c r="KGN1" s="277"/>
      <c r="KGO1" s="277"/>
      <c r="KGP1" s="277"/>
      <c r="KGQ1" s="277"/>
      <c r="KGR1" s="277"/>
      <c r="KGS1" s="277"/>
      <c r="KGT1" s="277"/>
      <c r="KGU1" s="277"/>
      <c r="KGV1" s="277"/>
      <c r="KGW1" s="277"/>
      <c r="KGX1" s="277"/>
      <c r="KGY1" s="277"/>
      <c r="KGZ1" s="277"/>
      <c r="KHA1" s="277"/>
      <c r="KHB1" s="277"/>
      <c r="KHC1" s="277"/>
      <c r="KHD1" s="277"/>
      <c r="KHE1" s="277"/>
      <c r="KHF1" s="277"/>
      <c r="KHG1" s="277"/>
      <c r="KHH1" s="277"/>
      <c r="KHI1" s="277"/>
      <c r="KHJ1" s="277"/>
      <c r="KHK1" s="277"/>
      <c r="KHL1" s="277"/>
      <c r="KHM1" s="277"/>
      <c r="KHN1" s="277"/>
      <c r="KHO1" s="277"/>
      <c r="KHP1" s="277"/>
      <c r="KHQ1" s="277"/>
      <c r="KHR1" s="277"/>
      <c r="KHS1" s="277"/>
      <c r="KHT1" s="277"/>
      <c r="KHU1" s="277"/>
      <c r="KHV1" s="277"/>
      <c r="KHW1" s="277"/>
      <c r="KHX1" s="277"/>
      <c r="KHY1" s="277"/>
      <c r="KHZ1" s="277"/>
      <c r="KIA1" s="277"/>
      <c r="KIB1" s="277"/>
      <c r="KIC1" s="277"/>
      <c r="KID1" s="277"/>
      <c r="KIE1" s="277"/>
      <c r="KIF1" s="277"/>
      <c r="KIG1" s="277"/>
      <c r="KIH1" s="277"/>
      <c r="KII1" s="277"/>
      <c r="KIJ1" s="277"/>
      <c r="KIK1" s="277"/>
      <c r="KIL1" s="277"/>
      <c r="KIM1" s="277"/>
      <c r="KIN1" s="277"/>
      <c r="KIO1" s="277"/>
      <c r="KIP1" s="277"/>
      <c r="KIQ1" s="277"/>
      <c r="KIR1" s="277"/>
      <c r="KIS1" s="277"/>
      <c r="KIT1" s="277"/>
      <c r="KIU1" s="277"/>
      <c r="KIV1" s="277"/>
      <c r="KIW1" s="277"/>
      <c r="KIX1" s="277"/>
      <c r="KIY1" s="277"/>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7"/>
      <c r="KPI1" s="277"/>
      <c r="KPJ1" s="277"/>
      <c r="KPK1" s="277"/>
      <c r="KPL1" s="277"/>
      <c r="KPM1" s="277"/>
      <c r="KPN1" s="277"/>
      <c r="KPO1" s="277"/>
      <c r="KPP1" s="277"/>
      <c r="KPQ1" s="277"/>
      <c r="KPR1" s="277"/>
      <c r="KPS1" s="277"/>
      <c r="KPT1" s="277"/>
      <c r="KPU1" s="277"/>
      <c r="KPV1" s="277"/>
      <c r="KPW1" s="277"/>
      <c r="KPX1" s="277"/>
      <c r="KPY1" s="277"/>
      <c r="KPZ1" s="277"/>
      <c r="KQA1" s="277"/>
      <c r="KQB1" s="277"/>
      <c r="KQC1" s="277"/>
      <c r="KQD1" s="277"/>
      <c r="KQE1" s="277"/>
      <c r="KQF1" s="277"/>
      <c r="KQG1" s="277"/>
      <c r="KQH1" s="277"/>
      <c r="KQI1" s="277"/>
      <c r="KQJ1" s="277"/>
      <c r="KQK1" s="277"/>
      <c r="KQL1" s="277"/>
      <c r="KQM1" s="277"/>
      <c r="KQN1" s="277"/>
      <c r="KQO1" s="277"/>
      <c r="KQP1" s="277"/>
      <c r="KQQ1" s="277"/>
      <c r="KQR1" s="277"/>
      <c r="KQS1" s="277"/>
      <c r="KQT1" s="277"/>
      <c r="KQU1" s="277"/>
      <c r="KQV1" s="277"/>
      <c r="KQW1" s="277"/>
      <c r="KQX1" s="277"/>
      <c r="KQY1" s="277"/>
      <c r="KQZ1" s="277"/>
      <c r="KRA1" s="277"/>
      <c r="KRB1" s="277"/>
      <c r="KRC1" s="277"/>
      <c r="KRD1" s="277"/>
      <c r="KRE1" s="277"/>
      <c r="KRF1" s="277"/>
      <c r="KRG1" s="277"/>
      <c r="KRH1" s="277"/>
      <c r="KRI1" s="277"/>
      <c r="KRJ1" s="277"/>
      <c r="KRK1" s="277"/>
      <c r="KRL1" s="277"/>
      <c r="KRM1" s="277"/>
      <c r="KRN1" s="277"/>
      <c r="KRO1" s="277"/>
      <c r="KRP1" s="277"/>
      <c r="KRQ1" s="277"/>
      <c r="KRR1" s="277"/>
      <c r="KRS1" s="277"/>
      <c r="KRT1" s="277"/>
      <c r="KRU1" s="277"/>
      <c r="KRV1" s="277"/>
      <c r="KRW1" s="277"/>
      <c r="KRX1" s="277"/>
      <c r="KRY1" s="277"/>
      <c r="KRZ1" s="277"/>
      <c r="KSA1" s="277"/>
      <c r="KSB1" s="277"/>
      <c r="KSC1" s="277"/>
      <c r="KSD1" s="277"/>
      <c r="KSE1" s="277"/>
      <c r="KSF1" s="277"/>
      <c r="KSG1" s="277"/>
      <c r="KSH1" s="277"/>
      <c r="KSI1" s="277"/>
      <c r="KSJ1" s="277"/>
      <c r="KSK1" s="277"/>
      <c r="KSL1" s="277"/>
      <c r="KSM1" s="277"/>
      <c r="KSN1" s="277"/>
      <c r="KSO1" s="277"/>
      <c r="KSP1" s="277"/>
      <c r="KSQ1" s="277"/>
      <c r="KSR1" s="277"/>
      <c r="KSS1" s="277"/>
      <c r="KST1" s="277"/>
      <c r="KSU1" s="277"/>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7"/>
      <c r="KZE1" s="277"/>
      <c r="KZF1" s="277"/>
      <c r="KZG1" s="277"/>
      <c r="KZH1" s="277"/>
      <c r="KZI1" s="277"/>
      <c r="KZJ1" s="277"/>
      <c r="KZK1" s="277"/>
      <c r="KZL1" s="277"/>
      <c r="KZM1" s="277"/>
      <c r="KZN1" s="277"/>
      <c r="KZO1" s="277"/>
      <c r="KZP1" s="277"/>
      <c r="KZQ1" s="277"/>
      <c r="KZR1" s="277"/>
      <c r="KZS1" s="277"/>
      <c r="KZT1" s="277"/>
      <c r="KZU1" s="277"/>
      <c r="KZV1" s="277"/>
      <c r="KZW1" s="277"/>
      <c r="KZX1" s="277"/>
      <c r="KZY1" s="277"/>
      <c r="KZZ1" s="277"/>
      <c r="LAA1" s="277"/>
      <c r="LAB1" s="277"/>
      <c r="LAC1" s="277"/>
      <c r="LAD1" s="277"/>
      <c r="LAE1" s="277"/>
      <c r="LAF1" s="277"/>
      <c r="LAG1" s="277"/>
      <c r="LAH1" s="277"/>
      <c r="LAI1" s="277"/>
      <c r="LAJ1" s="277"/>
      <c r="LAK1" s="277"/>
      <c r="LAL1" s="277"/>
      <c r="LAM1" s="277"/>
      <c r="LAN1" s="277"/>
      <c r="LAO1" s="277"/>
      <c r="LAP1" s="277"/>
      <c r="LAQ1" s="277"/>
      <c r="LAR1" s="277"/>
      <c r="LAS1" s="277"/>
      <c r="LAT1" s="277"/>
      <c r="LAU1" s="277"/>
      <c r="LAV1" s="277"/>
      <c r="LAW1" s="277"/>
      <c r="LAX1" s="277"/>
      <c r="LAY1" s="277"/>
      <c r="LAZ1" s="277"/>
      <c r="LBA1" s="277"/>
      <c r="LBB1" s="277"/>
      <c r="LBC1" s="277"/>
      <c r="LBD1" s="277"/>
      <c r="LBE1" s="277"/>
      <c r="LBF1" s="277"/>
      <c r="LBG1" s="277"/>
      <c r="LBH1" s="277"/>
      <c r="LBI1" s="277"/>
      <c r="LBJ1" s="277"/>
      <c r="LBK1" s="277"/>
      <c r="LBL1" s="277"/>
      <c r="LBM1" s="277"/>
      <c r="LBN1" s="277"/>
      <c r="LBO1" s="277"/>
      <c r="LBP1" s="277"/>
      <c r="LBQ1" s="277"/>
      <c r="LBR1" s="277"/>
      <c r="LBS1" s="277"/>
      <c r="LBT1" s="277"/>
      <c r="LBU1" s="277"/>
      <c r="LBV1" s="277"/>
      <c r="LBW1" s="277"/>
      <c r="LBX1" s="277"/>
      <c r="LBY1" s="277"/>
      <c r="LBZ1" s="277"/>
      <c r="LCA1" s="277"/>
      <c r="LCB1" s="277"/>
      <c r="LCC1" s="277"/>
      <c r="LCD1" s="277"/>
      <c r="LCE1" s="277"/>
      <c r="LCF1" s="277"/>
      <c r="LCG1" s="277"/>
      <c r="LCH1" s="277"/>
      <c r="LCI1" s="277"/>
      <c r="LCJ1" s="277"/>
      <c r="LCK1" s="277"/>
      <c r="LCL1" s="277"/>
      <c r="LCM1" s="277"/>
      <c r="LCN1" s="277"/>
      <c r="LCO1" s="277"/>
      <c r="LCP1" s="277"/>
      <c r="LCQ1" s="277"/>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7"/>
      <c r="LJA1" s="277"/>
      <c r="LJB1" s="277"/>
      <c r="LJC1" s="277"/>
      <c r="LJD1" s="277"/>
      <c r="LJE1" s="277"/>
      <c r="LJF1" s="277"/>
      <c r="LJG1" s="277"/>
      <c r="LJH1" s="277"/>
      <c r="LJI1" s="277"/>
      <c r="LJJ1" s="277"/>
      <c r="LJK1" s="277"/>
      <c r="LJL1" s="277"/>
      <c r="LJM1" s="277"/>
      <c r="LJN1" s="277"/>
      <c r="LJO1" s="277"/>
      <c r="LJP1" s="277"/>
      <c r="LJQ1" s="277"/>
      <c r="LJR1" s="277"/>
      <c r="LJS1" s="277"/>
      <c r="LJT1" s="277"/>
      <c r="LJU1" s="277"/>
      <c r="LJV1" s="277"/>
      <c r="LJW1" s="277"/>
      <c r="LJX1" s="277"/>
      <c r="LJY1" s="277"/>
      <c r="LJZ1" s="277"/>
      <c r="LKA1" s="277"/>
      <c r="LKB1" s="277"/>
      <c r="LKC1" s="277"/>
      <c r="LKD1" s="277"/>
      <c r="LKE1" s="277"/>
      <c r="LKF1" s="277"/>
      <c r="LKG1" s="277"/>
      <c r="LKH1" s="277"/>
      <c r="LKI1" s="277"/>
      <c r="LKJ1" s="277"/>
      <c r="LKK1" s="277"/>
      <c r="LKL1" s="277"/>
      <c r="LKM1" s="277"/>
      <c r="LKN1" s="277"/>
      <c r="LKO1" s="277"/>
      <c r="LKP1" s="277"/>
      <c r="LKQ1" s="277"/>
      <c r="LKR1" s="277"/>
      <c r="LKS1" s="277"/>
      <c r="LKT1" s="277"/>
      <c r="LKU1" s="277"/>
      <c r="LKV1" s="277"/>
      <c r="LKW1" s="277"/>
      <c r="LKX1" s="277"/>
      <c r="LKY1" s="277"/>
      <c r="LKZ1" s="277"/>
      <c r="LLA1" s="277"/>
      <c r="LLB1" s="277"/>
      <c r="LLC1" s="277"/>
      <c r="LLD1" s="277"/>
      <c r="LLE1" s="277"/>
      <c r="LLF1" s="277"/>
      <c r="LLG1" s="277"/>
      <c r="LLH1" s="277"/>
      <c r="LLI1" s="277"/>
      <c r="LLJ1" s="277"/>
      <c r="LLK1" s="277"/>
      <c r="LLL1" s="277"/>
      <c r="LLM1" s="277"/>
      <c r="LLN1" s="277"/>
      <c r="LLO1" s="277"/>
      <c r="LLP1" s="277"/>
      <c r="LLQ1" s="277"/>
      <c r="LLR1" s="277"/>
      <c r="LLS1" s="277"/>
      <c r="LLT1" s="277"/>
      <c r="LLU1" s="277"/>
      <c r="LLV1" s="277"/>
      <c r="LLW1" s="277"/>
      <c r="LLX1" s="277"/>
      <c r="LLY1" s="277"/>
      <c r="LLZ1" s="277"/>
      <c r="LMA1" s="277"/>
      <c r="LMB1" s="277"/>
      <c r="LMC1" s="277"/>
      <c r="LMD1" s="277"/>
      <c r="LME1" s="277"/>
      <c r="LMF1" s="277"/>
      <c r="LMG1" s="277"/>
      <c r="LMH1" s="277"/>
      <c r="LMI1" s="277"/>
      <c r="LMJ1" s="277"/>
      <c r="LMK1" s="277"/>
      <c r="LML1" s="277"/>
      <c r="LMM1" s="277"/>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7"/>
      <c r="LSW1" s="277"/>
      <c r="LSX1" s="277"/>
      <c r="LSY1" s="277"/>
      <c r="LSZ1" s="277"/>
      <c r="LTA1" s="277"/>
      <c r="LTB1" s="277"/>
      <c r="LTC1" s="277"/>
      <c r="LTD1" s="277"/>
      <c r="LTE1" s="277"/>
      <c r="LTF1" s="277"/>
      <c r="LTG1" s="277"/>
      <c r="LTH1" s="277"/>
      <c r="LTI1" s="277"/>
      <c r="LTJ1" s="277"/>
      <c r="LTK1" s="277"/>
      <c r="LTL1" s="277"/>
      <c r="LTM1" s="277"/>
      <c r="LTN1" s="277"/>
      <c r="LTO1" s="277"/>
      <c r="LTP1" s="277"/>
      <c r="LTQ1" s="277"/>
      <c r="LTR1" s="277"/>
      <c r="LTS1" s="277"/>
      <c r="LTT1" s="277"/>
      <c r="LTU1" s="277"/>
      <c r="LTV1" s="277"/>
      <c r="LTW1" s="277"/>
      <c r="LTX1" s="277"/>
      <c r="LTY1" s="277"/>
      <c r="LTZ1" s="277"/>
      <c r="LUA1" s="277"/>
      <c r="LUB1" s="277"/>
      <c r="LUC1" s="277"/>
      <c r="LUD1" s="277"/>
      <c r="LUE1" s="277"/>
      <c r="LUF1" s="277"/>
      <c r="LUG1" s="277"/>
      <c r="LUH1" s="277"/>
      <c r="LUI1" s="277"/>
      <c r="LUJ1" s="277"/>
      <c r="LUK1" s="277"/>
      <c r="LUL1" s="277"/>
      <c r="LUM1" s="277"/>
      <c r="LUN1" s="277"/>
      <c r="LUO1" s="277"/>
      <c r="LUP1" s="277"/>
      <c r="LUQ1" s="277"/>
      <c r="LUR1" s="277"/>
      <c r="LUS1" s="277"/>
      <c r="LUT1" s="277"/>
      <c r="LUU1" s="277"/>
      <c r="LUV1" s="277"/>
      <c r="LUW1" s="277"/>
      <c r="LUX1" s="277"/>
      <c r="LUY1" s="277"/>
      <c r="LUZ1" s="277"/>
      <c r="LVA1" s="277"/>
      <c r="LVB1" s="277"/>
      <c r="LVC1" s="277"/>
      <c r="LVD1" s="277"/>
      <c r="LVE1" s="277"/>
      <c r="LVF1" s="277"/>
      <c r="LVG1" s="277"/>
      <c r="LVH1" s="277"/>
      <c r="LVI1" s="277"/>
      <c r="LVJ1" s="277"/>
      <c r="LVK1" s="277"/>
      <c r="LVL1" s="277"/>
      <c r="LVM1" s="277"/>
      <c r="LVN1" s="277"/>
      <c r="LVO1" s="277"/>
      <c r="LVP1" s="277"/>
      <c r="LVQ1" s="277"/>
      <c r="LVR1" s="277"/>
      <c r="LVS1" s="277"/>
      <c r="LVT1" s="277"/>
      <c r="LVU1" s="277"/>
      <c r="LVV1" s="277"/>
      <c r="LVW1" s="277"/>
      <c r="LVX1" s="277"/>
      <c r="LVY1" s="277"/>
      <c r="LVZ1" s="277"/>
      <c r="LWA1" s="277"/>
      <c r="LWB1" s="277"/>
      <c r="LWC1" s="277"/>
      <c r="LWD1" s="277"/>
      <c r="LWE1" s="277"/>
      <c r="LWF1" s="277"/>
      <c r="LWG1" s="277"/>
      <c r="LWH1" s="277"/>
      <c r="LWI1" s="277"/>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7"/>
      <c r="MCS1" s="277"/>
      <c r="MCT1" s="277"/>
      <c r="MCU1" s="277"/>
      <c r="MCV1" s="277"/>
      <c r="MCW1" s="277"/>
      <c r="MCX1" s="277"/>
      <c r="MCY1" s="277"/>
      <c r="MCZ1" s="277"/>
      <c r="MDA1" s="277"/>
      <c r="MDB1" s="277"/>
      <c r="MDC1" s="277"/>
      <c r="MDD1" s="277"/>
      <c r="MDE1" s="277"/>
      <c r="MDF1" s="277"/>
      <c r="MDG1" s="277"/>
      <c r="MDH1" s="277"/>
      <c r="MDI1" s="277"/>
      <c r="MDJ1" s="277"/>
      <c r="MDK1" s="277"/>
      <c r="MDL1" s="277"/>
      <c r="MDM1" s="277"/>
      <c r="MDN1" s="277"/>
      <c r="MDO1" s="277"/>
      <c r="MDP1" s="277"/>
      <c r="MDQ1" s="277"/>
      <c r="MDR1" s="277"/>
      <c r="MDS1" s="277"/>
      <c r="MDT1" s="277"/>
      <c r="MDU1" s="277"/>
      <c r="MDV1" s="277"/>
      <c r="MDW1" s="277"/>
      <c r="MDX1" s="277"/>
      <c r="MDY1" s="277"/>
      <c r="MDZ1" s="277"/>
      <c r="MEA1" s="277"/>
      <c r="MEB1" s="277"/>
      <c r="MEC1" s="277"/>
      <c r="MED1" s="277"/>
      <c r="MEE1" s="277"/>
      <c r="MEF1" s="277"/>
      <c r="MEG1" s="277"/>
      <c r="MEH1" s="277"/>
      <c r="MEI1" s="277"/>
      <c r="MEJ1" s="277"/>
      <c r="MEK1" s="277"/>
      <c r="MEL1" s="277"/>
      <c r="MEM1" s="277"/>
      <c r="MEN1" s="277"/>
      <c r="MEO1" s="277"/>
      <c r="MEP1" s="277"/>
      <c r="MEQ1" s="277"/>
      <c r="MER1" s="277"/>
      <c r="MES1" s="277"/>
      <c r="MET1" s="277"/>
      <c r="MEU1" s="277"/>
      <c r="MEV1" s="277"/>
      <c r="MEW1" s="277"/>
      <c r="MEX1" s="277"/>
      <c r="MEY1" s="277"/>
      <c r="MEZ1" s="277"/>
      <c r="MFA1" s="277"/>
      <c r="MFB1" s="277"/>
      <c r="MFC1" s="277"/>
      <c r="MFD1" s="277"/>
      <c r="MFE1" s="277"/>
      <c r="MFF1" s="277"/>
      <c r="MFG1" s="277"/>
      <c r="MFH1" s="277"/>
      <c r="MFI1" s="277"/>
      <c r="MFJ1" s="277"/>
      <c r="MFK1" s="277"/>
      <c r="MFL1" s="277"/>
      <c r="MFM1" s="277"/>
      <c r="MFN1" s="277"/>
      <c r="MFO1" s="277"/>
      <c r="MFP1" s="277"/>
      <c r="MFQ1" s="277"/>
      <c r="MFR1" s="277"/>
      <c r="MFS1" s="277"/>
      <c r="MFT1" s="277"/>
      <c r="MFU1" s="277"/>
      <c r="MFV1" s="277"/>
      <c r="MFW1" s="277"/>
      <c r="MFX1" s="277"/>
      <c r="MFY1" s="277"/>
      <c r="MFZ1" s="277"/>
      <c r="MGA1" s="277"/>
      <c r="MGB1" s="277"/>
      <c r="MGC1" s="277"/>
      <c r="MGD1" s="277"/>
      <c r="MGE1" s="277"/>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7"/>
      <c r="MMO1" s="277"/>
      <c r="MMP1" s="277"/>
      <c r="MMQ1" s="277"/>
      <c r="MMR1" s="277"/>
      <c r="MMS1" s="277"/>
      <c r="MMT1" s="277"/>
      <c r="MMU1" s="277"/>
      <c r="MMV1" s="277"/>
      <c r="MMW1" s="277"/>
      <c r="MMX1" s="277"/>
      <c r="MMY1" s="277"/>
      <c r="MMZ1" s="277"/>
      <c r="MNA1" s="277"/>
      <c r="MNB1" s="277"/>
      <c r="MNC1" s="277"/>
      <c r="MND1" s="277"/>
      <c r="MNE1" s="277"/>
      <c r="MNF1" s="277"/>
      <c r="MNG1" s="277"/>
      <c r="MNH1" s="277"/>
      <c r="MNI1" s="277"/>
      <c r="MNJ1" s="277"/>
      <c r="MNK1" s="277"/>
      <c r="MNL1" s="277"/>
      <c r="MNM1" s="277"/>
      <c r="MNN1" s="277"/>
      <c r="MNO1" s="277"/>
      <c r="MNP1" s="277"/>
      <c r="MNQ1" s="277"/>
      <c r="MNR1" s="277"/>
      <c r="MNS1" s="277"/>
      <c r="MNT1" s="277"/>
      <c r="MNU1" s="277"/>
      <c r="MNV1" s="277"/>
      <c r="MNW1" s="277"/>
      <c r="MNX1" s="277"/>
      <c r="MNY1" s="277"/>
      <c r="MNZ1" s="277"/>
      <c r="MOA1" s="277"/>
      <c r="MOB1" s="277"/>
      <c r="MOC1" s="277"/>
      <c r="MOD1" s="277"/>
      <c r="MOE1" s="277"/>
      <c r="MOF1" s="277"/>
      <c r="MOG1" s="277"/>
      <c r="MOH1" s="277"/>
      <c r="MOI1" s="277"/>
      <c r="MOJ1" s="277"/>
      <c r="MOK1" s="277"/>
      <c r="MOL1" s="277"/>
      <c r="MOM1" s="277"/>
      <c r="MON1" s="277"/>
      <c r="MOO1" s="277"/>
      <c r="MOP1" s="277"/>
      <c r="MOQ1" s="277"/>
      <c r="MOR1" s="277"/>
      <c r="MOS1" s="277"/>
      <c r="MOT1" s="277"/>
      <c r="MOU1" s="277"/>
      <c r="MOV1" s="277"/>
      <c r="MOW1" s="277"/>
      <c r="MOX1" s="277"/>
      <c r="MOY1" s="277"/>
      <c r="MOZ1" s="277"/>
      <c r="MPA1" s="277"/>
      <c r="MPB1" s="277"/>
      <c r="MPC1" s="277"/>
      <c r="MPD1" s="277"/>
      <c r="MPE1" s="277"/>
      <c r="MPF1" s="277"/>
      <c r="MPG1" s="277"/>
      <c r="MPH1" s="277"/>
      <c r="MPI1" s="277"/>
      <c r="MPJ1" s="277"/>
      <c r="MPK1" s="277"/>
      <c r="MPL1" s="277"/>
      <c r="MPM1" s="277"/>
      <c r="MPN1" s="277"/>
      <c r="MPO1" s="277"/>
      <c r="MPP1" s="277"/>
      <c r="MPQ1" s="277"/>
      <c r="MPR1" s="277"/>
      <c r="MPS1" s="277"/>
      <c r="MPT1" s="277"/>
      <c r="MPU1" s="277"/>
      <c r="MPV1" s="277"/>
      <c r="MPW1" s="277"/>
      <c r="MPX1" s="277"/>
      <c r="MPY1" s="277"/>
      <c r="MPZ1" s="277"/>
      <c r="MQA1" s="277"/>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7"/>
      <c r="MWK1" s="277"/>
      <c r="MWL1" s="277"/>
      <c r="MWM1" s="277"/>
      <c r="MWN1" s="277"/>
      <c r="MWO1" s="277"/>
      <c r="MWP1" s="277"/>
      <c r="MWQ1" s="277"/>
      <c r="MWR1" s="277"/>
      <c r="MWS1" s="277"/>
      <c r="MWT1" s="277"/>
      <c r="MWU1" s="277"/>
      <c r="MWV1" s="277"/>
      <c r="MWW1" s="277"/>
      <c r="MWX1" s="277"/>
      <c r="MWY1" s="277"/>
      <c r="MWZ1" s="277"/>
      <c r="MXA1" s="277"/>
      <c r="MXB1" s="277"/>
      <c r="MXC1" s="277"/>
      <c r="MXD1" s="277"/>
      <c r="MXE1" s="277"/>
      <c r="MXF1" s="277"/>
      <c r="MXG1" s="277"/>
      <c r="MXH1" s="277"/>
      <c r="MXI1" s="277"/>
      <c r="MXJ1" s="277"/>
      <c r="MXK1" s="277"/>
      <c r="MXL1" s="277"/>
      <c r="MXM1" s="277"/>
      <c r="MXN1" s="277"/>
      <c r="MXO1" s="277"/>
      <c r="MXP1" s="277"/>
      <c r="MXQ1" s="277"/>
      <c r="MXR1" s="277"/>
      <c r="MXS1" s="277"/>
      <c r="MXT1" s="277"/>
      <c r="MXU1" s="277"/>
      <c r="MXV1" s="277"/>
      <c r="MXW1" s="277"/>
      <c r="MXX1" s="277"/>
      <c r="MXY1" s="277"/>
      <c r="MXZ1" s="277"/>
      <c r="MYA1" s="277"/>
      <c r="MYB1" s="277"/>
      <c r="MYC1" s="277"/>
      <c r="MYD1" s="277"/>
      <c r="MYE1" s="277"/>
      <c r="MYF1" s="277"/>
      <c r="MYG1" s="277"/>
      <c r="MYH1" s="277"/>
      <c r="MYI1" s="277"/>
      <c r="MYJ1" s="277"/>
      <c r="MYK1" s="277"/>
      <c r="MYL1" s="277"/>
      <c r="MYM1" s="277"/>
      <c r="MYN1" s="277"/>
      <c r="MYO1" s="277"/>
      <c r="MYP1" s="277"/>
      <c r="MYQ1" s="277"/>
      <c r="MYR1" s="277"/>
      <c r="MYS1" s="277"/>
      <c r="MYT1" s="277"/>
      <c r="MYU1" s="277"/>
      <c r="MYV1" s="277"/>
      <c r="MYW1" s="277"/>
      <c r="MYX1" s="277"/>
      <c r="MYY1" s="277"/>
      <c r="MYZ1" s="277"/>
      <c r="MZA1" s="277"/>
      <c r="MZB1" s="277"/>
      <c r="MZC1" s="277"/>
      <c r="MZD1" s="277"/>
      <c r="MZE1" s="277"/>
      <c r="MZF1" s="277"/>
      <c r="MZG1" s="277"/>
      <c r="MZH1" s="277"/>
      <c r="MZI1" s="277"/>
      <c r="MZJ1" s="277"/>
      <c r="MZK1" s="277"/>
      <c r="MZL1" s="277"/>
      <c r="MZM1" s="277"/>
      <c r="MZN1" s="277"/>
      <c r="MZO1" s="277"/>
      <c r="MZP1" s="277"/>
      <c r="MZQ1" s="277"/>
      <c r="MZR1" s="277"/>
      <c r="MZS1" s="277"/>
      <c r="MZT1" s="277"/>
      <c r="MZU1" s="277"/>
      <c r="MZV1" s="277"/>
      <c r="MZW1" s="277"/>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7"/>
      <c r="NGG1" s="277"/>
      <c r="NGH1" s="277"/>
      <c r="NGI1" s="277"/>
      <c r="NGJ1" s="277"/>
      <c r="NGK1" s="277"/>
      <c r="NGL1" s="277"/>
      <c r="NGM1" s="277"/>
      <c r="NGN1" s="277"/>
      <c r="NGO1" s="277"/>
      <c r="NGP1" s="277"/>
      <c r="NGQ1" s="277"/>
      <c r="NGR1" s="277"/>
      <c r="NGS1" s="277"/>
      <c r="NGT1" s="277"/>
      <c r="NGU1" s="277"/>
      <c r="NGV1" s="277"/>
      <c r="NGW1" s="277"/>
      <c r="NGX1" s="277"/>
      <c r="NGY1" s="277"/>
      <c r="NGZ1" s="277"/>
      <c r="NHA1" s="277"/>
      <c r="NHB1" s="277"/>
      <c r="NHC1" s="277"/>
      <c r="NHD1" s="277"/>
      <c r="NHE1" s="277"/>
      <c r="NHF1" s="277"/>
      <c r="NHG1" s="277"/>
      <c r="NHH1" s="277"/>
      <c r="NHI1" s="277"/>
      <c r="NHJ1" s="277"/>
      <c r="NHK1" s="277"/>
      <c r="NHL1" s="277"/>
      <c r="NHM1" s="277"/>
      <c r="NHN1" s="277"/>
      <c r="NHO1" s="277"/>
      <c r="NHP1" s="277"/>
      <c r="NHQ1" s="277"/>
      <c r="NHR1" s="277"/>
      <c r="NHS1" s="277"/>
      <c r="NHT1" s="277"/>
      <c r="NHU1" s="277"/>
      <c r="NHV1" s="277"/>
      <c r="NHW1" s="277"/>
      <c r="NHX1" s="277"/>
      <c r="NHY1" s="277"/>
      <c r="NHZ1" s="277"/>
      <c r="NIA1" s="277"/>
      <c r="NIB1" s="277"/>
      <c r="NIC1" s="277"/>
      <c r="NID1" s="277"/>
      <c r="NIE1" s="277"/>
      <c r="NIF1" s="277"/>
      <c r="NIG1" s="277"/>
      <c r="NIH1" s="277"/>
      <c r="NII1" s="277"/>
      <c r="NIJ1" s="277"/>
      <c r="NIK1" s="277"/>
      <c r="NIL1" s="277"/>
      <c r="NIM1" s="277"/>
      <c r="NIN1" s="277"/>
      <c r="NIO1" s="277"/>
      <c r="NIP1" s="277"/>
      <c r="NIQ1" s="277"/>
      <c r="NIR1" s="277"/>
      <c r="NIS1" s="277"/>
      <c r="NIT1" s="277"/>
      <c r="NIU1" s="277"/>
      <c r="NIV1" s="277"/>
      <c r="NIW1" s="277"/>
      <c r="NIX1" s="277"/>
      <c r="NIY1" s="277"/>
      <c r="NIZ1" s="277"/>
      <c r="NJA1" s="277"/>
      <c r="NJB1" s="277"/>
      <c r="NJC1" s="277"/>
      <c r="NJD1" s="277"/>
      <c r="NJE1" s="277"/>
      <c r="NJF1" s="277"/>
      <c r="NJG1" s="277"/>
      <c r="NJH1" s="277"/>
      <c r="NJI1" s="277"/>
      <c r="NJJ1" s="277"/>
      <c r="NJK1" s="277"/>
      <c r="NJL1" s="277"/>
      <c r="NJM1" s="277"/>
      <c r="NJN1" s="277"/>
      <c r="NJO1" s="277"/>
      <c r="NJP1" s="277"/>
      <c r="NJQ1" s="277"/>
      <c r="NJR1" s="277"/>
      <c r="NJS1" s="277"/>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7"/>
      <c r="NQC1" s="277"/>
      <c r="NQD1" s="277"/>
      <c r="NQE1" s="277"/>
      <c r="NQF1" s="277"/>
      <c r="NQG1" s="277"/>
      <c r="NQH1" s="277"/>
      <c r="NQI1" s="277"/>
      <c r="NQJ1" s="277"/>
      <c r="NQK1" s="277"/>
      <c r="NQL1" s="277"/>
      <c r="NQM1" s="277"/>
      <c r="NQN1" s="277"/>
      <c r="NQO1" s="277"/>
      <c r="NQP1" s="277"/>
      <c r="NQQ1" s="277"/>
      <c r="NQR1" s="277"/>
      <c r="NQS1" s="277"/>
      <c r="NQT1" s="277"/>
      <c r="NQU1" s="277"/>
      <c r="NQV1" s="277"/>
      <c r="NQW1" s="277"/>
      <c r="NQX1" s="277"/>
      <c r="NQY1" s="277"/>
      <c r="NQZ1" s="277"/>
      <c r="NRA1" s="277"/>
      <c r="NRB1" s="277"/>
      <c r="NRC1" s="277"/>
      <c r="NRD1" s="277"/>
      <c r="NRE1" s="277"/>
      <c r="NRF1" s="277"/>
      <c r="NRG1" s="277"/>
      <c r="NRH1" s="277"/>
      <c r="NRI1" s="277"/>
      <c r="NRJ1" s="277"/>
      <c r="NRK1" s="277"/>
      <c r="NRL1" s="277"/>
      <c r="NRM1" s="277"/>
      <c r="NRN1" s="277"/>
      <c r="NRO1" s="277"/>
      <c r="NRP1" s="277"/>
      <c r="NRQ1" s="277"/>
      <c r="NRR1" s="277"/>
      <c r="NRS1" s="277"/>
      <c r="NRT1" s="277"/>
      <c r="NRU1" s="277"/>
      <c r="NRV1" s="277"/>
      <c r="NRW1" s="277"/>
      <c r="NRX1" s="277"/>
      <c r="NRY1" s="277"/>
      <c r="NRZ1" s="277"/>
      <c r="NSA1" s="277"/>
      <c r="NSB1" s="277"/>
      <c r="NSC1" s="277"/>
      <c r="NSD1" s="277"/>
      <c r="NSE1" s="277"/>
      <c r="NSF1" s="277"/>
      <c r="NSG1" s="277"/>
      <c r="NSH1" s="277"/>
      <c r="NSI1" s="277"/>
      <c r="NSJ1" s="277"/>
      <c r="NSK1" s="277"/>
      <c r="NSL1" s="277"/>
      <c r="NSM1" s="277"/>
      <c r="NSN1" s="277"/>
      <c r="NSO1" s="277"/>
      <c r="NSP1" s="277"/>
      <c r="NSQ1" s="277"/>
      <c r="NSR1" s="277"/>
      <c r="NSS1" s="277"/>
      <c r="NST1" s="277"/>
      <c r="NSU1" s="277"/>
      <c r="NSV1" s="277"/>
      <c r="NSW1" s="277"/>
      <c r="NSX1" s="277"/>
      <c r="NSY1" s="277"/>
      <c r="NSZ1" s="277"/>
      <c r="NTA1" s="277"/>
      <c r="NTB1" s="277"/>
      <c r="NTC1" s="277"/>
      <c r="NTD1" s="277"/>
      <c r="NTE1" s="277"/>
      <c r="NTF1" s="277"/>
      <c r="NTG1" s="277"/>
      <c r="NTH1" s="277"/>
      <c r="NTI1" s="277"/>
      <c r="NTJ1" s="277"/>
      <c r="NTK1" s="277"/>
      <c r="NTL1" s="277"/>
      <c r="NTM1" s="277"/>
      <c r="NTN1" s="277"/>
      <c r="NTO1" s="277"/>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7"/>
      <c r="NZY1" s="277"/>
      <c r="NZZ1" s="277"/>
      <c r="OAA1" s="277"/>
      <c r="OAB1" s="277"/>
      <c r="OAC1" s="277"/>
      <c r="OAD1" s="277"/>
      <c r="OAE1" s="277"/>
      <c r="OAF1" s="277"/>
      <c r="OAG1" s="277"/>
      <c r="OAH1" s="277"/>
      <c r="OAI1" s="277"/>
      <c r="OAJ1" s="277"/>
      <c r="OAK1" s="277"/>
      <c r="OAL1" s="277"/>
      <c r="OAM1" s="277"/>
      <c r="OAN1" s="277"/>
      <c r="OAO1" s="277"/>
      <c r="OAP1" s="277"/>
      <c r="OAQ1" s="277"/>
      <c r="OAR1" s="277"/>
      <c r="OAS1" s="277"/>
      <c r="OAT1" s="277"/>
      <c r="OAU1" s="277"/>
      <c r="OAV1" s="277"/>
      <c r="OAW1" s="277"/>
      <c r="OAX1" s="277"/>
      <c r="OAY1" s="277"/>
      <c r="OAZ1" s="277"/>
      <c r="OBA1" s="277"/>
      <c r="OBB1" s="277"/>
      <c r="OBC1" s="277"/>
      <c r="OBD1" s="277"/>
      <c r="OBE1" s="277"/>
      <c r="OBF1" s="277"/>
      <c r="OBG1" s="277"/>
      <c r="OBH1" s="277"/>
      <c r="OBI1" s="277"/>
      <c r="OBJ1" s="277"/>
      <c r="OBK1" s="277"/>
      <c r="OBL1" s="277"/>
      <c r="OBM1" s="277"/>
      <c r="OBN1" s="277"/>
      <c r="OBO1" s="277"/>
      <c r="OBP1" s="277"/>
      <c r="OBQ1" s="277"/>
      <c r="OBR1" s="277"/>
      <c r="OBS1" s="277"/>
      <c r="OBT1" s="277"/>
      <c r="OBU1" s="277"/>
      <c r="OBV1" s="277"/>
      <c r="OBW1" s="277"/>
      <c r="OBX1" s="277"/>
      <c r="OBY1" s="277"/>
      <c r="OBZ1" s="277"/>
      <c r="OCA1" s="277"/>
      <c r="OCB1" s="277"/>
      <c r="OCC1" s="277"/>
      <c r="OCD1" s="277"/>
      <c r="OCE1" s="277"/>
      <c r="OCF1" s="277"/>
      <c r="OCG1" s="277"/>
      <c r="OCH1" s="277"/>
      <c r="OCI1" s="277"/>
      <c r="OCJ1" s="277"/>
      <c r="OCK1" s="277"/>
      <c r="OCL1" s="277"/>
      <c r="OCM1" s="277"/>
      <c r="OCN1" s="277"/>
      <c r="OCO1" s="277"/>
      <c r="OCP1" s="277"/>
      <c r="OCQ1" s="277"/>
      <c r="OCR1" s="277"/>
      <c r="OCS1" s="277"/>
      <c r="OCT1" s="277"/>
      <c r="OCU1" s="277"/>
      <c r="OCV1" s="277"/>
      <c r="OCW1" s="277"/>
      <c r="OCX1" s="277"/>
      <c r="OCY1" s="277"/>
      <c r="OCZ1" s="277"/>
      <c r="ODA1" s="277"/>
      <c r="ODB1" s="277"/>
      <c r="ODC1" s="277"/>
      <c r="ODD1" s="277"/>
      <c r="ODE1" s="277"/>
      <c r="ODF1" s="277"/>
      <c r="ODG1" s="277"/>
      <c r="ODH1" s="277"/>
      <c r="ODI1" s="277"/>
      <c r="ODJ1" s="277"/>
      <c r="ODK1" s="277"/>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7"/>
      <c r="OJU1" s="277"/>
      <c r="OJV1" s="277"/>
      <c r="OJW1" s="277"/>
      <c r="OJX1" s="277"/>
      <c r="OJY1" s="277"/>
      <c r="OJZ1" s="277"/>
      <c r="OKA1" s="277"/>
      <c r="OKB1" s="277"/>
      <c r="OKC1" s="277"/>
      <c r="OKD1" s="277"/>
      <c r="OKE1" s="277"/>
      <c r="OKF1" s="277"/>
      <c r="OKG1" s="277"/>
      <c r="OKH1" s="277"/>
      <c r="OKI1" s="277"/>
      <c r="OKJ1" s="277"/>
      <c r="OKK1" s="277"/>
      <c r="OKL1" s="277"/>
      <c r="OKM1" s="277"/>
      <c r="OKN1" s="277"/>
      <c r="OKO1" s="277"/>
      <c r="OKP1" s="277"/>
      <c r="OKQ1" s="277"/>
      <c r="OKR1" s="277"/>
      <c r="OKS1" s="277"/>
      <c r="OKT1" s="277"/>
      <c r="OKU1" s="277"/>
      <c r="OKV1" s="277"/>
      <c r="OKW1" s="277"/>
      <c r="OKX1" s="277"/>
      <c r="OKY1" s="277"/>
      <c r="OKZ1" s="277"/>
      <c r="OLA1" s="277"/>
      <c r="OLB1" s="277"/>
      <c r="OLC1" s="277"/>
      <c r="OLD1" s="277"/>
      <c r="OLE1" s="277"/>
      <c r="OLF1" s="277"/>
      <c r="OLG1" s="277"/>
      <c r="OLH1" s="277"/>
      <c r="OLI1" s="277"/>
      <c r="OLJ1" s="277"/>
      <c r="OLK1" s="277"/>
      <c r="OLL1" s="277"/>
      <c r="OLM1" s="277"/>
      <c r="OLN1" s="277"/>
      <c r="OLO1" s="277"/>
      <c r="OLP1" s="277"/>
      <c r="OLQ1" s="277"/>
      <c r="OLR1" s="277"/>
      <c r="OLS1" s="277"/>
      <c r="OLT1" s="277"/>
      <c r="OLU1" s="277"/>
      <c r="OLV1" s="277"/>
      <c r="OLW1" s="277"/>
      <c r="OLX1" s="277"/>
      <c r="OLY1" s="277"/>
      <c r="OLZ1" s="277"/>
      <c r="OMA1" s="277"/>
      <c r="OMB1" s="277"/>
      <c r="OMC1" s="277"/>
      <c r="OMD1" s="277"/>
      <c r="OME1" s="277"/>
      <c r="OMF1" s="277"/>
      <c r="OMG1" s="277"/>
      <c r="OMH1" s="277"/>
      <c r="OMI1" s="277"/>
      <c r="OMJ1" s="277"/>
      <c r="OMK1" s="277"/>
      <c r="OML1" s="277"/>
      <c r="OMM1" s="277"/>
      <c r="OMN1" s="277"/>
      <c r="OMO1" s="277"/>
      <c r="OMP1" s="277"/>
      <c r="OMQ1" s="277"/>
      <c r="OMR1" s="277"/>
      <c r="OMS1" s="277"/>
      <c r="OMT1" s="277"/>
      <c r="OMU1" s="277"/>
      <c r="OMV1" s="277"/>
      <c r="OMW1" s="277"/>
      <c r="OMX1" s="277"/>
      <c r="OMY1" s="277"/>
      <c r="OMZ1" s="277"/>
      <c r="ONA1" s="277"/>
      <c r="ONB1" s="277"/>
      <c r="ONC1" s="277"/>
      <c r="OND1" s="277"/>
      <c r="ONE1" s="277"/>
      <c r="ONF1" s="277"/>
      <c r="ONG1" s="277"/>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7"/>
      <c r="OTQ1" s="277"/>
      <c r="OTR1" s="277"/>
      <c r="OTS1" s="277"/>
      <c r="OTT1" s="277"/>
      <c r="OTU1" s="277"/>
      <c r="OTV1" s="277"/>
      <c r="OTW1" s="277"/>
      <c r="OTX1" s="277"/>
      <c r="OTY1" s="277"/>
      <c r="OTZ1" s="277"/>
      <c r="OUA1" s="277"/>
      <c r="OUB1" s="277"/>
      <c r="OUC1" s="277"/>
      <c r="OUD1" s="277"/>
      <c r="OUE1" s="277"/>
      <c r="OUF1" s="277"/>
      <c r="OUG1" s="277"/>
      <c r="OUH1" s="277"/>
      <c r="OUI1" s="277"/>
      <c r="OUJ1" s="277"/>
      <c r="OUK1" s="277"/>
      <c r="OUL1" s="277"/>
      <c r="OUM1" s="277"/>
      <c r="OUN1" s="277"/>
      <c r="OUO1" s="277"/>
      <c r="OUP1" s="277"/>
      <c r="OUQ1" s="277"/>
      <c r="OUR1" s="277"/>
      <c r="OUS1" s="277"/>
      <c r="OUT1" s="277"/>
      <c r="OUU1" s="277"/>
      <c r="OUV1" s="277"/>
      <c r="OUW1" s="277"/>
      <c r="OUX1" s="277"/>
      <c r="OUY1" s="277"/>
      <c r="OUZ1" s="277"/>
      <c r="OVA1" s="277"/>
      <c r="OVB1" s="277"/>
      <c r="OVC1" s="277"/>
      <c r="OVD1" s="277"/>
      <c r="OVE1" s="277"/>
      <c r="OVF1" s="277"/>
      <c r="OVG1" s="277"/>
      <c r="OVH1" s="277"/>
      <c r="OVI1" s="277"/>
      <c r="OVJ1" s="277"/>
      <c r="OVK1" s="277"/>
      <c r="OVL1" s="277"/>
      <c r="OVM1" s="277"/>
      <c r="OVN1" s="277"/>
      <c r="OVO1" s="277"/>
      <c r="OVP1" s="277"/>
      <c r="OVQ1" s="277"/>
      <c r="OVR1" s="277"/>
      <c r="OVS1" s="277"/>
      <c r="OVT1" s="277"/>
      <c r="OVU1" s="277"/>
      <c r="OVV1" s="277"/>
      <c r="OVW1" s="277"/>
      <c r="OVX1" s="277"/>
      <c r="OVY1" s="277"/>
      <c r="OVZ1" s="277"/>
      <c r="OWA1" s="277"/>
      <c r="OWB1" s="277"/>
      <c r="OWC1" s="277"/>
      <c r="OWD1" s="277"/>
      <c r="OWE1" s="277"/>
      <c r="OWF1" s="277"/>
      <c r="OWG1" s="277"/>
      <c r="OWH1" s="277"/>
      <c r="OWI1" s="277"/>
      <c r="OWJ1" s="277"/>
      <c r="OWK1" s="277"/>
      <c r="OWL1" s="277"/>
      <c r="OWM1" s="277"/>
      <c r="OWN1" s="277"/>
      <c r="OWO1" s="277"/>
      <c r="OWP1" s="277"/>
      <c r="OWQ1" s="277"/>
      <c r="OWR1" s="277"/>
      <c r="OWS1" s="277"/>
      <c r="OWT1" s="277"/>
      <c r="OWU1" s="277"/>
      <c r="OWV1" s="277"/>
      <c r="OWW1" s="277"/>
      <c r="OWX1" s="277"/>
      <c r="OWY1" s="277"/>
      <c r="OWZ1" s="277"/>
      <c r="OXA1" s="277"/>
      <c r="OXB1" s="277"/>
      <c r="OXC1" s="277"/>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7"/>
      <c r="PDM1" s="277"/>
      <c r="PDN1" s="277"/>
      <c r="PDO1" s="277"/>
      <c r="PDP1" s="277"/>
      <c r="PDQ1" s="277"/>
      <c r="PDR1" s="277"/>
      <c r="PDS1" s="277"/>
      <c r="PDT1" s="277"/>
      <c r="PDU1" s="277"/>
      <c r="PDV1" s="277"/>
      <c r="PDW1" s="277"/>
      <c r="PDX1" s="277"/>
      <c r="PDY1" s="277"/>
      <c r="PDZ1" s="277"/>
      <c r="PEA1" s="277"/>
      <c r="PEB1" s="277"/>
      <c r="PEC1" s="277"/>
      <c r="PED1" s="277"/>
      <c r="PEE1" s="277"/>
      <c r="PEF1" s="277"/>
      <c r="PEG1" s="277"/>
      <c r="PEH1" s="277"/>
      <c r="PEI1" s="277"/>
      <c r="PEJ1" s="277"/>
      <c r="PEK1" s="277"/>
      <c r="PEL1" s="277"/>
      <c r="PEM1" s="277"/>
      <c r="PEN1" s="277"/>
      <c r="PEO1" s="277"/>
      <c r="PEP1" s="277"/>
      <c r="PEQ1" s="277"/>
      <c r="PER1" s="277"/>
      <c r="PES1" s="277"/>
      <c r="PET1" s="277"/>
      <c r="PEU1" s="277"/>
      <c r="PEV1" s="277"/>
      <c r="PEW1" s="277"/>
      <c r="PEX1" s="277"/>
      <c r="PEY1" s="277"/>
      <c r="PEZ1" s="277"/>
      <c r="PFA1" s="277"/>
      <c r="PFB1" s="277"/>
      <c r="PFC1" s="277"/>
      <c r="PFD1" s="277"/>
      <c r="PFE1" s="277"/>
      <c r="PFF1" s="277"/>
      <c r="PFG1" s="277"/>
      <c r="PFH1" s="277"/>
      <c r="PFI1" s="277"/>
      <c r="PFJ1" s="277"/>
      <c r="PFK1" s="277"/>
      <c r="PFL1" s="277"/>
      <c r="PFM1" s="277"/>
      <c r="PFN1" s="277"/>
      <c r="PFO1" s="277"/>
      <c r="PFP1" s="277"/>
      <c r="PFQ1" s="277"/>
      <c r="PFR1" s="277"/>
      <c r="PFS1" s="277"/>
      <c r="PFT1" s="277"/>
      <c r="PFU1" s="277"/>
      <c r="PFV1" s="277"/>
      <c r="PFW1" s="277"/>
      <c r="PFX1" s="277"/>
      <c r="PFY1" s="277"/>
      <c r="PFZ1" s="277"/>
      <c r="PGA1" s="277"/>
      <c r="PGB1" s="277"/>
      <c r="PGC1" s="277"/>
      <c r="PGD1" s="277"/>
      <c r="PGE1" s="277"/>
      <c r="PGF1" s="277"/>
      <c r="PGG1" s="277"/>
      <c r="PGH1" s="277"/>
      <c r="PGI1" s="277"/>
      <c r="PGJ1" s="277"/>
      <c r="PGK1" s="277"/>
      <c r="PGL1" s="277"/>
      <c r="PGM1" s="277"/>
      <c r="PGN1" s="277"/>
      <c r="PGO1" s="277"/>
      <c r="PGP1" s="277"/>
      <c r="PGQ1" s="277"/>
      <c r="PGR1" s="277"/>
      <c r="PGS1" s="277"/>
      <c r="PGT1" s="277"/>
      <c r="PGU1" s="277"/>
      <c r="PGV1" s="277"/>
      <c r="PGW1" s="277"/>
      <c r="PGX1" s="277"/>
      <c r="PGY1" s="277"/>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7"/>
      <c r="PNI1" s="277"/>
      <c r="PNJ1" s="277"/>
      <c r="PNK1" s="277"/>
      <c r="PNL1" s="277"/>
      <c r="PNM1" s="277"/>
      <c r="PNN1" s="277"/>
      <c r="PNO1" s="277"/>
      <c r="PNP1" s="277"/>
      <c r="PNQ1" s="277"/>
      <c r="PNR1" s="277"/>
      <c r="PNS1" s="277"/>
      <c r="PNT1" s="277"/>
      <c r="PNU1" s="277"/>
      <c r="PNV1" s="277"/>
      <c r="PNW1" s="277"/>
      <c r="PNX1" s="277"/>
      <c r="PNY1" s="277"/>
      <c r="PNZ1" s="277"/>
      <c r="POA1" s="277"/>
      <c r="POB1" s="277"/>
      <c r="POC1" s="277"/>
      <c r="POD1" s="277"/>
      <c r="POE1" s="277"/>
      <c r="POF1" s="277"/>
      <c r="POG1" s="277"/>
      <c r="POH1" s="277"/>
      <c r="POI1" s="277"/>
      <c r="POJ1" s="277"/>
      <c r="POK1" s="277"/>
      <c r="POL1" s="277"/>
      <c r="POM1" s="277"/>
      <c r="PON1" s="277"/>
      <c r="POO1" s="277"/>
      <c r="POP1" s="277"/>
      <c r="POQ1" s="277"/>
      <c r="POR1" s="277"/>
      <c r="POS1" s="277"/>
      <c r="POT1" s="277"/>
      <c r="POU1" s="277"/>
      <c r="POV1" s="277"/>
      <c r="POW1" s="277"/>
      <c r="POX1" s="277"/>
      <c r="POY1" s="277"/>
      <c r="POZ1" s="277"/>
      <c r="PPA1" s="277"/>
      <c r="PPB1" s="277"/>
      <c r="PPC1" s="277"/>
      <c r="PPD1" s="277"/>
      <c r="PPE1" s="277"/>
      <c r="PPF1" s="277"/>
      <c r="PPG1" s="277"/>
      <c r="PPH1" s="277"/>
      <c r="PPI1" s="277"/>
      <c r="PPJ1" s="277"/>
      <c r="PPK1" s="277"/>
      <c r="PPL1" s="277"/>
      <c r="PPM1" s="277"/>
      <c r="PPN1" s="277"/>
      <c r="PPO1" s="277"/>
      <c r="PPP1" s="277"/>
      <c r="PPQ1" s="277"/>
      <c r="PPR1" s="277"/>
      <c r="PPS1" s="277"/>
      <c r="PPT1" s="277"/>
      <c r="PPU1" s="277"/>
      <c r="PPV1" s="277"/>
      <c r="PPW1" s="277"/>
      <c r="PPX1" s="277"/>
      <c r="PPY1" s="277"/>
      <c r="PPZ1" s="277"/>
      <c r="PQA1" s="277"/>
      <c r="PQB1" s="277"/>
      <c r="PQC1" s="277"/>
      <c r="PQD1" s="277"/>
      <c r="PQE1" s="277"/>
      <c r="PQF1" s="277"/>
      <c r="PQG1" s="277"/>
      <c r="PQH1" s="277"/>
      <c r="PQI1" s="277"/>
      <c r="PQJ1" s="277"/>
      <c r="PQK1" s="277"/>
      <c r="PQL1" s="277"/>
      <c r="PQM1" s="277"/>
      <c r="PQN1" s="277"/>
      <c r="PQO1" s="277"/>
      <c r="PQP1" s="277"/>
      <c r="PQQ1" s="277"/>
      <c r="PQR1" s="277"/>
      <c r="PQS1" s="277"/>
      <c r="PQT1" s="277"/>
      <c r="PQU1" s="277"/>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7"/>
      <c r="PXE1" s="277"/>
      <c r="PXF1" s="277"/>
      <c r="PXG1" s="277"/>
      <c r="PXH1" s="277"/>
      <c r="PXI1" s="277"/>
      <c r="PXJ1" s="277"/>
      <c r="PXK1" s="277"/>
      <c r="PXL1" s="277"/>
      <c r="PXM1" s="277"/>
      <c r="PXN1" s="277"/>
      <c r="PXO1" s="277"/>
      <c r="PXP1" s="277"/>
      <c r="PXQ1" s="277"/>
      <c r="PXR1" s="277"/>
      <c r="PXS1" s="277"/>
      <c r="PXT1" s="277"/>
      <c r="PXU1" s="277"/>
      <c r="PXV1" s="277"/>
      <c r="PXW1" s="277"/>
      <c r="PXX1" s="277"/>
      <c r="PXY1" s="277"/>
      <c r="PXZ1" s="277"/>
      <c r="PYA1" s="277"/>
      <c r="PYB1" s="277"/>
      <c r="PYC1" s="277"/>
      <c r="PYD1" s="277"/>
      <c r="PYE1" s="277"/>
      <c r="PYF1" s="277"/>
      <c r="PYG1" s="277"/>
      <c r="PYH1" s="277"/>
      <c r="PYI1" s="277"/>
      <c r="PYJ1" s="277"/>
      <c r="PYK1" s="277"/>
      <c r="PYL1" s="277"/>
      <c r="PYM1" s="277"/>
      <c r="PYN1" s="277"/>
      <c r="PYO1" s="277"/>
      <c r="PYP1" s="277"/>
      <c r="PYQ1" s="277"/>
      <c r="PYR1" s="277"/>
      <c r="PYS1" s="277"/>
      <c r="PYT1" s="277"/>
      <c r="PYU1" s="277"/>
      <c r="PYV1" s="277"/>
      <c r="PYW1" s="277"/>
      <c r="PYX1" s="277"/>
      <c r="PYY1" s="277"/>
      <c r="PYZ1" s="277"/>
      <c r="PZA1" s="277"/>
      <c r="PZB1" s="277"/>
      <c r="PZC1" s="277"/>
      <c r="PZD1" s="277"/>
      <c r="PZE1" s="277"/>
      <c r="PZF1" s="277"/>
      <c r="PZG1" s="277"/>
      <c r="PZH1" s="277"/>
      <c r="PZI1" s="277"/>
      <c r="PZJ1" s="277"/>
      <c r="PZK1" s="277"/>
      <c r="PZL1" s="277"/>
      <c r="PZM1" s="277"/>
      <c r="PZN1" s="277"/>
      <c r="PZO1" s="277"/>
      <c r="PZP1" s="277"/>
      <c r="PZQ1" s="277"/>
      <c r="PZR1" s="277"/>
      <c r="PZS1" s="277"/>
      <c r="PZT1" s="277"/>
      <c r="PZU1" s="277"/>
      <c r="PZV1" s="277"/>
      <c r="PZW1" s="277"/>
      <c r="PZX1" s="277"/>
      <c r="PZY1" s="277"/>
      <c r="PZZ1" s="277"/>
      <c r="QAA1" s="277"/>
      <c r="QAB1" s="277"/>
      <c r="QAC1" s="277"/>
      <c r="QAD1" s="277"/>
      <c r="QAE1" s="277"/>
      <c r="QAF1" s="277"/>
      <c r="QAG1" s="277"/>
      <c r="QAH1" s="277"/>
      <c r="QAI1" s="277"/>
      <c r="QAJ1" s="277"/>
      <c r="QAK1" s="277"/>
      <c r="QAL1" s="277"/>
      <c r="QAM1" s="277"/>
      <c r="QAN1" s="277"/>
      <c r="QAO1" s="277"/>
      <c r="QAP1" s="277"/>
      <c r="QAQ1" s="277"/>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7"/>
      <c r="QHA1" s="277"/>
      <c r="QHB1" s="277"/>
      <c r="QHC1" s="277"/>
      <c r="QHD1" s="277"/>
      <c r="QHE1" s="277"/>
      <c r="QHF1" s="277"/>
      <c r="QHG1" s="277"/>
      <c r="QHH1" s="277"/>
      <c r="QHI1" s="277"/>
      <c r="QHJ1" s="277"/>
      <c r="QHK1" s="277"/>
      <c r="QHL1" s="277"/>
      <c r="QHM1" s="277"/>
      <c r="QHN1" s="277"/>
      <c r="QHO1" s="277"/>
      <c r="QHP1" s="277"/>
      <c r="QHQ1" s="277"/>
      <c r="QHR1" s="277"/>
      <c r="QHS1" s="277"/>
      <c r="QHT1" s="277"/>
      <c r="QHU1" s="277"/>
      <c r="QHV1" s="277"/>
      <c r="QHW1" s="277"/>
      <c r="QHX1" s="277"/>
      <c r="QHY1" s="277"/>
      <c r="QHZ1" s="277"/>
      <c r="QIA1" s="277"/>
      <c r="QIB1" s="277"/>
      <c r="QIC1" s="277"/>
      <c r="QID1" s="277"/>
      <c r="QIE1" s="277"/>
      <c r="QIF1" s="277"/>
      <c r="QIG1" s="277"/>
      <c r="QIH1" s="277"/>
      <c r="QII1" s="277"/>
      <c r="QIJ1" s="277"/>
      <c r="QIK1" s="277"/>
      <c r="QIL1" s="277"/>
      <c r="QIM1" s="277"/>
      <c r="QIN1" s="277"/>
      <c r="QIO1" s="277"/>
      <c r="QIP1" s="277"/>
      <c r="QIQ1" s="277"/>
      <c r="QIR1" s="277"/>
      <c r="QIS1" s="277"/>
      <c r="QIT1" s="277"/>
      <c r="QIU1" s="277"/>
      <c r="QIV1" s="277"/>
      <c r="QIW1" s="277"/>
      <c r="QIX1" s="277"/>
      <c r="QIY1" s="277"/>
      <c r="QIZ1" s="277"/>
      <c r="QJA1" s="277"/>
      <c r="QJB1" s="277"/>
      <c r="QJC1" s="277"/>
      <c r="QJD1" s="277"/>
      <c r="QJE1" s="277"/>
      <c r="QJF1" s="277"/>
      <c r="QJG1" s="277"/>
      <c r="QJH1" s="277"/>
      <c r="QJI1" s="277"/>
      <c r="QJJ1" s="277"/>
      <c r="QJK1" s="277"/>
      <c r="QJL1" s="277"/>
      <c r="QJM1" s="277"/>
      <c r="QJN1" s="277"/>
      <c r="QJO1" s="277"/>
      <c r="QJP1" s="277"/>
      <c r="QJQ1" s="277"/>
      <c r="QJR1" s="277"/>
      <c r="QJS1" s="277"/>
      <c r="QJT1" s="277"/>
      <c r="QJU1" s="277"/>
      <c r="QJV1" s="277"/>
      <c r="QJW1" s="277"/>
      <c r="QJX1" s="277"/>
      <c r="QJY1" s="277"/>
      <c r="QJZ1" s="277"/>
      <c r="QKA1" s="277"/>
      <c r="QKB1" s="277"/>
      <c r="QKC1" s="277"/>
      <c r="QKD1" s="277"/>
      <c r="QKE1" s="277"/>
      <c r="QKF1" s="277"/>
      <c r="QKG1" s="277"/>
      <c r="QKH1" s="277"/>
      <c r="QKI1" s="277"/>
      <c r="QKJ1" s="277"/>
      <c r="QKK1" s="277"/>
      <c r="QKL1" s="277"/>
      <c r="QKM1" s="277"/>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7"/>
      <c r="QQW1" s="277"/>
      <c r="QQX1" s="277"/>
      <c r="QQY1" s="277"/>
      <c r="QQZ1" s="277"/>
      <c r="QRA1" s="277"/>
      <c r="QRB1" s="277"/>
      <c r="QRC1" s="277"/>
      <c r="QRD1" s="277"/>
      <c r="QRE1" s="277"/>
      <c r="QRF1" s="277"/>
      <c r="QRG1" s="277"/>
      <c r="QRH1" s="277"/>
      <c r="QRI1" s="277"/>
      <c r="QRJ1" s="277"/>
      <c r="QRK1" s="277"/>
      <c r="QRL1" s="277"/>
      <c r="QRM1" s="277"/>
      <c r="QRN1" s="277"/>
      <c r="QRO1" s="277"/>
      <c r="QRP1" s="277"/>
      <c r="QRQ1" s="277"/>
      <c r="QRR1" s="277"/>
      <c r="QRS1" s="277"/>
      <c r="QRT1" s="277"/>
      <c r="QRU1" s="277"/>
      <c r="QRV1" s="277"/>
      <c r="QRW1" s="277"/>
      <c r="QRX1" s="277"/>
      <c r="QRY1" s="277"/>
      <c r="QRZ1" s="277"/>
      <c r="QSA1" s="277"/>
      <c r="QSB1" s="277"/>
      <c r="QSC1" s="277"/>
      <c r="QSD1" s="277"/>
      <c r="QSE1" s="277"/>
      <c r="QSF1" s="277"/>
      <c r="QSG1" s="277"/>
      <c r="QSH1" s="277"/>
      <c r="QSI1" s="277"/>
      <c r="QSJ1" s="277"/>
      <c r="QSK1" s="277"/>
      <c r="QSL1" s="277"/>
      <c r="QSM1" s="277"/>
      <c r="QSN1" s="277"/>
      <c r="QSO1" s="277"/>
      <c r="QSP1" s="277"/>
      <c r="QSQ1" s="277"/>
      <c r="QSR1" s="277"/>
      <c r="QSS1" s="277"/>
      <c r="QST1" s="277"/>
      <c r="QSU1" s="277"/>
      <c r="QSV1" s="277"/>
      <c r="QSW1" s="277"/>
      <c r="QSX1" s="277"/>
      <c r="QSY1" s="277"/>
      <c r="QSZ1" s="277"/>
      <c r="QTA1" s="277"/>
      <c r="QTB1" s="277"/>
      <c r="QTC1" s="277"/>
      <c r="QTD1" s="277"/>
      <c r="QTE1" s="277"/>
      <c r="QTF1" s="277"/>
      <c r="QTG1" s="277"/>
      <c r="QTH1" s="277"/>
      <c r="QTI1" s="277"/>
      <c r="QTJ1" s="277"/>
      <c r="QTK1" s="277"/>
      <c r="QTL1" s="277"/>
      <c r="QTM1" s="277"/>
      <c r="QTN1" s="277"/>
      <c r="QTO1" s="277"/>
      <c r="QTP1" s="277"/>
      <c r="QTQ1" s="277"/>
      <c r="QTR1" s="277"/>
      <c r="QTS1" s="277"/>
      <c r="QTT1" s="277"/>
      <c r="QTU1" s="277"/>
      <c r="QTV1" s="277"/>
      <c r="QTW1" s="277"/>
      <c r="QTX1" s="277"/>
      <c r="QTY1" s="277"/>
      <c r="QTZ1" s="277"/>
      <c r="QUA1" s="277"/>
      <c r="QUB1" s="277"/>
      <c r="QUC1" s="277"/>
      <c r="QUD1" s="277"/>
      <c r="QUE1" s="277"/>
      <c r="QUF1" s="277"/>
      <c r="QUG1" s="277"/>
      <c r="QUH1" s="277"/>
      <c r="QUI1" s="277"/>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7"/>
      <c r="RAS1" s="277"/>
      <c r="RAT1" s="277"/>
      <c r="RAU1" s="277"/>
      <c r="RAV1" s="277"/>
      <c r="RAW1" s="277"/>
      <c r="RAX1" s="277"/>
      <c r="RAY1" s="277"/>
      <c r="RAZ1" s="277"/>
      <c r="RBA1" s="277"/>
      <c r="RBB1" s="277"/>
      <c r="RBC1" s="277"/>
      <c r="RBD1" s="277"/>
      <c r="RBE1" s="277"/>
      <c r="RBF1" s="277"/>
      <c r="RBG1" s="277"/>
      <c r="RBH1" s="277"/>
      <c r="RBI1" s="277"/>
      <c r="RBJ1" s="277"/>
      <c r="RBK1" s="277"/>
      <c r="RBL1" s="277"/>
      <c r="RBM1" s="277"/>
      <c r="RBN1" s="277"/>
      <c r="RBO1" s="277"/>
      <c r="RBP1" s="277"/>
      <c r="RBQ1" s="277"/>
      <c r="RBR1" s="277"/>
      <c r="RBS1" s="277"/>
      <c r="RBT1" s="277"/>
      <c r="RBU1" s="277"/>
      <c r="RBV1" s="277"/>
      <c r="RBW1" s="277"/>
      <c r="RBX1" s="277"/>
      <c r="RBY1" s="277"/>
      <c r="RBZ1" s="277"/>
      <c r="RCA1" s="277"/>
      <c r="RCB1" s="277"/>
      <c r="RCC1" s="277"/>
      <c r="RCD1" s="277"/>
      <c r="RCE1" s="277"/>
      <c r="RCF1" s="277"/>
      <c r="RCG1" s="277"/>
      <c r="RCH1" s="277"/>
      <c r="RCI1" s="277"/>
      <c r="RCJ1" s="277"/>
      <c r="RCK1" s="277"/>
      <c r="RCL1" s="277"/>
      <c r="RCM1" s="277"/>
      <c r="RCN1" s="277"/>
      <c r="RCO1" s="277"/>
      <c r="RCP1" s="277"/>
      <c r="RCQ1" s="277"/>
      <c r="RCR1" s="277"/>
      <c r="RCS1" s="277"/>
      <c r="RCT1" s="277"/>
      <c r="RCU1" s="277"/>
      <c r="RCV1" s="277"/>
      <c r="RCW1" s="277"/>
      <c r="RCX1" s="277"/>
      <c r="RCY1" s="277"/>
      <c r="RCZ1" s="277"/>
      <c r="RDA1" s="277"/>
      <c r="RDB1" s="277"/>
      <c r="RDC1" s="277"/>
      <c r="RDD1" s="277"/>
      <c r="RDE1" s="277"/>
      <c r="RDF1" s="277"/>
      <c r="RDG1" s="277"/>
      <c r="RDH1" s="277"/>
      <c r="RDI1" s="277"/>
      <c r="RDJ1" s="277"/>
      <c r="RDK1" s="277"/>
      <c r="RDL1" s="277"/>
      <c r="RDM1" s="277"/>
      <c r="RDN1" s="277"/>
      <c r="RDO1" s="277"/>
      <c r="RDP1" s="277"/>
      <c r="RDQ1" s="277"/>
      <c r="RDR1" s="277"/>
      <c r="RDS1" s="277"/>
      <c r="RDT1" s="277"/>
      <c r="RDU1" s="277"/>
      <c r="RDV1" s="277"/>
      <c r="RDW1" s="277"/>
      <c r="RDX1" s="277"/>
      <c r="RDY1" s="277"/>
      <c r="RDZ1" s="277"/>
      <c r="REA1" s="277"/>
      <c r="REB1" s="277"/>
      <c r="REC1" s="277"/>
      <c r="RED1" s="277"/>
      <c r="REE1" s="277"/>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7"/>
      <c r="RKO1" s="277"/>
      <c r="RKP1" s="277"/>
      <c r="RKQ1" s="277"/>
      <c r="RKR1" s="277"/>
      <c r="RKS1" s="277"/>
      <c r="RKT1" s="277"/>
      <c r="RKU1" s="277"/>
      <c r="RKV1" s="277"/>
      <c r="RKW1" s="277"/>
      <c r="RKX1" s="277"/>
      <c r="RKY1" s="277"/>
      <c r="RKZ1" s="277"/>
      <c r="RLA1" s="277"/>
      <c r="RLB1" s="277"/>
      <c r="RLC1" s="277"/>
      <c r="RLD1" s="277"/>
      <c r="RLE1" s="277"/>
      <c r="RLF1" s="277"/>
      <c r="RLG1" s="277"/>
      <c r="RLH1" s="277"/>
      <c r="RLI1" s="277"/>
      <c r="RLJ1" s="277"/>
      <c r="RLK1" s="277"/>
      <c r="RLL1" s="277"/>
      <c r="RLM1" s="277"/>
      <c r="RLN1" s="277"/>
      <c r="RLO1" s="277"/>
      <c r="RLP1" s="277"/>
      <c r="RLQ1" s="277"/>
      <c r="RLR1" s="277"/>
      <c r="RLS1" s="277"/>
      <c r="RLT1" s="277"/>
      <c r="RLU1" s="277"/>
      <c r="RLV1" s="277"/>
      <c r="RLW1" s="277"/>
      <c r="RLX1" s="277"/>
      <c r="RLY1" s="277"/>
      <c r="RLZ1" s="277"/>
      <c r="RMA1" s="277"/>
      <c r="RMB1" s="277"/>
      <c r="RMC1" s="277"/>
      <c r="RMD1" s="277"/>
      <c r="RME1" s="277"/>
      <c r="RMF1" s="277"/>
      <c r="RMG1" s="277"/>
      <c r="RMH1" s="277"/>
      <c r="RMI1" s="277"/>
      <c r="RMJ1" s="277"/>
      <c r="RMK1" s="277"/>
      <c r="RML1" s="277"/>
      <c r="RMM1" s="277"/>
      <c r="RMN1" s="277"/>
      <c r="RMO1" s="277"/>
      <c r="RMP1" s="277"/>
      <c r="RMQ1" s="277"/>
      <c r="RMR1" s="277"/>
      <c r="RMS1" s="277"/>
      <c r="RMT1" s="277"/>
      <c r="RMU1" s="277"/>
      <c r="RMV1" s="277"/>
      <c r="RMW1" s="277"/>
      <c r="RMX1" s="277"/>
      <c r="RMY1" s="277"/>
      <c r="RMZ1" s="277"/>
      <c r="RNA1" s="277"/>
      <c r="RNB1" s="277"/>
      <c r="RNC1" s="277"/>
      <c r="RND1" s="277"/>
      <c r="RNE1" s="277"/>
      <c r="RNF1" s="277"/>
      <c r="RNG1" s="277"/>
      <c r="RNH1" s="277"/>
      <c r="RNI1" s="277"/>
      <c r="RNJ1" s="277"/>
      <c r="RNK1" s="277"/>
      <c r="RNL1" s="277"/>
      <c r="RNM1" s="277"/>
      <c r="RNN1" s="277"/>
      <c r="RNO1" s="277"/>
      <c r="RNP1" s="277"/>
      <c r="RNQ1" s="277"/>
      <c r="RNR1" s="277"/>
      <c r="RNS1" s="277"/>
      <c r="RNT1" s="277"/>
      <c r="RNU1" s="277"/>
      <c r="RNV1" s="277"/>
      <c r="RNW1" s="277"/>
      <c r="RNX1" s="277"/>
      <c r="RNY1" s="277"/>
      <c r="RNZ1" s="277"/>
      <c r="ROA1" s="277"/>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7"/>
      <c r="RUK1" s="277"/>
      <c r="RUL1" s="277"/>
      <c r="RUM1" s="277"/>
      <c r="RUN1" s="277"/>
      <c r="RUO1" s="277"/>
      <c r="RUP1" s="277"/>
      <c r="RUQ1" s="277"/>
      <c r="RUR1" s="277"/>
      <c r="RUS1" s="277"/>
      <c r="RUT1" s="277"/>
      <c r="RUU1" s="277"/>
      <c r="RUV1" s="277"/>
      <c r="RUW1" s="277"/>
      <c r="RUX1" s="277"/>
      <c r="RUY1" s="277"/>
      <c r="RUZ1" s="277"/>
      <c r="RVA1" s="277"/>
      <c r="RVB1" s="277"/>
      <c r="RVC1" s="277"/>
      <c r="RVD1" s="277"/>
      <c r="RVE1" s="277"/>
      <c r="RVF1" s="277"/>
      <c r="RVG1" s="277"/>
      <c r="RVH1" s="277"/>
      <c r="RVI1" s="277"/>
      <c r="RVJ1" s="277"/>
      <c r="RVK1" s="277"/>
      <c r="RVL1" s="277"/>
      <c r="RVM1" s="277"/>
      <c r="RVN1" s="277"/>
      <c r="RVO1" s="277"/>
      <c r="RVP1" s="277"/>
      <c r="RVQ1" s="277"/>
      <c r="RVR1" s="277"/>
      <c r="RVS1" s="277"/>
      <c r="RVT1" s="277"/>
      <c r="RVU1" s="277"/>
      <c r="RVV1" s="277"/>
      <c r="RVW1" s="277"/>
      <c r="RVX1" s="277"/>
      <c r="RVY1" s="277"/>
      <c r="RVZ1" s="277"/>
      <c r="RWA1" s="277"/>
      <c r="RWB1" s="277"/>
      <c r="RWC1" s="277"/>
      <c r="RWD1" s="277"/>
      <c r="RWE1" s="277"/>
      <c r="RWF1" s="277"/>
      <c r="RWG1" s="277"/>
      <c r="RWH1" s="277"/>
      <c r="RWI1" s="277"/>
      <c r="RWJ1" s="277"/>
      <c r="RWK1" s="277"/>
      <c r="RWL1" s="277"/>
      <c r="RWM1" s="277"/>
      <c r="RWN1" s="277"/>
      <c r="RWO1" s="277"/>
      <c r="RWP1" s="277"/>
      <c r="RWQ1" s="277"/>
      <c r="RWR1" s="277"/>
      <c r="RWS1" s="277"/>
      <c r="RWT1" s="277"/>
      <c r="RWU1" s="277"/>
      <c r="RWV1" s="277"/>
      <c r="RWW1" s="277"/>
      <c r="RWX1" s="277"/>
      <c r="RWY1" s="277"/>
      <c r="RWZ1" s="277"/>
      <c r="RXA1" s="277"/>
      <c r="RXB1" s="277"/>
      <c r="RXC1" s="277"/>
      <c r="RXD1" s="277"/>
      <c r="RXE1" s="277"/>
      <c r="RXF1" s="277"/>
      <c r="RXG1" s="277"/>
      <c r="RXH1" s="277"/>
      <c r="RXI1" s="277"/>
      <c r="RXJ1" s="277"/>
      <c r="RXK1" s="277"/>
      <c r="RXL1" s="277"/>
      <c r="RXM1" s="277"/>
      <c r="RXN1" s="277"/>
      <c r="RXO1" s="277"/>
      <c r="RXP1" s="277"/>
      <c r="RXQ1" s="277"/>
      <c r="RXR1" s="277"/>
      <c r="RXS1" s="277"/>
      <c r="RXT1" s="277"/>
      <c r="RXU1" s="277"/>
      <c r="RXV1" s="277"/>
      <c r="RXW1" s="277"/>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7"/>
      <c r="SEG1" s="277"/>
      <c r="SEH1" s="277"/>
      <c r="SEI1" s="277"/>
      <c r="SEJ1" s="277"/>
      <c r="SEK1" s="277"/>
      <c r="SEL1" s="277"/>
      <c r="SEM1" s="277"/>
      <c r="SEN1" s="277"/>
      <c r="SEO1" s="277"/>
      <c r="SEP1" s="277"/>
      <c r="SEQ1" s="277"/>
      <c r="SER1" s="277"/>
      <c r="SES1" s="277"/>
      <c r="SET1" s="277"/>
      <c r="SEU1" s="277"/>
      <c r="SEV1" s="277"/>
      <c r="SEW1" s="277"/>
      <c r="SEX1" s="277"/>
      <c r="SEY1" s="277"/>
      <c r="SEZ1" s="277"/>
      <c r="SFA1" s="277"/>
      <c r="SFB1" s="277"/>
      <c r="SFC1" s="277"/>
      <c r="SFD1" s="277"/>
      <c r="SFE1" s="277"/>
      <c r="SFF1" s="277"/>
      <c r="SFG1" s="277"/>
      <c r="SFH1" s="277"/>
      <c r="SFI1" s="277"/>
      <c r="SFJ1" s="277"/>
      <c r="SFK1" s="277"/>
      <c r="SFL1" s="277"/>
      <c r="SFM1" s="277"/>
      <c r="SFN1" s="277"/>
      <c r="SFO1" s="277"/>
      <c r="SFP1" s="277"/>
      <c r="SFQ1" s="277"/>
      <c r="SFR1" s="277"/>
      <c r="SFS1" s="277"/>
      <c r="SFT1" s="277"/>
      <c r="SFU1" s="277"/>
      <c r="SFV1" s="277"/>
      <c r="SFW1" s="277"/>
      <c r="SFX1" s="277"/>
      <c r="SFY1" s="277"/>
      <c r="SFZ1" s="277"/>
      <c r="SGA1" s="277"/>
      <c r="SGB1" s="277"/>
      <c r="SGC1" s="277"/>
      <c r="SGD1" s="277"/>
      <c r="SGE1" s="277"/>
      <c r="SGF1" s="277"/>
      <c r="SGG1" s="277"/>
      <c r="SGH1" s="277"/>
      <c r="SGI1" s="277"/>
      <c r="SGJ1" s="277"/>
      <c r="SGK1" s="277"/>
      <c r="SGL1" s="277"/>
      <c r="SGM1" s="277"/>
      <c r="SGN1" s="277"/>
      <c r="SGO1" s="277"/>
      <c r="SGP1" s="277"/>
      <c r="SGQ1" s="277"/>
      <c r="SGR1" s="277"/>
      <c r="SGS1" s="277"/>
      <c r="SGT1" s="277"/>
      <c r="SGU1" s="277"/>
      <c r="SGV1" s="277"/>
      <c r="SGW1" s="277"/>
      <c r="SGX1" s="277"/>
      <c r="SGY1" s="277"/>
      <c r="SGZ1" s="277"/>
      <c r="SHA1" s="277"/>
      <c r="SHB1" s="277"/>
      <c r="SHC1" s="277"/>
      <c r="SHD1" s="277"/>
      <c r="SHE1" s="277"/>
      <c r="SHF1" s="277"/>
      <c r="SHG1" s="277"/>
      <c r="SHH1" s="277"/>
      <c r="SHI1" s="277"/>
      <c r="SHJ1" s="277"/>
      <c r="SHK1" s="277"/>
      <c r="SHL1" s="277"/>
      <c r="SHM1" s="277"/>
      <c r="SHN1" s="277"/>
      <c r="SHO1" s="277"/>
      <c r="SHP1" s="277"/>
      <c r="SHQ1" s="277"/>
      <c r="SHR1" s="277"/>
      <c r="SHS1" s="277"/>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7"/>
      <c r="SOC1" s="277"/>
      <c r="SOD1" s="277"/>
      <c r="SOE1" s="277"/>
      <c r="SOF1" s="277"/>
      <c r="SOG1" s="277"/>
      <c r="SOH1" s="277"/>
      <c r="SOI1" s="277"/>
      <c r="SOJ1" s="277"/>
      <c r="SOK1" s="277"/>
      <c r="SOL1" s="277"/>
      <c r="SOM1" s="277"/>
      <c r="SON1" s="277"/>
      <c r="SOO1" s="277"/>
      <c r="SOP1" s="277"/>
      <c r="SOQ1" s="277"/>
      <c r="SOR1" s="277"/>
      <c r="SOS1" s="277"/>
      <c r="SOT1" s="277"/>
      <c r="SOU1" s="277"/>
      <c r="SOV1" s="277"/>
      <c r="SOW1" s="277"/>
      <c r="SOX1" s="277"/>
      <c r="SOY1" s="277"/>
      <c r="SOZ1" s="277"/>
      <c r="SPA1" s="277"/>
      <c r="SPB1" s="277"/>
      <c r="SPC1" s="277"/>
      <c r="SPD1" s="277"/>
      <c r="SPE1" s="277"/>
      <c r="SPF1" s="277"/>
      <c r="SPG1" s="277"/>
      <c r="SPH1" s="277"/>
      <c r="SPI1" s="277"/>
      <c r="SPJ1" s="277"/>
      <c r="SPK1" s="277"/>
      <c r="SPL1" s="277"/>
      <c r="SPM1" s="277"/>
      <c r="SPN1" s="277"/>
      <c r="SPO1" s="277"/>
      <c r="SPP1" s="277"/>
      <c r="SPQ1" s="277"/>
      <c r="SPR1" s="277"/>
      <c r="SPS1" s="277"/>
      <c r="SPT1" s="277"/>
      <c r="SPU1" s="277"/>
      <c r="SPV1" s="277"/>
      <c r="SPW1" s="277"/>
      <c r="SPX1" s="277"/>
      <c r="SPY1" s="277"/>
      <c r="SPZ1" s="277"/>
      <c r="SQA1" s="277"/>
      <c r="SQB1" s="277"/>
      <c r="SQC1" s="277"/>
      <c r="SQD1" s="277"/>
      <c r="SQE1" s="277"/>
      <c r="SQF1" s="277"/>
      <c r="SQG1" s="277"/>
      <c r="SQH1" s="277"/>
      <c r="SQI1" s="277"/>
      <c r="SQJ1" s="277"/>
      <c r="SQK1" s="277"/>
      <c r="SQL1" s="277"/>
      <c r="SQM1" s="277"/>
      <c r="SQN1" s="277"/>
      <c r="SQO1" s="277"/>
      <c r="SQP1" s="277"/>
      <c r="SQQ1" s="277"/>
      <c r="SQR1" s="277"/>
      <c r="SQS1" s="277"/>
      <c r="SQT1" s="277"/>
      <c r="SQU1" s="277"/>
      <c r="SQV1" s="277"/>
      <c r="SQW1" s="277"/>
      <c r="SQX1" s="277"/>
      <c r="SQY1" s="277"/>
      <c r="SQZ1" s="277"/>
      <c r="SRA1" s="277"/>
      <c r="SRB1" s="277"/>
      <c r="SRC1" s="277"/>
      <c r="SRD1" s="277"/>
      <c r="SRE1" s="277"/>
      <c r="SRF1" s="277"/>
      <c r="SRG1" s="277"/>
      <c r="SRH1" s="277"/>
      <c r="SRI1" s="277"/>
      <c r="SRJ1" s="277"/>
      <c r="SRK1" s="277"/>
      <c r="SRL1" s="277"/>
      <c r="SRM1" s="277"/>
      <c r="SRN1" s="277"/>
      <c r="SRO1" s="277"/>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7"/>
      <c r="SXY1" s="277"/>
      <c r="SXZ1" s="277"/>
      <c r="SYA1" s="277"/>
      <c r="SYB1" s="277"/>
      <c r="SYC1" s="277"/>
      <c r="SYD1" s="277"/>
      <c r="SYE1" s="277"/>
      <c r="SYF1" s="277"/>
      <c r="SYG1" s="277"/>
      <c r="SYH1" s="277"/>
      <c r="SYI1" s="277"/>
      <c r="SYJ1" s="277"/>
      <c r="SYK1" s="277"/>
      <c r="SYL1" s="277"/>
      <c r="SYM1" s="277"/>
      <c r="SYN1" s="277"/>
      <c r="SYO1" s="277"/>
      <c r="SYP1" s="277"/>
      <c r="SYQ1" s="277"/>
      <c r="SYR1" s="277"/>
      <c r="SYS1" s="277"/>
      <c r="SYT1" s="277"/>
      <c r="SYU1" s="277"/>
      <c r="SYV1" s="277"/>
      <c r="SYW1" s="277"/>
      <c r="SYX1" s="277"/>
      <c r="SYY1" s="277"/>
      <c r="SYZ1" s="277"/>
      <c r="SZA1" s="277"/>
      <c r="SZB1" s="277"/>
      <c r="SZC1" s="277"/>
      <c r="SZD1" s="277"/>
      <c r="SZE1" s="277"/>
      <c r="SZF1" s="277"/>
      <c r="SZG1" s="277"/>
      <c r="SZH1" s="277"/>
      <c r="SZI1" s="277"/>
      <c r="SZJ1" s="277"/>
      <c r="SZK1" s="277"/>
      <c r="SZL1" s="277"/>
      <c r="SZM1" s="277"/>
      <c r="SZN1" s="277"/>
      <c r="SZO1" s="277"/>
      <c r="SZP1" s="277"/>
      <c r="SZQ1" s="277"/>
      <c r="SZR1" s="277"/>
      <c r="SZS1" s="277"/>
      <c r="SZT1" s="277"/>
      <c r="SZU1" s="277"/>
      <c r="SZV1" s="277"/>
      <c r="SZW1" s="277"/>
      <c r="SZX1" s="277"/>
      <c r="SZY1" s="277"/>
      <c r="SZZ1" s="277"/>
      <c r="TAA1" s="277"/>
      <c r="TAB1" s="277"/>
      <c r="TAC1" s="277"/>
      <c r="TAD1" s="277"/>
      <c r="TAE1" s="277"/>
      <c r="TAF1" s="277"/>
      <c r="TAG1" s="277"/>
      <c r="TAH1" s="277"/>
      <c r="TAI1" s="277"/>
      <c r="TAJ1" s="277"/>
      <c r="TAK1" s="277"/>
      <c r="TAL1" s="277"/>
      <c r="TAM1" s="277"/>
      <c r="TAN1" s="277"/>
      <c r="TAO1" s="277"/>
      <c r="TAP1" s="277"/>
      <c r="TAQ1" s="277"/>
      <c r="TAR1" s="277"/>
      <c r="TAS1" s="277"/>
      <c r="TAT1" s="277"/>
      <c r="TAU1" s="277"/>
      <c r="TAV1" s="277"/>
      <c r="TAW1" s="277"/>
      <c r="TAX1" s="277"/>
      <c r="TAY1" s="277"/>
      <c r="TAZ1" s="277"/>
      <c r="TBA1" s="277"/>
      <c r="TBB1" s="277"/>
      <c r="TBC1" s="277"/>
      <c r="TBD1" s="277"/>
      <c r="TBE1" s="277"/>
      <c r="TBF1" s="277"/>
      <c r="TBG1" s="277"/>
      <c r="TBH1" s="277"/>
      <c r="TBI1" s="277"/>
      <c r="TBJ1" s="277"/>
      <c r="TBK1" s="277"/>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7"/>
      <c r="THU1" s="277"/>
      <c r="THV1" s="277"/>
      <c r="THW1" s="277"/>
      <c r="THX1" s="277"/>
      <c r="THY1" s="277"/>
      <c r="THZ1" s="277"/>
      <c r="TIA1" s="277"/>
      <c r="TIB1" s="277"/>
      <c r="TIC1" s="277"/>
      <c r="TID1" s="277"/>
      <c r="TIE1" s="277"/>
      <c r="TIF1" s="277"/>
      <c r="TIG1" s="277"/>
      <c r="TIH1" s="277"/>
      <c r="TII1" s="277"/>
      <c r="TIJ1" s="277"/>
      <c r="TIK1" s="277"/>
      <c r="TIL1" s="277"/>
      <c r="TIM1" s="277"/>
      <c r="TIN1" s="277"/>
      <c r="TIO1" s="277"/>
      <c r="TIP1" s="277"/>
      <c r="TIQ1" s="277"/>
      <c r="TIR1" s="277"/>
      <c r="TIS1" s="277"/>
      <c r="TIT1" s="277"/>
      <c r="TIU1" s="277"/>
      <c r="TIV1" s="277"/>
      <c r="TIW1" s="277"/>
      <c r="TIX1" s="277"/>
      <c r="TIY1" s="277"/>
      <c r="TIZ1" s="277"/>
      <c r="TJA1" s="277"/>
      <c r="TJB1" s="277"/>
      <c r="TJC1" s="277"/>
      <c r="TJD1" s="277"/>
      <c r="TJE1" s="277"/>
      <c r="TJF1" s="277"/>
      <c r="TJG1" s="277"/>
      <c r="TJH1" s="277"/>
      <c r="TJI1" s="277"/>
      <c r="TJJ1" s="277"/>
      <c r="TJK1" s="277"/>
      <c r="TJL1" s="277"/>
      <c r="TJM1" s="277"/>
      <c r="TJN1" s="277"/>
      <c r="TJO1" s="277"/>
      <c r="TJP1" s="277"/>
      <c r="TJQ1" s="277"/>
      <c r="TJR1" s="277"/>
      <c r="TJS1" s="277"/>
      <c r="TJT1" s="277"/>
      <c r="TJU1" s="277"/>
      <c r="TJV1" s="277"/>
      <c r="TJW1" s="277"/>
      <c r="TJX1" s="277"/>
      <c r="TJY1" s="277"/>
      <c r="TJZ1" s="277"/>
      <c r="TKA1" s="277"/>
      <c r="TKB1" s="277"/>
      <c r="TKC1" s="277"/>
      <c r="TKD1" s="277"/>
      <c r="TKE1" s="277"/>
      <c r="TKF1" s="277"/>
      <c r="TKG1" s="277"/>
      <c r="TKH1" s="277"/>
      <c r="TKI1" s="277"/>
      <c r="TKJ1" s="277"/>
      <c r="TKK1" s="277"/>
      <c r="TKL1" s="277"/>
      <c r="TKM1" s="277"/>
      <c r="TKN1" s="277"/>
      <c r="TKO1" s="277"/>
      <c r="TKP1" s="277"/>
      <c r="TKQ1" s="277"/>
      <c r="TKR1" s="277"/>
      <c r="TKS1" s="277"/>
      <c r="TKT1" s="277"/>
      <c r="TKU1" s="277"/>
      <c r="TKV1" s="277"/>
      <c r="TKW1" s="277"/>
      <c r="TKX1" s="277"/>
      <c r="TKY1" s="277"/>
      <c r="TKZ1" s="277"/>
      <c r="TLA1" s="277"/>
      <c r="TLB1" s="277"/>
      <c r="TLC1" s="277"/>
      <c r="TLD1" s="277"/>
      <c r="TLE1" s="277"/>
      <c r="TLF1" s="277"/>
      <c r="TLG1" s="277"/>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7"/>
      <c r="TRQ1" s="277"/>
      <c r="TRR1" s="277"/>
      <c r="TRS1" s="277"/>
      <c r="TRT1" s="277"/>
      <c r="TRU1" s="277"/>
      <c r="TRV1" s="277"/>
      <c r="TRW1" s="277"/>
      <c r="TRX1" s="277"/>
      <c r="TRY1" s="277"/>
      <c r="TRZ1" s="277"/>
      <c r="TSA1" s="277"/>
      <c r="TSB1" s="277"/>
      <c r="TSC1" s="277"/>
      <c r="TSD1" s="277"/>
      <c r="TSE1" s="277"/>
      <c r="TSF1" s="277"/>
      <c r="TSG1" s="277"/>
      <c r="TSH1" s="277"/>
      <c r="TSI1" s="277"/>
      <c r="TSJ1" s="277"/>
      <c r="TSK1" s="277"/>
      <c r="TSL1" s="277"/>
      <c r="TSM1" s="277"/>
      <c r="TSN1" s="277"/>
      <c r="TSO1" s="277"/>
      <c r="TSP1" s="277"/>
      <c r="TSQ1" s="277"/>
      <c r="TSR1" s="277"/>
      <c r="TSS1" s="277"/>
      <c r="TST1" s="277"/>
      <c r="TSU1" s="277"/>
      <c r="TSV1" s="277"/>
      <c r="TSW1" s="277"/>
      <c r="TSX1" s="277"/>
      <c r="TSY1" s="277"/>
      <c r="TSZ1" s="277"/>
      <c r="TTA1" s="277"/>
      <c r="TTB1" s="277"/>
      <c r="TTC1" s="277"/>
      <c r="TTD1" s="277"/>
      <c r="TTE1" s="277"/>
      <c r="TTF1" s="277"/>
      <c r="TTG1" s="277"/>
      <c r="TTH1" s="277"/>
      <c r="TTI1" s="277"/>
      <c r="TTJ1" s="277"/>
      <c r="TTK1" s="277"/>
      <c r="TTL1" s="277"/>
      <c r="TTM1" s="277"/>
      <c r="TTN1" s="277"/>
      <c r="TTO1" s="277"/>
      <c r="TTP1" s="277"/>
      <c r="TTQ1" s="277"/>
      <c r="TTR1" s="277"/>
      <c r="TTS1" s="277"/>
      <c r="TTT1" s="277"/>
      <c r="TTU1" s="277"/>
      <c r="TTV1" s="277"/>
      <c r="TTW1" s="277"/>
      <c r="TTX1" s="277"/>
      <c r="TTY1" s="277"/>
      <c r="TTZ1" s="277"/>
      <c r="TUA1" s="277"/>
      <c r="TUB1" s="277"/>
      <c r="TUC1" s="277"/>
      <c r="TUD1" s="277"/>
      <c r="TUE1" s="277"/>
      <c r="TUF1" s="277"/>
      <c r="TUG1" s="277"/>
      <c r="TUH1" s="277"/>
      <c r="TUI1" s="277"/>
      <c r="TUJ1" s="277"/>
      <c r="TUK1" s="277"/>
      <c r="TUL1" s="277"/>
      <c r="TUM1" s="277"/>
      <c r="TUN1" s="277"/>
      <c r="TUO1" s="277"/>
      <c r="TUP1" s="277"/>
      <c r="TUQ1" s="277"/>
      <c r="TUR1" s="277"/>
      <c r="TUS1" s="277"/>
      <c r="TUT1" s="277"/>
      <c r="TUU1" s="277"/>
      <c r="TUV1" s="277"/>
      <c r="TUW1" s="277"/>
      <c r="TUX1" s="277"/>
      <c r="TUY1" s="277"/>
      <c r="TUZ1" s="277"/>
      <c r="TVA1" s="277"/>
      <c r="TVB1" s="277"/>
      <c r="TVC1" s="277"/>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7"/>
      <c r="UBM1" s="277"/>
      <c r="UBN1" s="277"/>
      <c r="UBO1" s="277"/>
      <c r="UBP1" s="277"/>
      <c r="UBQ1" s="277"/>
      <c r="UBR1" s="277"/>
      <c r="UBS1" s="277"/>
      <c r="UBT1" s="277"/>
      <c r="UBU1" s="277"/>
      <c r="UBV1" s="277"/>
      <c r="UBW1" s="277"/>
      <c r="UBX1" s="277"/>
      <c r="UBY1" s="277"/>
      <c r="UBZ1" s="277"/>
      <c r="UCA1" s="277"/>
      <c r="UCB1" s="277"/>
      <c r="UCC1" s="277"/>
      <c r="UCD1" s="277"/>
      <c r="UCE1" s="277"/>
      <c r="UCF1" s="277"/>
      <c r="UCG1" s="277"/>
      <c r="UCH1" s="277"/>
      <c r="UCI1" s="277"/>
      <c r="UCJ1" s="277"/>
      <c r="UCK1" s="277"/>
      <c r="UCL1" s="277"/>
      <c r="UCM1" s="277"/>
      <c r="UCN1" s="277"/>
      <c r="UCO1" s="277"/>
      <c r="UCP1" s="277"/>
      <c r="UCQ1" s="277"/>
      <c r="UCR1" s="277"/>
      <c r="UCS1" s="277"/>
      <c r="UCT1" s="277"/>
      <c r="UCU1" s="277"/>
      <c r="UCV1" s="277"/>
      <c r="UCW1" s="277"/>
      <c r="UCX1" s="277"/>
      <c r="UCY1" s="277"/>
      <c r="UCZ1" s="277"/>
      <c r="UDA1" s="277"/>
      <c r="UDB1" s="277"/>
      <c r="UDC1" s="277"/>
      <c r="UDD1" s="277"/>
      <c r="UDE1" s="277"/>
      <c r="UDF1" s="277"/>
      <c r="UDG1" s="277"/>
      <c r="UDH1" s="277"/>
      <c r="UDI1" s="277"/>
      <c r="UDJ1" s="277"/>
      <c r="UDK1" s="277"/>
      <c r="UDL1" s="277"/>
      <c r="UDM1" s="277"/>
      <c r="UDN1" s="277"/>
      <c r="UDO1" s="277"/>
      <c r="UDP1" s="277"/>
      <c r="UDQ1" s="277"/>
      <c r="UDR1" s="277"/>
      <c r="UDS1" s="277"/>
      <c r="UDT1" s="277"/>
      <c r="UDU1" s="277"/>
      <c r="UDV1" s="277"/>
      <c r="UDW1" s="277"/>
      <c r="UDX1" s="277"/>
      <c r="UDY1" s="277"/>
      <c r="UDZ1" s="277"/>
      <c r="UEA1" s="277"/>
      <c r="UEB1" s="277"/>
      <c r="UEC1" s="277"/>
      <c r="UED1" s="277"/>
      <c r="UEE1" s="277"/>
      <c r="UEF1" s="277"/>
      <c r="UEG1" s="277"/>
      <c r="UEH1" s="277"/>
      <c r="UEI1" s="277"/>
      <c r="UEJ1" s="277"/>
      <c r="UEK1" s="277"/>
      <c r="UEL1" s="277"/>
      <c r="UEM1" s="277"/>
      <c r="UEN1" s="277"/>
      <c r="UEO1" s="277"/>
      <c r="UEP1" s="277"/>
      <c r="UEQ1" s="277"/>
      <c r="UER1" s="277"/>
      <c r="UES1" s="277"/>
      <c r="UET1" s="277"/>
      <c r="UEU1" s="277"/>
      <c r="UEV1" s="277"/>
      <c r="UEW1" s="277"/>
      <c r="UEX1" s="277"/>
      <c r="UEY1" s="277"/>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7"/>
      <c r="ULI1" s="277"/>
      <c r="ULJ1" s="277"/>
      <c r="ULK1" s="277"/>
      <c r="ULL1" s="277"/>
      <c r="ULM1" s="277"/>
      <c r="ULN1" s="277"/>
      <c r="ULO1" s="277"/>
      <c r="ULP1" s="277"/>
      <c r="ULQ1" s="277"/>
      <c r="ULR1" s="277"/>
      <c r="ULS1" s="277"/>
      <c r="ULT1" s="277"/>
      <c r="ULU1" s="277"/>
      <c r="ULV1" s="277"/>
      <c r="ULW1" s="277"/>
      <c r="ULX1" s="277"/>
      <c r="ULY1" s="277"/>
      <c r="ULZ1" s="277"/>
      <c r="UMA1" s="277"/>
      <c r="UMB1" s="277"/>
      <c r="UMC1" s="277"/>
      <c r="UMD1" s="277"/>
      <c r="UME1" s="277"/>
      <c r="UMF1" s="277"/>
      <c r="UMG1" s="277"/>
      <c r="UMH1" s="277"/>
      <c r="UMI1" s="277"/>
      <c r="UMJ1" s="277"/>
      <c r="UMK1" s="277"/>
      <c r="UML1" s="277"/>
      <c r="UMM1" s="277"/>
      <c r="UMN1" s="277"/>
      <c r="UMO1" s="277"/>
      <c r="UMP1" s="277"/>
      <c r="UMQ1" s="277"/>
      <c r="UMR1" s="277"/>
      <c r="UMS1" s="277"/>
      <c r="UMT1" s="277"/>
      <c r="UMU1" s="277"/>
      <c r="UMV1" s="277"/>
      <c r="UMW1" s="277"/>
      <c r="UMX1" s="277"/>
      <c r="UMY1" s="277"/>
      <c r="UMZ1" s="277"/>
      <c r="UNA1" s="277"/>
      <c r="UNB1" s="277"/>
      <c r="UNC1" s="277"/>
      <c r="UND1" s="277"/>
      <c r="UNE1" s="277"/>
      <c r="UNF1" s="277"/>
      <c r="UNG1" s="277"/>
      <c r="UNH1" s="277"/>
      <c r="UNI1" s="277"/>
      <c r="UNJ1" s="277"/>
      <c r="UNK1" s="277"/>
      <c r="UNL1" s="277"/>
      <c r="UNM1" s="277"/>
      <c r="UNN1" s="277"/>
      <c r="UNO1" s="277"/>
      <c r="UNP1" s="277"/>
      <c r="UNQ1" s="277"/>
      <c r="UNR1" s="277"/>
      <c r="UNS1" s="277"/>
      <c r="UNT1" s="277"/>
      <c r="UNU1" s="277"/>
      <c r="UNV1" s="277"/>
      <c r="UNW1" s="277"/>
      <c r="UNX1" s="277"/>
      <c r="UNY1" s="277"/>
      <c r="UNZ1" s="277"/>
      <c r="UOA1" s="277"/>
      <c r="UOB1" s="277"/>
      <c r="UOC1" s="277"/>
      <c r="UOD1" s="277"/>
      <c r="UOE1" s="277"/>
      <c r="UOF1" s="277"/>
      <c r="UOG1" s="277"/>
      <c r="UOH1" s="277"/>
      <c r="UOI1" s="277"/>
      <c r="UOJ1" s="277"/>
      <c r="UOK1" s="277"/>
      <c r="UOL1" s="277"/>
      <c r="UOM1" s="277"/>
      <c r="UON1" s="277"/>
      <c r="UOO1" s="277"/>
      <c r="UOP1" s="277"/>
      <c r="UOQ1" s="277"/>
      <c r="UOR1" s="277"/>
      <c r="UOS1" s="277"/>
      <c r="UOT1" s="277"/>
      <c r="UOU1" s="277"/>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7"/>
      <c r="UVE1" s="277"/>
      <c r="UVF1" s="277"/>
      <c r="UVG1" s="277"/>
      <c r="UVH1" s="277"/>
      <c r="UVI1" s="277"/>
      <c r="UVJ1" s="277"/>
      <c r="UVK1" s="277"/>
      <c r="UVL1" s="277"/>
      <c r="UVM1" s="277"/>
      <c r="UVN1" s="277"/>
      <c r="UVO1" s="277"/>
      <c r="UVP1" s="277"/>
      <c r="UVQ1" s="277"/>
      <c r="UVR1" s="277"/>
      <c r="UVS1" s="277"/>
      <c r="UVT1" s="277"/>
      <c r="UVU1" s="277"/>
      <c r="UVV1" s="277"/>
      <c r="UVW1" s="277"/>
      <c r="UVX1" s="277"/>
      <c r="UVY1" s="277"/>
      <c r="UVZ1" s="277"/>
      <c r="UWA1" s="277"/>
      <c r="UWB1" s="277"/>
      <c r="UWC1" s="277"/>
      <c r="UWD1" s="277"/>
      <c r="UWE1" s="277"/>
      <c r="UWF1" s="277"/>
      <c r="UWG1" s="277"/>
      <c r="UWH1" s="277"/>
      <c r="UWI1" s="277"/>
      <c r="UWJ1" s="277"/>
      <c r="UWK1" s="277"/>
      <c r="UWL1" s="277"/>
      <c r="UWM1" s="277"/>
      <c r="UWN1" s="277"/>
      <c r="UWO1" s="277"/>
      <c r="UWP1" s="277"/>
      <c r="UWQ1" s="277"/>
      <c r="UWR1" s="277"/>
      <c r="UWS1" s="277"/>
      <c r="UWT1" s="277"/>
      <c r="UWU1" s="277"/>
      <c r="UWV1" s="277"/>
      <c r="UWW1" s="277"/>
      <c r="UWX1" s="277"/>
      <c r="UWY1" s="277"/>
      <c r="UWZ1" s="277"/>
      <c r="UXA1" s="277"/>
      <c r="UXB1" s="277"/>
      <c r="UXC1" s="277"/>
      <c r="UXD1" s="277"/>
      <c r="UXE1" s="277"/>
      <c r="UXF1" s="277"/>
      <c r="UXG1" s="277"/>
      <c r="UXH1" s="277"/>
      <c r="UXI1" s="277"/>
      <c r="UXJ1" s="277"/>
      <c r="UXK1" s="277"/>
      <c r="UXL1" s="277"/>
      <c r="UXM1" s="277"/>
      <c r="UXN1" s="277"/>
      <c r="UXO1" s="277"/>
      <c r="UXP1" s="277"/>
      <c r="UXQ1" s="277"/>
      <c r="UXR1" s="277"/>
      <c r="UXS1" s="277"/>
      <c r="UXT1" s="277"/>
      <c r="UXU1" s="277"/>
      <c r="UXV1" s="277"/>
      <c r="UXW1" s="277"/>
      <c r="UXX1" s="277"/>
      <c r="UXY1" s="277"/>
      <c r="UXZ1" s="277"/>
      <c r="UYA1" s="277"/>
      <c r="UYB1" s="277"/>
      <c r="UYC1" s="277"/>
      <c r="UYD1" s="277"/>
      <c r="UYE1" s="277"/>
      <c r="UYF1" s="277"/>
      <c r="UYG1" s="277"/>
      <c r="UYH1" s="277"/>
      <c r="UYI1" s="277"/>
      <c r="UYJ1" s="277"/>
      <c r="UYK1" s="277"/>
      <c r="UYL1" s="277"/>
      <c r="UYM1" s="277"/>
      <c r="UYN1" s="277"/>
      <c r="UYO1" s="277"/>
      <c r="UYP1" s="277"/>
      <c r="UYQ1" s="277"/>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7"/>
      <c r="VFA1" s="277"/>
      <c r="VFB1" s="277"/>
      <c r="VFC1" s="277"/>
      <c r="VFD1" s="277"/>
      <c r="VFE1" s="277"/>
      <c r="VFF1" s="277"/>
      <c r="VFG1" s="277"/>
      <c r="VFH1" s="277"/>
      <c r="VFI1" s="277"/>
      <c r="VFJ1" s="277"/>
      <c r="VFK1" s="277"/>
      <c r="VFL1" s="277"/>
      <c r="VFM1" s="277"/>
      <c r="VFN1" s="277"/>
      <c r="VFO1" s="277"/>
      <c r="VFP1" s="277"/>
      <c r="VFQ1" s="277"/>
      <c r="VFR1" s="277"/>
      <c r="VFS1" s="277"/>
      <c r="VFT1" s="277"/>
      <c r="VFU1" s="277"/>
      <c r="VFV1" s="277"/>
      <c r="VFW1" s="277"/>
      <c r="VFX1" s="277"/>
      <c r="VFY1" s="277"/>
      <c r="VFZ1" s="277"/>
      <c r="VGA1" s="277"/>
      <c r="VGB1" s="277"/>
      <c r="VGC1" s="277"/>
      <c r="VGD1" s="277"/>
      <c r="VGE1" s="277"/>
      <c r="VGF1" s="277"/>
      <c r="VGG1" s="277"/>
      <c r="VGH1" s="277"/>
      <c r="VGI1" s="277"/>
      <c r="VGJ1" s="277"/>
      <c r="VGK1" s="277"/>
      <c r="VGL1" s="277"/>
      <c r="VGM1" s="277"/>
      <c r="VGN1" s="277"/>
      <c r="VGO1" s="277"/>
      <c r="VGP1" s="277"/>
      <c r="VGQ1" s="277"/>
      <c r="VGR1" s="277"/>
      <c r="VGS1" s="277"/>
      <c r="VGT1" s="277"/>
      <c r="VGU1" s="277"/>
      <c r="VGV1" s="277"/>
      <c r="VGW1" s="277"/>
      <c r="VGX1" s="277"/>
      <c r="VGY1" s="277"/>
      <c r="VGZ1" s="277"/>
      <c r="VHA1" s="277"/>
      <c r="VHB1" s="277"/>
      <c r="VHC1" s="277"/>
      <c r="VHD1" s="277"/>
      <c r="VHE1" s="277"/>
      <c r="VHF1" s="277"/>
      <c r="VHG1" s="277"/>
      <c r="VHH1" s="277"/>
      <c r="VHI1" s="277"/>
      <c r="VHJ1" s="277"/>
      <c r="VHK1" s="277"/>
      <c r="VHL1" s="277"/>
      <c r="VHM1" s="277"/>
      <c r="VHN1" s="277"/>
      <c r="VHO1" s="277"/>
      <c r="VHP1" s="277"/>
      <c r="VHQ1" s="277"/>
      <c r="VHR1" s="277"/>
      <c r="VHS1" s="277"/>
      <c r="VHT1" s="277"/>
      <c r="VHU1" s="277"/>
      <c r="VHV1" s="277"/>
      <c r="VHW1" s="277"/>
      <c r="VHX1" s="277"/>
      <c r="VHY1" s="277"/>
      <c r="VHZ1" s="277"/>
      <c r="VIA1" s="277"/>
      <c r="VIB1" s="277"/>
      <c r="VIC1" s="277"/>
      <c r="VID1" s="277"/>
      <c r="VIE1" s="277"/>
      <c r="VIF1" s="277"/>
      <c r="VIG1" s="277"/>
      <c r="VIH1" s="277"/>
      <c r="VII1" s="277"/>
      <c r="VIJ1" s="277"/>
      <c r="VIK1" s="277"/>
      <c r="VIL1" s="277"/>
      <c r="VIM1" s="277"/>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7"/>
      <c r="VOW1" s="277"/>
      <c r="VOX1" s="277"/>
      <c r="VOY1" s="277"/>
      <c r="VOZ1" s="277"/>
      <c r="VPA1" s="277"/>
      <c r="VPB1" s="277"/>
      <c r="VPC1" s="277"/>
      <c r="VPD1" s="277"/>
      <c r="VPE1" s="277"/>
      <c r="VPF1" s="277"/>
      <c r="VPG1" s="277"/>
      <c r="VPH1" s="277"/>
      <c r="VPI1" s="277"/>
      <c r="VPJ1" s="277"/>
      <c r="VPK1" s="277"/>
      <c r="VPL1" s="277"/>
      <c r="VPM1" s="277"/>
      <c r="VPN1" s="277"/>
      <c r="VPO1" s="277"/>
      <c r="VPP1" s="277"/>
      <c r="VPQ1" s="277"/>
      <c r="VPR1" s="277"/>
      <c r="VPS1" s="277"/>
      <c r="VPT1" s="277"/>
      <c r="VPU1" s="277"/>
      <c r="VPV1" s="277"/>
      <c r="VPW1" s="277"/>
      <c r="VPX1" s="277"/>
      <c r="VPY1" s="277"/>
      <c r="VPZ1" s="277"/>
      <c r="VQA1" s="277"/>
      <c r="VQB1" s="277"/>
      <c r="VQC1" s="277"/>
      <c r="VQD1" s="277"/>
      <c r="VQE1" s="277"/>
      <c r="VQF1" s="277"/>
      <c r="VQG1" s="277"/>
      <c r="VQH1" s="277"/>
      <c r="VQI1" s="277"/>
      <c r="VQJ1" s="277"/>
      <c r="VQK1" s="277"/>
      <c r="VQL1" s="277"/>
      <c r="VQM1" s="277"/>
      <c r="VQN1" s="277"/>
      <c r="VQO1" s="277"/>
      <c r="VQP1" s="277"/>
      <c r="VQQ1" s="277"/>
      <c r="VQR1" s="277"/>
      <c r="VQS1" s="277"/>
      <c r="VQT1" s="277"/>
      <c r="VQU1" s="277"/>
      <c r="VQV1" s="277"/>
      <c r="VQW1" s="277"/>
      <c r="VQX1" s="277"/>
      <c r="VQY1" s="277"/>
      <c r="VQZ1" s="277"/>
      <c r="VRA1" s="277"/>
      <c r="VRB1" s="277"/>
      <c r="VRC1" s="277"/>
      <c r="VRD1" s="277"/>
      <c r="VRE1" s="277"/>
      <c r="VRF1" s="277"/>
      <c r="VRG1" s="277"/>
      <c r="VRH1" s="277"/>
      <c r="VRI1" s="277"/>
      <c r="VRJ1" s="277"/>
      <c r="VRK1" s="277"/>
      <c r="VRL1" s="277"/>
      <c r="VRM1" s="277"/>
      <c r="VRN1" s="277"/>
      <c r="VRO1" s="277"/>
      <c r="VRP1" s="277"/>
      <c r="VRQ1" s="277"/>
      <c r="VRR1" s="277"/>
      <c r="VRS1" s="277"/>
      <c r="VRT1" s="277"/>
      <c r="VRU1" s="277"/>
      <c r="VRV1" s="277"/>
      <c r="VRW1" s="277"/>
      <c r="VRX1" s="277"/>
      <c r="VRY1" s="277"/>
      <c r="VRZ1" s="277"/>
      <c r="VSA1" s="277"/>
      <c r="VSB1" s="277"/>
      <c r="VSC1" s="277"/>
      <c r="VSD1" s="277"/>
      <c r="VSE1" s="277"/>
      <c r="VSF1" s="277"/>
      <c r="VSG1" s="277"/>
      <c r="VSH1" s="277"/>
      <c r="VSI1" s="277"/>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7"/>
      <c r="VYS1" s="277"/>
      <c r="VYT1" s="277"/>
      <c r="VYU1" s="277"/>
      <c r="VYV1" s="277"/>
      <c r="VYW1" s="277"/>
      <c r="VYX1" s="277"/>
      <c r="VYY1" s="277"/>
      <c r="VYZ1" s="277"/>
      <c r="VZA1" s="277"/>
      <c r="VZB1" s="277"/>
      <c r="VZC1" s="277"/>
      <c r="VZD1" s="277"/>
      <c r="VZE1" s="277"/>
      <c r="VZF1" s="277"/>
      <c r="VZG1" s="277"/>
      <c r="VZH1" s="277"/>
      <c r="VZI1" s="277"/>
      <c r="VZJ1" s="277"/>
      <c r="VZK1" s="277"/>
      <c r="VZL1" s="277"/>
      <c r="VZM1" s="277"/>
      <c r="VZN1" s="277"/>
      <c r="VZO1" s="277"/>
      <c r="VZP1" s="277"/>
      <c r="VZQ1" s="277"/>
      <c r="VZR1" s="277"/>
      <c r="VZS1" s="277"/>
      <c r="VZT1" s="277"/>
      <c r="VZU1" s="277"/>
      <c r="VZV1" s="277"/>
      <c r="VZW1" s="277"/>
      <c r="VZX1" s="277"/>
      <c r="VZY1" s="277"/>
      <c r="VZZ1" s="277"/>
      <c r="WAA1" s="277"/>
      <c r="WAB1" s="277"/>
      <c r="WAC1" s="277"/>
      <c r="WAD1" s="277"/>
      <c r="WAE1" s="277"/>
      <c r="WAF1" s="277"/>
      <c r="WAG1" s="277"/>
      <c r="WAH1" s="277"/>
      <c r="WAI1" s="277"/>
      <c r="WAJ1" s="277"/>
      <c r="WAK1" s="277"/>
      <c r="WAL1" s="277"/>
      <c r="WAM1" s="277"/>
      <c r="WAN1" s="277"/>
      <c r="WAO1" s="277"/>
      <c r="WAP1" s="277"/>
      <c r="WAQ1" s="277"/>
      <c r="WAR1" s="277"/>
      <c r="WAS1" s="277"/>
      <c r="WAT1" s="277"/>
      <c r="WAU1" s="277"/>
      <c r="WAV1" s="277"/>
      <c r="WAW1" s="277"/>
      <c r="WAX1" s="277"/>
      <c r="WAY1" s="277"/>
      <c r="WAZ1" s="277"/>
      <c r="WBA1" s="277"/>
      <c r="WBB1" s="277"/>
      <c r="WBC1" s="277"/>
      <c r="WBD1" s="277"/>
      <c r="WBE1" s="277"/>
      <c r="WBF1" s="277"/>
      <c r="WBG1" s="277"/>
      <c r="WBH1" s="277"/>
      <c r="WBI1" s="277"/>
      <c r="WBJ1" s="277"/>
      <c r="WBK1" s="277"/>
      <c r="WBL1" s="277"/>
      <c r="WBM1" s="277"/>
      <c r="WBN1" s="277"/>
      <c r="WBO1" s="277"/>
      <c r="WBP1" s="277"/>
      <c r="WBQ1" s="277"/>
      <c r="WBR1" s="277"/>
      <c r="WBS1" s="277"/>
      <c r="WBT1" s="277"/>
      <c r="WBU1" s="277"/>
      <c r="WBV1" s="277"/>
      <c r="WBW1" s="277"/>
      <c r="WBX1" s="277"/>
      <c r="WBY1" s="277"/>
      <c r="WBZ1" s="277"/>
      <c r="WCA1" s="277"/>
      <c r="WCB1" s="277"/>
      <c r="WCC1" s="277"/>
      <c r="WCD1" s="277"/>
      <c r="WCE1" s="277"/>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7"/>
      <c r="WIO1" s="277"/>
      <c r="WIP1" s="277"/>
      <c r="WIQ1" s="277"/>
      <c r="WIR1" s="277"/>
      <c r="WIS1" s="277"/>
      <c r="WIT1" s="277"/>
      <c r="WIU1" s="277"/>
      <c r="WIV1" s="277"/>
      <c r="WIW1" s="277"/>
      <c r="WIX1" s="277"/>
      <c r="WIY1" s="277"/>
      <c r="WIZ1" s="277"/>
      <c r="WJA1" s="277"/>
      <c r="WJB1" s="277"/>
      <c r="WJC1" s="277"/>
      <c r="WJD1" s="277"/>
      <c r="WJE1" s="277"/>
      <c r="WJF1" s="277"/>
      <c r="WJG1" s="277"/>
      <c r="WJH1" s="277"/>
      <c r="WJI1" s="277"/>
      <c r="WJJ1" s="277"/>
      <c r="WJK1" s="277"/>
      <c r="WJL1" s="277"/>
      <c r="WJM1" s="277"/>
      <c r="WJN1" s="277"/>
      <c r="WJO1" s="277"/>
      <c r="WJP1" s="277"/>
      <c r="WJQ1" s="277"/>
      <c r="WJR1" s="277"/>
      <c r="WJS1" s="277"/>
      <c r="WJT1" s="277"/>
      <c r="WJU1" s="277"/>
      <c r="WJV1" s="277"/>
      <c r="WJW1" s="277"/>
      <c r="WJX1" s="277"/>
      <c r="WJY1" s="277"/>
      <c r="WJZ1" s="277"/>
      <c r="WKA1" s="277"/>
      <c r="WKB1" s="277"/>
      <c r="WKC1" s="277"/>
      <c r="WKD1" s="277"/>
      <c r="WKE1" s="277"/>
      <c r="WKF1" s="277"/>
      <c r="WKG1" s="277"/>
      <c r="WKH1" s="277"/>
      <c r="WKI1" s="277"/>
      <c r="WKJ1" s="277"/>
      <c r="WKK1" s="277"/>
      <c r="WKL1" s="277"/>
      <c r="WKM1" s="277"/>
      <c r="WKN1" s="277"/>
      <c r="WKO1" s="277"/>
      <c r="WKP1" s="277"/>
      <c r="WKQ1" s="277"/>
      <c r="WKR1" s="277"/>
      <c r="WKS1" s="277"/>
      <c r="WKT1" s="277"/>
      <c r="WKU1" s="277"/>
      <c r="WKV1" s="277"/>
      <c r="WKW1" s="277"/>
      <c r="WKX1" s="277"/>
      <c r="WKY1" s="277"/>
      <c r="WKZ1" s="277"/>
      <c r="WLA1" s="277"/>
      <c r="WLB1" s="277"/>
      <c r="WLC1" s="277"/>
      <c r="WLD1" s="277"/>
      <c r="WLE1" s="277"/>
      <c r="WLF1" s="277"/>
      <c r="WLG1" s="277"/>
      <c r="WLH1" s="277"/>
      <c r="WLI1" s="277"/>
      <c r="WLJ1" s="277"/>
      <c r="WLK1" s="277"/>
      <c r="WLL1" s="277"/>
      <c r="WLM1" s="277"/>
      <c r="WLN1" s="277"/>
      <c r="WLO1" s="277"/>
      <c r="WLP1" s="277"/>
      <c r="WLQ1" s="277"/>
      <c r="WLR1" s="277"/>
      <c r="WLS1" s="277"/>
      <c r="WLT1" s="277"/>
      <c r="WLU1" s="277"/>
      <c r="WLV1" s="277"/>
      <c r="WLW1" s="277"/>
      <c r="WLX1" s="277"/>
      <c r="WLY1" s="277"/>
      <c r="WLZ1" s="277"/>
      <c r="WMA1" s="277"/>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7"/>
      <c r="WSK1" s="277"/>
      <c r="WSL1" s="277"/>
      <c r="WSM1" s="277"/>
      <c r="WSN1" s="277"/>
      <c r="WSO1" s="277"/>
      <c r="WSP1" s="277"/>
      <c r="WSQ1" s="277"/>
      <c r="WSR1" s="277"/>
      <c r="WSS1" s="277"/>
      <c r="WST1" s="277"/>
      <c r="WSU1" s="277"/>
      <c r="WSV1" s="277"/>
      <c r="WSW1" s="277"/>
      <c r="WSX1" s="277"/>
      <c r="WSY1" s="277"/>
      <c r="WSZ1" s="277"/>
      <c r="WTA1" s="277"/>
      <c r="WTB1" s="277"/>
      <c r="WTC1" s="277"/>
      <c r="WTD1" s="277"/>
      <c r="WTE1" s="277"/>
      <c r="WTF1" s="277"/>
      <c r="WTG1" s="277"/>
      <c r="WTH1" s="277"/>
      <c r="WTI1" s="277"/>
      <c r="WTJ1" s="277"/>
      <c r="WTK1" s="277"/>
      <c r="WTL1" s="277"/>
      <c r="WTM1" s="277"/>
      <c r="WTN1" s="277"/>
      <c r="WTO1" s="277"/>
      <c r="WTP1" s="277"/>
      <c r="WTQ1" s="277"/>
      <c r="WTR1" s="277"/>
      <c r="WTS1" s="277"/>
      <c r="WTT1" s="277"/>
      <c r="WTU1" s="277"/>
      <c r="WTV1" s="277"/>
      <c r="WTW1" s="277"/>
      <c r="WTX1" s="277"/>
      <c r="WTY1" s="277"/>
      <c r="WTZ1" s="277"/>
      <c r="WUA1" s="277"/>
      <c r="WUB1" s="277"/>
      <c r="WUC1" s="277"/>
      <c r="WUD1" s="277"/>
      <c r="WUE1" s="277"/>
      <c r="WUF1" s="277"/>
      <c r="WUG1" s="277"/>
      <c r="WUH1" s="277"/>
      <c r="WUI1" s="277"/>
      <c r="WUJ1" s="277"/>
      <c r="WUK1" s="277"/>
      <c r="WUL1" s="277"/>
      <c r="WUM1" s="277"/>
      <c r="WUN1" s="277"/>
      <c r="WUO1" s="277"/>
      <c r="WUP1" s="277"/>
      <c r="WUQ1" s="277"/>
      <c r="WUR1" s="277"/>
      <c r="WUS1" s="277"/>
      <c r="WUT1" s="277"/>
      <c r="WUU1" s="277"/>
      <c r="WUV1" s="277"/>
      <c r="WUW1" s="277"/>
      <c r="WUX1" s="277"/>
      <c r="WUY1" s="277"/>
      <c r="WUZ1" s="277"/>
      <c r="WVA1" s="277"/>
      <c r="WVB1" s="277"/>
      <c r="WVC1" s="277"/>
      <c r="WVD1" s="277"/>
      <c r="WVE1" s="277"/>
      <c r="WVF1" s="277"/>
      <c r="WVG1" s="277"/>
      <c r="WVH1" s="277"/>
      <c r="WVI1" s="277"/>
      <c r="WVJ1" s="277"/>
      <c r="WVK1" s="277"/>
      <c r="WVL1" s="277"/>
      <c r="WVM1" s="277"/>
      <c r="WVN1" s="277"/>
      <c r="WVO1" s="277"/>
      <c r="WVP1" s="277"/>
      <c r="WVQ1" s="277"/>
      <c r="WVR1" s="277"/>
      <c r="WVS1" s="277"/>
      <c r="WVT1" s="277"/>
      <c r="WVU1" s="277"/>
      <c r="WVV1" s="277"/>
      <c r="WVW1" s="277"/>
      <c r="WVX1" s="277"/>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116</v>
      </c>
      <c r="C4" s="36" t="s">
        <v>117</v>
      </c>
      <c r="D4" s="36" t="s">
        <v>118</v>
      </c>
      <c r="E4" s="35" t="s">
        <v>119</v>
      </c>
      <c r="F4" s="35" t="s">
        <v>120</v>
      </c>
      <c r="G4" s="35" t="s">
        <v>73</v>
      </c>
      <c r="H4" s="35" t="s">
        <v>110</v>
      </c>
      <c r="I4" s="35" t="s">
        <v>121</v>
      </c>
      <c r="J4" s="35" t="s">
        <v>122</v>
      </c>
      <c r="K4" s="35" t="s">
        <v>123</v>
      </c>
      <c r="L4" s="35" t="s">
        <v>124</v>
      </c>
      <c r="M4" s="35" t="s">
        <v>125</v>
      </c>
      <c r="N4" s="35" t="s">
        <v>126</v>
      </c>
      <c r="O4" s="35" t="s">
        <v>127</v>
      </c>
      <c r="P4" s="35" t="s">
        <v>128</v>
      </c>
      <c r="Q4" s="35" t="s">
        <v>119</v>
      </c>
      <c r="R4" s="57" t="s">
        <v>129</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3" t="s">
        <v>130</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0</v>
      </c>
      <c r="I5" s="295">
        <f t="shared" si="0"/>
        <v>0</v>
      </c>
      <c r="J5" s="295">
        <f t="shared" si="0"/>
        <v>0</v>
      </c>
      <c r="K5" s="295">
        <f t="shared" si="0"/>
        <v>0</v>
      </c>
      <c r="L5" s="295">
        <f t="shared" si="0"/>
        <v>0</v>
      </c>
      <c r="M5" s="295">
        <f t="shared" si="0"/>
        <v>0</v>
      </c>
      <c r="N5" s="295">
        <f t="shared" si="0"/>
        <v>0</v>
      </c>
      <c r="O5" s="295">
        <f t="shared" si="0"/>
        <v>0</v>
      </c>
      <c r="P5" s="295">
        <f t="shared" si="0"/>
        <v>0</v>
      </c>
      <c r="Q5" s="295">
        <f t="shared" si="0"/>
        <v>0</v>
      </c>
      <c r="R5" s="56" t="str">
        <f>+Probacionistas!$B$1</f>
        <v>Juliaca</v>
      </c>
    </row>
    <row r="6" spans="1:16144">
      <c r="A6" s="3"/>
      <c r="B6" s="9"/>
      <c r="C6" s="4"/>
      <c r="D6" s="4"/>
      <c r="E6" s="6"/>
      <c r="F6" s="6"/>
      <c r="G6" s="6"/>
      <c r="H6" s="6"/>
      <c r="I6" s="6"/>
      <c r="J6" s="6"/>
      <c r="K6" s="6"/>
      <c r="L6" s="6"/>
      <c r="M6" s="6"/>
      <c r="N6" s="6"/>
      <c r="O6" s="6"/>
      <c r="P6" s="6"/>
      <c r="Q6" s="6"/>
      <c r="R6" s="56" t="str">
        <f>+Probacionistas!$B$1</f>
        <v>Juliaca</v>
      </c>
    </row>
    <row r="7" spans="1:16144">
      <c r="A7" s="3">
        <v>2.8</v>
      </c>
      <c r="B7" s="296" t="s">
        <v>131</v>
      </c>
      <c r="C7" s="4">
        <f>+SUM(F7:K7)</f>
        <v>0</v>
      </c>
      <c r="D7" s="4">
        <f>+SUM(F7:Q7)</f>
        <v>0</v>
      </c>
      <c r="E7" s="8">
        <v>0</v>
      </c>
      <c r="F7" s="295">
        <f>COUNTIFS(Probacionistas!$AP:$AP,"&lt;&gt;"" ",Probacionistas!$P:$P,"Inscrito nuevo",Probacionistas!$F:$F,"&gt;="&amp;DATEVALUE("01/"&amp;F3&amp;"/"&amp;$F$2),Probacionistas!$F:$F,"&lt;="&amp;EOMONTH(DATEVALUE("01/"&amp;F3&amp;"/"&amp;$F$2),0))</f>
        <v>0</v>
      </c>
      <c r="G7" s="295">
        <f>COUNTIFS(Probacionistas!$AP:$AP,"&lt;&gt;"" ",Probacionistas!$P:$P,"Inscrito nuevo",Probacionistas!$F:$F,"&gt;="&amp;DATEVALUE("01/"&amp;G3&amp;"/"&amp;$F$2),Probacionistas!$F:$F,"&lt;="&amp;EOMONTH(DATEVALUE("01/"&amp;G3&amp;"/"&amp;$F$2),0))</f>
        <v>0</v>
      </c>
      <c r="H7" s="295">
        <f>COUNTIFS(Probacionistas!$AP:$AP,"&lt;&gt;"" ",Probacionistas!$P:$P,"Inscrito nuevo",Probacionistas!$F:$F,"&gt;="&amp;DATEVALUE("01/"&amp;H3&amp;"/"&amp;$F$2),Probacionistas!$F:$F,"&lt;="&amp;EOMONTH(DATEVALUE("01/"&amp;H3&amp;"/"&amp;$F$2),0))</f>
        <v>0</v>
      </c>
      <c r="I7" s="295">
        <f>COUNTIFS(Probacionistas!$AP:$AP,"&lt;&gt;"" ",Probacionistas!$P:$P,"Inscrito nuevo",Probacionistas!$F:$F,"&gt;="&amp;DATEVALUE("01/"&amp;I3&amp;"/"&amp;$F$2),Probacionistas!$F:$F,"&lt;="&amp;EOMONTH(DATEVALUE("01/"&amp;I3&amp;"/"&amp;$F$2),0))</f>
        <v>0</v>
      </c>
      <c r="J7" s="295">
        <f>COUNTIFS(Probacionistas!$AP:$AP,"&lt;&gt;"" ",Probacionistas!$P:$P,"Inscrito nuevo",Probacionistas!$F:$F,"&gt;="&amp;DATEVALUE("01/"&amp;J3&amp;"/"&amp;$F$2),Probacionistas!$F:$F,"&lt;="&amp;EOMONTH(DATEVALUE("01/"&amp;J3&amp;"/"&amp;$F$2),0))</f>
        <v>0</v>
      </c>
      <c r="K7" s="295">
        <f>COUNTIFS(Probacionistas!$AP:$AP,"&lt;&gt;"" ",Probacionistas!$P:$P,"Inscrito nuevo",Probacionistas!$F:$F,"&gt;="&amp;DATEVALUE("01/"&amp;K3&amp;"/"&amp;$F$2),Probacionistas!$F:$F,"&lt;="&amp;EOMONTH(DATEVALUE("01/"&amp;K3&amp;"/"&amp;$F$2),0))</f>
        <v>0</v>
      </c>
      <c r="L7" s="295">
        <f>COUNTIFS(Probacionistas!$AP:$AP,"&lt;&gt;"" ",Probacionistas!$P:$P,"Inscrito nuevo",Probacionistas!$F:$F,"&gt;="&amp;DATEVALUE("01/"&amp;L3&amp;"/"&amp;$F$2),Probacionistas!$F:$F,"&lt;="&amp;EOMONTH(DATEVALUE("01/"&amp;L3&amp;"/"&amp;$F$2),0))</f>
        <v>0</v>
      </c>
      <c r="M7" s="295">
        <f>COUNTIFS(Probacionistas!$AP:$AP,"&lt;&gt;"" ",Probacionistas!$P:$P,"Inscrito nuevo",Probacionistas!$F:$F,"&gt;="&amp;DATEVALUE("01/"&amp;M3&amp;"/"&amp;$F$2),Probacionistas!$F:$F,"&lt;="&amp;EOMONTH(DATEVALUE("01/"&amp;M3&amp;"/"&amp;$F$2),0))</f>
        <v>0</v>
      </c>
      <c r="N7" s="295">
        <f>COUNTIFS(Probacionistas!$AP:$AP,"&lt;&gt;"" ",Probacionistas!$P:$P,"Inscrito nuevo",Probacionistas!$F:$F,"&gt;="&amp;DATEVALUE("01/"&amp;N3&amp;"/"&amp;$F$2),Probacionistas!$F:$F,"&lt;="&amp;EOMONTH(DATEVALUE("01/"&amp;N3&amp;"/"&amp;$F$2),0))</f>
        <v>0</v>
      </c>
      <c r="O7" s="295">
        <f>COUNTIFS(Probacionistas!$AP:$AP,"&lt;&gt;"" ",Probacionistas!$P:$P,"Inscrito nuevo",Probacionistas!$F:$F,"&gt;="&amp;DATEVALUE("01/"&amp;O3&amp;"/"&amp;$F$2),Probacionistas!$F:$F,"&lt;="&amp;EOMONTH(DATEVALUE("01/"&amp;O3&amp;"/"&amp;$F$2),0))</f>
        <v>0</v>
      </c>
      <c r="P7" s="295">
        <f>COUNTIFS(Probacionistas!$AP:$AP,"&lt;&gt;"" ",Probacionistas!$P:$P,"Inscrito nuevo",Probacionistas!$F:$F,"&gt;="&amp;DATEVALUE("01/"&amp;P3&amp;"/"&amp;$F$2),Probacionistas!$F:$F,"&lt;="&amp;EOMONTH(DATEVALUE("01/"&amp;P3&amp;"/"&amp;$F$2),0))</f>
        <v>0</v>
      </c>
      <c r="Q7" s="295">
        <f>COUNTIFS(Probacionistas!$AP:$AP,"&lt;&gt;"" ",Probacionistas!$P:$P,"Inscrito nuevo",Probacionistas!$F:$F,"&gt;="&amp;DATEVALUE("01/"&amp;Q3&amp;"/"&amp;$F$2),Probacionistas!$F:$F,"&lt;="&amp;EOMONTH(DATEVALUE("01/"&amp;Q3&amp;"/"&amp;$F$2),0))</f>
        <v>0</v>
      </c>
      <c r="R7" s="56" t="str">
        <f>+Probacionistas!$B$1</f>
        <v>Juliaca</v>
      </c>
      <c r="S7" s="62"/>
    </row>
    <row r="8" spans="1:16144">
      <c r="A8" s="3">
        <v>2.82</v>
      </c>
      <c r="B8" s="296" t="s">
        <v>132</v>
      </c>
      <c r="C8" s="4">
        <f>+SUM(F8:K8)</f>
        <v>0</v>
      </c>
      <c r="D8" s="4">
        <f>+SUM(F8:Q8)</f>
        <v>0</v>
      </c>
      <c r="E8" s="22">
        <f>COUNTIFS(Probacionistas!$O:$O,"&lt;&gt;"" ",Probacionistas!$AR:$AR,"Asistió",Probacionistas!$X:$X,"&gt;="&amp;DATEVALUE("01/"&amp;E3&amp;"/"&amp;$E$2),Probacionistas!$W:$W,"&lt;="&amp;EOMONTH(DATEVALUE("01/"&amp;E3&amp;"/"&amp;$E$2),0) )</f>
        <v>0</v>
      </c>
      <c r="F8" s="295">
        <f>COUNTIFS(Probacionistas!$P:$P,"Inscrito nuevo",Probacionistas!$AP:$AP,"Asistió",Probacionistas!$F:$F,"&lt;="&amp;EOMONTH(DATEVALUE("01/"&amp;F3&amp;"/"&amp;$F$2),0),Probacionistas!$V:$V,"&gt;="&amp;DATEVALUE("01/"&amp;F3&amp;"/"&amp;$F$2),Probacionistas!$N:$N, "&lt;="&amp;"28")</f>
        <v>0</v>
      </c>
      <c r="G8" s="295">
        <f>COUNTIFS(Probacionistas!$P:$P,"Inscrito nuevo",Probacionistas!$AP:$AP,"Asistió",Probacionistas!$F:$F,"&lt;="&amp;EOMONTH(DATEVALUE("01/"&amp;G3&amp;"/"&amp;$F$2),0),Probacionistas!$V:$V,"&gt;="&amp;DATEVALUE("01/"&amp;G3&amp;"/"&amp;$F$2),Probacionistas!$N:$N, "&lt;="&amp;"28")</f>
        <v>0</v>
      </c>
      <c r="H8" s="295">
        <f>COUNTIFS(Probacionistas!$P:$P,"Inscrito nuevo",Probacionistas!$AP:$AP,"Asistió",Probacionistas!$F:$F,"&lt;="&amp;EOMONTH(DATEVALUE("01/"&amp;H3&amp;"/"&amp;$F$2),0),Probacionistas!$V:$V,"&gt;="&amp;DATEVALUE("01/"&amp;H3&amp;"/"&amp;$F$2),Probacionistas!$N:$N, "&lt;="&amp;"28")</f>
        <v>0</v>
      </c>
      <c r="I8" s="295">
        <f>COUNTIFS(Probacionistas!$P:$P,"Inscrito nuevo",Probacionistas!$AP:$AP,"Asistió",Probacionistas!$F:$F,"&lt;="&amp;EOMONTH(DATEVALUE("01/"&amp;I3&amp;"/"&amp;$F$2),0),Probacionistas!$V:$V,"&gt;="&amp;DATEVALUE("01/"&amp;I3&amp;"/"&amp;$F$2),Probacionistas!$N:$N, "&lt;="&amp;"28")</f>
        <v>0</v>
      </c>
      <c r="J8" s="295">
        <f>COUNTIFS(Probacionistas!$P:$P,"Inscrito nuevo",Probacionistas!$AP:$AP,"Asistió",Probacionistas!$F:$F,"&lt;="&amp;EOMONTH(DATEVALUE("01/"&amp;J3&amp;"/"&amp;$F$2),0),Probacionistas!$V:$V,"&gt;="&amp;DATEVALUE("01/"&amp;J3&amp;"/"&amp;$F$2),Probacionistas!$N:$N, "&lt;="&amp;"28")</f>
        <v>0</v>
      </c>
      <c r="K8" s="295">
        <f>COUNTIFS(Probacionistas!$P:$P,"Inscrito nuevo",Probacionistas!$AP:$AP,"Asistió",Probacionistas!$F:$F,"&lt;="&amp;EOMONTH(DATEVALUE("01/"&amp;K3&amp;"/"&amp;$F$2),0),Probacionistas!$V:$V,"&gt;="&amp;DATEVALUE("01/"&amp;K3&amp;"/"&amp;$F$2),Probacionistas!$N:$N, "&lt;="&amp;"28")</f>
        <v>0</v>
      </c>
      <c r="L8" s="295">
        <f>COUNTIFS(Probacionistas!$P:$P,"Inscrito nuevo",Probacionistas!$AP:$AP,"Asistió",Probacionistas!$F:$F,"&lt;="&amp;EOMONTH(DATEVALUE("01/"&amp;L3&amp;"/"&amp;$F$2),0),Probacionistas!$V:$V,"&gt;="&amp;DATEVALUE("01/"&amp;L3&amp;"/"&amp;$F$2),Probacionistas!$N:$N, "&lt;="&amp;"28")</f>
        <v>0</v>
      </c>
      <c r="M8" s="295">
        <f>COUNTIFS(Probacionistas!$P:$P,"Inscrito nuevo",Probacionistas!$AP:$AP,"Asistió",Probacionistas!$F:$F,"&lt;="&amp;EOMONTH(DATEVALUE("01/"&amp;M3&amp;"/"&amp;$F$2),0),Probacionistas!$V:$V,"&gt;="&amp;DATEVALUE("01/"&amp;M3&amp;"/"&amp;$F$2),Probacionistas!$N:$N, "&lt;="&amp;"28")</f>
        <v>0</v>
      </c>
      <c r="N8" s="295">
        <f>COUNTIFS(Probacionistas!$P:$P,"Inscrito nuevo",Probacionistas!$AP:$AP,"Asistió",Probacionistas!$F:$F,"&lt;="&amp;EOMONTH(DATEVALUE("01/"&amp;N3&amp;"/"&amp;$F$2),0),Probacionistas!$V:$V,"&gt;="&amp;DATEVALUE("01/"&amp;N3&amp;"/"&amp;$F$2),Probacionistas!$N:$N, "&lt;="&amp;"28")</f>
        <v>0</v>
      </c>
      <c r="O8" s="295">
        <f>COUNTIFS(Probacionistas!$P:$P,"Inscrito nuevo",Probacionistas!$AP:$AP,"Asistió",Probacionistas!$F:$F,"&lt;="&amp;EOMONTH(DATEVALUE("01/"&amp;O3&amp;"/"&amp;$F$2),0),Probacionistas!$V:$V,"&gt;="&amp;DATEVALUE("01/"&amp;O3&amp;"/"&amp;$F$2),Probacionistas!$N:$N, "&lt;="&amp;"28")</f>
        <v>0</v>
      </c>
      <c r="P8" s="295">
        <f>COUNTIFS(Probacionistas!$P:$P,"Inscrito nuevo",Probacionistas!$AP:$AP,"Asistió",Probacionistas!$F:$F,"&lt;="&amp;EOMONTH(DATEVALUE("01/"&amp;P3&amp;"/"&amp;$F$2),0),Probacionistas!$V:$V,"&gt;="&amp;DATEVALUE("01/"&amp;P3&amp;"/"&amp;$F$2),Probacionistas!$N:$N, "&lt;="&amp;"28")</f>
        <v>0</v>
      </c>
      <c r="Q8" s="295">
        <f>COUNTIFS(Probacionistas!$P:$P,"Inscrito nuevo",Probacionistas!$AP:$AP,"Asistió",Probacionistas!$F:$F,"&lt;="&amp;EOMONTH(DATEVALUE("01/"&amp;Q3&amp;"/"&amp;$F$2),0),Probacionistas!$V:$V,"&gt;="&amp;DATEVALUE("01/"&amp;Q3&amp;"/"&amp;$F$2),Probacionistas!$N:$N, "&lt;="&amp;"28")</f>
        <v>0</v>
      </c>
      <c r="R8" s="56" t="str">
        <f>+Probacionistas!$B$1</f>
        <v>Juliaca</v>
      </c>
    </row>
    <row r="9" spans="1:16144">
      <c r="A9" s="306"/>
      <c r="B9" s="296"/>
      <c r="C9" s="307"/>
      <c r="D9" s="307"/>
      <c r="E9" s="295"/>
      <c r="F9" s="295"/>
      <c r="G9" s="295"/>
      <c r="H9" s="295"/>
      <c r="I9" s="295"/>
      <c r="J9" s="295"/>
      <c r="K9" s="295"/>
      <c r="L9" s="295"/>
      <c r="M9" s="295"/>
      <c r="N9" s="295"/>
      <c r="O9" s="295"/>
      <c r="P9" s="295"/>
      <c r="Q9" s="295"/>
      <c r="R9" s="56" t="str">
        <f>+Probacionistas!$B$1</f>
        <v>Juliaca</v>
      </c>
    </row>
    <row r="10" spans="1:16144">
      <c r="A10" s="297">
        <v>2.101</v>
      </c>
      <c r="B10" s="298" t="s">
        <v>133</v>
      </c>
      <c r="C10" s="4">
        <f>+SUM(F10:K10)</f>
        <v>0</v>
      </c>
      <c r="D10" s="4">
        <f>+SUM(F10:Q10)</f>
        <v>0</v>
      </c>
      <c r="E10" s="22">
        <f>COUNTIFS(Probacionistas!$F$4:$F$584,"&lt;="&amp;EOMONTH(DATEVALUE("01/"&amp;E3&amp;"/"&amp;$E$2),0),Probacionistas!$V$4:$V$584,"&gt;="&amp;DATEVALUE("01/"&amp;E3&amp;"/"&amp;$E$2),Probacionistas!$N$4:$N$584,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0</v>
      </c>
      <c r="H10" s="295">
        <f>COUNTIFS(Probacionistas!$AP:$AP,"&lt;&gt;"" ",Probacionistas!$BJ:$BJ,"ALTA",Probacionistas!$BI:$BI,"&gt;="&amp;DATEVALUE("01/"&amp;H3&amp;"/"&amp;$F$2),Probacionistas!$BI:$BI,"&lt;="&amp;EOMONTH(DATEVALUE("01/"&amp;H3&amp;"/"&amp;$F$2),0),Probacionistas!$BH:$BH,"FALSO")</f>
        <v>0</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6" t="str">
        <f>+Probacionistas!$B$1</f>
        <v>Juliaca</v>
      </c>
    </row>
    <row r="11" spans="1:16144">
      <c r="A11" s="297">
        <v>2.11</v>
      </c>
      <c r="B11" s="299" t="s">
        <v>134</v>
      </c>
      <c r="C11" s="4">
        <f>+SUM(F11:K11)</f>
        <v>0</v>
      </c>
      <c r="D11" s="4">
        <f>+SUM(F11:Q11)</f>
        <v>0</v>
      </c>
      <c r="E11" s="22"/>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6" t="str">
        <f>+Probacionistas!$B$1</f>
        <v>Juliaca</v>
      </c>
    </row>
    <row r="12" spans="1:16144">
      <c r="A12" s="297">
        <v>2.12</v>
      </c>
      <c r="B12" s="300" t="s">
        <v>135</v>
      </c>
      <c r="C12" s="4">
        <f>+C5+C10-C11-C13</f>
        <v>0</v>
      </c>
      <c r="D12" s="4">
        <f>+D5+D10-D11-D13</f>
        <v>0</v>
      </c>
      <c r="E12" s="22"/>
      <c r="F12" s="295">
        <f t="shared" ref="F12:Q12" si="1">+F5+F10-F11-F13</f>
        <v>0</v>
      </c>
      <c r="G12" s="295">
        <f t="shared" si="1"/>
        <v>0</v>
      </c>
      <c r="H12" s="295">
        <f t="shared" si="1"/>
        <v>0</v>
      </c>
      <c r="I12" s="295">
        <f t="shared" si="1"/>
        <v>0</v>
      </c>
      <c r="J12" s="295">
        <f t="shared" si="1"/>
        <v>0</v>
      </c>
      <c r="K12" s="295">
        <f t="shared" si="1"/>
        <v>0</v>
      </c>
      <c r="L12" s="295">
        <f t="shared" si="1"/>
        <v>0</v>
      </c>
      <c r="M12" s="295">
        <f t="shared" si="1"/>
        <v>0</v>
      </c>
      <c r="N12" s="295">
        <f t="shared" si="1"/>
        <v>0</v>
      </c>
      <c r="O12" s="295">
        <f t="shared" si="1"/>
        <v>0</v>
      </c>
      <c r="P12" s="295">
        <f t="shared" si="1"/>
        <v>0</v>
      </c>
      <c r="Q12" s="295">
        <f t="shared" si="1"/>
        <v>0</v>
      </c>
      <c r="R12" s="56" t="str">
        <f>+Probacionistas!$B$1</f>
        <v>Juliaca</v>
      </c>
    </row>
    <row r="13" spans="1:16144">
      <c r="A13" s="297">
        <v>2.13</v>
      </c>
      <c r="B13" s="300" t="s">
        <v>136</v>
      </c>
      <c r="C13" s="4">
        <f>+SUM(F13:K13)</f>
        <v>0</v>
      </c>
      <c r="D13" s="4">
        <f>+SUM(F13:Q13)</f>
        <v>0</v>
      </c>
      <c r="E13" s="22"/>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6" t="str">
        <f>+Probacionistas!$B$1</f>
        <v>Juliaca</v>
      </c>
    </row>
    <row r="14" spans="1:16144">
      <c r="A14" s="297">
        <v>2.14</v>
      </c>
      <c r="B14" s="300" t="s">
        <v>137</v>
      </c>
      <c r="C14" s="301">
        <f>IFERROR(C13/(C5+C10),0)</f>
        <v>0</v>
      </c>
      <c r="D14" s="301">
        <f>IFERROR(D13/(D5+D10),0)</f>
        <v>0</v>
      </c>
      <c r="E14" s="22"/>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6" t="str">
        <f>+Probacionistas!$B$1</f>
        <v>Juliaca</v>
      </c>
    </row>
    <row r="15" spans="1:16144">
      <c r="A15" s="297">
        <v>2.15</v>
      </c>
      <c r="B15" s="300" t="s">
        <v>138</v>
      </c>
      <c r="C15" s="301">
        <f>IFERROR(C11/(C5+C10),0)</f>
        <v>0</v>
      </c>
      <c r="D15" s="301">
        <f>IFERROR(D11/(D5+D10),0)</f>
        <v>0</v>
      </c>
      <c r="E15" s="22"/>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6" t="str">
        <f>+Probacionistas!$B$1</f>
        <v>Juliaca</v>
      </c>
    </row>
    <row r="16" spans="1:16144">
      <c r="A16" s="297">
        <v>2.16</v>
      </c>
      <c r="B16" s="296" t="s">
        <v>139</v>
      </c>
      <c r="C16" s="4">
        <f>+SUM(E16:L16)</f>
        <v>0</v>
      </c>
      <c r="D16" s="4">
        <f>+SUM(E16:Q16)</f>
        <v>0</v>
      </c>
      <c r="E16" s="22"/>
      <c r="F16" s="29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0</v>
      </c>
      <c r="G16" s="29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0</v>
      </c>
      <c r="H16" s="29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0</v>
      </c>
      <c r="I16" s="29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0</v>
      </c>
      <c r="J16" s="29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0</v>
      </c>
      <c r="K16" s="29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9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Juliaca</v>
      </c>
    </row>
    <row r="17" spans="1:18">
      <c r="A17" s="303">
        <v>1</v>
      </c>
      <c r="B17" s="296" t="s">
        <v>140</v>
      </c>
      <c r="C17" s="4">
        <f>+SUM(F17:K17)</f>
        <v>0</v>
      </c>
      <c r="D17" s="4">
        <f>+SUM(F17:Q17)</f>
        <v>0</v>
      </c>
      <c r="E17" s="22"/>
      <c r="F17" s="29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0</v>
      </c>
      <c r="G17" s="29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9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Juliaca</v>
      </c>
    </row>
    <row r="18" spans="1:18">
      <c r="A18" s="297">
        <v>2.17</v>
      </c>
      <c r="B18" s="304" t="s">
        <v>141</v>
      </c>
      <c r="C18" s="4">
        <f>+SUM(F18:K18)</f>
        <v>6</v>
      </c>
      <c r="D18" s="4">
        <f>+SUM(F18:Q18)</f>
        <v>12</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1</v>
      </c>
      <c r="G18" s="295" cm="1">
        <f t="array" ref="G18">IFERROR(ROWS(_xlfn.UNIQUE(_xlfn._xlws.FILTER(_xlfn.VSTACK(Tabla1[Ética], Tabla1[Soc - FH]),
      (MONTH(_xlfn.VSTACK(Tabla1[Fecha Inicio grupo], Tabla1[Fecha Inicio grupo])) = MONTH(DATEVALUE("01/"&amp;G3&amp;"/"&amp;$F$2))    ) * (_xlfn.VSTACK(Tabla1[Ética], Tabla1[Soc - FH]) &lt;&gt; "")))),0)</f>
        <v>1</v>
      </c>
      <c r="H18" s="295" cm="1">
        <f t="array" ref="H18">IFERROR(ROWS(_xlfn.UNIQUE(_xlfn._xlws.FILTER(_xlfn.VSTACK(Tabla1[Ética], Tabla1[Soc - FH]),
      (MONTH(_xlfn.VSTACK(Tabla1[Fecha Inicio grupo], Tabla1[Fecha Inicio grupo])) = MONTH(DATEVALUE("01/"&amp;H3&amp;"/"&amp;$F$2))    ) * (_xlfn.VSTACK(Tabla1[Ética], Tabla1[Soc - FH]) &lt;&gt; "")))),0)</f>
        <v>1</v>
      </c>
      <c r="I18" s="295" cm="1">
        <f t="array" ref="I18">IFERROR(ROWS(_xlfn.UNIQUE(_xlfn._xlws.FILTER(_xlfn.VSTACK(Tabla1[Ética], Tabla1[Soc - FH]),
      (MONTH(_xlfn.VSTACK(Tabla1[Fecha Inicio grupo], Tabla1[Fecha Inicio grupo])) = MONTH(DATEVALUE("01/"&amp;I3&amp;"/"&amp;$F$2))    ) * (_xlfn.VSTACK(Tabla1[Ética], Tabla1[Soc - FH]) &lt;&gt; "")))),0)</f>
        <v>1</v>
      </c>
      <c r="J18" s="295" cm="1">
        <f t="array" ref="J18">IFERROR(ROWS(_xlfn.UNIQUE(_xlfn._xlws.FILTER(_xlfn.VSTACK(Tabla1[Ética], Tabla1[Soc - FH]),
      (MONTH(_xlfn.VSTACK(Tabla1[Fecha Inicio grupo], Tabla1[Fecha Inicio grupo])) = MONTH(DATEVALUE("01/"&amp;J3&amp;"/"&amp;$F$2))    ) * (_xlfn.VSTACK(Tabla1[Ética], Tabla1[Soc - FH]) &lt;&gt; "")))),0)</f>
        <v>1</v>
      </c>
      <c r="K18" s="295" cm="1">
        <f t="array" ref="K18">IFERROR(ROWS(_xlfn.UNIQUE(_xlfn._xlws.FILTER(_xlfn.VSTACK(Tabla1[Ética], Tabla1[Soc - FH]),
      (MONTH(_xlfn.VSTACK(Tabla1[Fecha Inicio grupo], Tabla1[Fecha Inicio grupo])) = MONTH(DATEVALUE("01/"&amp;K3&amp;"/"&amp;$F$2))    ) * (_xlfn.VSTACK(Tabla1[Ética], Tabla1[Soc - FH]) &lt;&gt; "")))),0)</f>
        <v>1</v>
      </c>
      <c r="L18" s="295" cm="1">
        <f t="array" ref="L18">IFERROR(ROWS(_xlfn.UNIQUE(_xlfn._xlws.FILTER(_xlfn.VSTACK(Tabla1[Ética], Tabla1[Soc - FH]),
      (MONTH(_xlfn.VSTACK(Tabla1[Fecha Inicio grupo], Tabla1[Fecha Inicio grupo])) = MONTH(DATEVALUE("01/"&amp;L3&amp;"/"&amp;$F$2))    ) * (_xlfn.VSTACK(Tabla1[Ética], Tabla1[Soc - FH]) &lt;&gt; "")))),0)</f>
        <v>1</v>
      </c>
      <c r="M18" s="295" cm="1">
        <f t="array" ref="M18">IFERROR(ROWS(_xlfn.UNIQUE(_xlfn._xlws.FILTER(_xlfn.VSTACK(Tabla1[Ética], Tabla1[Soc - FH]),
      (MONTH(_xlfn.VSTACK(Tabla1[Fecha Inicio grupo], Tabla1[Fecha Inicio grupo])) = MONTH(DATEVALUE("01/"&amp;M3&amp;"/"&amp;$F$2))    ) * (_xlfn.VSTACK(Tabla1[Ética], Tabla1[Soc - FH]) &lt;&gt; "")))),0)</f>
        <v>1</v>
      </c>
      <c r="N18" s="295" cm="1">
        <f t="array" ref="N18">IFERROR(ROWS(_xlfn.UNIQUE(_xlfn._xlws.FILTER(_xlfn.VSTACK(Tabla1[Ética], Tabla1[Soc - FH]),
      (MONTH(_xlfn.VSTACK(Tabla1[Fecha Inicio grupo], Tabla1[Fecha Inicio grupo])) = MONTH(DATEVALUE("01/"&amp;N3&amp;"/"&amp;$F$2))    ) * (_xlfn.VSTACK(Tabla1[Ética], Tabla1[Soc - FH]) &lt;&gt; "")))),0)</f>
        <v>1</v>
      </c>
      <c r="O18" s="295" cm="1">
        <f t="array" ref="O18">IFERROR(ROWS(_xlfn.UNIQUE(_xlfn._xlws.FILTER(_xlfn.VSTACK(Tabla1[Ética], Tabla1[Soc - FH]),
      (MONTH(_xlfn.VSTACK(Tabla1[Fecha Inicio grupo], Tabla1[Fecha Inicio grupo])) = MONTH(DATEVALUE("01/"&amp;O3&amp;"/"&amp;$F$2))    ) * (_xlfn.VSTACK(Tabla1[Ética], Tabla1[Soc - FH]) &lt;&gt; "")))),0)</f>
        <v>1</v>
      </c>
      <c r="P18" s="295" cm="1">
        <f t="array" ref="P18">IFERROR(ROWS(_xlfn.UNIQUE(_xlfn._xlws.FILTER(_xlfn.VSTACK(Tabla1[Ética], Tabla1[Soc - FH]),
      (MONTH(_xlfn.VSTACK(Tabla1[Fecha Inicio grupo], Tabla1[Fecha Inicio grupo])) = MONTH(DATEVALUE("01/"&amp;P3&amp;"/"&amp;$F$2))    ) * (_xlfn.VSTACK(Tabla1[Ética], Tabla1[Soc - FH]) &lt;&gt; "")))),0)</f>
        <v>1</v>
      </c>
      <c r="Q18" s="295" cm="1">
        <f t="array" ref="Q18">IFERROR(ROWS(_xlfn.UNIQUE(_xlfn._xlws.FILTER(_xlfn.VSTACK(Tabla1[Ética], Tabla1[Soc - FH]),
      (MONTH(_xlfn.VSTACK(Tabla1[Fecha Inicio grupo], Tabla1[Fecha Inicio grupo])) = MONTH(DATEVALUE("01/"&amp;Q3&amp;"/"&amp;$F$2))    ) * (_xlfn.VSTACK(Tabla1[Ética], Tabla1[Soc - FH]) &lt;&gt; "")))),0)</f>
        <v>1</v>
      </c>
      <c r="R18" s="56" t="str">
        <f>+Probacionistas!$B$1</f>
        <v>Juliaca</v>
      </c>
    </row>
    <row r="19" spans="1:18">
      <c r="A19" s="297"/>
      <c r="B19" s="3" t="s">
        <v>142</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Juliaca</v>
      </c>
    </row>
    <row r="20" spans="1:18">
      <c r="A20" s="297">
        <v>2.1800000000000002</v>
      </c>
      <c r="B20" s="7" t="s">
        <v>143</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0</v>
      </c>
      <c r="G20" s="295">
        <f>COUNTIFS(Probacionistas!$AP:$AP,"&lt;&gt;"" ",Probacionistas!$P:$P,"Inscrito nuevo",Probacionistas!$BC:$BC,"Redes sociales",Probacionistas!$F:$F,"&gt;="&amp;DATEVALUE("01/"&amp;G3&amp;"/"&amp;$F$2),Probacionistas!$F:$F,"&lt;="&amp;EOMONTH(DATEVALUE("01/"&amp;G3&amp;"/"&amp;$F$2),0))</f>
        <v>0</v>
      </c>
      <c r="H20" s="295">
        <f>COUNTIFS(Probacionistas!$AP:$AP,"&lt;&gt;"" ",Probacionistas!$P:$P,"Inscrito nuevo",Probacionistas!$BC:$BC,"Redes sociales",Probacionistas!$F:$F,"&gt;="&amp;DATEVALUE("01/"&amp;H3&amp;"/"&amp;$F$2),Probacionistas!$F:$F,"&lt;="&amp;EOMONTH(DATEVALUE("01/"&amp;H3&amp;"/"&amp;$F$2),0))</f>
        <v>0</v>
      </c>
      <c r="I20" s="295">
        <f>COUNTIFS(Probacionistas!$AP:$AP,"&lt;&gt;"" ",Probacionistas!$P:$P,"Inscrito nuevo",Probacionistas!$BC:$BC,"Redes sociales",Probacionistas!$F:$F,"&gt;="&amp;DATEVALUE("01/"&amp;I3&amp;"/"&amp;$F$2),Probacionistas!$F:$F,"&lt;="&amp;EOMONTH(DATEVALUE("01/"&amp;I3&amp;"/"&amp;$F$2),0))</f>
        <v>0</v>
      </c>
      <c r="J20" s="295">
        <f>COUNTIFS(Probacionistas!$AP:$AP,"&lt;&gt;"" ",Probacionistas!$P:$P,"Inscrito nuevo",Probacionistas!$BC:$BC,"Redes sociales",Probacionistas!$F:$F,"&gt;="&amp;DATEVALUE("01/"&amp;J3&amp;"/"&amp;$F$2),Probacionistas!$F:$F,"&lt;="&amp;EOMONTH(DATEVALUE("01/"&amp;J3&amp;"/"&amp;$F$2),0))</f>
        <v>0</v>
      </c>
      <c r="K20" s="295">
        <f>COUNTIFS(Probacionistas!$AP:$AP,"&lt;&gt;"" ",Probacionistas!$P:$P,"Inscrito nuevo",Probacionistas!$BC:$BC,"Redes sociales",Probacionistas!$F:$F,"&gt;="&amp;DATEVALUE("01/"&amp;K3&amp;"/"&amp;$F$2),Probacionistas!$F:$F,"&lt;="&amp;EOMONTH(DATEVALUE("01/"&amp;K3&amp;"/"&amp;$F$2),0))</f>
        <v>0</v>
      </c>
      <c r="L20" s="295">
        <f>COUNTIFS(Probacionistas!$AP:$AP,"&lt;&gt;"" ",Probacionistas!$P:$P,"Inscrito nuevo",Probacionistas!$BC:$BC,"Redes sociales",Probacionistas!$F:$F,"&gt;="&amp;DATEVALUE("01/"&amp;L3&amp;"/"&amp;$F$2),Probacionistas!$F:$F,"&lt;="&amp;EOMONTH(DATEVALUE("01/"&amp;L3&amp;"/"&amp;$F$2),0))</f>
        <v>0</v>
      </c>
      <c r="M20" s="295">
        <f>COUNTIFS(Probacionistas!$AP:$AP,"&lt;&gt;"" ",Probacionistas!$P:$P,"Inscrito nuevo",Probacionistas!$BC:$BC,"Redes sociales",Probacionistas!$F:$F,"&gt;="&amp;DATEVALUE("01/"&amp;M3&amp;"/"&amp;$F$2),Probacionistas!$F:$F,"&lt;="&amp;EOMONTH(DATEVALUE("01/"&amp;M3&amp;"/"&amp;$F$2),0))</f>
        <v>0</v>
      </c>
      <c r="N20" s="295">
        <f>COUNTIFS(Probacionistas!$AP:$AP,"&lt;&gt;"" ",Probacionistas!$P:$P,"Inscrito nuevo",Probacionistas!$BC:$BC,"Redes sociales",Probacionistas!$F:$F,"&gt;="&amp;DATEVALUE("01/"&amp;N3&amp;"/"&amp;$F$2),Probacionistas!$F:$F,"&lt;="&amp;EOMONTH(DATEVALUE("01/"&amp;N3&amp;"/"&amp;$F$2),0))</f>
        <v>0</v>
      </c>
      <c r="O20" s="295">
        <f>COUNTIFS(Probacionistas!$AP:$AP,"&lt;&gt;"" ",Probacionistas!$P:$P,"Inscrito nuevo",Probacionistas!$BC:$BC,"Redes sociales",Probacionistas!$F:$F,"&gt;="&amp;DATEVALUE("01/"&amp;O3&amp;"/"&amp;$F$2),Probacionistas!$F:$F,"&lt;="&amp;EOMONTH(DATEVALUE("01/"&amp;O3&amp;"/"&amp;$F$2),0))</f>
        <v>0</v>
      </c>
      <c r="P20" s="295">
        <f>COUNTIFS(Probacionistas!$AP:$AP,"&lt;&gt;"" ",Probacionistas!$P:$P,"Inscrito nuevo",Probacionistas!$BC:$BC,"Redes sociales",Probacionistas!$F:$F,"&gt;="&amp;DATEVALUE("01/"&amp;P3&amp;"/"&amp;$F$2),Probacionistas!$F:$F,"&lt;="&amp;EOMONTH(DATEVALUE("01/"&amp;P3&amp;"/"&amp;$F$2),0))</f>
        <v>0</v>
      </c>
      <c r="Q20" s="295">
        <f>COUNTIFS(Probacionistas!$AP:$AP,"&lt;&gt;"" ",Probacionistas!$P:$P,"Inscrito nuevo",Probacionistas!$BC:$BC,"Redes sociales",Probacionistas!$F:$F,"&gt;="&amp;DATEVALUE("01/"&amp;Q3&amp;"/"&amp;$F$2),Probacionistas!$F:$F,"&lt;="&amp;EOMONTH(DATEVALUE("01/"&amp;Q3&amp;"/"&amp;$F$2),0))</f>
        <v>0</v>
      </c>
      <c r="R20" s="56" t="str">
        <f>+Probacionistas!$B$1</f>
        <v>Juliaca</v>
      </c>
    </row>
    <row r="21" spans="1:18">
      <c r="A21" s="297">
        <v>2.19</v>
      </c>
      <c r="B21" s="165" t="s">
        <v>144</v>
      </c>
      <c r="C21" s="4">
        <f t="shared" si="4"/>
        <v>0</v>
      </c>
      <c r="D21" s="4">
        <f t="shared" si="5"/>
        <v>0</v>
      </c>
      <c r="E21" s="3"/>
      <c r="F21" s="295">
        <f>COUNTIFS(Probacionistas!$AP:$AP,"&lt;&gt;"" ",Probacionistas!$P:$P,"Inscrito nuevo",Probacionistas!$BC:$BC,"Propag.Impresa",Probacionistas!$F:$F,"&gt;="&amp;DATEVALUE("01/"&amp;F3&amp;"/"&amp;$F$2),Probacionistas!$F:$F,"&lt;="&amp;EOMONTH(DATEVALUE("01/"&amp;F3&amp;"/"&amp;$F$2),0))</f>
        <v>0</v>
      </c>
      <c r="G21" s="295">
        <f>COUNTIFS(Probacionistas!$AP:$AP,"&lt;&gt;"" ",Probacionistas!$P:$P,"Inscrito nuevo",Probacionistas!$BC:$BC,"Propag.Impresa",Probacionistas!$F:$F,"&gt;="&amp;DATEVALUE("01/"&amp;G3&amp;"/"&amp;$F$2),Probacionistas!$F:$F,"&lt;="&amp;EOMONTH(DATEVALUE("01/"&amp;G3&amp;"/"&amp;$F$2),0))</f>
        <v>0</v>
      </c>
      <c r="H21" s="295">
        <f>COUNTIFS(Probacionistas!$AP:$AP,"&lt;&gt;"" ",Probacionistas!$P:$P,"Inscrito nuevo",Probacionistas!$BC:$BC,"Propag.Impresa",Probacionistas!$F:$F,"&gt;="&amp;DATEVALUE("01/"&amp;H3&amp;"/"&amp;$F$2),Probacionistas!$F:$F,"&lt;="&amp;EOMONTH(DATEVALUE("01/"&amp;H3&amp;"/"&amp;$F$2),0))</f>
        <v>0</v>
      </c>
      <c r="I21" s="295">
        <f>COUNTIFS(Probacionistas!$AP:$AP,"&lt;&gt;"" ",Probacionistas!$P:$P,"Inscrito nuevo",Probacionistas!$BC:$BC,"Propag.Impresa",Probacionistas!$F:$F,"&gt;="&amp;DATEVALUE("01/"&amp;I3&amp;"/"&amp;$F$2),Probacionistas!$F:$F,"&lt;="&amp;EOMONTH(DATEVALUE("01/"&amp;I3&amp;"/"&amp;$F$2),0))</f>
        <v>0</v>
      </c>
      <c r="J21" s="295">
        <f>COUNTIFS(Probacionistas!$AP:$AP,"&lt;&gt;"" ",Probacionistas!$P:$P,"Inscrito nuevo",Probacionistas!$BC:$BC,"Propag.Impresa",Probacionistas!$F:$F,"&gt;="&amp;DATEVALUE("01/"&amp;J3&amp;"/"&amp;$F$2),Probacionistas!$F:$F,"&lt;="&amp;EOMONTH(DATEVALUE("01/"&amp;J3&amp;"/"&amp;$F$2),0))</f>
        <v>0</v>
      </c>
      <c r="K21" s="295">
        <f>COUNTIFS(Probacionistas!$AP:$AP,"&lt;&gt;"" ",Probacionistas!$P:$P,"Inscrito nuevo",Probacionistas!$BC:$BC,"Propag.Impresa",Probacionistas!$F:$F,"&gt;="&amp;DATEVALUE("01/"&amp;K3&amp;"/"&amp;$F$2),Probacionistas!$F:$F,"&lt;="&amp;EOMONTH(DATEVALUE("01/"&amp;K3&amp;"/"&amp;$F$2),0))</f>
        <v>0</v>
      </c>
      <c r="L21" s="295">
        <f>COUNTIFS(Probacionistas!$AP:$AP,"&lt;&gt;"" ",Probacionistas!$P:$P,"Inscrito nuevo",Probacionistas!$BC:$BC,"Propag.Impresa",Probacionistas!$F:$F,"&gt;="&amp;DATEVALUE("01/"&amp;L3&amp;"/"&amp;$F$2),Probacionistas!$F:$F,"&lt;="&amp;EOMONTH(DATEVALUE("01/"&amp;L3&amp;"/"&amp;$F$2),0))</f>
        <v>0</v>
      </c>
      <c r="M21" s="295">
        <f>COUNTIFS(Probacionistas!$AP:$AP,"&lt;&gt;"" ",Probacionistas!$P:$P,"Inscrito nuevo",Probacionistas!$BC:$BC,"Propag.Impresa",Probacionistas!$F:$F,"&gt;="&amp;DATEVALUE("01/"&amp;M3&amp;"/"&amp;$F$2),Probacionistas!$F:$F,"&lt;="&amp;EOMONTH(DATEVALUE("01/"&amp;M3&amp;"/"&amp;$F$2),0))</f>
        <v>0</v>
      </c>
      <c r="N21" s="295">
        <f>COUNTIFS(Probacionistas!$AP:$AP,"&lt;&gt;"" ",Probacionistas!$P:$P,"Inscrito nuevo",Probacionistas!$BC:$BC,"Propag.Impresa",Probacionistas!$F:$F,"&gt;="&amp;DATEVALUE("01/"&amp;N3&amp;"/"&amp;$F$2),Probacionistas!$F:$F,"&lt;="&amp;EOMONTH(DATEVALUE("01/"&amp;N3&amp;"/"&amp;$F$2),0))</f>
        <v>0</v>
      </c>
      <c r="O21" s="295">
        <f>COUNTIFS(Probacionistas!$AP:$AP,"&lt;&gt;"" ",Probacionistas!$P:$P,"Inscrito nuevo",Probacionistas!$BC:$BC,"Propag.Impresa",Probacionistas!$F:$F,"&gt;="&amp;DATEVALUE("01/"&amp;O3&amp;"/"&amp;$F$2),Probacionistas!$F:$F,"&lt;="&amp;EOMONTH(DATEVALUE("01/"&amp;O3&amp;"/"&amp;$F$2),0))</f>
        <v>0</v>
      </c>
      <c r="P21" s="295">
        <f>COUNTIFS(Probacionistas!$AP:$AP,"&lt;&gt;"" ",Probacionistas!$P:$P,"Inscrito nuevo",Probacionistas!$BC:$BC,"Propag.Impresa",Probacionistas!$F:$F,"&gt;="&amp;DATEVALUE("01/"&amp;P3&amp;"/"&amp;$F$2),Probacionistas!$F:$F,"&lt;="&amp;EOMONTH(DATEVALUE("01/"&amp;P3&amp;"/"&amp;$F$2),0))</f>
        <v>0</v>
      </c>
      <c r="Q21" s="295">
        <f>COUNTIFS(Probacionistas!$AP:$AP,"&lt;&gt;"" ",Probacionistas!$P:$P,"Inscrito nuevo",Probacionistas!$BC:$BC,"Propag.Impresa",Probacionistas!$F:$F,"&gt;="&amp;DATEVALUE("01/"&amp;Q3&amp;"/"&amp;$F$2),Probacionistas!$F:$F,"&lt;="&amp;EOMONTH(DATEVALUE("01/"&amp;Q3&amp;"/"&amp;$F$2),0))</f>
        <v>0</v>
      </c>
      <c r="R21" s="56" t="str">
        <f>+Probacionistas!$B$1</f>
        <v>Juliaca</v>
      </c>
    </row>
    <row r="22" spans="1:18">
      <c r="A22" s="297">
        <v>2.2000000000000002</v>
      </c>
      <c r="B22" s="7" t="s">
        <v>145</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0</v>
      </c>
      <c r="G22" s="295">
        <f>COUNTIFS(Probacionistas!$AP:$AP,"&lt;&gt;"" ",Probacionistas!$P:$P,"Inscrito nuevo",Probacionistas!$BC:$BC,"Contacto Personal",Probacionistas!$F:$F,"&gt;="&amp;DATEVALUE("01/"&amp;G3&amp;"/"&amp;$F$2),Probacionistas!$F:$F,"&lt;="&amp;EOMONTH(DATEVALUE("01/"&amp;G3&amp;"/"&amp;$F$2),0))</f>
        <v>0</v>
      </c>
      <c r="H22" s="295">
        <f>COUNTIFS(Probacionistas!$AP:$AP,"&lt;&gt;"" ",Probacionistas!$P:$P,"Inscrito nuevo",Probacionistas!$BC:$BC,"Contacto Personal",Probacionistas!$F:$F,"&gt;="&amp;DATEVALUE("01/"&amp;H3&amp;"/"&amp;$F$2),Probacionistas!$F:$F,"&lt;="&amp;EOMONTH(DATEVALUE("01/"&amp;H3&amp;"/"&amp;$F$2),0))</f>
        <v>0</v>
      </c>
      <c r="I22" s="295">
        <f>COUNTIFS(Probacionistas!$AP:$AP,"&lt;&gt;"" ",Probacionistas!$P:$P,"Inscrito nuevo",Probacionistas!$BC:$BC,"Contacto Personal",Probacionistas!$F:$F,"&gt;="&amp;DATEVALUE("01/"&amp;I3&amp;"/"&amp;$F$2),Probacionistas!$F:$F,"&lt;="&amp;EOMONTH(DATEVALUE("01/"&amp;I3&amp;"/"&amp;$F$2),0))</f>
        <v>0</v>
      </c>
      <c r="J22" s="295">
        <f>COUNTIFS(Probacionistas!$AP:$AP,"&lt;&gt;"" ",Probacionistas!$P:$P,"Inscrito nuevo",Probacionistas!$BC:$BC,"Contacto Personal",Probacionistas!$F:$F,"&gt;="&amp;DATEVALUE("01/"&amp;J3&amp;"/"&amp;$F$2),Probacionistas!$F:$F,"&lt;="&amp;EOMONTH(DATEVALUE("01/"&amp;J3&amp;"/"&amp;$F$2),0))</f>
        <v>0</v>
      </c>
      <c r="K22" s="295">
        <f>COUNTIFS(Probacionistas!$AP:$AP,"&lt;&gt;"" ",Probacionistas!$P:$P,"Inscrito nuevo",Probacionistas!$BC:$BC,"Contacto Personal",Probacionistas!$F:$F,"&gt;="&amp;DATEVALUE("01/"&amp;K3&amp;"/"&amp;$F$2),Probacionistas!$F:$F,"&lt;="&amp;EOMONTH(DATEVALUE("01/"&amp;K3&amp;"/"&amp;$F$2),0))</f>
        <v>0</v>
      </c>
      <c r="L22" s="295">
        <f>COUNTIFS(Probacionistas!$AP:$AP,"&lt;&gt;"" ",Probacionistas!$P:$P,"Inscrito nuevo",Probacionistas!$BC:$BC,"Contacto Personal",Probacionistas!$F:$F,"&gt;="&amp;DATEVALUE("01/"&amp;L3&amp;"/"&amp;$F$2),Probacionistas!$F:$F,"&lt;="&amp;EOMONTH(DATEVALUE("01/"&amp;L3&amp;"/"&amp;$F$2),0))</f>
        <v>0</v>
      </c>
      <c r="M22" s="295">
        <f>COUNTIFS(Probacionistas!$AP:$AP,"&lt;&gt;"" ",Probacionistas!$P:$P,"Inscrito nuevo",Probacionistas!$BC:$BC,"Contacto Personal",Probacionistas!$F:$F,"&gt;="&amp;DATEVALUE("01/"&amp;M3&amp;"/"&amp;$F$2),Probacionistas!$F:$F,"&lt;="&amp;EOMONTH(DATEVALUE("01/"&amp;M3&amp;"/"&amp;$F$2),0))</f>
        <v>0</v>
      </c>
      <c r="N22" s="295">
        <f>COUNTIFS(Probacionistas!$AP:$AP,"&lt;&gt;"" ",Probacionistas!$P:$P,"Inscrito nuevo",Probacionistas!$BC:$BC,"Contacto Personal",Probacionistas!$F:$F,"&gt;="&amp;DATEVALUE("01/"&amp;N3&amp;"/"&amp;$F$2),Probacionistas!$F:$F,"&lt;="&amp;EOMONTH(DATEVALUE("01/"&amp;N3&amp;"/"&amp;$F$2),0))</f>
        <v>0</v>
      </c>
      <c r="O22" s="295">
        <f>COUNTIFS(Probacionistas!$AP:$AP,"&lt;&gt;"" ",Probacionistas!$P:$P,"Inscrito nuevo",Probacionistas!$BC:$BC,"Contacto Personal",Probacionistas!$F:$F,"&gt;="&amp;DATEVALUE("01/"&amp;O3&amp;"/"&amp;$F$2),Probacionistas!$F:$F,"&lt;="&amp;EOMONTH(DATEVALUE("01/"&amp;O3&amp;"/"&amp;$F$2),0))</f>
        <v>0</v>
      </c>
      <c r="P22" s="295">
        <f>COUNTIFS(Probacionistas!$AP:$AP,"&lt;&gt;"" ",Probacionistas!$P:$P,"Inscrito nuevo",Probacionistas!$BC:$BC,"Contacto Personal",Probacionistas!$F:$F,"&gt;="&amp;DATEVALUE("01/"&amp;P3&amp;"/"&amp;$F$2),Probacionistas!$F:$F,"&lt;="&amp;EOMONTH(DATEVALUE("01/"&amp;P3&amp;"/"&amp;$F$2),0))</f>
        <v>0</v>
      </c>
      <c r="Q22" s="295">
        <f>COUNTIFS(Probacionistas!$AP:$AP,"&lt;&gt;"" ",Probacionistas!$P:$P,"Inscrito nuevo",Probacionistas!$BC:$BC,"Contacto Personal",Probacionistas!$F:$F,"&gt;="&amp;DATEVALUE("01/"&amp;Q3&amp;"/"&amp;$F$2),Probacionistas!$F:$F,"&lt;="&amp;EOMONTH(DATEVALUE("01/"&amp;Q3&amp;"/"&amp;$F$2),0))</f>
        <v>0</v>
      </c>
      <c r="R22" s="56" t="str">
        <f>+Probacionistas!$B$1</f>
        <v>Juliaca</v>
      </c>
    </row>
    <row r="23" spans="1:18">
      <c r="A23" s="297">
        <v>2.21</v>
      </c>
      <c r="B23" s="7" t="s">
        <v>146</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Juliaca</v>
      </c>
    </row>
    <row r="24" spans="1:18">
      <c r="A24" s="297">
        <v>2.2200000000000002</v>
      </c>
      <c r="B24" s="7" t="s">
        <v>147</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Juliaca</v>
      </c>
    </row>
    <row r="25" spans="1:18">
      <c r="A25" s="297">
        <v>2.23</v>
      </c>
      <c r="B25" s="10" t="s">
        <v>148</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Juliaca</v>
      </c>
    </row>
    <row r="26" spans="1:18">
      <c r="A26" s="297">
        <v>2.2400000000000002</v>
      </c>
      <c r="B26" s="10" t="s">
        <v>149</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Juliaca</v>
      </c>
    </row>
    <row r="27" spans="1:18">
      <c r="A27" s="297">
        <v>2.25</v>
      </c>
      <c r="B27" s="166" t="s">
        <v>150</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Juliaca</v>
      </c>
    </row>
  </sheetData>
  <sheetProtection algorithmName="SHA-512" hashValue="mRKjti5Q20ve1y+mAnN9Lai/6dBmm3QfCvGRcmZg/t1wXylbZB7Btgch/ewBNILo09TiyoEnuU6b5XxVJIXFLA==" saltValue="LWr7PF8SRh4E+6DnyCyzsg=="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AL1" zoomScale="80" zoomScaleNormal="80" workbookViewId="0">
      <selection activeCell="A10" sqref="A10"/>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151</v>
      </c>
      <c r="C1" s="115" t="s">
        <v>152</v>
      </c>
      <c r="D1" s="135" t="s">
        <v>15</v>
      </c>
      <c r="E1" s="214" t="s">
        <v>23</v>
      </c>
      <c r="G1" s="134" t="s">
        <v>153</v>
      </c>
      <c r="H1" s="115" t="s">
        <v>154</v>
      </c>
      <c r="J1" s="121" t="s">
        <v>155</v>
      </c>
      <c r="K1" s="122" t="s">
        <v>156</v>
      </c>
      <c r="L1" s="122" t="s">
        <v>157</v>
      </c>
      <c r="M1" s="122" t="s">
        <v>158</v>
      </c>
      <c r="N1" s="120" t="s">
        <v>159</v>
      </c>
      <c r="P1" s="133" t="s">
        <v>160</v>
      </c>
      <c r="R1" s="223" t="s">
        <v>129</v>
      </c>
      <c r="S1" s="224" t="s">
        <v>161</v>
      </c>
      <c r="U1" s="111" t="s">
        <v>162</v>
      </c>
      <c r="V1" s="137" t="s">
        <v>163</v>
      </c>
      <c r="W1" s="159" t="s">
        <v>164</v>
      </c>
      <c r="X1" s="160" t="s">
        <v>154</v>
      </c>
      <c r="Y1" s="161" t="s">
        <v>165</v>
      </c>
      <c r="AA1" s="110" t="s">
        <v>166</v>
      </c>
      <c r="AC1" s="110" t="s">
        <v>167</v>
      </c>
      <c r="AE1" s="171" t="s">
        <v>12</v>
      </c>
      <c r="AF1" s="172" t="s">
        <v>168</v>
      </c>
      <c r="AH1" s="173" t="s">
        <v>13</v>
      </c>
      <c r="AI1" s="174" t="s">
        <v>168</v>
      </c>
      <c r="AK1" s="274" t="s">
        <v>53</v>
      </c>
      <c r="AM1" s="291" t="s">
        <v>53</v>
      </c>
      <c r="AN1" s="291" t="s">
        <v>169</v>
      </c>
    </row>
    <row r="2" spans="1:40" ht="24">
      <c r="A2" s="158" t="s">
        <v>72</v>
      </c>
      <c r="B2" s="116">
        <v>1</v>
      </c>
      <c r="C2" s="156" t="s">
        <v>115</v>
      </c>
      <c r="D2" s="278" t="s">
        <v>170</v>
      </c>
      <c r="E2" s="215" t="s">
        <v>171</v>
      </c>
      <c r="G2" s="268" t="s">
        <v>85</v>
      </c>
      <c r="H2" s="268" t="s">
        <v>172</v>
      </c>
      <c r="J2" s="123" t="s">
        <v>85</v>
      </c>
      <c r="K2" s="112" t="s">
        <v>85</v>
      </c>
      <c r="L2" s="112" t="s">
        <v>85</v>
      </c>
      <c r="M2" s="112" t="str">
        <f>+J2&amp;K2&amp;L2</f>
        <v>PPP</v>
      </c>
      <c r="N2" s="124" t="s">
        <v>173</v>
      </c>
      <c r="P2" s="230" t="s">
        <v>174</v>
      </c>
      <c r="R2" s="225" t="s">
        <v>175</v>
      </c>
      <c r="S2" s="226">
        <v>5</v>
      </c>
      <c r="U2" s="219" t="s">
        <v>176</v>
      </c>
      <c r="V2" s="220" t="s">
        <v>177</v>
      </c>
      <c r="W2" s="142" t="s">
        <v>178</v>
      </c>
      <c r="X2" s="140" t="s">
        <v>179</v>
      </c>
      <c r="Y2" s="136" t="s">
        <v>180</v>
      </c>
      <c r="AA2" s="269" t="s">
        <v>181</v>
      </c>
      <c r="AC2" s="139" t="s">
        <v>120</v>
      </c>
      <c r="AE2" s="175" t="s">
        <v>182</v>
      </c>
      <c r="AF2" s="176" t="s">
        <v>182</v>
      </c>
      <c r="AH2" s="177" t="s">
        <v>183</v>
      </c>
      <c r="AI2" s="178" t="s">
        <v>184</v>
      </c>
      <c r="AK2" s="275" t="s">
        <v>185</v>
      </c>
      <c r="AM2" s="275" t="s">
        <v>185</v>
      </c>
      <c r="AN2" s="292">
        <v>45658</v>
      </c>
    </row>
    <row r="3" spans="1:40" ht="14.45">
      <c r="A3" s="208" t="s">
        <v>186</v>
      </c>
      <c r="B3" s="116">
        <v>2</v>
      </c>
      <c r="C3" s="117" t="s">
        <v>187</v>
      </c>
      <c r="D3" s="278" t="s">
        <v>188</v>
      </c>
      <c r="E3" s="216" t="s">
        <v>189</v>
      </c>
      <c r="G3" s="268" t="s">
        <v>190</v>
      </c>
      <c r="H3" s="268" t="s">
        <v>181</v>
      </c>
      <c r="J3" s="125" t="s">
        <v>85</v>
      </c>
      <c r="K3" s="26" t="s">
        <v>85</v>
      </c>
      <c r="L3" s="26" t="s">
        <v>86</v>
      </c>
      <c r="M3" s="26" t="str">
        <f t="shared" ref="M3:M17" si="0">+J3&amp;K3&amp;L3</f>
        <v>PPF</v>
      </c>
      <c r="N3" s="126" t="s">
        <v>173</v>
      </c>
      <c r="P3" s="230" t="s">
        <v>191</v>
      </c>
      <c r="R3" s="225" t="s">
        <v>192</v>
      </c>
      <c r="S3" s="226" t="s">
        <v>193</v>
      </c>
      <c r="U3" s="221" t="s">
        <v>194</v>
      </c>
      <c r="V3" s="222" t="s">
        <v>194</v>
      </c>
      <c r="W3" s="142" t="s">
        <v>195</v>
      </c>
      <c r="X3" s="140" t="s">
        <v>196</v>
      </c>
      <c r="Y3" s="136"/>
      <c r="AA3" s="270" t="s">
        <v>82</v>
      </c>
      <c r="AC3" s="139" t="s">
        <v>73</v>
      </c>
      <c r="AE3" s="175" t="s">
        <v>74</v>
      </c>
      <c r="AF3" s="176" t="s">
        <v>197</v>
      </c>
      <c r="AH3" s="177" t="s">
        <v>198</v>
      </c>
      <c r="AI3" s="178" t="s">
        <v>199</v>
      </c>
      <c r="AK3" s="276" t="s">
        <v>200</v>
      </c>
      <c r="AM3" s="276" t="s">
        <v>200</v>
      </c>
      <c r="AN3" s="292">
        <v>45689</v>
      </c>
    </row>
    <row r="4" spans="1:40" ht="14.45">
      <c r="A4" s="158" t="s">
        <v>201</v>
      </c>
      <c r="B4" s="207">
        <v>3</v>
      </c>
      <c r="C4" s="117" t="s">
        <v>84</v>
      </c>
      <c r="D4" s="278" t="s">
        <v>76</v>
      </c>
      <c r="E4" s="217" t="s">
        <v>202</v>
      </c>
      <c r="G4" s="268" t="s">
        <v>86</v>
      </c>
      <c r="H4" s="268" t="s">
        <v>203</v>
      </c>
      <c r="J4" s="125" t="s">
        <v>85</v>
      </c>
      <c r="K4" s="26" t="s">
        <v>86</v>
      </c>
      <c r="L4" s="26" t="s">
        <v>85</v>
      </c>
      <c r="M4" s="26" t="str">
        <f t="shared" si="0"/>
        <v>PFP</v>
      </c>
      <c r="N4" s="126" t="s">
        <v>173</v>
      </c>
      <c r="P4" s="230" t="s">
        <v>204</v>
      </c>
      <c r="R4" s="225" t="s">
        <v>205</v>
      </c>
      <c r="S4" s="226" t="s">
        <v>206</v>
      </c>
      <c r="U4" s="221" t="s">
        <v>207</v>
      </c>
      <c r="V4" s="222" t="s">
        <v>208</v>
      </c>
      <c r="W4" s="142" t="s">
        <v>209</v>
      </c>
      <c r="X4" s="140" t="s">
        <v>210</v>
      </c>
      <c r="Y4" s="136"/>
      <c r="AA4" s="271" t="s">
        <v>211</v>
      </c>
      <c r="AC4" s="139" t="s">
        <v>110</v>
      </c>
      <c r="AE4" s="175" t="s">
        <v>212</v>
      </c>
      <c r="AF4" s="179" t="s">
        <v>213</v>
      </c>
      <c r="AH4" s="177"/>
      <c r="AI4" s="180" t="s">
        <v>214</v>
      </c>
      <c r="AK4" s="275" t="s">
        <v>215</v>
      </c>
      <c r="AM4" s="275" t="s">
        <v>215</v>
      </c>
      <c r="AN4" s="292">
        <v>45717</v>
      </c>
    </row>
    <row r="5" spans="1:40" ht="24">
      <c r="B5" s="116">
        <v>4</v>
      </c>
      <c r="C5" s="117" t="s">
        <v>216</v>
      </c>
      <c r="D5" s="278" t="s">
        <v>217</v>
      </c>
      <c r="E5" s="217" t="s">
        <v>218</v>
      </c>
      <c r="G5" s="268" t="s">
        <v>219</v>
      </c>
      <c r="H5" s="268" t="s">
        <v>220</v>
      </c>
      <c r="J5" s="127" t="s">
        <v>85</v>
      </c>
      <c r="K5" s="25" t="s">
        <v>86</v>
      </c>
      <c r="L5" s="25" t="s">
        <v>86</v>
      </c>
      <c r="M5" s="25" t="str">
        <f t="shared" si="0"/>
        <v>PFF</v>
      </c>
      <c r="N5" s="128" t="s">
        <v>221</v>
      </c>
      <c r="P5" s="230" t="s">
        <v>222</v>
      </c>
      <c r="R5" s="225" t="s">
        <v>223</v>
      </c>
      <c r="S5" s="226" t="s">
        <v>224</v>
      </c>
      <c r="U5" s="221" t="s">
        <v>225</v>
      </c>
      <c r="V5" s="222" t="s">
        <v>176</v>
      </c>
      <c r="W5" s="142" t="s">
        <v>226</v>
      </c>
      <c r="X5" s="140" t="s">
        <v>227</v>
      </c>
      <c r="Y5" s="136"/>
      <c r="AA5" s="272" t="s">
        <v>228</v>
      </c>
      <c r="AC5" s="139" t="s">
        <v>121</v>
      </c>
      <c r="AE5" s="181" t="s">
        <v>229</v>
      </c>
      <c r="AH5" s="182"/>
      <c r="AK5" s="275" t="s">
        <v>230</v>
      </c>
      <c r="AM5" s="275" t="s">
        <v>230</v>
      </c>
      <c r="AN5" s="292">
        <v>45748</v>
      </c>
    </row>
    <row r="6" spans="1:40" ht="24">
      <c r="B6" s="116">
        <v>5</v>
      </c>
      <c r="C6" s="117" t="s">
        <v>83</v>
      </c>
      <c r="D6" s="278"/>
      <c r="E6" s="216" t="s">
        <v>231</v>
      </c>
      <c r="G6" s="268" t="s">
        <v>232</v>
      </c>
      <c r="H6" s="268" t="s">
        <v>233</v>
      </c>
      <c r="J6" s="125" t="s">
        <v>86</v>
      </c>
      <c r="K6" s="26" t="s">
        <v>85</v>
      </c>
      <c r="L6" s="26" t="s">
        <v>85</v>
      </c>
      <c r="M6" s="26" t="str">
        <f t="shared" si="0"/>
        <v>FPP</v>
      </c>
      <c r="N6" s="126" t="s">
        <v>173</v>
      </c>
      <c r="P6" s="34" t="s">
        <v>234</v>
      </c>
      <c r="R6" s="225" t="s">
        <v>235</v>
      </c>
      <c r="S6" s="226" t="s">
        <v>193</v>
      </c>
      <c r="W6" s="142" t="s">
        <v>236</v>
      </c>
      <c r="X6" s="140" t="s">
        <v>237</v>
      </c>
      <c r="Y6" s="136" t="s">
        <v>180</v>
      </c>
      <c r="AA6" s="273" t="s">
        <v>238</v>
      </c>
      <c r="AC6" s="139" t="s">
        <v>122</v>
      </c>
      <c r="AE6" s="181"/>
      <c r="AH6" s="182"/>
      <c r="AK6" s="275" t="s">
        <v>239</v>
      </c>
      <c r="AM6" s="275" t="s">
        <v>239</v>
      </c>
      <c r="AN6" s="292">
        <v>45778</v>
      </c>
    </row>
    <row r="7" spans="1:40" ht="14.45">
      <c r="B7" s="116">
        <v>6</v>
      </c>
      <c r="C7" s="117"/>
      <c r="D7" s="278"/>
      <c r="E7" s="216" t="s">
        <v>240</v>
      </c>
      <c r="G7" s="268"/>
      <c r="H7" s="268" t="s">
        <v>241</v>
      </c>
      <c r="J7" s="127" t="s">
        <v>86</v>
      </c>
      <c r="K7" s="25" t="s">
        <v>85</v>
      </c>
      <c r="L7" s="25" t="s">
        <v>86</v>
      </c>
      <c r="M7" s="25" t="str">
        <f t="shared" si="0"/>
        <v>FPF</v>
      </c>
      <c r="N7" s="128" t="s">
        <v>221</v>
      </c>
      <c r="P7" s="230" t="s">
        <v>242</v>
      </c>
      <c r="R7" s="225" t="s">
        <v>243</v>
      </c>
      <c r="S7" s="226">
        <v>6</v>
      </c>
      <c r="W7" s="142" t="s">
        <v>244</v>
      </c>
      <c r="X7" s="140" t="s">
        <v>245</v>
      </c>
      <c r="Y7" s="136"/>
      <c r="AC7" s="139" t="s">
        <v>123</v>
      </c>
      <c r="AE7" s="181"/>
      <c r="AH7" s="182"/>
      <c r="AK7" s="268" t="s">
        <v>246</v>
      </c>
      <c r="AM7" s="268" t="s">
        <v>246</v>
      </c>
      <c r="AN7" s="292">
        <v>45809</v>
      </c>
    </row>
    <row r="8" spans="1:40" ht="24.6" thickBot="1">
      <c r="B8" s="116">
        <v>7</v>
      </c>
      <c r="C8" s="117"/>
      <c r="D8" s="278"/>
      <c r="E8" s="217" t="s">
        <v>247</v>
      </c>
      <c r="J8" s="125" t="s">
        <v>86</v>
      </c>
      <c r="K8" s="26" t="s">
        <v>86</v>
      </c>
      <c r="L8" s="26" t="s">
        <v>85</v>
      </c>
      <c r="M8" s="26" t="str">
        <f t="shared" si="0"/>
        <v>FFP</v>
      </c>
      <c r="N8" s="126" t="s">
        <v>173</v>
      </c>
      <c r="P8" s="230" t="s">
        <v>248</v>
      </c>
      <c r="R8" s="225" t="s">
        <v>249</v>
      </c>
      <c r="S8" s="226" t="s">
        <v>206</v>
      </c>
      <c r="W8" s="143" t="s">
        <v>250</v>
      </c>
      <c r="X8" s="141" t="s">
        <v>251</v>
      </c>
      <c r="Y8" s="138" t="s">
        <v>252</v>
      </c>
      <c r="AC8" s="139" t="s">
        <v>124</v>
      </c>
      <c r="AE8" s="181"/>
      <c r="AH8" s="182"/>
      <c r="AK8" s="268" t="s">
        <v>253</v>
      </c>
      <c r="AM8" s="268" t="s">
        <v>253</v>
      </c>
      <c r="AN8" s="292">
        <v>45839</v>
      </c>
    </row>
    <row r="9" spans="1:40" ht="14.45">
      <c r="B9" s="116">
        <v>8</v>
      </c>
      <c r="C9" s="117"/>
      <c r="D9" s="278"/>
      <c r="E9" s="217" t="s">
        <v>254</v>
      </c>
      <c r="J9" s="127" t="s">
        <v>86</v>
      </c>
      <c r="K9" s="25" t="s">
        <v>86</v>
      </c>
      <c r="L9" s="25" t="s">
        <v>86</v>
      </c>
      <c r="M9" s="25" t="str">
        <f t="shared" si="0"/>
        <v>FFF</v>
      </c>
      <c r="N9" s="128" t="s">
        <v>221</v>
      </c>
      <c r="P9" s="230" t="s">
        <v>255</v>
      </c>
      <c r="R9" s="225" t="s">
        <v>256</v>
      </c>
      <c r="S9" s="226" t="s">
        <v>206</v>
      </c>
      <c r="AC9" s="139" t="s">
        <v>125</v>
      </c>
      <c r="AE9" s="181"/>
      <c r="AH9" s="182"/>
      <c r="AK9" s="268" t="s">
        <v>257</v>
      </c>
      <c r="AM9" s="268" t="s">
        <v>257</v>
      </c>
      <c r="AN9" s="292">
        <v>45870</v>
      </c>
    </row>
    <row r="10" spans="1:40" ht="14.45">
      <c r="B10" s="116">
        <v>9</v>
      </c>
      <c r="C10" s="117"/>
      <c r="D10" s="278"/>
      <c r="E10" s="216" t="s">
        <v>81</v>
      </c>
      <c r="J10" s="127"/>
      <c r="K10" s="25"/>
      <c r="L10" s="25"/>
      <c r="M10" s="25"/>
      <c r="N10" s="126"/>
      <c r="R10" s="225" t="s">
        <v>258</v>
      </c>
      <c r="S10" s="226" t="s">
        <v>206</v>
      </c>
      <c r="AC10" s="139" t="s">
        <v>259</v>
      </c>
      <c r="AE10" s="181"/>
      <c r="AH10" s="182"/>
      <c r="AK10" s="268" t="s">
        <v>260</v>
      </c>
      <c r="AM10" s="268" t="s">
        <v>260</v>
      </c>
      <c r="AN10" s="292">
        <v>45901</v>
      </c>
    </row>
    <row r="11" spans="1:40" ht="14.45">
      <c r="B11" s="116">
        <v>10</v>
      </c>
      <c r="C11" s="117"/>
      <c r="D11" s="278"/>
      <c r="E11" s="216" t="s">
        <v>261</v>
      </c>
      <c r="J11" s="127" t="s">
        <v>85</v>
      </c>
      <c r="K11" s="25" t="s">
        <v>85</v>
      </c>
      <c r="L11" s="25" t="s">
        <v>262</v>
      </c>
      <c r="M11" s="25" t="str">
        <f t="shared" si="0"/>
        <v>PPCG</v>
      </c>
      <c r="N11" s="128" t="s">
        <v>221</v>
      </c>
      <c r="R11" s="225" t="s">
        <v>263</v>
      </c>
      <c r="S11" s="226" t="s">
        <v>206</v>
      </c>
      <c r="AC11" s="139" t="s">
        <v>127</v>
      </c>
      <c r="AK11" s="268" t="s">
        <v>264</v>
      </c>
      <c r="AM11" s="268" t="s">
        <v>264</v>
      </c>
      <c r="AN11" s="292">
        <v>45931</v>
      </c>
    </row>
    <row r="12" spans="1:40" ht="14.45">
      <c r="B12" s="116">
        <v>11</v>
      </c>
      <c r="C12" s="117"/>
      <c r="D12" s="278"/>
      <c r="E12" s="217" t="s">
        <v>265</v>
      </c>
      <c r="J12" s="125" t="s">
        <v>85</v>
      </c>
      <c r="K12" s="26" t="s">
        <v>262</v>
      </c>
      <c r="L12" s="26" t="s">
        <v>85</v>
      </c>
      <c r="M12" s="26" t="str">
        <f t="shared" si="0"/>
        <v>PCGP</v>
      </c>
      <c r="N12" s="129" t="s">
        <v>173</v>
      </c>
      <c r="R12" s="225" t="s">
        <v>266</v>
      </c>
      <c r="S12" s="226" t="s">
        <v>206</v>
      </c>
      <c r="AC12" s="139" t="s">
        <v>128</v>
      </c>
      <c r="AK12" s="268" t="s">
        <v>267</v>
      </c>
      <c r="AM12" s="268" t="s">
        <v>267</v>
      </c>
      <c r="AN12" s="292">
        <v>45962</v>
      </c>
    </row>
    <row r="13" spans="1:40" ht="15" thickBot="1">
      <c r="B13" s="116">
        <v>12</v>
      </c>
      <c r="C13" s="117"/>
      <c r="D13" s="278"/>
      <c r="E13" s="218" t="s">
        <v>268</v>
      </c>
      <c r="J13" s="125" t="s">
        <v>262</v>
      </c>
      <c r="K13" s="26" t="s">
        <v>85</v>
      </c>
      <c r="L13" s="26" t="s">
        <v>85</v>
      </c>
      <c r="M13" s="26" t="str">
        <f t="shared" si="0"/>
        <v>CGPP</v>
      </c>
      <c r="N13" s="129" t="s">
        <v>173</v>
      </c>
      <c r="R13" s="225" t="s">
        <v>269</v>
      </c>
      <c r="S13" s="226" t="s">
        <v>224</v>
      </c>
      <c r="AC13" s="139" t="s">
        <v>119</v>
      </c>
      <c r="AK13" s="268" t="s">
        <v>270</v>
      </c>
      <c r="AM13" s="268" t="s">
        <v>270</v>
      </c>
      <c r="AN13" s="292">
        <v>45992</v>
      </c>
    </row>
    <row r="14" spans="1:40" ht="15" thickBot="1">
      <c r="B14" s="116">
        <v>13</v>
      </c>
      <c r="C14" s="117"/>
      <c r="D14" s="278"/>
      <c r="J14" s="130" t="s">
        <v>85</v>
      </c>
      <c r="K14" s="131" t="s">
        <v>262</v>
      </c>
      <c r="L14" s="131" t="s">
        <v>262</v>
      </c>
      <c r="M14" s="131" t="str">
        <f t="shared" si="0"/>
        <v>PCGCG</v>
      </c>
      <c r="N14" s="132" t="s">
        <v>221</v>
      </c>
      <c r="R14" s="225" t="s">
        <v>271</v>
      </c>
      <c r="S14" s="226">
        <v>6</v>
      </c>
      <c r="AK14" s="268" t="s">
        <v>272</v>
      </c>
      <c r="AM14" s="268" t="s">
        <v>272</v>
      </c>
      <c r="AN14" s="292">
        <v>46023</v>
      </c>
    </row>
    <row r="15" spans="1:40" ht="14.45">
      <c r="B15" s="116">
        <v>14</v>
      </c>
      <c r="C15" s="117"/>
      <c r="D15" s="278"/>
      <c r="J15" s="125" t="s">
        <v>85</v>
      </c>
      <c r="K15" s="26" t="s">
        <v>273</v>
      </c>
      <c r="L15" s="26" t="s">
        <v>85</v>
      </c>
      <c r="M15" s="26" t="str">
        <f t="shared" si="0"/>
        <v>PCLP</v>
      </c>
      <c r="N15" s="129" t="s">
        <v>173</v>
      </c>
      <c r="R15" s="225" t="s">
        <v>274</v>
      </c>
      <c r="S15" s="226" t="s">
        <v>224</v>
      </c>
      <c r="AK15" s="268" t="s">
        <v>275</v>
      </c>
      <c r="AM15" s="268" t="s">
        <v>275</v>
      </c>
      <c r="AN15" s="292">
        <v>46054</v>
      </c>
    </row>
    <row r="16" spans="1:40" ht="14.45">
      <c r="B16" s="116">
        <v>15</v>
      </c>
      <c r="C16" s="117"/>
      <c r="D16" s="278"/>
      <c r="J16" s="125" t="s">
        <v>273</v>
      </c>
      <c r="K16" s="26" t="s">
        <v>85</v>
      </c>
      <c r="L16" s="26" t="s">
        <v>85</v>
      </c>
      <c r="M16" s="26" t="str">
        <f t="shared" si="0"/>
        <v>CLPP</v>
      </c>
      <c r="N16" s="129" t="s">
        <v>173</v>
      </c>
      <c r="R16" s="225" t="s">
        <v>276</v>
      </c>
      <c r="S16" s="226" t="s">
        <v>206</v>
      </c>
      <c r="AK16" s="275" t="s">
        <v>277</v>
      </c>
      <c r="AM16" s="275" t="s">
        <v>277</v>
      </c>
      <c r="AN16" s="292">
        <v>46082</v>
      </c>
    </row>
    <row r="17" spans="2:19" ht="15" thickBot="1">
      <c r="B17" s="116">
        <v>16</v>
      </c>
      <c r="C17" s="117"/>
      <c r="D17" s="278"/>
      <c r="J17" s="130" t="s">
        <v>85</v>
      </c>
      <c r="K17" s="131" t="s">
        <v>273</v>
      </c>
      <c r="L17" s="131" t="s">
        <v>273</v>
      </c>
      <c r="M17" s="131" t="str">
        <f t="shared" si="0"/>
        <v>PCLCL</v>
      </c>
      <c r="N17" s="132" t="s">
        <v>221</v>
      </c>
      <c r="R17" s="225" t="s">
        <v>278</v>
      </c>
      <c r="S17" s="226" t="s">
        <v>206</v>
      </c>
    </row>
    <row r="18" spans="2:19" ht="12.75" customHeight="1">
      <c r="B18" s="116">
        <v>17</v>
      </c>
      <c r="C18" s="117"/>
      <c r="D18" s="278"/>
      <c r="R18" s="225" t="s">
        <v>279</v>
      </c>
      <c r="S18" s="226" t="s">
        <v>193</v>
      </c>
    </row>
    <row r="19" spans="2:19" ht="12.75" customHeight="1">
      <c r="B19" s="116">
        <v>18</v>
      </c>
      <c r="C19" s="117"/>
      <c r="D19" s="278"/>
      <c r="R19" s="225" t="s">
        <v>280</v>
      </c>
      <c r="S19" s="226" t="s">
        <v>193</v>
      </c>
    </row>
    <row r="20" spans="2:19" ht="12.75" customHeight="1">
      <c r="B20" s="116">
        <v>19</v>
      </c>
      <c r="C20" s="117"/>
      <c r="D20" s="278"/>
      <c r="R20" s="225" t="s">
        <v>281</v>
      </c>
      <c r="S20" s="226">
        <v>3</v>
      </c>
    </row>
    <row r="21" spans="2:19" ht="12.75" customHeight="1" thickBot="1">
      <c r="B21" s="116">
        <v>20</v>
      </c>
      <c r="C21" s="117"/>
      <c r="D21" s="279"/>
      <c r="R21" s="225" t="s">
        <v>282</v>
      </c>
      <c r="S21" s="226">
        <v>6</v>
      </c>
    </row>
    <row r="22" spans="2:19" ht="12.75" customHeight="1">
      <c r="B22" s="116">
        <v>21</v>
      </c>
      <c r="C22" s="117"/>
      <c r="R22" s="225" t="s">
        <v>283</v>
      </c>
      <c r="S22" s="226" t="s">
        <v>206</v>
      </c>
    </row>
    <row r="23" spans="2:19" ht="12.75" customHeight="1">
      <c r="B23" s="116">
        <v>22</v>
      </c>
      <c r="C23" s="117"/>
      <c r="R23" s="225" t="s">
        <v>284</v>
      </c>
      <c r="S23" s="226" t="s">
        <v>206</v>
      </c>
    </row>
    <row r="24" spans="2:19" ht="12.75" customHeight="1">
      <c r="B24" s="116">
        <v>23</v>
      </c>
      <c r="C24" s="117"/>
      <c r="R24" s="225" t="s">
        <v>285</v>
      </c>
      <c r="S24" s="226" t="s">
        <v>206</v>
      </c>
    </row>
    <row r="25" spans="2:19" ht="12.75" customHeight="1">
      <c r="B25" s="116">
        <v>24</v>
      </c>
      <c r="C25" s="117"/>
      <c r="R25" s="225" t="s">
        <v>286</v>
      </c>
      <c r="S25" s="226">
        <v>6</v>
      </c>
    </row>
    <row r="26" spans="2:19" ht="12.75" customHeight="1">
      <c r="B26" s="116">
        <v>25</v>
      </c>
      <c r="C26" s="117"/>
      <c r="R26" s="225" t="s">
        <v>287</v>
      </c>
      <c r="S26" s="226" t="s">
        <v>206</v>
      </c>
    </row>
    <row r="27" spans="2:19" ht="12.75" customHeight="1">
      <c r="B27" s="116">
        <v>26</v>
      </c>
      <c r="C27" s="117"/>
      <c r="R27" s="225" t="s">
        <v>288</v>
      </c>
      <c r="S27" s="226" t="s">
        <v>206</v>
      </c>
    </row>
    <row r="28" spans="2:19" ht="12.75" customHeight="1">
      <c r="B28" s="116">
        <v>27</v>
      </c>
      <c r="C28" s="117"/>
      <c r="R28" s="225" t="s">
        <v>289</v>
      </c>
      <c r="S28" s="226" t="s">
        <v>206</v>
      </c>
    </row>
    <row r="29" spans="2:19" ht="12.75" customHeight="1">
      <c r="B29" s="116">
        <v>28</v>
      </c>
      <c r="C29" s="117"/>
      <c r="R29" s="225" t="s">
        <v>290</v>
      </c>
      <c r="S29" s="226" t="s">
        <v>206</v>
      </c>
    </row>
    <row r="30" spans="2:19" ht="12.75" customHeight="1">
      <c r="B30" s="116">
        <v>29</v>
      </c>
      <c r="C30" s="117"/>
      <c r="R30" s="225" t="s">
        <v>291</v>
      </c>
      <c r="S30" s="226" t="s">
        <v>206</v>
      </c>
    </row>
    <row r="31" spans="2:19" ht="12.75" customHeight="1" thickBot="1">
      <c r="B31" s="118">
        <v>30</v>
      </c>
      <c r="C31" s="119"/>
      <c r="R31" s="225" t="s">
        <v>292</v>
      </c>
      <c r="S31" s="226" t="s">
        <v>206</v>
      </c>
    </row>
    <row r="32" spans="2:19" ht="12.75" customHeight="1">
      <c r="R32" s="225" t="s">
        <v>293</v>
      </c>
      <c r="S32" s="226" t="s">
        <v>224</v>
      </c>
    </row>
    <row r="33" spans="18:19" ht="12.75" customHeight="1">
      <c r="R33" s="225" t="s">
        <v>294</v>
      </c>
      <c r="S33" s="226" t="s">
        <v>193</v>
      </c>
    </row>
    <row r="34" spans="18:19" ht="12.75" customHeight="1">
      <c r="R34" s="225" t="s">
        <v>295</v>
      </c>
      <c r="S34" s="226">
        <v>5</v>
      </c>
    </row>
    <row r="35" spans="18:19" ht="12.75" customHeight="1">
      <c r="R35" s="225" t="s">
        <v>296</v>
      </c>
      <c r="S35" s="226" t="s">
        <v>206</v>
      </c>
    </row>
    <row r="36" spans="18:19" ht="12.75" customHeight="1">
      <c r="R36" s="225" t="s">
        <v>297</v>
      </c>
      <c r="S36" s="226" t="s">
        <v>206</v>
      </c>
    </row>
    <row r="37" spans="18:19" ht="12.75" customHeight="1">
      <c r="R37" s="225" t="s">
        <v>298</v>
      </c>
      <c r="S37" s="226">
        <v>4</v>
      </c>
    </row>
    <row r="38" spans="18:19" ht="12.75" customHeight="1">
      <c r="R38" s="225" t="s">
        <v>299</v>
      </c>
      <c r="S38" s="226">
        <v>2</v>
      </c>
    </row>
    <row r="39" spans="18:19" ht="12.75" customHeight="1">
      <c r="R39" s="225" t="s">
        <v>300</v>
      </c>
      <c r="S39" s="226">
        <v>3</v>
      </c>
    </row>
    <row r="40" spans="18:19" ht="12.75" customHeight="1">
      <c r="R40" s="225" t="s">
        <v>301</v>
      </c>
      <c r="S40" s="226" t="s">
        <v>206</v>
      </c>
    </row>
    <row r="41" spans="18:19" ht="12.75" customHeight="1">
      <c r="R41" s="225" t="s">
        <v>302</v>
      </c>
      <c r="S41" s="226">
        <v>4</v>
      </c>
    </row>
    <row r="42" spans="18:19" ht="12.75" customHeight="1">
      <c r="R42" s="225" t="s">
        <v>303</v>
      </c>
      <c r="S42" s="226" t="s">
        <v>206</v>
      </c>
    </row>
    <row r="43" spans="18:19" ht="12.75" customHeight="1">
      <c r="R43" s="225" t="s">
        <v>1</v>
      </c>
      <c r="S43" s="226">
        <v>3</v>
      </c>
    </row>
    <row r="44" spans="18:19" ht="12.75" customHeight="1">
      <c r="R44" s="225" t="s">
        <v>304</v>
      </c>
      <c r="S44" s="226">
        <v>6</v>
      </c>
    </row>
    <row r="45" spans="18:19" ht="12.75" customHeight="1">
      <c r="R45" s="225" t="s">
        <v>305</v>
      </c>
      <c r="S45" s="226" t="s">
        <v>206</v>
      </c>
    </row>
    <row r="46" spans="18:19" ht="12.75" customHeight="1">
      <c r="R46" s="225" t="s">
        <v>306</v>
      </c>
      <c r="S46" s="226" t="s">
        <v>206</v>
      </c>
    </row>
    <row r="47" spans="18:19" ht="12.75" customHeight="1">
      <c r="R47" s="225" t="s">
        <v>307</v>
      </c>
      <c r="S47" s="226" t="s">
        <v>224</v>
      </c>
    </row>
    <row r="48" spans="18:19" ht="12.75" customHeight="1">
      <c r="R48" s="225" t="s">
        <v>308</v>
      </c>
      <c r="S48" s="226">
        <v>2</v>
      </c>
    </row>
    <row r="49" spans="18:19" ht="12.75" customHeight="1">
      <c r="R49" s="225" t="s">
        <v>309</v>
      </c>
      <c r="S49" s="226">
        <v>3</v>
      </c>
    </row>
    <row r="50" spans="18:19" ht="12.75" customHeight="1">
      <c r="R50" s="225" t="s">
        <v>310</v>
      </c>
      <c r="S50" s="226" t="s">
        <v>224</v>
      </c>
    </row>
    <row r="51" spans="18:19" ht="12.75" customHeight="1">
      <c r="R51" s="225" t="s">
        <v>311</v>
      </c>
      <c r="S51" s="226">
        <v>7</v>
      </c>
    </row>
    <row r="52" spans="18:19" ht="12.75" customHeight="1">
      <c r="R52" s="225" t="s">
        <v>312</v>
      </c>
      <c r="S52" s="226">
        <v>3</v>
      </c>
    </row>
    <row r="53" spans="18:19" ht="12.75" customHeight="1">
      <c r="R53" s="225" t="s">
        <v>313</v>
      </c>
      <c r="S53" s="226" t="s">
        <v>206</v>
      </c>
    </row>
    <row r="54" spans="18:19" ht="12.75" customHeight="1">
      <c r="R54" s="225" t="s">
        <v>314</v>
      </c>
      <c r="S54" s="226">
        <v>4</v>
      </c>
    </row>
    <row r="55" spans="18:19" ht="12.75" customHeight="1">
      <c r="R55" s="225" t="s">
        <v>315</v>
      </c>
      <c r="S55" s="226" t="s">
        <v>206</v>
      </c>
    </row>
    <row r="56" spans="18:19" ht="12.75" customHeight="1">
      <c r="R56" s="225" t="s">
        <v>316</v>
      </c>
      <c r="S56" s="226">
        <v>2</v>
      </c>
    </row>
    <row r="57" spans="18:19" ht="12.75" customHeight="1">
      <c r="R57" s="225" t="s">
        <v>317</v>
      </c>
      <c r="S57" s="226">
        <v>4</v>
      </c>
    </row>
    <row r="58" spans="18:19" ht="12.75" customHeight="1">
      <c r="R58" s="225" t="s">
        <v>318</v>
      </c>
      <c r="S58" s="226">
        <v>2</v>
      </c>
    </row>
    <row r="59" spans="18:19" ht="12.75" customHeight="1">
      <c r="R59" s="225" t="s">
        <v>319</v>
      </c>
      <c r="S59" s="226" t="s">
        <v>206</v>
      </c>
    </row>
    <row r="60" spans="18:19" ht="12.75" customHeight="1">
      <c r="R60" s="225" t="s">
        <v>320</v>
      </c>
      <c r="S60" s="226" t="s">
        <v>193</v>
      </c>
    </row>
    <row r="61" spans="18:19" ht="12.75" customHeight="1">
      <c r="R61" s="225" t="s">
        <v>321</v>
      </c>
      <c r="S61" s="226">
        <v>2</v>
      </c>
    </row>
    <row r="62" spans="18:19" ht="12.75" customHeight="1">
      <c r="R62" s="225" t="s">
        <v>322</v>
      </c>
      <c r="S62" s="226">
        <v>5</v>
      </c>
    </row>
    <row r="63" spans="18:19" ht="12.75" customHeight="1">
      <c r="R63" s="225" t="s">
        <v>323</v>
      </c>
      <c r="S63" s="226" t="s">
        <v>206</v>
      </c>
    </row>
    <row r="64" spans="18:19" ht="12.75" customHeight="1">
      <c r="R64" s="225" t="s">
        <v>324</v>
      </c>
      <c r="S64" s="226" t="s">
        <v>206</v>
      </c>
    </row>
    <row r="65" spans="18:19" ht="12.75" customHeight="1">
      <c r="R65" s="225" t="s">
        <v>325</v>
      </c>
      <c r="S65" s="226" t="s">
        <v>206</v>
      </c>
    </row>
    <row r="66" spans="18:19" ht="12.75" customHeight="1">
      <c r="R66" s="225" t="s">
        <v>326</v>
      </c>
      <c r="S66" s="226" t="s">
        <v>224</v>
      </c>
    </row>
    <row r="67" spans="18:19" ht="12.75" customHeight="1">
      <c r="R67" s="225" t="s">
        <v>327</v>
      </c>
      <c r="S67" s="226" t="s">
        <v>193</v>
      </c>
    </row>
    <row r="68" spans="18:19" ht="12.75" customHeight="1">
      <c r="R68" s="225" t="s">
        <v>328</v>
      </c>
      <c r="S68" s="226" t="s">
        <v>206</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PSt6Q8A7C9q3CMDJW8Sxihbc/NvbHLSVTVjNExbloXzTFbcEh8dmwGFYeaOYxLiX4sua+z8AGTFOTS4Dot74Cg==" saltValue="mKXbBxGZhJensf1nSIA2XA=="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4F41D-CE7C-4E28-92DF-067FE85B66A4}">
  <sheetPr codeName="Hoja7"/>
  <dimension ref="B1:Y102"/>
  <sheetViews>
    <sheetView showGridLines="0" zoomScale="90" zoomScaleNormal="90" workbookViewId="0">
      <selection activeCell="I5" sqref="I5"/>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329</v>
      </c>
      <c r="C2" s="321"/>
      <c r="H2" s="324" t="s">
        <v>330</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331</v>
      </c>
      <c r="I4" s="282"/>
      <c r="K4" s="327" t="s">
        <v>332</v>
      </c>
      <c r="L4" s="327"/>
      <c r="M4" s="327"/>
      <c r="N4" s="328"/>
      <c r="O4" s="328"/>
      <c r="P4" s="328"/>
      <c r="Q4" s="328"/>
      <c r="R4" s="328"/>
      <c r="S4" s="330"/>
      <c r="T4" s="330"/>
      <c r="U4" s="330"/>
    </row>
    <row r="5" spans="2:25" ht="15">
      <c r="B5" s="23" t="s">
        <v>333</v>
      </c>
      <c r="C5" s="23" t="s">
        <v>154</v>
      </c>
      <c r="H5" s="310" t="s">
        <v>33</v>
      </c>
      <c r="I5" s="305" t="s">
        <v>13</v>
      </c>
      <c r="J5" s="280" t="s">
        <v>334</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335</v>
      </c>
      <c r="H6" s="287">
        <v>45692</v>
      </c>
      <c r="I6" t="s">
        <v>75</v>
      </c>
      <c r="J6" s="288" t="str">
        <f>IF(H6="","",H6&amp;"-"&amp;I6)</f>
        <v>45692-7:15-9:00</v>
      </c>
      <c r="K6" s="289">
        <f>IF($H6="(en blanco)","",IF($H6="","",IFERROR(IF(VLOOKUP(H6+7,'Fechas de clase'!$B$5:$B$102,1,0),H6+14),H6+7)))</f>
        <v>45699</v>
      </c>
      <c r="L6" s="289">
        <f>IF($H6="(en blanco)","",IF($H6="","",IFERROR(IF(VLOOKUP(K6+7,'Fechas de clase'!$B$5:$B$102,1,0),K6+14),K6+7)))</f>
        <v>45706</v>
      </c>
      <c r="M6" s="289">
        <f>IF($H6="(en blanco)","",IF($H6="","",IFERROR(IF(VLOOKUP(L6+7,'Fechas de clase'!$B$5:$B$102,1,0),L6+14),L6+7)))</f>
        <v>45713</v>
      </c>
      <c r="N6" s="289">
        <f>IF($H6="(en blanco)","",IF($H6="","",IFERROR(IF(VLOOKUP(M6+7,'Fechas de clase'!$B$5:$B$102,1,0),M6+14),M6+7)))</f>
        <v>45720</v>
      </c>
      <c r="O6" s="289">
        <f>IF($H6="(en blanco)","",IF($H6="","",IFERROR(IF(VLOOKUP(N6+7,'Fechas de clase'!$B$5:$B$102,1,0),N6+14),N6+7)))</f>
        <v>45727</v>
      </c>
      <c r="P6" s="289">
        <f>IF($H6="(en blanco)","",IF($H6="","",IFERROR(IF(VLOOKUP(O6+7,'Fechas de clase'!$B$5:$B$102,1,0),O6+14),O6+7)))</f>
        <v>45734</v>
      </c>
      <c r="Q6" s="289">
        <f>IF($H6="(en blanco)","",IF($H6="","",IFERROR(IF(VLOOKUP(P6+7,'Fechas de clase'!$B$5:$B$102,1,0),P6+14),P6+7)))</f>
        <v>45741</v>
      </c>
      <c r="R6" s="289">
        <f>IF($H6="(en blanco)","",IF($H6="","",IFERROR(IF(VLOOKUP(Q6+7,'Fechas de clase'!$B$5:$B$102,1,0),Q6+14),Q6+7)))</f>
        <v>45748</v>
      </c>
      <c r="S6" s="289">
        <f>IF($H6="(en blanco)","",IF($H6="","",IFERROR(IF(VLOOKUP(R6+7,'Fechas de clase'!$B$5:$B$102,1,0),R6+14),R6+7)))</f>
        <v>45755</v>
      </c>
      <c r="T6" s="289">
        <f>IF($H6="(en blanco)","",IF($H6="","",IFERROR(IF(VLOOKUP(S6+7,'Fechas de clase'!$B$5:$B$102,1,0),S6+14),S6+7)))</f>
        <v>45762</v>
      </c>
      <c r="U6" s="289">
        <f>IF($H6="(en blanco)","",IF($H6="","",IFERROR(IF(VLOOKUP(T6+7,'Fechas de clase'!$B$5:$B$102,1,0),T6+14),T6+7)))</f>
        <v>45769</v>
      </c>
      <c r="V6" s="289">
        <f>IF($H6="(en blanco)","",IF($H6="","",IFERROR(IF(VLOOKUP(U6+7,'Fechas de clase'!$B$5:$B$102,1,0),U6+14),U6+7)))</f>
        <v>45776</v>
      </c>
      <c r="W6" s="289">
        <f>IF($H6="(en blanco)","",IF($H6="","",IFERROR(IF(VLOOKUP(V6+7,'Fechas de clase'!$B$5:$B$102,1,0),V6+14),V6+7)))</f>
        <v>45783</v>
      </c>
      <c r="X6" s="289">
        <f>IF($H6="(en blanco)","",IF($H6="","",IFERROR(IF(VLOOKUP(W6+7,'Fechas de clase'!$B$5:$B$102,1,0),W6+14),W6+7)))</f>
        <v>45790</v>
      </c>
      <c r="Y6" s="289">
        <f>IF($H6="(en blanco)","",IF($H6="","",IFERROR(IF(VLOOKUP(X6+7,'Fechas de clase'!$B$5:$B$102,1,0),X6+14),X6+7)))</f>
        <v>45797</v>
      </c>
    </row>
    <row r="7" spans="2:25" ht="15">
      <c r="B7" s="285">
        <v>45764</v>
      </c>
      <c r="C7" s="286" t="s">
        <v>336</v>
      </c>
      <c r="H7" s="287">
        <v>45727</v>
      </c>
      <c r="I7" t="s">
        <v>75</v>
      </c>
      <c r="J7" s="288" t="str">
        <f t="shared" ref="J7:J70" si="0">IF(H7="","",H7&amp;"-"&amp;I7)</f>
        <v>45727-7:15-9:00</v>
      </c>
      <c r="K7" s="289">
        <f>IF($H7="(en blanco)","",IF($H7="","",IFERROR(IF(VLOOKUP(H7+7,'Fechas de clase'!$B$5:$B$102,1,0),H7+14),H7+7)))</f>
        <v>45734</v>
      </c>
      <c r="L7" s="289">
        <f>IF($H7="(en blanco)","",IF($H7="","",IFERROR(IF(VLOOKUP(K7+7,'Fechas de clase'!$B$5:$B$102,1,0),K7+14),K7+7)))</f>
        <v>45741</v>
      </c>
      <c r="M7" s="289">
        <f>IF($H7="(en blanco)","",IF($H7="","",IFERROR(IF(VLOOKUP(L7+7,'Fechas de clase'!$B$5:$B$102,1,0),L7+14),L7+7)))</f>
        <v>45748</v>
      </c>
      <c r="N7" s="289">
        <f>IF($H7="(en blanco)","",IF($H7="","",IFERROR(IF(VLOOKUP(M7+7,'Fechas de clase'!$B$5:$B$102,1,0),M7+14),M7+7)))</f>
        <v>45755</v>
      </c>
      <c r="O7" s="289">
        <f>IF($H7="(en blanco)","",IF($H7="","",IFERROR(IF(VLOOKUP(N7+7,'Fechas de clase'!$B$5:$B$102,1,0),N7+14),N7+7)))</f>
        <v>45762</v>
      </c>
      <c r="P7" s="289">
        <f>IF($H7="(en blanco)","",IF($H7="","",IFERROR(IF(VLOOKUP(O7+7,'Fechas de clase'!$B$5:$B$102,1,0),O7+14),O7+7)))</f>
        <v>45769</v>
      </c>
      <c r="Q7" s="289">
        <f>IF($H7="(en blanco)","",IF($H7="","",IFERROR(IF(VLOOKUP(P7+7,'Fechas de clase'!$B$5:$B$102,1,0),P7+14),P7+7)))</f>
        <v>45776</v>
      </c>
      <c r="R7" s="289">
        <f>IF($H7="(en blanco)","",IF($H7="","",IFERROR(IF(VLOOKUP(Q7+7,'Fechas de clase'!$B$5:$B$102,1,0),Q7+14),Q7+7)))</f>
        <v>45783</v>
      </c>
      <c r="S7" s="289">
        <f>IF($H7="(en blanco)","",IF($H7="","",IFERROR(IF(VLOOKUP(R7+7,'Fechas de clase'!$B$5:$B$102,1,0),R7+14),R7+7)))</f>
        <v>45790</v>
      </c>
      <c r="T7" s="289">
        <f>IF($H7="(en blanco)","",IF($H7="","",IFERROR(IF(VLOOKUP(S7+7,'Fechas de clase'!$B$5:$B$102,1,0),S7+14),S7+7)))</f>
        <v>45797</v>
      </c>
      <c r="U7" s="289">
        <f>IF($H7="(en blanco)","",IF($H7="","",IFERROR(IF(VLOOKUP(T7+7,'Fechas de clase'!$B$5:$B$102,1,0),T7+14),T7+7)))</f>
        <v>45804</v>
      </c>
      <c r="V7" s="289">
        <f>IF($H7="(en blanco)","",IF($H7="","",IFERROR(IF(VLOOKUP(U7+7,'Fechas de clase'!$B$5:$B$102,1,0),U7+14),U7+7)))</f>
        <v>45811</v>
      </c>
      <c r="W7" s="289">
        <f>IF($H7="(en blanco)","",IF($H7="","",IFERROR(IF(VLOOKUP(V7+7,'Fechas de clase'!$B$5:$B$102,1,0),V7+14),V7+7)))</f>
        <v>45818</v>
      </c>
      <c r="X7" s="289">
        <f>IF($H7="(en blanco)","",IF($H7="","",IFERROR(IF(VLOOKUP(W7+7,'Fechas de clase'!$B$5:$B$102,1,0),W7+14),W7+7)))</f>
        <v>45825</v>
      </c>
      <c r="Y7" s="289">
        <f>IF($H7="(en blanco)","",IF($H7="","",IFERROR(IF(VLOOKUP(X7+7,'Fechas de clase'!$B$5:$B$102,1,0),X7+14),X7+7)))</f>
        <v>45832</v>
      </c>
    </row>
    <row r="8" spans="2:25" ht="15">
      <c r="B8" s="285">
        <v>45765</v>
      </c>
      <c r="C8" s="286" t="s">
        <v>337</v>
      </c>
      <c r="H8" s="287" t="s">
        <v>338</v>
      </c>
      <c r="I8" s="24" t="s">
        <v>338</v>
      </c>
      <c r="J8" s="288" t="str">
        <f t="shared" si="0"/>
        <v>(en blanco)-(en blanco)</v>
      </c>
      <c r="K8" s="289" t="str">
        <f>IF($H8="(en blanco)","",IF($H8="","",IFERROR(IF(VLOOKUP(H8+7,'Fechas de clase'!$B$5:$B$102,1,0),H8+14),H8+7)))</f>
        <v/>
      </c>
      <c r="L8" s="289" t="str">
        <f>IF($H8="(en blanco)","",IF($H8="","",IFERROR(IF(VLOOKUP(K8+7,'Fechas de clase'!$B$5:$B$102,1,0),K8+14),K8+7)))</f>
        <v/>
      </c>
      <c r="M8" s="289" t="str">
        <f>IF($H8="(en blanco)","",IF($H8="","",IFERROR(IF(VLOOKUP(L8+7,'Fechas de clase'!$B$5:$B$102,1,0),L8+14),L8+7)))</f>
        <v/>
      </c>
      <c r="N8" s="289" t="str">
        <f>IF($H8="(en blanco)","",IF($H8="","",IFERROR(IF(VLOOKUP(M8+7,'Fechas de clase'!$B$5:$B$102,1,0),M8+14),M8+7)))</f>
        <v/>
      </c>
      <c r="O8" s="289" t="str">
        <f>IF($H8="(en blanco)","",IF($H8="","",IFERROR(IF(VLOOKUP(N8+7,'Fechas de clase'!$B$5:$B$102,1,0),N8+14),N8+7)))</f>
        <v/>
      </c>
      <c r="P8" s="289" t="str">
        <f>IF($H8="(en blanco)","",IF($H8="","",IFERROR(IF(VLOOKUP(O8+7,'Fechas de clase'!$B$5:$B$102,1,0),O8+14),O8+7)))</f>
        <v/>
      </c>
      <c r="Q8" s="289" t="str">
        <f>IF($H8="(en blanco)","",IF($H8="","",IFERROR(IF(VLOOKUP(P8+7,'Fechas de clase'!$B$5:$B$102,1,0),P8+14),P8+7)))</f>
        <v/>
      </c>
      <c r="R8" s="289" t="str">
        <f>IF($H8="(en blanco)","",IF($H8="","",IFERROR(IF(VLOOKUP(Q8+7,'Fechas de clase'!$B$5:$B$102,1,0),Q8+14),Q8+7)))</f>
        <v/>
      </c>
      <c r="S8" s="289" t="str">
        <f>IF($H8="(en blanco)","",IF($H8="","",IFERROR(IF(VLOOKUP(R8+7,'Fechas de clase'!$B$5:$B$102,1,0),R8+14),R8+7)))</f>
        <v/>
      </c>
      <c r="T8" s="289" t="str">
        <f>IF($H8="(en blanco)","",IF($H8="","",IFERROR(IF(VLOOKUP(S8+7,'Fechas de clase'!$B$5:$B$102,1,0),S8+14),S8+7)))</f>
        <v/>
      </c>
      <c r="U8" s="289" t="str">
        <f>IF($H8="(en blanco)","",IF($H8="","",IFERROR(IF(VLOOKUP(T8+7,'Fechas de clase'!$B$5:$B$102,1,0),T8+14),T8+7)))</f>
        <v/>
      </c>
      <c r="V8" s="289" t="str">
        <f>IF($H8="(en blanco)","",IF($H8="","",IFERROR(IF(VLOOKUP(U8+7,'Fechas de clase'!$B$5:$B$102,1,0),U8+14),U8+7)))</f>
        <v/>
      </c>
      <c r="W8" s="289" t="str">
        <f>IF($H8="(en blanco)","",IF($H8="","",IFERROR(IF(VLOOKUP(V8+7,'Fechas de clase'!$B$5:$B$102,1,0),V8+14),V8+7)))</f>
        <v/>
      </c>
      <c r="X8" s="289" t="str">
        <f>IF($H8="(en blanco)","",IF($H8="","",IFERROR(IF(VLOOKUP(W8+7,'Fechas de clase'!$B$5:$B$102,1,0),W8+14),W8+7)))</f>
        <v/>
      </c>
      <c r="Y8" s="289" t="str">
        <f>IF($H8="(en blanco)","",IF($H8="","",IFERROR(IF(VLOOKUP(X8+7,'Fechas de clase'!$B$5:$B$102,1,0),X8+14),X8+7)))</f>
        <v/>
      </c>
    </row>
    <row r="9" spans="2:25">
      <c r="B9" s="285">
        <v>45778</v>
      </c>
      <c r="C9" s="286" t="s">
        <v>339</v>
      </c>
      <c r="J9" s="288" t="str">
        <f t="shared" si="0"/>
        <v/>
      </c>
      <c r="K9" s="289" t="str">
        <f>IF($H9="(en blanco)","",IF($H9="","",IFERROR(IF(VLOOKUP(H9+7,'Fechas de clase'!$B$5:$B$102,1,0),H9+14),H9+7)))</f>
        <v/>
      </c>
      <c r="L9" s="289" t="str">
        <f>IF($H9="(en blanco)","",IF($H9="","",IFERROR(IF(VLOOKUP(K9+7,'Fechas de clase'!$B$5:$B$102,1,0),K9+14),K9+7)))</f>
        <v/>
      </c>
      <c r="M9" s="289" t="str">
        <f>IF($H9="(en blanco)","",IF($H9="","",IFERROR(IF(VLOOKUP(L9+7,'Fechas de clase'!$B$5:$B$102,1,0),L9+14),L9+7)))</f>
        <v/>
      </c>
      <c r="N9" s="289" t="str">
        <f>IF($H9="(en blanco)","",IF($H9="","",IFERROR(IF(VLOOKUP(M9+7,'Fechas de clase'!$B$5:$B$102,1,0),M9+14),M9+7)))</f>
        <v/>
      </c>
      <c r="O9" s="289" t="str">
        <f>IF($H9="(en blanco)","",IF($H9="","",IFERROR(IF(VLOOKUP(N9+7,'Fechas de clase'!$B$5:$B$102,1,0),N9+14),N9+7)))</f>
        <v/>
      </c>
      <c r="P9" s="289" t="str">
        <f>IF($H9="(en blanco)","",IF($H9="","",IFERROR(IF(VLOOKUP(O9+7,'Fechas de clase'!$B$5:$B$102,1,0),O9+14),O9+7)))</f>
        <v/>
      </c>
      <c r="Q9" s="289" t="str">
        <f>IF($H9="(en blanco)","",IF($H9="","",IFERROR(IF(VLOOKUP(P9+7,'Fechas de clase'!$B$5:$B$102,1,0),P9+14),P9+7)))</f>
        <v/>
      </c>
      <c r="R9" s="289" t="str">
        <f>IF($H9="(en blanco)","",IF($H9="","",IFERROR(IF(VLOOKUP(Q9+7,'Fechas de clase'!$B$5:$B$102,1,0),Q9+14),Q9+7)))</f>
        <v/>
      </c>
      <c r="S9" s="289" t="str">
        <f>IF($H9="(en blanco)","",IF($H9="","",IFERROR(IF(VLOOKUP(R9+7,'Fechas de clase'!$B$5:$B$102,1,0),R9+14),R9+7)))</f>
        <v/>
      </c>
      <c r="T9" s="289" t="str">
        <f>IF($H9="(en blanco)","",IF($H9="","",IFERROR(IF(VLOOKUP(S9+7,'Fechas de clase'!$B$5:$B$102,1,0),S9+14),S9+7)))</f>
        <v/>
      </c>
      <c r="U9" s="289" t="str">
        <f>IF($H9="(en blanco)","",IF($H9="","",IFERROR(IF(VLOOKUP(T9+7,'Fechas de clase'!$B$5:$B$102,1,0),T9+14),T9+7)))</f>
        <v/>
      </c>
      <c r="V9" s="289" t="str">
        <f>IF($H9="(en blanco)","",IF($H9="","",IFERROR(IF(VLOOKUP(U9+7,'Fechas de clase'!$B$5:$B$102,1,0),U9+14),U9+7)))</f>
        <v/>
      </c>
      <c r="W9" s="289" t="str">
        <f>IF($H9="(en blanco)","",IF($H9="","",IFERROR(IF(VLOOKUP(V9+7,'Fechas de clase'!$B$5:$B$102,1,0),V9+14),V9+7)))</f>
        <v/>
      </c>
      <c r="X9" s="289" t="str">
        <f>IF($H9="(en blanco)","",IF($H9="","",IFERROR(IF(VLOOKUP(W9+7,'Fechas de clase'!$B$5:$B$102,1,0),W9+14),W9+7)))</f>
        <v/>
      </c>
      <c r="Y9" s="289" t="str">
        <f>IF($H9="(en blanco)","",IF($H9="","",IFERROR(IF(VLOOKUP(X9+7,'Fechas de clase'!$B$5:$B$102,1,0),X9+14),X9+7)))</f>
        <v/>
      </c>
    </row>
    <row r="10" spans="2:25">
      <c r="B10" s="285">
        <v>45815</v>
      </c>
      <c r="C10" s="286" t="s">
        <v>340</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341</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342</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343</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344</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345</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346</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347</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348</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349</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350</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351</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J100" zoomScale="70" zoomScaleNormal="70" zoomScalePageLayoutView="62" workbookViewId="0"/>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352</v>
      </c>
    </row>
    <row r="4" spans="2:59">
      <c r="B4" s="185" t="s">
        <v>68</v>
      </c>
      <c r="C4" t="s">
        <v>353</v>
      </c>
      <c r="D4" s="62"/>
      <c r="BB4" s="185" t="s">
        <v>11</v>
      </c>
      <c r="BC4" t="s">
        <v>352</v>
      </c>
    </row>
    <row r="5" spans="2:59">
      <c r="D5" s="62"/>
      <c r="BB5" s="185" t="s">
        <v>68</v>
      </c>
      <c r="BC5" t="s">
        <v>352</v>
      </c>
      <c r="BD5" s="62"/>
    </row>
    <row r="6" spans="2:59">
      <c r="B6" s="185" t="s">
        <v>14</v>
      </c>
      <c r="C6" s="185" t="s">
        <v>67</v>
      </c>
      <c r="D6" s="185" t="s">
        <v>10</v>
      </c>
      <c r="E6" s="185" t="s">
        <v>354</v>
      </c>
      <c r="F6" s="185" t="s">
        <v>31</v>
      </c>
      <c r="G6" s="185" t="s">
        <v>32</v>
      </c>
      <c r="H6" t="s">
        <v>355</v>
      </c>
      <c r="I6" s="204" t="s">
        <v>356</v>
      </c>
      <c r="J6" s="187" t="s">
        <v>357</v>
      </c>
      <c r="K6" s="188" t="s">
        <v>358</v>
      </c>
      <c r="L6" s="188" t="s">
        <v>359</v>
      </c>
      <c r="M6" s="188" t="s">
        <v>360</v>
      </c>
      <c r="N6" s="188" t="s">
        <v>361</v>
      </c>
      <c r="O6" s="188" t="s">
        <v>362</v>
      </c>
      <c r="P6" s="188" t="s">
        <v>363</v>
      </c>
      <c r="Q6" s="188" t="s">
        <v>364</v>
      </c>
      <c r="R6" s="188" t="s">
        <v>365</v>
      </c>
      <c r="S6" s="188" t="s">
        <v>366</v>
      </c>
      <c r="T6" s="188" t="s">
        <v>367</v>
      </c>
      <c r="U6" s="188" t="s">
        <v>368</v>
      </c>
      <c r="V6" s="188" t="s">
        <v>369</v>
      </c>
      <c r="W6" s="188" t="s">
        <v>370</v>
      </c>
      <c r="X6" s="188" t="s">
        <v>371</v>
      </c>
      <c r="Y6" s="189" t="s">
        <v>372</v>
      </c>
      <c r="AA6" s="187" t="s">
        <v>65</v>
      </c>
      <c r="AB6" s="188" t="s">
        <v>10</v>
      </c>
      <c r="AC6" s="188" t="s">
        <v>14</v>
      </c>
      <c r="AD6" s="188" t="s">
        <v>11</v>
      </c>
      <c r="AE6" s="188" t="s">
        <v>373</v>
      </c>
      <c r="AF6" s="188" t="s">
        <v>24</v>
      </c>
      <c r="AG6" s="188" t="s">
        <v>31</v>
      </c>
      <c r="AH6" s="188" t="s">
        <v>32</v>
      </c>
      <c r="AI6" s="188" t="s">
        <v>374</v>
      </c>
      <c r="AJ6" s="188" t="s">
        <v>375</v>
      </c>
      <c r="AK6" s="188" t="s">
        <v>357</v>
      </c>
      <c r="AL6" s="188" t="s">
        <v>358</v>
      </c>
      <c r="AM6" s="188" t="s">
        <v>359</v>
      </c>
      <c r="AN6" s="188" t="s">
        <v>360</v>
      </c>
      <c r="AO6" s="188" t="s">
        <v>361</v>
      </c>
      <c r="AP6" s="188" t="s">
        <v>362</v>
      </c>
      <c r="AQ6" s="188" t="s">
        <v>363</v>
      </c>
      <c r="AR6" s="188" t="s">
        <v>364</v>
      </c>
      <c r="AS6" s="188" t="s">
        <v>365</v>
      </c>
      <c r="AT6" s="188" t="s">
        <v>366</v>
      </c>
      <c r="AU6" s="188" t="s">
        <v>367</v>
      </c>
      <c r="AV6" s="188" t="s">
        <v>368</v>
      </c>
      <c r="AW6" s="188" t="s">
        <v>369</v>
      </c>
      <c r="AX6" s="188" t="s">
        <v>370</v>
      </c>
      <c r="AY6" s="188" t="s">
        <v>371</v>
      </c>
      <c r="AZ6" s="189" t="s">
        <v>372</v>
      </c>
      <c r="BA6" s="204" t="s">
        <v>356</v>
      </c>
      <c r="BD6" s="62"/>
    </row>
    <row r="7" spans="2:59">
      <c r="B7" s="62">
        <v>45692</v>
      </c>
      <c r="C7" t="s">
        <v>376</v>
      </c>
      <c r="D7" t="s">
        <v>72</v>
      </c>
      <c r="E7" t="s">
        <v>82</v>
      </c>
      <c r="F7" t="s">
        <v>83</v>
      </c>
      <c r="G7" t="s">
        <v>84</v>
      </c>
      <c r="H7" s="329">
        <v>7</v>
      </c>
      <c r="I7">
        <f>IF(C7="","",COUNTIFS(Tabla1[[#All],[¿Pasó a miembro?]],"Si",Tabla1[[#All],[Tipo Incrito]],"&lt;&gt;Pre-Inscrito",Tabla1[[#All],[llave2]],Gráficos_!C7))</f>
        <v>0</v>
      </c>
      <c r="J7" s="186">
        <f>IF(C7="","",COUNTIFS(Tabla1[[#All],[sem 01]],"=P",Tabla1[[#All],[llave2]],Gráficos_!C7))</f>
        <v>7</v>
      </c>
      <c r="K7">
        <f>IF(C7="","",COUNTIFS(Tabla1[[#All],[sem 02]],"=P",Tabla1[[#All],[llave2]],Gráficos_!C7))</f>
        <v>7</v>
      </c>
      <c r="L7">
        <f>IF(C7="","",COUNTIFS(Tabla1[[#All],[sem 03]],"=P",Tabla1[[#All],[llave2]],Gráficos_!C7))</f>
        <v>6</v>
      </c>
      <c r="M7">
        <f>IF(C7="","",COUNTIFS(Tabla1[[#All],[sem 04]],"=P",Tabla1[[#All],[llave2]],Gráficos_!C7))</f>
        <v>6</v>
      </c>
      <c r="N7">
        <f>IF(C7="","",COUNTIFS(Tabla1[[#All],[sem 05]],"=P",Tabla1[[#All],[llave2]],Gráficos_!C7))</f>
        <v>5</v>
      </c>
      <c r="O7">
        <f>IF(C7="","",COUNTIFS(Tabla1[[#All],[sem 06]],"=P",Tabla1[[#All],[llave2]],Gráficos_!C7))</f>
        <v>2</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Juliaca-Febrero-Martes-7:15-9:00-45692-Inscrito Nuevo</v>
      </c>
      <c r="AB7" t="str">
        <f t="shared" ref="AB7:AB38" si="1">IF(OR(D7="",D7="(En blanco)"),"",D7)</f>
        <v>Conócete a ti mismo</v>
      </c>
      <c r="AC7" s="62">
        <f t="shared" ref="AC7:AC38" si="2">IF(OR(B7="",B7="(En blanco)"),"",B7)</f>
        <v>45692</v>
      </c>
      <c r="AD7" t="str">
        <f t="shared" ref="AD7:AD38" si="3">IF(OR(B7="",B7="(En blanco)"),"",TEXT(B7,"mmmm"))</f>
        <v>February</v>
      </c>
      <c r="AE7" t="str">
        <f>IF(OR(B7="",B7="(En blanco)"),"",TEXT(B7,"yyyy"))</f>
        <v>2025</v>
      </c>
      <c r="AF7" t="str">
        <f t="shared" ref="AF7:AF38" si="4">IF(OR(E7="",E7="(En blanco)"),"",E7)</f>
        <v>Inscrito Nuevo</v>
      </c>
      <c r="AG7" t="str">
        <f t="shared" ref="AG7:AG38" si="5">IF(OR(F7="",F7="(En blanco)"),"",F7)</f>
        <v>Jorge</v>
      </c>
      <c r="AH7" t="str">
        <f t="shared" ref="AH7:AH38" si="6">IF(OR(G7="",G7="(En blanco)"),"",G7)</f>
        <v>Pedro</v>
      </c>
      <c r="AI7">
        <f t="shared" ref="AI7:AI38" si="7">IF(H7="","",H7)</f>
        <v>7</v>
      </c>
      <c r="AK7">
        <f>IF(J7="","",J7)</f>
        <v>7</v>
      </c>
      <c r="AL7">
        <f t="shared" ref="AL7:AV22" si="8">IF(K7="","",K7)</f>
        <v>7</v>
      </c>
      <c r="AM7">
        <f t="shared" si="8"/>
        <v>6</v>
      </c>
      <c r="AN7">
        <f t="shared" si="8"/>
        <v>6</v>
      </c>
      <c r="AO7">
        <f t="shared" si="8"/>
        <v>5</v>
      </c>
      <c r="AP7">
        <f t="shared" si="8"/>
        <v>2</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354</v>
      </c>
      <c r="BE7" s="185" t="s">
        <v>31</v>
      </c>
      <c r="BF7" s="185" t="s">
        <v>32</v>
      </c>
      <c r="BG7" t="s">
        <v>355</v>
      </c>
    </row>
    <row r="8" spans="2:59">
      <c r="B8" s="62">
        <v>45727</v>
      </c>
      <c r="C8" t="s">
        <v>377</v>
      </c>
      <c r="D8" t="s">
        <v>72</v>
      </c>
      <c r="E8" t="s">
        <v>82</v>
      </c>
      <c r="F8" t="s">
        <v>338</v>
      </c>
      <c r="G8" t="s">
        <v>338</v>
      </c>
      <c r="H8" s="329">
        <v>1</v>
      </c>
      <c r="I8">
        <f>IF(C8="","",COUNTIFS(Tabla1[[#All],[¿Pasó a miembro?]],"Si",Tabla1[[#All],[Tipo Incrito]],"&lt;&gt;Pre-Inscrito",Tabla1[[#All],[llave2]],Gráficos_!C8))</f>
        <v>0</v>
      </c>
      <c r="J8" s="186">
        <f>IF(C8="","",COUNTIFS(Tabla1[[#All],[sem 01]],"=P",Tabla1[[#All],[llave2]],Gráficos_!C8))</f>
        <v>0</v>
      </c>
      <c r="K8">
        <f>IF(C8="","",COUNTIFS(Tabla1[[#All],[sem 02]],"=P",Tabla1[[#All],[llave2]],Gráficos_!C8))</f>
        <v>0</v>
      </c>
      <c r="L8">
        <f>IF(C8="","",COUNTIFS(Tabla1[[#All],[sem 03]],"=P",Tabla1[[#All],[llave2]],Gráficos_!C8))</f>
        <v>0</v>
      </c>
      <c r="M8">
        <f>IF(C8="","",COUNTIFS(Tabla1[[#All],[sem 04]],"=P",Tabla1[[#All],[llave2]],Gráficos_!C8))</f>
        <v>0</v>
      </c>
      <c r="N8">
        <f>IF(C8="","",COUNTIFS(Tabla1[[#All],[sem 05]],"=P",Tabla1[[#All],[llave2]],Gráficos_!C8))</f>
        <v>0</v>
      </c>
      <c r="O8">
        <f>IF(C8="","",COUNTIFS(Tabla1[[#All],[sem 06]],"=P",Tabla1[[#All],[llave2]],Gráficos_!C8))</f>
        <v>1</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Juliaca-Marzo-Martes-7:15-9:00-45727-Inscrito Nuevo</v>
      </c>
      <c r="AB8" t="str">
        <f t="shared" si="1"/>
        <v>Conócete a ti mismo</v>
      </c>
      <c r="AC8" s="62">
        <f t="shared" si="2"/>
        <v>45727</v>
      </c>
      <c r="AD8" t="str">
        <f t="shared" si="3"/>
        <v>March</v>
      </c>
      <c r="AE8" t="str">
        <f t="shared" ref="AE8:AE71" si="13">IF(OR(B8="",B8="(En blanco)"),"",TEXT(B8,"yyyy"))</f>
        <v>2025</v>
      </c>
      <c r="AF8" t="str">
        <f t="shared" si="4"/>
        <v>Inscrito Nuevo</v>
      </c>
      <c r="AG8" t="str">
        <f t="shared" si="5"/>
        <v/>
      </c>
      <c r="AH8" t="str">
        <f t="shared" si="6"/>
        <v/>
      </c>
      <c r="AI8">
        <f t="shared" si="7"/>
        <v>1</v>
      </c>
      <c r="AK8">
        <f t="shared" ref="AK8:AV28" si="14">IF(J8="","",J8)</f>
        <v>0</v>
      </c>
      <c r="AL8">
        <f t="shared" si="8"/>
        <v>0</v>
      </c>
      <c r="AM8">
        <f t="shared" si="8"/>
        <v>0</v>
      </c>
      <c r="AN8">
        <f t="shared" si="8"/>
        <v>0</v>
      </c>
      <c r="AO8">
        <f t="shared" si="8"/>
        <v>0</v>
      </c>
      <c r="AP8">
        <f t="shared" si="8"/>
        <v>1</v>
      </c>
      <c r="AQ8">
        <f t="shared" si="8"/>
        <v>0</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45692</v>
      </c>
      <c r="BC8" t="s">
        <v>72</v>
      </c>
      <c r="BD8" t="s">
        <v>82</v>
      </c>
      <c r="BE8" t="s">
        <v>83</v>
      </c>
      <c r="BF8" t="s">
        <v>84</v>
      </c>
      <c r="BG8" s="329">
        <v>7</v>
      </c>
    </row>
    <row r="9" spans="2:59">
      <c r="I9" t="str">
        <f>IF(C9="","",COUNTIFS(Tabla1[[#All],[¿Pasó a miembro?]],"Si",Tabla1[[#All],[Tipo Incrito]],"&lt;&gt;Pre-Inscrito",Tabla1[[#All],[llave2]],Gráficos_!C9))</f>
        <v/>
      </c>
      <c r="J9" s="186" t="str">
        <f>IF(C9="","",COUNTIFS(Tabla1[[#All],[sem 01]],"=P",Tabla1[[#All],[llave2]],Gráficos_!C9))</f>
        <v/>
      </c>
      <c r="K9" t="str">
        <f>IF(C9="","",COUNTIFS(Tabla1[[#All],[sem 02]],"=P",Tabla1[[#All],[llave2]],Gráficos_!C9))</f>
        <v/>
      </c>
      <c r="L9" t="str">
        <f>IF(C9="","",COUNTIFS(Tabla1[[#All],[sem 03]],"=P",Tabla1[[#All],[llave2]],Gráficos_!C9))</f>
        <v/>
      </c>
      <c r="M9" t="str">
        <f>IF(C9="","",COUNTIFS(Tabla1[[#All],[sem 04]],"=P",Tabla1[[#All],[llave2]],Gráficos_!C9))</f>
        <v/>
      </c>
      <c r="N9" t="str">
        <f>IF(C9="","",COUNTIFS(Tabla1[[#All],[sem 05]],"=P",Tabla1[[#All],[llave2]],Gráficos_!C9))</f>
        <v/>
      </c>
      <c r="O9" t="str">
        <f>IF(C9="","",COUNTIFS(Tabla1[[#All],[sem 06]],"=P",Tabla1[[#All],[llave2]],Gráficos_!C9))</f>
        <v/>
      </c>
      <c r="P9" t="str">
        <f>IF(C9="","",COUNTIFS(Tabla1[[#All],[sem 07]],"=P",Tabla1[[#All],[llave2]],Gráficos_!C9))</f>
        <v/>
      </c>
      <c r="Q9" t="str">
        <f>IF(C9="","",COUNTIFS(Tabla1[[#All],[sem 08]],"=P",Tabla1[[#All],[llave2]],Gráficos_!C9))</f>
        <v/>
      </c>
      <c r="R9" t="str">
        <f>IF(C9="","",COUNTIFS(Tabla1[[#All],[sem 09]],"=P",Tabla1[[#All],[llave2]],Gráficos_!C9))</f>
        <v/>
      </c>
      <c r="S9" t="str">
        <f>IF(C9="","",COUNTIFS(Tabla1[[#All],[sem 10]],"=P",Tabla1[[#All],[llave2]],Gráficos_!C9))</f>
        <v/>
      </c>
      <c r="T9" t="str">
        <f>IF(C9="","",COUNTIFS(Tabla1[[#All],[sem 11]],"=P",Tabla1[[#All],[llave2]],Gráficos_!C9))</f>
        <v/>
      </c>
      <c r="U9" t="str">
        <f>IF(C9="","",COUNTIFS(Tabla1[[#All],[sem 12]],"=P",Tabla1[[#All],[llave2]],Gráficos_!C9))</f>
        <v/>
      </c>
      <c r="V9" t="str">
        <f>IF(C9="","",COUNTIFS(Tabla1[[#All],[sem 13]],"=P",Tabla1[[#All],[llave2]],Gráficos_!C9))</f>
        <v/>
      </c>
      <c r="W9" t="str">
        <f>IF(C9="","",COUNTIFS(Tabla1[[#All],[sem 14]],"=P",Tabla1[[#All],[llave2]],Gráficos_!C9))</f>
        <v/>
      </c>
      <c r="X9" t="str">
        <f>IF(C9="","",COUNTIFS(Tabla1[[#All],[sem 15]],"=P",Tabla1[[#All],[llave2]],Gráficos_!C9))</f>
        <v/>
      </c>
      <c r="Y9" s="190" t="str">
        <f>IF(C9="","",COUNTIFS(Tabla1[[#All],[sem 16]],"=P",Tabla1[[#All],[llave2]],Gráficos_!C9))</f>
        <v/>
      </c>
      <c r="AA9" s="186" t="str">
        <f t="shared" si="0"/>
        <v/>
      </c>
      <c r="AB9" t="str">
        <f t="shared" si="1"/>
        <v/>
      </c>
      <c r="AC9" s="62" t="str">
        <f t="shared" si="2"/>
        <v/>
      </c>
      <c r="AD9" t="str">
        <f t="shared" si="3"/>
        <v/>
      </c>
      <c r="AE9" t="str">
        <f t="shared" si="13"/>
        <v/>
      </c>
      <c r="AF9" t="str">
        <f t="shared" si="4"/>
        <v/>
      </c>
      <c r="AG9" t="str">
        <f t="shared" si="5"/>
        <v/>
      </c>
      <c r="AH9" t="str">
        <f t="shared" si="6"/>
        <v/>
      </c>
      <c r="AI9" t="str">
        <f t="shared" si="7"/>
        <v/>
      </c>
      <c r="AK9" t="str">
        <f t="shared" si="14"/>
        <v/>
      </c>
      <c r="AL9" t="str">
        <f t="shared" si="8"/>
        <v/>
      </c>
      <c r="AM9" t="str">
        <f t="shared" si="8"/>
        <v/>
      </c>
      <c r="AN9" t="str">
        <f t="shared" si="8"/>
        <v/>
      </c>
      <c r="AO9" t="str">
        <f t="shared" si="8"/>
        <v/>
      </c>
      <c r="AP9" t="str">
        <f t="shared" si="8"/>
        <v/>
      </c>
      <c r="AQ9" t="str">
        <f t="shared" si="8"/>
        <v/>
      </c>
      <c r="AR9" t="str">
        <f t="shared" si="8"/>
        <v/>
      </c>
      <c r="AS9" t="str">
        <f t="shared" si="8"/>
        <v/>
      </c>
      <c r="AT9" t="str">
        <f t="shared" si="8"/>
        <v/>
      </c>
      <c r="AU9" t="str">
        <f t="shared" si="8"/>
        <v/>
      </c>
      <c r="AV9" t="str">
        <f t="shared" si="8"/>
        <v/>
      </c>
      <c r="AW9" t="str">
        <f t="shared" si="9"/>
        <v/>
      </c>
      <c r="AX9" t="str">
        <f t="shared" si="10"/>
        <v/>
      </c>
      <c r="AY9" t="str">
        <f t="shared" si="11"/>
        <v/>
      </c>
      <c r="AZ9" s="190" t="str">
        <f t="shared" si="12"/>
        <v/>
      </c>
      <c r="BA9" t="str">
        <f t="shared" si="15"/>
        <v/>
      </c>
      <c r="BB9" s="62">
        <v>45727</v>
      </c>
      <c r="BC9" t="s">
        <v>72</v>
      </c>
      <c r="BD9" t="s">
        <v>82</v>
      </c>
      <c r="BE9" t="s">
        <v>338</v>
      </c>
      <c r="BF9" t="s">
        <v>338</v>
      </c>
      <c r="BG9" s="329">
        <v>1</v>
      </c>
    </row>
    <row r="10" spans="2:59">
      <c r="I10" t="str">
        <f>IF(C10="","",COUNTIFS(Tabla1[[#All],[¿Pasó a miembro?]],"Si",Tabla1[[#All],[Tipo Incrito]],"&lt;&gt;Pre-Inscrito",Tabla1[[#All],[llave2]],Gráficos_!C10))</f>
        <v/>
      </c>
      <c r="J10" s="186"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0" t="str">
        <f>IF(C10="","",COUNTIFS(Tabla1[[#All],[sem 16]],"=P",Tabla1[[#All],[llave2]],Gráficos_!C10))</f>
        <v/>
      </c>
      <c r="AA10" s="186"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0" t="str">
        <f t="shared" si="12"/>
        <v/>
      </c>
      <c r="BA10" t="str">
        <f t="shared" si="15"/>
        <v/>
      </c>
    </row>
    <row r="11" spans="2:59">
      <c r="I11" t="str">
        <f>IF(C11="","",COUNTIFS(Tabla1[[#All],[¿Pasó a miembro?]],"Si",Tabla1[[#All],[Tipo Incrito]],"&lt;&gt;Pre-Inscrito",Tabla1[[#All],[llave2]],Gráficos_!C11))</f>
        <v/>
      </c>
      <c r="J11" s="186"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0" t="str">
        <f>IF(C11="","",COUNTIFS(Tabla1[[#All],[sem 16]],"=P",Tabla1[[#All],[llave2]],Gráficos_!C11))</f>
        <v/>
      </c>
      <c r="AA11" s="186"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0" t="str">
        <f t="shared" si="12"/>
        <v/>
      </c>
      <c r="BA11" t="str">
        <f t="shared" si="15"/>
        <v/>
      </c>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378</v>
      </c>
      <c r="CQ44" t="s">
        <v>379</v>
      </c>
      <c r="CR44" t="s">
        <v>380</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381</v>
      </c>
      <c r="CN45" t="s">
        <v>381</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45692</v>
      </c>
      <c r="CN46" t="s">
        <v>376</v>
      </c>
      <c r="CO46" t="s">
        <v>82</v>
      </c>
      <c r="CP46" s="329">
        <v>7</v>
      </c>
      <c r="CQ46" s="329">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45727</v>
      </c>
      <c r="CN47" t="s">
        <v>377</v>
      </c>
      <c r="CO47" t="s">
        <v>82</v>
      </c>
      <c r="CP47" s="329">
        <v>1</v>
      </c>
      <c r="CQ47" s="329">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t="s">
        <v>338</v>
      </c>
      <c r="CN48" t="s">
        <v>338</v>
      </c>
      <c r="CO48" t="s">
        <v>338</v>
      </c>
      <c r="CP48" s="329"/>
      <c r="CQ48" s="329"/>
      <c r="CR48" s="205" t="e">
        <v>#DIV/0!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t="s">
        <v>382</v>
      </c>
      <c r="CP49" s="329">
        <v>8</v>
      </c>
      <c r="CQ49" s="329">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383</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352</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384</v>
      </c>
      <c r="BQ103" t="s">
        <v>385</v>
      </c>
      <c r="BR103" t="s">
        <v>386</v>
      </c>
      <c r="BS103" t="s">
        <v>387</v>
      </c>
      <c r="BT103" t="s">
        <v>388</v>
      </c>
      <c r="BU103" t="s">
        <v>389</v>
      </c>
      <c r="BV103" t="s">
        <v>390</v>
      </c>
      <c r="BW103" t="s">
        <v>391</v>
      </c>
      <c r="BX103" t="s">
        <v>392</v>
      </c>
      <c r="BY103" t="s">
        <v>393</v>
      </c>
      <c r="BZ103" t="s">
        <v>394</v>
      </c>
      <c r="CA103" t="s">
        <v>395</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381</v>
      </c>
      <c r="BL104" t="s">
        <v>381</v>
      </c>
      <c r="BM104" t="s">
        <v>381</v>
      </c>
      <c r="BN104" t="s">
        <v>381</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45692</v>
      </c>
      <c r="BL105" t="s">
        <v>396</v>
      </c>
      <c r="BM105" t="s">
        <v>82</v>
      </c>
      <c r="BN105" t="s">
        <v>83</v>
      </c>
      <c r="BO105" t="s">
        <v>84</v>
      </c>
      <c r="BP105" s="329">
        <v>7</v>
      </c>
      <c r="BQ105" s="329">
        <v>7</v>
      </c>
      <c r="BR105" s="329">
        <v>6</v>
      </c>
      <c r="BS105" s="329">
        <v>6</v>
      </c>
      <c r="BT105" s="329">
        <v>5</v>
      </c>
      <c r="BU105" s="329">
        <v>0</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45727</v>
      </c>
      <c r="BL106" t="s">
        <v>397</v>
      </c>
      <c r="BM106" t="s">
        <v>82</v>
      </c>
      <c r="BN106" t="s">
        <v>381</v>
      </c>
      <c r="BP106" s="329">
        <v>0</v>
      </c>
      <c r="BQ106" s="329">
        <v>0</v>
      </c>
      <c r="BR106" s="329">
        <v>0</v>
      </c>
      <c r="BS106" s="329">
        <v>0</v>
      </c>
      <c r="BT106" s="329">
        <v>0</v>
      </c>
      <c r="BU106" s="329">
        <v>0</v>
      </c>
      <c r="BV106" s="329">
        <v>0</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t="s">
        <v>382</v>
      </c>
      <c r="BP107" s="329">
        <v>7</v>
      </c>
      <c r="BQ107" s="329">
        <v>7</v>
      </c>
      <c r="BR107" s="329">
        <v>6</v>
      </c>
      <c r="BS107" s="329">
        <v>6</v>
      </c>
      <c r="BT107" s="329">
        <v>5</v>
      </c>
      <c r="BU107" s="329">
        <v>0</v>
      </c>
      <c r="BV107" s="329">
        <v>0</v>
      </c>
      <c r="BW107" s="329">
        <v>0</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120</v>
      </c>
      <c r="C3" t="s">
        <v>171</v>
      </c>
      <c r="D3" t="s">
        <v>398</v>
      </c>
      <c r="E3" t="s">
        <v>31</v>
      </c>
      <c r="F3" t="s">
        <v>399</v>
      </c>
      <c r="G3" t="s">
        <v>400</v>
      </c>
      <c r="H3" t="s">
        <v>401</v>
      </c>
      <c r="J3" t="s">
        <v>155</v>
      </c>
      <c r="K3" t="s">
        <v>156</v>
      </c>
      <c r="L3" t="s">
        <v>157</v>
      </c>
      <c r="M3" t="s">
        <v>402</v>
      </c>
    </row>
    <row r="4" spans="2:16">
      <c r="D4" t="s">
        <v>403</v>
      </c>
      <c r="J4" s="19" t="s">
        <v>85</v>
      </c>
      <c r="K4" s="19" t="s">
        <v>85</v>
      </c>
      <c r="L4" s="19" t="s">
        <v>85</v>
      </c>
      <c r="M4" s="19" t="str">
        <f>+J4&amp;K4&amp;L4</f>
        <v>PPP</v>
      </c>
      <c r="N4" t="s">
        <v>173</v>
      </c>
      <c r="O4" t="str">
        <f>+SUBSTITUTE(J4&amp;K4&amp;L4,"P","T")</f>
        <v>TTT</v>
      </c>
      <c r="P4" t="str">
        <f>+SUBSTITUTE(J4&amp;K4&amp;L4,"T","P")</f>
        <v>PPP</v>
      </c>
    </row>
    <row r="5" spans="2:16">
      <c r="J5" s="19" t="s">
        <v>85</v>
      </c>
      <c r="K5" s="19" t="s">
        <v>85</v>
      </c>
      <c r="L5" s="19" t="s">
        <v>86</v>
      </c>
      <c r="M5" s="19" t="str">
        <f t="shared" ref="M5:M15" si="0">+J5&amp;K5&amp;L5</f>
        <v>PPF</v>
      </c>
      <c r="N5" t="s">
        <v>173</v>
      </c>
      <c r="O5" t="str">
        <f t="shared" ref="O5:O6" si="1">+SUBSTITUTE(J5&amp;K5&amp;L5,"P","T")</f>
        <v>TTF</v>
      </c>
    </row>
    <row r="6" spans="2:16">
      <c r="J6" s="19" t="s">
        <v>85</v>
      </c>
      <c r="K6" s="19" t="s">
        <v>86</v>
      </c>
      <c r="L6" s="19" t="s">
        <v>85</v>
      </c>
      <c r="M6" s="19" t="str">
        <f t="shared" si="0"/>
        <v>PFP</v>
      </c>
      <c r="N6" t="s">
        <v>173</v>
      </c>
      <c r="O6" t="str">
        <f t="shared" si="1"/>
        <v>TFT</v>
      </c>
    </row>
    <row r="7" spans="2:16">
      <c r="J7" t="s">
        <v>85</v>
      </c>
      <c r="K7" t="s">
        <v>86</v>
      </c>
      <c r="L7" t="s">
        <v>86</v>
      </c>
      <c r="M7" t="str">
        <f t="shared" si="0"/>
        <v>PFF</v>
      </c>
      <c r="N7" s="20" t="s">
        <v>221</v>
      </c>
    </row>
    <row r="8" spans="2:16">
      <c r="J8" s="19" t="s">
        <v>86</v>
      </c>
      <c r="K8" s="19" t="s">
        <v>85</v>
      </c>
      <c r="L8" s="19" t="s">
        <v>85</v>
      </c>
      <c r="M8" s="19" t="str">
        <f t="shared" si="0"/>
        <v>FPP</v>
      </c>
      <c r="N8" t="s">
        <v>173</v>
      </c>
    </row>
    <row r="9" spans="2:16">
      <c r="J9" t="s">
        <v>86</v>
      </c>
      <c r="K9" t="s">
        <v>85</v>
      </c>
      <c r="L9" t="s">
        <v>86</v>
      </c>
      <c r="M9" t="str">
        <f t="shared" si="0"/>
        <v>FPF</v>
      </c>
      <c r="N9" s="20" t="s">
        <v>221</v>
      </c>
    </row>
    <row r="10" spans="2:16">
      <c r="J10" s="19" t="s">
        <v>86</v>
      </c>
      <c r="K10" s="19" t="s">
        <v>86</v>
      </c>
      <c r="L10" s="19" t="s">
        <v>85</v>
      </c>
      <c r="M10" s="19" t="str">
        <f t="shared" si="0"/>
        <v>FFP</v>
      </c>
      <c r="N10" t="s">
        <v>173</v>
      </c>
    </row>
    <row r="11" spans="2:16">
      <c r="J11" t="s">
        <v>86</v>
      </c>
      <c r="K11" t="s">
        <v>86</v>
      </c>
      <c r="L11" t="s">
        <v>86</v>
      </c>
      <c r="M11" t="str">
        <f t="shared" si="0"/>
        <v>FFF</v>
      </c>
      <c r="N11" s="20" t="s">
        <v>221</v>
      </c>
    </row>
    <row r="12" spans="2:16">
      <c r="E12" t="s">
        <v>404</v>
      </c>
    </row>
    <row r="13" spans="2:16">
      <c r="J13" t="s">
        <v>85</v>
      </c>
      <c r="K13" t="s">
        <v>85</v>
      </c>
      <c r="L13" t="s">
        <v>262</v>
      </c>
      <c r="M13" t="str">
        <f t="shared" si="0"/>
        <v>PPCG</v>
      </c>
      <c r="N13" s="23" t="s">
        <v>173</v>
      </c>
    </row>
    <row r="14" spans="2:16">
      <c r="J14" s="23" t="s">
        <v>85</v>
      </c>
      <c r="K14" s="23" t="s">
        <v>262</v>
      </c>
      <c r="L14" s="23" t="s">
        <v>85</v>
      </c>
      <c r="M14" t="str">
        <f t="shared" si="0"/>
        <v>PCGP</v>
      </c>
      <c r="N14" s="23" t="s">
        <v>173</v>
      </c>
    </row>
    <row r="15" spans="2:16">
      <c r="J15" s="23" t="s">
        <v>262</v>
      </c>
      <c r="K15" s="23" t="s">
        <v>85</v>
      </c>
      <c r="L15" s="23" t="s">
        <v>85</v>
      </c>
      <c r="M15" t="str">
        <f t="shared" si="0"/>
        <v>CGPP</v>
      </c>
      <c r="N15" s="23" t="s">
        <v>173</v>
      </c>
    </row>
    <row r="18" spans="17:18" ht="15">
      <c r="Q18" s="21" t="s">
        <v>405</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406</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407</v>
      </c>
      <c r="D4" s="106" t="s">
        <v>408</v>
      </c>
      <c r="E4" s="106" t="s">
        <v>409</v>
      </c>
      <c r="F4" s="87" t="s">
        <v>410</v>
      </c>
      <c r="G4" s="83"/>
      <c r="H4" s="101" t="s">
        <v>411</v>
      </c>
      <c r="I4" s="88"/>
      <c r="J4" s="88"/>
      <c r="K4" s="85"/>
      <c r="L4" s="83"/>
      <c r="M4" s="83"/>
    </row>
    <row r="5" spans="1:13">
      <c r="A5" s="83"/>
      <c r="B5" s="96" t="s">
        <v>412</v>
      </c>
      <c r="C5" s="107" t="s">
        <v>85</v>
      </c>
      <c r="D5" s="108" t="s">
        <v>85</v>
      </c>
      <c r="E5" s="108" t="s">
        <v>85</v>
      </c>
      <c r="F5" s="89" t="s">
        <v>176</v>
      </c>
      <c r="G5" s="83"/>
      <c r="H5" s="85" t="s">
        <v>413</v>
      </c>
      <c r="I5" s="83"/>
      <c r="J5" s="83"/>
      <c r="K5" s="85"/>
      <c r="L5" s="90"/>
      <c r="M5" s="90"/>
    </row>
    <row r="6" spans="1:13">
      <c r="A6" s="83"/>
      <c r="B6" s="97" t="s">
        <v>412</v>
      </c>
      <c r="C6" s="107" t="s">
        <v>85</v>
      </c>
      <c r="D6" s="108" t="s">
        <v>85</v>
      </c>
      <c r="E6" s="108" t="s">
        <v>86</v>
      </c>
      <c r="F6" s="89" t="s">
        <v>176</v>
      </c>
      <c r="G6" s="83"/>
      <c r="H6" s="85" t="s">
        <v>414</v>
      </c>
      <c r="I6" s="83"/>
      <c r="J6" s="83"/>
      <c r="K6" s="85"/>
      <c r="L6" s="90"/>
      <c r="M6" s="90"/>
    </row>
    <row r="7" spans="1:13" ht="15" customHeight="1">
      <c r="A7" s="83"/>
      <c r="B7" s="97" t="s">
        <v>412</v>
      </c>
      <c r="C7" s="107" t="s">
        <v>85</v>
      </c>
      <c r="D7" s="108" t="s">
        <v>86</v>
      </c>
      <c r="E7" s="108" t="s">
        <v>85</v>
      </c>
      <c r="F7" s="89" t="s">
        <v>176</v>
      </c>
      <c r="G7" s="83"/>
      <c r="H7" s="109"/>
      <c r="I7" s="83"/>
      <c r="J7" s="83"/>
      <c r="K7" s="83"/>
      <c r="L7" s="83"/>
      <c r="M7" s="90"/>
    </row>
    <row r="8" spans="1:13">
      <c r="A8" s="83"/>
      <c r="B8" s="97" t="s">
        <v>412</v>
      </c>
      <c r="C8" s="107" t="s">
        <v>86</v>
      </c>
      <c r="D8" s="108" t="s">
        <v>86</v>
      </c>
      <c r="E8" s="108" t="s">
        <v>85</v>
      </c>
      <c r="F8" s="89" t="s">
        <v>176</v>
      </c>
      <c r="G8" s="83"/>
      <c r="H8" s="109" t="s">
        <v>415</v>
      </c>
      <c r="I8" s="83"/>
      <c r="J8" s="83"/>
      <c r="K8" s="83"/>
      <c r="L8" s="90"/>
      <c r="M8" s="90"/>
    </row>
    <row r="9" spans="1:13">
      <c r="A9" s="83"/>
      <c r="B9" s="97" t="s">
        <v>412</v>
      </c>
      <c r="C9" s="107" t="s">
        <v>85</v>
      </c>
      <c r="D9" s="108" t="s">
        <v>86</v>
      </c>
      <c r="E9" s="108" t="s">
        <v>86</v>
      </c>
      <c r="F9" s="91" t="s">
        <v>194</v>
      </c>
      <c r="G9" s="83"/>
      <c r="H9" s="83" t="s">
        <v>416</v>
      </c>
      <c r="I9" s="83"/>
      <c r="J9" s="83"/>
      <c r="K9" s="83"/>
      <c r="L9" s="90"/>
      <c r="M9" s="90"/>
    </row>
    <row r="10" spans="1:13">
      <c r="A10" s="83"/>
      <c r="B10" s="97" t="s">
        <v>412</v>
      </c>
      <c r="C10" s="107" t="s">
        <v>86</v>
      </c>
      <c r="D10" s="108" t="s">
        <v>86</v>
      </c>
      <c r="E10" s="108" t="s">
        <v>86</v>
      </c>
      <c r="F10" s="91" t="s">
        <v>194</v>
      </c>
      <c r="G10" s="83"/>
      <c r="H10" s="85"/>
      <c r="I10" s="83"/>
      <c r="J10" s="83"/>
      <c r="K10" s="85"/>
      <c r="L10" s="90"/>
      <c r="M10" s="90"/>
    </row>
    <row r="11" spans="1:13">
      <c r="A11" s="83"/>
      <c r="B11" s="97" t="s">
        <v>412</v>
      </c>
      <c r="C11" s="107" t="s">
        <v>86</v>
      </c>
      <c r="D11" s="108" t="s">
        <v>85</v>
      </c>
      <c r="E11" s="108" t="s">
        <v>86</v>
      </c>
      <c r="F11" s="91" t="s">
        <v>194</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417</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418</v>
      </c>
      <c r="D16" s="86" t="s">
        <v>419</v>
      </c>
      <c r="E16" s="86" t="s">
        <v>420</v>
      </c>
      <c r="F16" s="87" t="s">
        <v>120</v>
      </c>
      <c r="G16" s="87" t="s">
        <v>73</v>
      </c>
      <c r="H16" s="102" t="s">
        <v>110</v>
      </c>
      <c r="I16" s="87" t="s">
        <v>121</v>
      </c>
      <c r="J16" s="87" t="s">
        <v>122</v>
      </c>
      <c r="K16" s="85"/>
      <c r="L16" s="83"/>
      <c r="M16" s="83"/>
    </row>
    <row r="17" spans="1:13">
      <c r="A17" s="83"/>
      <c r="B17" s="96" t="s">
        <v>412</v>
      </c>
      <c r="C17" s="100" t="s">
        <v>120</v>
      </c>
      <c r="D17" s="89">
        <v>5</v>
      </c>
      <c r="E17" s="95">
        <v>4</v>
      </c>
      <c r="F17" s="89">
        <v>4</v>
      </c>
      <c r="G17" s="89">
        <v>4</v>
      </c>
      <c r="H17" s="100">
        <v>4</v>
      </c>
      <c r="I17" s="89" t="s">
        <v>225</v>
      </c>
      <c r="J17" s="89" t="s">
        <v>225</v>
      </c>
      <c r="K17" s="85"/>
      <c r="L17" s="83"/>
      <c r="M17" s="83"/>
    </row>
    <row r="18" spans="1:13">
      <c r="A18" s="83"/>
      <c r="B18" s="97" t="s">
        <v>189</v>
      </c>
      <c r="C18" s="100" t="s">
        <v>73</v>
      </c>
      <c r="D18" s="89">
        <v>10</v>
      </c>
      <c r="E18" s="91">
        <v>8</v>
      </c>
      <c r="F18" s="89" t="s">
        <v>225</v>
      </c>
      <c r="G18" s="89">
        <v>8</v>
      </c>
      <c r="H18" s="100">
        <v>8</v>
      </c>
      <c r="I18" s="89">
        <v>8</v>
      </c>
      <c r="J18" s="89" t="s">
        <v>225</v>
      </c>
      <c r="K18" s="85"/>
      <c r="L18" s="83"/>
      <c r="M18" s="83"/>
    </row>
    <row r="19" spans="1:13">
      <c r="A19" s="83"/>
      <c r="B19" s="97" t="s">
        <v>218</v>
      </c>
      <c r="C19" s="100" t="s">
        <v>73</v>
      </c>
      <c r="D19" s="89">
        <v>7</v>
      </c>
      <c r="E19" s="91">
        <v>5</v>
      </c>
      <c r="F19" s="89" t="s">
        <v>225</v>
      </c>
      <c r="G19" s="89">
        <v>5</v>
      </c>
      <c r="H19" s="100">
        <v>5</v>
      </c>
      <c r="I19" s="89">
        <v>5</v>
      </c>
      <c r="J19" s="89" t="s">
        <v>225</v>
      </c>
      <c r="K19" s="85"/>
      <c r="L19" s="83"/>
      <c r="M19" s="83"/>
    </row>
    <row r="20" spans="1:13">
      <c r="A20" s="83"/>
      <c r="B20" s="97" t="s">
        <v>421</v>
      </c>
      <c r="C20" s="100" t="s">
        <v>110</v>
      </c>
      <c r="D20" s="89">
        <v>8</v>
      </c>
      <c r="E20" s="91">
        <v>6</v>
      </c>
      <c r="F20" s="89" t="s">
        <v>225</v>
      </c>
      <c r="G20" s="89" t="s">
        <v>225</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422</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2025-03-12T00:47:30Z</dcterms:modified>
  <cp:category/>
  <cp:contentStatus/>
</cp:coreProperties>
</file>